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9B7E7363-EC38-4B23-82FB-6E1D070468A5}" xr6:coauthVersionLast="47" xr6:coauthVersionMax="47" xr10:uidLastSave="{00000000-0000-0000-0000-000000000000}"/>
  <bookViews>
    <workbookView xWindow="22932" yWindow="-108" windowWidth="23256" windowHeight="14616" activeTab="1"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H31" i="8" s="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J12" i="8"/>
  <c r="K10" i="8" s="1"/>
  <c r="J11" i="8"/>
  <c r="G60" i="7"/>
  <c r="J21" i="8"/>
  <c r="K19" i="8" s="1"/>
  <c r="J20" i="8"/>
  <c r="J27" i="8"/>
  <c r="K25" i="8" s="1"/>
  <c r="J26" i="8"/>
  <c r="K9" i="8"/>
  <c r="L7" i="8" s="1"/>
  <c r="K8" i="8"/>
  <c r="K41" i="8"/>
  <c r="K42" i="8"/>
  <c r="L40" i="8" s="1"/>
  <c r="M61" i="7"/>
  <c r="K5" i="8"/>
  <c r="K6" i="8"/>
  <c r="L4" i="8" s="1"/>
  <c r="J36" i="8"/>
  <c r="K34" i="8" s="1"/>
  <c r="J35" i="8"/>
  <c r="K29" i="8" l="1"/>
  <c r="G66" i="7"/>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K47" i="8"/>
  <c r="L6" i="8"/>
  <c r="M4" i="8" s="1"/>
  <c r="L5" i="8"/>
  <c r="L30" i="8"/>
  <c r="M28" i="8" s="1"/>
  <c r="L29" i="8"/>
  <c r="K24" i="8"/>
  <c r="L22" i="8" s="1"/>
  <c r="K23" i="8"/>
  <c r="L45" i="8"/>
  <c r="M43" i="8" s="1"/>
  <c r="L44" i="8"/>
  <c r="K20" i="8"/>
  <c r="K21" i="8"/>
  <c r="L19" i="8" s="1"/>
  <c r="H63" i="7"/>
  <c r="I50" i="7"/>
  <c r="K50" i="7" s="1"/>
  <c r="L38" i="8" l="1"/>
  <c r="K63" i="7"/>
  <c r="L50" i="7"/>
  <c r="K32" i="8"/>
  <c r="K33" i="8"/>
  <c r="H58" i="7"/>
  <c r="H45" i="7"/>
  <c r="K16" i="8"/>
  <c r="K18" i="8" s="1"/>
  <c r="K17" i="8"/>
  <c r="G53" i="7"/>
  <c r="M45" i="8"/>
  <c r="N43" i="8" s="1"/>
  <c r="O43" i="8" s="1"/>
  <c r="M44" i="8"/>
  <c r="M39" i="8"/>
  <c r="N37" i="8" s="1"/>
  <c r="O37" i="8" s="1"/>
  <c r="M38" i="8"/>
  <c r="L24" i="8"/>
  <c r="M22" i="8" s="1"/>
  <c r="L23" i="8"/>
  <c r="L48" i="8"/>
  <c r="M46" i="8" s="1"/>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8" i="8"/>
  <c r="N46" i="8" s="1"/>
  <c r="O46" i="8" s="1"/>
  <c r="M23" i="8"/>
  <c r="M24" i="8"/>
  <c r="N22" i="8" s="1"/>
  <c r="O22" i="8" s="1"/>
  <c r="L33" i="8" l="1"/>
  <c r="M31" i="8" s="1"/>
  <c r="I47" i="7"/>
  <c r="I46" i="7"/>
  <c r="I51" i="7"/>
  <c r="I52" i="7" s="1"/>
  <c r="I59" i="7"/>
  <c r="I64" i="7"/>
  <c r="I65" i="7" s="1"/>
  <c r="H65" i="7"/>
  <c r="H66" i="7"/>
  <c r="I60" i="7"/>
  <c r="J58" i="7"/>
  <c r="J45" i="7"/>
  <c r="H52" i="7"/>
  <c r="H53" i="7"/>
  <c r="L18" i="8"/>
  <c r="O4" i="8"/>
  <c r="O5" i="8" s="1"/>
  <c r="N5" i="8"/>
  <c r="N6" i="8"/>
  <c r="O6" i="8" s="1"/>
  <c r="N23" i="8"/>
  <c r="N24" i="8"/>
  <c r="O24" i="8" s="1"/>
  <c r="N48" i="8"/>
  <c r="O48" i="8" s="1"/>
  <c r="N11" i="8"/>
  <c r="N12" i="8"/>
  <c r="O12" i="8" s="1"/>
  <c r="N27" i="8"/>
  <c r="O27" i="8" s="1"/>
  <c r="N26" i="8"/>
  <c r="N15" i="8"/>
  <c r="O15" i="8" s="1"/>
  <c r="N14" i="8"/>
  <c r="N35" i="8"/>
  <c r="N36" i="8"/>
  <c r="O36" i="8" s="1"/>
  <c r="O21" i="8"/>
  <c r="N21" i="8"/>
  <c r="N20" i="8"/>
  <c r="M33" i="8" l="1"/>
  <c r="N31" i="8" s="1"/>
  <c r="I66" i="7"/>
  <c r="J46" i="7"/>
  <c r="J51" i="7"/>
  <c r="J52" i="7" s="1"/>
  <c r="J47" i="7"/>
  <c r="M16" i="8"/>
  <c r="M17" i="8"/>
  <c r="I53" i="7"/>
  <c r="J64" i="7"/>
  <c r="J60" i="7"/>
  <c r="M63" i="7"/>
  <c r="O31" i="8" l="1"/>
  <c r="O32" i="8" s="1"/>
  <c r="K58" i="7"/>
  <c r="K45" i="7"/>
  <c r="K47" i="7" s="1"/>
  <c r="O16" i="8"/>
  <c r="J53" i="7"/>
  <c r="J66" i="7"/>
  <c r="M18" i="8"/>
  <c r="N33" i="8" l="1"/>
  <c r="O33" i="8" s="1"/>
  <c r="N16" i="8"/>
  <c r="N18" i="8" s="1"/>
  <c r="O18" i="8" s="1"/>
  <c r="N17" i="8"/>
  <c r="M58" i="7"/>
  <c r="M45" i="7"/>
  <c r="K46" i="7"/>
  <c r="K51" i="7"/>
  <c r="K52" i="7" s="1"/>
  <c r="K60" i="7"/>
  <c r="K64" i="7"/>
  <c r="K66" i="7" l="1"/>
  <c r="M46" i="7"/>
  <c r="M51" i="7"/>
  <c r="M52" i="7" s="1"/>
  <c r="M59" i="7"/>
  <c r="M64" i="7"/>
  <c r="M65" i="7" s="1"/>
  <c r="K53" i="7"/>
  <c r="L58" i="7"/>
  <c r="L45" i="7"/>
  <c r="L64" i="7" l="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<sst xmlns="http://schemas.openxmlformats.org/spreadsheetml/2006/main" count="499" uniqueCount="258">
  <si>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</si>
  <si>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</si>
  <si>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</si>
  <si>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</si>
  <si>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</si>
  <si>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</si>
  <si>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</si>
  <si>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</si>
  <si>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</si>
  <si>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</si>
  <si>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</si>
  <si>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</si>
  <si>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</si>
  <si>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</si>
  <si>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</si>
  <si>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</si>
  <si>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</si>
  <si>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</si>
  <si>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</si>
  <si>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</si>
  <si>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</si>
  <si>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</si>
  <si>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</si>
  <si>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</si>
  <si>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</si>
  <si>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</si>
  <si>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</si>
  <si>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</si>
  <si>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</si>
  <si>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</si>
  <si>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</si>
  <si>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</si>
  <si>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</si>
  <si>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</si>
  <si>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</si>
  <si>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</si>
  <si>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</si>
  <si>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</si>
  <si>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</si>
  <si>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</si>
  <si>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</si>
  <si>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</si>
  <si>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</si>
  <si>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</si>
  <si>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</si>
  <si>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</si>
  <si>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</si>
  <si>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</si>
  <si>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</si>
  <si>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</si>
  <si>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</si>
  <si>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</si>
  <si>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</si>
  <si>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</si>
  <si>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</si>
  <si>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</si>
  <si>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</si>
  <si>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</si>
  <si>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</si>
  <si>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</si>
  <si>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</si>
  <si>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</si>
  <si>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</si>
  <si>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</si>
  <si>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</si>
  <si>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</si>
  <si>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</si>
  <si>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</si>
  <si>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</si>
  <si>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</si>
  <si>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</si>
  <si>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</si>
  <si>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</si>
  <si>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</si>
  <si>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</si>
  <si>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</si>
  <si>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</si>
  <si>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</si>
  <si>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</si>
  <si>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</si>
  <si>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</si>
  <si>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</si>
  <si>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</si>
  <si>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</si>
  <si>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</si>
  <si>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</si>
  <si>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</si>
  <si>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</si>
  <si>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</si>
  <si>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</si>
  <si>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</si>
  <si>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</si>
  <si>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</si>
  <si>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</si>
  <si>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</si>
  <si>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</si>
  <si>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</si>
  <si>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</si>
  <si>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</si>
  <si>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</si>
  <si>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</si>
  <si>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</si>
  <si>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</si>
  <si>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</si>
  <si>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</si>
  <si>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</si>
  <si>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</si>
  <si>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</si>
  <si>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</si>
  <si>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</si>
  <si>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</si>
  <si>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</si>
  <si>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</si>
  <si>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</si>
  <si>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</si>
  <si>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</si>
  <si>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</si>
  <si>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</si>
  <si>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</si>
  <si>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</si>
  <si>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</si>
  <si>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</si>
  <si>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</si>
  <si>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</si>
  <si>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</si>
  <si>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</si>
  <si>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</si>
  <si>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</si>
  <si>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</si>
  <si>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</si>
  <si>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</si>
  <si>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</si>
  <si>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</si>
  <si>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</si>
  <si>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</si>
  <si>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</si>
  <si>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</si>
  <si>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</si>
  <si>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</si>
  <si>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</si>
  <si>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</si>
  <si>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</si>
  <si>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</si>
  <si>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</si>
  <si>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</si>
  <si>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</si>
  <si>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</si>
  <si>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</si>
  <si>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</si>
  <si>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</si>
  <si>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</si>
  <si>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</si>
  <si>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</si>
  <si>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</si>
  <si>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</si>
  <si>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</si>
  <si>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</si>
  <si>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</si>
  <si>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</si>
  <si>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</si>
  <si>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</si>
  <si>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</si>
  <si>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一部改訂</t>
    <rPh sb="0" eb="2">
      <t>イチブ</t>
    </rPh>
    <rPh sb="2" eb="4">
      <t>カイテイ</t>
    </rPh>
    <phoneticPr fontId="2"/>
  </si>
  <si>
    <t>大阪府</t>
    <rPh sb="0" eb="3">
      <t>オオサカフ</t>
    </rPh>
    <phoneticPr fontId="2"/>
  </si>
  <si>
    <t>高槻市</t>
    <rPh sb="0" eb="3">
      <t>タカツキシ</t>
    </rPh>
    <phoneticPr fontId="5"/>
  </si>
  <si>
    <t>　　　　　　　　　　　赤字解消・激変緩和措置計画（高槻市）</t>
    <rPh sb="11" eb="13">
      <t>アカジ</t>
    </rPh>
    <rPh sb="13" eb="15">
      <t>カイショウ</t>
    </rPh>
    <rPh sb="16" eb="18">
      <t>ゲキヘン</t>
    </rPh>
    <rPh sb="18" eb="20">
      <t>カンワ</t>
    </rPh>
    <rPh sb="20" eb="22">
      <t>ソチ</t>
    </rPh>
    <rPh sb="22" eb="24">
      <t>ケイカク</t>
    </rPh>
    <rPh sb="25" eb="28">
      <t>タカツキシ</t>
    </rPh>
    <phoneticPr fontId="4"/>
  </si>
  <si>
    <t>早期の赤字解消に努める。</t>
    <phoneticPr fontId="5"/>
  </si>
  <si>
    <t>令和6年度には解消できるよう努める。
なお市独自減免及び市激変緩和措置額については、平成30年度の広域化により府内の保険料率が統一されたことを受け、急激な保険料の増額改定を避けるため、平成30年度から令和5年度までの激変緩和計画を策定し、財源として、大阪府の激変緩和措置と本市の繰越金を充てていました。令和３年度、大阪府において統一保険料率の上昇を抑制するため、激変緩和措置の見直しが行われた影響により、本市の計画上の財源の不足分は繰入をもって財源に充当したものであり、令和6年度に必ず解消するものです。</t>
    <phoneticPr fontId="5"/>
  </si>
  <si>
    <t>－</t>
    <phoneticPr fontId="2"/>
  </si>
  <si>
    <t>－</t>
    <phoneticPr fontId="5"/>
  </si>
  <si>
    <t>7.39%(50.00)</t>
  </si>
  <si>
    <t>7.98%(55.15)</t>
  </si>
  <si>
    <t>8.57%(57.19)</t>
  </si>
  <si>
    <t>9.05%(56.68)</t>
  </si>
  <si>
    <t>8.63%(53.03)</t>
  </si>
  <si>
    <t>8.71%(51.96)</t>
  </si>
  <si>
    <t>7,608円(10.00)</t>
    <rPh sb="5" eb="6">
      <t>エン</t>
    </rPh>
    <phoneticPr fontId="2"/>
  </si>
  <si>
    <t>8,996円(11.53)</t>
    <rPh sb="5" eb="6">
      <t>エン</t>
    </rPh>
    <phoneticPr fontId="2"/>
  </si>
  <si>
    <t>10,980円(13.44)</t>
    <rPh sb="6" eb="7">
      <t>エン</t>
    </rPh>
    <phoneticPr fontId="2"/>
  </si>
  <si>
    <t>14,159円(16.07)</t>
    <rPh sb="6" eb="7">
      <t>エン</t>
    </rPh>
    <phoneticPr fontId="2"/>
  </si>
  <si>
    <t>18,135円(20.10)</t>
    <rPh sb="6" eb="7">
      <t>エン</t>
    </rPh>
    <phoneticPr fontId="2"/>
  </si>
  <si>
    <t>22,411円(23.30)</t>
    <rPh sb="6" eb="7">
      <t>エン</t>
    </rPh>
    <phoneticPr fontId="2"/>
  </si>
  <si>
    <t>51,688円(40.00)</t>
    <rPh sb="6" eb="7">
      <t>エン</t>
    </rPh>
    <phoneticPr fontId="2"/>
  </si>
  <si>
    <t>43,238円(33.32)</t>
    <rPh sb="6" eb="7">
      <t>エン</t>
    </rPh>
    <phoneticPr fontId="2"/>
  </si>
  <si>
    <t>39,961円(29.37)</t>
    <rPh sb="6" eb="7">
      <t>エン</t>
    </rPh>
    <phoneticPr fontId="2"/>
  </si>
  <si>
    <t>39,360円(27.25)</t>
    <rPh sb="6" eb="7">
      <t>エン</t>
    </rPh>
    <phoneticPr fontId="2"/>
  </si>
  <si>
    <t>39,085円(26.87)</t>
    <rPh sb="6" eb="7">
      <t>エン</t>
    </rPh>
    <phoneticPr fontId="2"/>
  </si>
  <si>
    <t>36,686円(24.74)</t>
    <rPh sb="6" eb="7">
      <t>エン</t>
    </rPh>
    <phoneticPr fontId="2"/>
  </si>
  <si>
    <t>63万円</t>
    <rPh sb="2" eb="4">
      <t>マンエン</t>
    </rPh>
    <phoneticPr fontId="2"/>
  </si>
  <si>
    <t>65万円</t>
    <rPh sb="2" eb="4">
      <t>マンエン</t>
    </rPh>
    <phoneticPr fontId="2"/>
  </si>
  <si>
    <t>54万円</t>
    <rPh sb="2" eb="4">
      <t>マンエン</t>
    </rPh>
    <phoneticPr fontId="5"/>
  </si>
  <si>
    <t>58万円</t>
    <rPh sb="2" eb="4">
      <t>マンエン</t>
    </rPh>
    <phoneticPr fontId="5"/>
  </si>
  <si>
    <t>61万円</t>
    <rPh sb="2" eb="4">
      <t>マンエン</t>
    </rPh>
    <phoneticPr fontId="5"/>
  </si>
  <si>
    <t>9.18%(50.39)</t>
    <phoneticPr fontId="2"/>
  </si>
  <si>
    <t>28,309円(26.89)</t>
    <rPh sb="6" eb="7">
      <t>エン</t>
    </rPh>
    <phoneticPr fontId="2"/>
  </si>
  <si>
    <t>36,589円(22.72)</t>
    <rPh sb="6" eb="7">
      <t>エン</t>
    </rPh>
    <phoneticPr fontId="2"/>
  </si>
  <si>
    <t xml:space="preserve">激変緩和措置の期間において、
　①医療費の増加分は、毎年増加分の改定を行う。
　②制度変更に伴う影響分は、大阪府と市独自の激変緩和措置を活用し、保険料の急激な増加を抑制し、下記のとおり段階的な保険料改定を行う。
</t>
    <rPh sb="0" eb="2">
      <t>ゲキヘン</t>
    </rPh>
    <rPh sb="2" eb="4">
      <t>カンワ</t>
    </rPh>
    <rPh sb="4" eb="6">
      <t>ソチ</t>
    </rPh>
    <rPh sb="7" eb="9">
      <t>キカン</t>
    </rPh>
    <rPh sb="26" eb="28">
      <t>マイトシ</t>
    </rPh>
    <rPh sb="28" eb="30">
      <t>ゾウカ</t>
    </rPh>
    <rPh sb="30" eb="31">
      <t>ブン</t>
    </rPh>
    <rPh sb="35" eb="36">
      <t>オコナ</t>
    </rPh>
    <rPh sb="57" eb="58">
      <t>シ</t>
    </rPh>
    <rPh sb="58" eb="60">
      <t>ドクジ</t>
    </rPh>
    <rPh sb="68" eb="70">
      <t>カツヨウ</t>
    </rPh>
    <rPh sb="86" eb="88">
      <t>カキ</t>
    </rPh>
    <rPh sb="102" eb="103">
      <t>オコナ</t>
    </rPh>
    <phoneticPr fontId="2"/>
  </si>
  <si>
    <t>2.87%(50.00)</t>
    <phoneticPr fontId="2"/>
  </si>
  <si>
    <t>2.69%(49.01)</t>
    <phoneticPr fontId="2"/>
  </si>
  <si>
    <t>2.69%(49.11)</t>
    <phoneticPr fontId="2"/>
  </si>
  <si>
    <t>2.7%(48.89)</t>
    <phoneticPr fontId="2"/>
  </si>
  <si>
    <t>2.73%(48.93)</t>
    <phoneticPr fontId="2"/>
  </si>
  <si>
    <t>2.66%(48.96)</t>
    <phoneticPr fontId="2"/>
  </si>
  <si>
    <t>2.98%(49.05)</t>
    <phoneticPr fontId="2"/>
  </si>
  <si>
    <t>2,904円(10.00)</t>
    <rPh sb="5" eb="6">
      <t>エン</t>
    </rPh>
    <phoneticPr fontId="2"/>
  </si>
  <si>
    <t>3,900円(13.11)</t>
    <rPh sb="5" eb="6">
      <t>エン</t>
    </rPh>
    <phoneticPr fontId="2"/>
  </si>
  <si>
    <t>4,770円(15.98)</t>
    <rPh sb="5" eb="6">
      <t>エン</t>
    </rPh>
    <phoneticPr fontId="2"/>
  </si>
  <si>
    <t>5,707円(18.96)</t>
    <rPh sb="5" eb="6">
      <t>エン</t>
    </rPh>
    <phoneticPr fontId="2"/>
  </si>
  <si>
    <t>6,673円(21.86)</t>
    <rPh sb="5" eb="6">
      <t>エン</t>
    </rPh>
    <phoneticPr fontId="2"/>
  </si>
  <si>
    <t>7,561円(24.75)</t>
    <rPh sb="5" eb="6">
      <t>エン</t>
    </rPh>
    <phoneticPr fontId="2"/>
  </si>
  <si>
    <t>9,484円(27.61)</t>
    <rPh sb="5" eb="6">
      <t>エン</t>
    </rPh>
    <phoneticPr fontId="2"/>
  </si>
  <si>
    <t>19,730円(40.00)</t>
    <rPh sb="6" eb="7">
      <t>エン</t>
    </rPh>
    <phoneticPr fontId="2"/>
  </si>
  <si>
    <t>18,746円(37.88)</t>
    <rPh sb="6" eb="7">
      <t>エン</t>
    </rPh>
    <phoneticPr fontId="2"/>
  </si>
  <si>
    <t>17,361円(34.91)</t>
    <rPh sb="6" eb="7">
      <t>エン</t>
    </rPh>
    <phoneticPr fontId="2"/>
  </si>
  <si>
    <t>15,863円(32.15)</t>
    <rPh sb="6" eb="7">
      <t>エン</t>
    </rPh>
    <phoneticPr fontId="2"/>
  </si>
  <si>
    <t>14,382円(29.21)</t>
    <rPh sb="6" eb="7">
      <t>エン</t>
    </rPh>
    <phoneticPr fontId="2"/>
  </si>
  <si>
    <t>12,377円(26.29)</t>
    <rPh sb="6" eb="7">
      <t>エン</t>
    </rPh>
    <phoneticPr fontId="2"/>
  </si>
  <si>
    <t>12,257円(23.34)</t>
    <rPh sb="6" eb="7">
      <t>エン</t>
    </rPh>
    <phoneticPr fontId="2"/>
  </si>
  <si>
    <t>19万円</t>
    <rPh sb="2" eb="4">
      <t>マンエン</t>
    </rPh>
    <phoneticPr fontId="2"/>
  </si>
  <si>
    <t>20万円</t>
    <rPh sb="2" eb="4">
      <t>マンエン</t>
    </rPh>
    <phoneticPr fontId="2"/>
  </si>
  <si>
    <t>22万円</t>
    <rPh sb="2" eb="4">
      <t>マンエン</t>
    </rPh>
    <phoneticPr fontId="2"/>
  </si>
  <si>
    <t>2.84%(50.00)</t>
    <phoneticPr fontId="2"/>
  </si>
  <si>
    <t>2.32%(47.14)</t>
    <phoneticPr fontId="2"/>
  </si>
  <si>
    <t>2.59%(45.22)</t>
    <phoneticPr fontId="2"/>
  </si>
  <si>
    <t>2.66%(45.17)</t>
    <phoneticPr fontId="2"/>
  </si>
  <si>
    <t>2.47%(45.53)</t>
    <phoneticPr fontId="2"/>
  </si>
  <si>
    <t>2.49%(45.58)</t>
    <phoneticPr fontId="2"/>
  </si>
  <si>
    <t>2.62%(45.98)</t>
    <phoneticPr fontId="2"/>
  </si>
  <si>
    <t>3,132円(10.00)</t>
    <rPh sb="5" eb="6">
      <t>エン</t>
    </rPh>
    <phoneticPr fontId="2"/>
  </si>
  <si>
    <t>4,989円(16.60)</t>
    <rPh sb="5" eb="6">
      <t>エン</t>
    </rPh>
    <phoneticPr fontId="2"/>
  </si>
  <si>
    <t>8,190円(23.45)</t>
    <rPh sb="5" eb="6">
      <t>エン</t>
    </rPh>
    <phoneticPr fontId="2"/>
  </si>
  <si>
    <t>10,693円(29.72)</t>
    <rPh sb="6" eb="7">
      <t>エン</t>
    </rPh>
    <phoneticPr fontId="2"/>
  </si>
  <si>
    <t>11,966円(35.79)</t>
    <rPh sb="6" eb="7">
      <t>エン</t>
    </rPh>
    <phoneticPr fontId="2"/>
  </si>
  <si>
    <t>14,114円(41.96)</t>
    <rPh sb="6" eb="7">
      <t>エン</t>
    </rPh>
    <phoneticPr fontId="2"/>
  </si>
  <si>
    <t>17,304円(47.81)</t>
    <rPh sb="6" eb="7">
      <t>エン</t>
    </rPh>
    <phoneticPr fontId="2"/>
  </si>
  <si>
    <t>14,754円(40.00)</t>
    <rPh sb="6" eb="7">
      <t>エン</t>
    </rPh>
    <phoneticPr fontId="2"/>
  </si>
  <si>
    <t>11,934円(36.26)</t>
    <rPh sb="6" eb="7">
      <t>エン</t>
    </rPh>
    <phoneticPr fontId="2"/>
  </si>
  <si>
    <t>11,819円(31.33)</t>
    <rPh sb="6" eb="7">
      <t>エン</t>
    </rPh>
    <phoneticPr fontId="2"/>
  </si>
  <si>
    <t>9,939円(25.11)</t>
    <rPh sb="5" eb="6">
      <t>エン</t>
    </rPh>
    <phoneticPr fontId="2"/>
  </si>
  <si>
    <t>7,018円(18.68)</t>
    <rPh sb="5" eb="6">
      <t>エン</t>
    </rPh>
    <phoneticPr fontId="2"/>
  </si>
  <si>
    <t>4,754円(12.46)</t>
    <rPh sb="5" eb="6">
      <t>エン</t>
    </rPh>
    <phoneticPr fontId="2"/>
  </si>
  <si>
    <t>2,471円(6.21)</t>
    <rPh sb="5" eb="6">
      <t>エン</t>
    </rPh>
    <phoneticPr fontId="2"/>
  </si>
  <si>
    <t>17万円</t>
    <rPh sb="2" eb="4">
      <t>マンエン</t>
    </rPh>
    <phoneticPr fontId="2"/>
  </si>
  <si>
    <t>一部改訂</t>
  </si>
  <si>
    <t>仮算定有り</t>
  </si>
  <si>
    <t>仮算定無し</t>
    <rPh sb="0" eb="1">
      <t>カリ</t>
    </rPh>
    <rPh sb="1" eb="3">
      <t>サンテイ</t>
    </rPh>
    <rPh sb="3" eb="4">
      <t>ナ</t>
    </rPh>
    <phoneticPr fontId="2"/>
  </si>
  <si>
    <t>８月</t>
    <rPh sb="1" eb="2">
      <t>ツキ</t>
    </rPh>
    <phoneticPr fontId="2"/>
  </si>
  <si>
    <t>８月</t>
  </si>
  <si>
    <t>６月</t>
    <phoneticPr fontId="2"/>
  </si>
  <si>
    <t>統一</t>
  </si>
  <si>
    <t>１２ケ月</t>
    <rPh sb="3" eb="4">
      <t>ツキ</t>
    </rPh>
    <phoneticPr fontId="2"/>
  </si>
  <si>
    <t>１２ケ月</t>
  </si>
  <si>
    <t>１０ケ月</t>
    <phoneticPr fontId="2"/>
  </si>
  <si>
    <t>据え置き</t>
  </si>
  <si>
    <t>高槻市</t>
    <rPh sb="0" eb="3">
      <t>タカツキシ</t>
    </rPh>
    <phoneticPr fontId="5"/>
  </si>
  <si>
    <t>高槻市長　　濱田　剛史</t>
    <rPh sb="0" eb="4">
      <t>タカツキシチョウ</t>
    </rPh>
    <rPh sb="6" eb="8">
      <t>ハマダ</t>
    </rPh>
    <rPh sb="9" eb="10">
      <t>タケシ</t>
    </rPh>
    <rPh sb="10" eb="11">
      <t>シ</t>
    </rPh>
    <phoneticPr fontId="5"/>
  </si>
  <si>
    <t>　　令和　６年　８月２７日</t>
    <rPh sb="2" eb="4">
      <t>レイワ</t>
    </rPh>
    <rPh sb="6" eb="7">
      <t>ネン</t>
    </rPh>
    <rPh sb="9" eb="10">
      <t>ガツ</t>
    </rPh>
    <rPh sb="12" eb="13">
      <t>ニチ</t>
    </rPh>
    <phoneticPr fontId="2"/>
  </si>
  <si>
    <t>印</t>
    <rPh sb="0" eb="1">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</si>
</sst>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quot;&quot;0.00%&quot;&quot;;&quot;▲&quot;0.00%&quot;&quot;"/>
    <numFmt numFmtId="179" formatCode="#,##0&quot;円&quot;"/>
    <numFmt numFmtId="180" formatCode="General&quot;万円&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31">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8" fontId="21" fillId="2" borderId="28" xfId="1" applyNumberFormat="1" applyFont="1" applyFill="1" applyBorder="1" applyAlignment="1" applyProtection="1">
      <alignment horizontal="center" vertical="center"/>
    </xf>
    <xf numFmtId="178" fontId="21" fillId="2" borderId="90" xfId="2" applyNumberFormat="1" applyFont="1" applyFill="1" applyBorder="1" applyAlignment="1" applyProtection="1">
      <alignment horizontal="center" vertical="center"/>
    </xf>
    <xf numFmtId="178" fontId="21" fillId="2" borderId="86" xfId="2" applyNumberFormat="1" applyFont="1" applyFill="1" applyBorder="1" applyAlignment="1" applyProtection="1">
      <alignment horizontal="center" vertical="center"/>
    </xf>
    <xf numFmtId="10" fontId="17" fillId="2" borderId="51" xfId="2" applyNumberFormat="1" applyFont="1" applyFill="1" applyBorder="1" applyAlignment="1" applyProtection="1">
      <alignment horizontal="center" vertical="center"/>
    </xf>
    <xf numFmtId="179" fontId="17" fillId="2" borderId="52" xfId="2" applyNumberFormat="1" applyFont="1" applyFill="1" applyBorder="1" applyAlignment="1" applyProtection="1">
      <alignment horizontal="center" vertical="center"/>
    </xf>
    <xf numFmtId="179" fontId="17" fillId="2" borderId="53" xfId="2" applyNumberFormat="1" applyFont="1" applyFill="1" applyBorder="1" applyAlignment="1" applyProtection="1">
      <alignment horizontal="center" vertical="center"/>
    </xf>
    <xf numFmtId="180" fontId="17" fillId="2" borderId="53" xfId="2" applyNumberFormat="1" applyFont="1" applyFill="1" applyBorder="1" applyAlignment="1" applyProtection="1">
      <alignment horizontal="center" vertical="center"/>
    </xf>
    <xf numFmtId="180" fontId="17" fillId="2" borderId="54" xfId="2" applyNumberFormat="1" applyFont="1" applyFill="1" applyBorder="1" applyAlignment="1" applyProtection="1">
      <alignment horizontal="center" vertical="center"/>
    </xf>
    <xf numFmtId="0" fontId="14" fillId="2" borderId="0" xfId="2" applyFont="1" applyFill="1" applyAlignment="1" applyProtection="1">
      <alignment horizontal="left"/>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center" vertical="top" wrapText="1"/>
    </xf>
    <xf numFmtId="0" fontId="17" fillId="2" borderId="26" xfId="2" applyFont="1" applyFill="1" applyBorder="1" applyAlignment="1" applyProtection="1">
      <alignment horizontal="center" vertical="top" wrapText="1"/>
    </xf>
    <xf numFmtId="0" fontId="17" fillId="2" borderId="11" xfId="2" applyFont="1" applyFill="1" applyBorder="1" applyAlignment="1" applyProtection="1">
      <alignment horizontal="center" vertical="top" wrapText="1"/>
    </xf>
    <xf numFmtId="0" fontId="17" fillId="2" borderId="12"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0" fontId="17" fillId="2" borderId="29" xfId="2" applyFont="1" applyFill="1" applyBorder="1" applyAlignment="1" applyProtection="1">
      <alignment horizontal="center" vertical="top" wrapText="1"/>
    </xf>
    <xf numFmtId="0" fontId="17" fillId="2" borderId="30" xfId="2" applyFont="1" applyFill="1" applyBorder="1" applyAlignment="1" applyProtection="1">
      <alignment horizontal="center" vertical="top" wrapText="1"/>
    </xf>
    <xf numFmtId="0" fontId="17" fillId="2" borderId="46" xfId="2" applyFont="1" applyFill="1" applyBorder="1" applyAlignment="1" applyProtection="1">
      <alignment horizontal="center" vertical="top" wrapText="1"/>
    </xf>
    <xf numFmtId="0" fontId="17" fillId="2" borderId="47" xfId="2" applyFont="1" applyFill="1" applyBorder="1" applyAlignment="1" applyProtection="1">
      <alignment horizontal="center" vertical="top" wrapText="1"/>
    </xf>
    <xf numFmtId="0" fontId="17" fillId="2" borderId="82" xfId="2" applyFont="1" applyFill="1" applyBorder="1" applyAlignment="1" applyProtection="1">
      <alignment horizontal="center" vertical="center"/>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200483</xdr:colOff>
      <xdr:row>87</xdr:row>
      <xdr:rowOff>536865</xdr:rowOff>
    </xdr:from>
    <xdr:to>
      <xdr:col>13</xdr:col>
      <xdr:colOff>1333499</xdr:colOff>
      <xdr:row>88</xdr:row>
      <xdr:rowOff>370610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545383" y="30245340"/>
          <a:ext cx="2742741" cy="595745"/>
        </a:xfrm>
        <a:prstGeom prst="rect">
          <a:avLst/>
        </a:prstGeom>
      </xdr:spPr>
    </xdr:pic>
    <xdr:clientData/>
  </xdr:twoCellAnchor>
  <xdr:twoCellAnchor editAs="oneCell">
    <xdr:from>
      <xdr:col>14</xdr:col>
      <xdr:colOff>225136</xdr:colOff>
      <xdr:row>87</xdr:row>
      <xdr:rowOff>415750</xdr:rowOff>
    </xdr:from>
    <xdr:to>
      <xdr:col>15</xdr:col>
      <xdr:colOff>588818</xdr:colOff>
      <xdr:row>89</xdr:row>
      <xdr:rowOff>703984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89486" y="30124225"/>
          <a:ext cx="1992457" cy="1812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view="pageBreakPreview" topLeftCell="A100" zoomScale="70" zoomScaleNormal="98" zoomScaleSheetLayoutView="70" workbookViewId="0">
      <selection activeCell="J125" sqref="J125"/>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306" t="s">
        <v>165</v>
      </c>
      <c r="D1" s="306"/>
      <c r="E1" s="306"/>
      <c r="F1" s="306"/>
      <c r="G1" s="306"/>
      <c r="H1" s="306"/>
      <c r="I1" s="306"/>
      <c r="J1" s="306"/>
      <c r="K1" s="306"/>
      <c r="L1" s="121"/>
      <c r="M1" s="53" t="s">
        <v>0</v>
      </c>
      <c r="N1" s="115" t="s">
        <v>135</v>
      </c>
      <c r="O1" s="292" t="s">
        <v>1</v>
      </c>
      <c r="P1" s="293"/>
      <c r="Q1" s="9"/>
    </row>
    <row r="2" spans="1:18" ht="35.25" customHeight="1" thickBot="1" x14ac:dyDescent="0.3">
      <c r="C2" s="31"/>
      <c r="D2" s="32"/>
      <c r="E2" s="32"/>
      <c r="F2" s="32"/>
      <c r="G2" s="32"/>
      <c r="H2" s="32"/>
      <c r="I2" s="32"/>
      <c r="J2" s="32"/>
      <c r="K2" s="32"/>
      <c r="L2" s="122"/>
      <c r="M2" s="143" t="s">
        <v>163</v>
      </c>
      <c r="N2" s="144">
        <v>8</v>
      </c>
      <c r="O2" s="294" t="s">
        <v>164</v>
      </c>
      <c r="P2" s="295"/>
      <c r="Q2" s="9"/>
    </row>
    <row r="3" spans="1:18" ht="39.75" customHeight="1" x14ac:dyDescent="0.3">
      <c r="C3" s="59" t="s">
        <v>87</v>
      </c>
      <c r="D3" s="3"/>
      <c r="E3" s="3"/>
      <c r="F3" s="3"/>
      <c r="G3" s="10"/>
      <c r="H3" s="10"/>
      <c r="I3" s="10"/>
      <c r="J3" s="12"/>
      <c r="K3" s="13"/>
      <c r="L3" s="13"/>
      <c r="M3" s="13"/>
      <c r="N3" s="50"/>
      <c r="O3" s="50"/>
      <c r="P3" s="11"/>
      <c r="Q3" s="9"/>
    </row>
    <row r="4" spans="1:18" ht="33.75" customHeight="1" thickBot="1" x14ac:dyDescent="0.35">
      <c r="A4" s="17"/>
      <c r="B4" s="17"/>
      <c r="C4" s="60" t="s">
        <v>88</v>
      </c>
      <c r="D4" s="14"/>
      <c r="F4" s="296" t="s">
        <v>59</v>
      </c>
      <c r="G4" s="296"/>
      <c r="H4" s="296"/>
      <c r="I4" s="296"/>
      <c r="J4" s="296"/>
      <c r="K4" s="296"/>
      <c r="L4" s="296"/>
      <c r="M4" s="107"/>
    </row>
    <row r="5" spans="1:18" s="15" customFormat="1" ht="21" customHeight="1" thickBot="1" x14ac:dyDescent="0.2">
      <c r="A5" s="297"/>
      <c r="B5" s="297"/>
      <c r="C5" s="298" t="s">
        <v>2</v>
      </c>
      <c r="D5" s="299"/>
      <c r="E5" s="299"/>
      <c r="F5" s="299"/>
      <c r="G5" s="299"/>
      <c r="H5" s="299"/>
      <c r="I5" s="299"/>
      <c r="J5" s="299"/>
      <c r="K5" s="299"/>
      <c r="L5" s="300"/>
      <c r="M5" s="124"/>
      <c r="O5" s="34"/>
    </row>
    <row r="6" spans="1:18" ht="18" customHeight="1" thickBot="1" x14ac:dyDescent="0.25">
      <c r="A6" s="297"/>
      <c r="B6" s="297"/>
      <c r="C6" s="301" t="s">
        <v>3</v>
      </c>
      <c r="D6" s="302"/>
      <c r="E6" s="302"/>
      <c r="F6" s="302"/>
      <c r="G6" s="302"/>
      <c r="H6" s="302"/>
      <c r="I6" s="298" t="s">
        <v>4</v>
      </c>
      <c r="J6" s="299"/>
      <c r="K6" s="303"/>
      <c r="L6" s="47"/>
      <c r="M6" s="123"/>
      <c r="N6" s="34"/>
      <c r="O6" s="34"/>
      <c r="Q6" s="9"/>
    </row>
    <row r="7" spans="1:18" s="15" customFormat="1" ht="41.25" customHeight="1" x14ac:dyDescent="0.15">
      <c r="A7" s="297"/>
      <c r="B7" s="297"/>
      <c r="C7" s="288" t="s">
        <v>5</v>
      </c>
      <c r="D7" s="290" t="s">
        <v>6</v>
      </c>
      <c r="E7" s="282" t="s">
        <v>7</v>
      </c>
      <c r="F7" s="282" t="s">
        <v>8</v>
      </c>
      <c r="G7" s="282" t="s">
        <v>9</v>
      </c>
      <c r="H7" s="304" t="s">
        <v>10</v>
      </c>
      <c r="I7" s="288" t="s">
        <v>11</v>
      </c>
      <c r="J7" s="282" t="s">
        <v>12</v>
      </c>
      <c r="K7" s="284" t="s">
        <v>13</v>
      </c>
      <c r="L7" s="209" t="s">
        <v>14</v>
      </c>
      <c r="M7" s="208"/>
      <c r="N7" s="46"/>
      <c r="O7" s="34"/>
    </row>
    <row r="8" spans="1:18" s="15" customFormat="1" ht="23.25" customHeight="1" x14ac:dyDescent="0.15">
      <c r="A8" s="297"/>
      <c r="B8" s="297"/>
      <c r="C8" s="289"/>
      <c r="D8" s="291"/>
      <c r="E8" s="283"/>
      <c r="F8" s="283"/>
      <c r="G8" s="283"/>
      <c r="H8" s="305"/>
      <c r="I8" s="289"/>
      <c r="J8" s="283"/>
      <c r="K8" s="285"/>
      <c r="L8" s="209"/>
      <c r="M8" s="208"/>
      <c r="N8" s="46"/>
      <c r="O8" s="34"/>
    </row>
    <row r="9" spans="1:18" s="16" customFormat="1" ht="23.25" customHeight="1" x14ac:dyDescent="0.15">
      <c r="A9" s="297"/>
      <c r="B9" s="297"/>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86" t="s">
        <v>26</v>
      </c>
      <c r="D12" s="287"/>
      <c r="E12" s="287"/>
      <c r="F12" s="287"/>
      <c r="G12" s="287"/>
      <c r="H12" s="287"/>
      <c r="I12" s="287"/>
      <c r="J12" s="287"/>
      <c r="K12" s="287"/>
      <c r="L12" s="287"/>
      <c r="M12" s="287"/>
      <c r="N12" s="287"/>
      <c r="O12" s="117" t="s">
        <v>56</v>
      </c>
      <c r="P12" s="116"/>
      <c r="Q12" s="9"/>
      <c r="R12" s="18"/>
    </row>
    <row r="13" spans="1:18" ht="24.75" customHeight="1" x14ac:dyDescent="0.2">
      <c r="C13" s="288" t="s">
        <v>27</v>
      </c>
      <c r="D13" s="290" t="s">
        <v>28</v>
      </c>
      <c r="E13" s="290" t="s">
        <v>29</v>
      </c>
      <c r="F13" s="290" t="s">
        <v>30</v>
      </c>
      <c r="G13" s="258" t="s">
        <v>31</v>
      </c>
      <c r="H13" s="258" t="s">
        <v>32</v>
      </c>
      <c r="I13" s="260" t="s">
        <v>33</v>
      </c>
      <c r="J13" s="42" t="s">
        <v>34</v>
      </c>
      <c r="K13" s="42" t="s">
        <v>34</v>
      </c>
      <c r="L13" s="42" t="s">
        <v>34</v>
      </c>
      <c r="M13" s="99" t="s">
        <v>34</v>
      </c>
      <c r="N13" s="89" t="s">
        <v>14</v>
      </c>
      <c r="O13" s="118"/>
      <c r="P13" s="119"/>
    </row>
    <row r="14" spans="1:18" ht="38.25" customHeight="1" x14ac:dyDescent="0.2">
      <c r="C14" s="289"/>
      <c r="D14" s="291"/>
      <c r="E14" s="291"/>
      <c r="F14" s="291"/>
      <c r="G14" s="259"/>
      <c r="H14" s="259"/>
      <c r="I14" s="261"/>
      <c r="J14" s="43" t="s">
        <v>35</v>
      </c>
      <c r="K14" s="43" t="s">
        <v>36</v>
      </c>
      <c r="L14" s="44" t="s">
        <v>123</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94</v>
      </c>
      <c r="K15" s="37" t="s">
        <v>44</v>
      </c>
      <c r="L15" s="45" t="s">
        <v>91</v>
      </c>
      <c r="M15" s="105" t="s">
        <v>124</v>
      </c>
      <c r="N15" s="120" t="s">
        <v>126</v>
      </c>
      <c r="O15" s="91" t="s">
        <v>125</v>
      </c>
      <c r="P15" s="119"/>
    </row>
    <row r="16" spans="1:18" ht="24.75" customHeight="1" thickBot="1" x14ac:dyDescent="0.25">
      <c r="C16" s="145">
        <v>0</v>
      </c>
      <c r="D16" s="146">
        <v>87069927</v>
      </c>
      <c r="E16" s="146">
        <v>0</v>
      </c>
      <c r="F16" s="146">
        <v>0</v>
      </c>
      <c r="G16" s="147">
        <v>0</v>
      </c>
      <c r="H16" s="147">
        <v>0</v>
      </c>
      <c r="I16" s="146">
        <v>0</v>
      </c>
      <c r="J16" s="147">
        <v>0</v>
      </c>
      <c r="K16" s="147">
        <v>0</v>
      </c>
      <c r="L16" s="148">
        <v>0</v>
      </c>
      <c r="M16" s="151">
        <v>0</v>
      </c>
      <c r="N16" s="152">
        <f>SUM(C16:M16)</f>
        <v>87069927</v>
      </c>
      <c r="O16" s="152">
        <f>L10+N16</f>
        <v>87069927</v>
      </c>
      <c r="P16" s="119"/>
    </row>
    <row r="17" spans="3:19" ht="45" customHeight="1" thickBot="1" x14ac:dyDescent="0.25">
      <c r="F17" s="19" t="s">
        <v>45</v>
      </c>
      <c r="K17" s="19"/>
    </row>
    <row r="18" spans="3:19" ht="47.25" customHeight="1" thickBot="1" x14ac:dyDescent="0.25">
      <c r="C18" s="262" t="s">
        <v>112</v>
      </c>
      <c r="D18" s="263"/>
      <c r="E18" s="264"/>
      <c r="F18" s="61">
        <f>ROUND($L$10/1000,0)</f>
        <v>0</v>
      </c>
      <c r="G18" s="6"/>
      <c r="H18" s="265" t="s">
        <v>127</v>
      </c>
      <c r="I18" s="266"/>
      <c r="J18" s="266"/>
      <c r="K18" s="266"/>
      <c r="L18" s="266"/>
      <c r="M18" s="266"/>
      <c r="N18" s="266"/>
      <c r="O18" s="266"/>
      <c r="P18" s="267"/>
      <c r="Q18" s="9"/>
      <c r="S18" s="11"/>
    </row>
    <row r="19" spans="3:19" ht="50.25" customHeight="1" thickBot="1" x14ac:dyDescent="0.25">
      <c r="C19" s="271" t="s">
        <v>113</v>
      </c>
      <c r="D19" s="272"/>
      <c r="E19" s="273"/>
      <c r="F19" s="62">
        <f>ROUND(($C$10+SUM($E$10:$K$10)+$C$16+$G$16+$H$16+$J$16+$K$16+$L$16)/1000,0)</f>
        <v>0</v>
      </c>
      <c r="H19" s="268"/>
      <c r="I19" s="269"/>
      <c r="J19" s="269"/>
      <c r="K19" s="269"/>
      <c r="L19" s="269"/>
      <c r="M19" s="269"/>
      <c r="N19" s="269"/>
      <c r="O19" s="269"/>
      <c r="P19" s="270"/>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23"/>
      <c r="I21" s="224"/>
      <c r="J21" s="224"/>
      <c r="K21" s="224"/>
      <c r="L21" s="224"/>
      <c r="M21" s="224"/>
      <c r="N21" s="224"/>
      <c r="O21" s="224"/>
      <c r="P21" s="225"/>
    </row>
    <row r="22" spans="3:19" ht="44.25" customHeight="1" x14ac:dyDescent="0.25">
      <c r="C22" s="274" t="s">
        <v>139</v>
      </c>
      <c r="D22" s="129" t="s">
        <v>128</v>
      </c>
      <c r="E22" s="130" t="s">
        <v>129</v>
      </c>
      <c r="F22" s="131" t="s">
        <v>115</v>
      </c>
      <c r="H22" s="226"/>
      <c r="I22" s="227"/>
      <c r="J22" s="227"/>
      <c r="K22" s="227"/>
      <c r="L22" s="227"/>
      <c r="M22" s="227"/>
      <c r="N22" s="227"/>
      <c r="O22" s="227"/>
      <c r="P22" s="228"/>
      <c r="Q22" s="9"/>
    </row>
    <row r="23" spans="3:19" ht="33" customHeight="1" thickBot="1" x14ac:dyDescent="0.25">
      <c r="C23" s="275"/>
      <c r="D23" s="132">
        <v>0</v>
      </c>
      <c r="E23" s="133">
        <v>0</v>
      </c>
      <c r="F23" s="134">
        <f>IF(E23-D23&lt;=0,0,(E23-D23))</f>
        <v>0</v>
      </c>
      <c r="H23" s="226"/>
      <c r="I23" s="227"/>
      <c r="J23" s="227"/>
      <c r="K23" s="227"/>
      <c r="L23" s="227"/>
      <c r="M23" s="227"/>
      <c r="N23" s="227"/>
      <c r="O23" s="227"/>
      <c r="P23" s="228"/>
      <c r="Q23" s="9"/>
    </row>
    <row r="24" spans="3:19" ht="42" customHeight="1" x14ac:dyDescent="0.2">
      <c r="D24" s="128" t="s">
        <v>140</v>
      </c>
      <c r="H24" s="226"/>
      <c r="I24" s="227"/>
      <c r="J24" s="227"/>
      <c r="K24" s="227"/>
      <c r="L24" s="227"/>
      <c r="M24" s="227"/>
      <c r="N24" s="227"/>
      <c r="O24" s="227"/>
      <c r="P24" s="228"/>
    </row>
    <row r="25" spans="3:19" ht="33" customHeight="1" thickBot="1" x14ac:dyDescent="0.35">
      <c r="C25" s="60" t="s">
        <v>89</v>
      </c>
      <c r="D25" s="14"/>
      <c r="F25" s="22" t="s">
        <v>48</v>
      </c>
      <c r="H25" s="226"/>
      <c r="I25" s="227"/>
      <c r="J25" s="227"/>
      <c r="K25" s="227"/>
      <c r="L25" s="227"/>
      <c r="M25" s="227"/>
      <c r="N25" s="227"/>
      <c r="O25" s="227"/>
      <c r="P25" s="228"/>
    </row>
    <row r="26" spans="3:19" ht="48.75" customHeight="1" thickTop="1" thickBot="1" x14ac:dyDescent="0.25">
      <c r="C26" s="276" t="s">
        <v>111</v>
      </c>
      <c r="D26" s="277"/>
      <c r="E26" s="278"/>
      <c r="F26" s="64">
        <f>$F$18+$F$23</f>
        <v>0</v>
      </c>
      <c r="G26" s="6"/>
      <c r="H26" s="226"/>
      <c r="I26" s="227"/>
      <c r="J26" s="227"/>
      <c r="K26" s="227"/>
      <c r="L26" s="227"/>
      <c r="M26" s="227"/>
      <c r="N26" s="227"/>
      <c r="O26" s="227"/>
      <c r="P26" s="228"/>
      <c r="Q26" s="9"/>
      <c r="R26" s="11"/>
    </row>
    <row r="27" spans="3:19" ht="48.75" customHeight="1" thickBot="1" x14ac:dyDescent="0.25">
      <c r="C27" s="279" t="s">
        <v>90</v>
      </c>
      <c r="D27" s="280"/>
      <c r="E27" s="281"/>
      <c r="F27" s="65">
        <f>F19+F23</f>
        <v>0</v>
      </c>
      <c r="H27" s="229"/>
      <c r="I27" s="230"/>
      <c r="J27" s="230"/>
      <c r="K27" s="230"/>
      <c r="L27" s="230"/>
      <c r="M27" s="230"/>
      <c r="N27" s="230"/>
      <c r="O27" s="230"/>
      <c r="P27" s="231"/>
    </row>
    <row r="28" spans="3:19" ht="45" customHeight="1" thickTop="1" x14ac:dyDescent="0.3">
      <c r="C28" s="59" t="s">
        <v>106</v>
      </c>
      <c r="N28" s="20"/>
      <c r="O28" s="20"/>
    </row>
    <row r="29" spans="3:19" ht="40.5" customHeight="1" thickBot="1" x14ac:dyDescent="0.35">
      <c r="C29" s="60" t="s">
        <v>92</v>
      </c>
      <c r="I29" s="60" t="s">
        <v>93</v>
      </c>
      <c r="N29" s="20"/>
      <c r="O29" s="20"/>
    </row>
    <row r="30" spans="3:19" ht="21.75" customHeight="1" x14ac:dyDescent="0.2">
      <c r="C30" s="223" t="s">
        <v>166</v>
      </c>
      <c r="D30" s="224"/>
      <c r="E30" s="224"/>
      <c r="F30" s="224"/>
      <c r="G30" s="225"/>
      <c r="I30" s="214" t="s">
        <v>167</v>
      </c>
      <c r="J30" s="224"/>
      <c r="K30" s="224"/>
      <c r="L30" s="224"/>
      <c r="M30" s="224"/>
      <c r="N30" s="224"/>
      <c r="O30" s="224"/>
      <c r="P30" s="225"/>
      <c r="Q30" s="9"/>
    </row>
    <row r="31" spans="3:19" ht="21.75" customHeight="1" x14ac:dyDescent="0.2">
      <c r="C31" s="226"/>
      <c r="D31" s="227"/>
      <c r="E31" s="227"/>
      <c r="F31" s="227"/>
      <c r="G31" s="228"/>
      <c r="I31" s="226"/>
      <c r="J31" s="227"/>
      <c r="K31" s="227"/>
      <c r="L31" s="227"/>
      <c r="M31" s="227"/>
      <c r="N31" s="227"/>
      <c r="O31" s="227"/>
      <c r="P31" s="228"/>
      <c r="Q31" s="9"/>
    </row>
    <row r="32" spans="3:19" ht="21.75" customHeight="1" x14ac:dyDescent="0.2">
      <c r="C32" s="226"/>
      <c r="D32" s="227"/>
      <c r="E32" s="227"/>
      <c r="F32" s="227"/>
      <c r="G32" s="228"/>
      <c r="I32" s="226"/>
      <c r="J32" s="227"/>
      <c r="K32" s="227"/>
      <c r="L32" s="227"/>
      <c r="M32" s="227"/>
      <c r="N32" s="227"/>
      <c r="O32" s="227"/>
      <c r="P32" s="228"/>
      <c r="Q32" s="9"/>
    </row>
    <row r="33" spans="3:17" ht="21.75" customHeight="1" x14ac:dyDescent="0.2">
      <c r="C33" s="226"/>
      <c r="D33" s="227"/>
      <c r="E33" s="227"/>
      <c r="F33" s="227"/>
      <c r="G33" s="228"/>
      <c r="I33" s="226"/>
      <c r="J33" s="227"/>
      <c r="K33" s="227"/>
      <c r="L33" s="227"/>
      <c r="M33" s="227"/>
      <c r="N33" s="227"/>
      <c r="O33" s="227"/>
      <c r="P33" s="228"/>
      <c r="Q33" s="9"/>
    </row>
    <row r="34" spans="3:17" ht="21.75" customHeight="1" x14ac:dyDescent="0.2">
      <c r="C34" s="226"/>
      <c r="D34" s="227"/>
      <c r="E34" s="227"/>
      <c r="F34" s="227"/>
      <c r="G34" s="228"/>
      <c r="I34" s="226"/>
      <c r="J34" s="227"/>
      <c r="K34" s="227"/>
      <c r="L34" s="227"/>
      <c r="M34" s="227"/>
      <c r="N34" s="227"/>
      <c r="O34" s="227"/>
      <c r="P34" s="228"/>
      <c r="Q34" s="9"/>
    </row>
    <row r="35" spans="3:17" ht="21.75" customHeight="1" x14ac:dyDescent="0.2">
      <c r="C35" s="226"/>
      <c r="D35" s="227"/>
      <c r="E35" s="227"/>
      <c r="F35" s="227"/>
      <c r="G35" s="228"/>
      <c r="I35" s="226"/>
      <c r="J35" s="227"/>
      <c r="K35" s="227"/>
      <c r="L35" s="227"/>
      <c r="M35" s="227"/>
      <c r="N35" s="227"/>
      <c r="O35" s="227"/>
      <c r="P35" s="228"/>
      <c r="Q35" s="9"/>
    </row>
    <row r="36" spans="3:17" ht="21.75" customHeight="1" x14ac:dyDescent="0.2">
      <c r="C36" s="226"/>
      <c r="D36" s="227"/>
      <c r="E36" s="227"/>
      <c r="F36" s="227"/>
      <c r="G36" s="228"/>
      <c r="I36" s="226"/>
      <c r="J36" s="227"/>
      <c r="K36" s="227"/>
      <c r="L36" s="227"/>
      <c r="M36" s="227"/>
      <c r="N36" s="227"/>
      <c r="O36" s="227"/>
      <c r="P36" s="228"/>
      <c r="Q36" s="9"/>
    </row>
    <row r="37" spans="3:17" ht="21.75" customHeight="1" x14ac:dyDescent="0.2">
      <c r="C37" s="226"/>
      <c r="D37" s="227"/>
      <c r="E37" s="227"/>
      <c r="F37" s="227"/>
      <c r="G37" s="228"/>
      <c r="I37" s="226"/>
      <c r="J37" s="227"/>
      <c r="K37" s="227"/>
      <c r="L37" s="227"/>
      <c r="M37" s="227"/>
      <c r="N37" s="227"/>
      <c r="O37" s="227"/>
      <c r="P37" s="228"/>
      <c r="Q37" s="9"/>
    </row>
    <row r="38" spans="3:17" ht="21.75" customHeight="1" x14ac:dyDescent="0.2">
      <c r="C38" s="226"/>
      <c r="D38" s="227"/>
      <c r="E38" s="227"/>
      <c r="F38" s="227"/>
      <c r="G38" s="228"/>
      <c r="I38" s="226"/>
      <c r="J38" s="227"/>
      <c r="K38" s="227"/>
      <c r="L38" s="227"/>
      <c r="M38" s="227"/>
      <c r="N38" s="227"/>
      <c r="O38" s="227"/>
      <c r="P38" s="228"/>
      <c r="Q38" s="9"/>
    </row>
    <row r="39" spans="3:17" ht="21.75" customHeight="1" thickBot="1" x14ac:dyDescent="0.25">
      <c r="C39" s="229"/>
      <c r="D39" s="230"/>
      <c r="E39" s="230"/>
      <c r="F39" s="230"/>
      <c r="G39" s="231"/>
      <c r="I39" s="229"/>
      <c r="J39" s="230"/>
      <c r="K39" s="230"/>
      <c r="L39" s="230"/>
      <c r="M39" s="230"/>
      <c r="N39" s="230"/>
      <c r="O39" s="230"/>
      <c r="P39" s="231"/>
      <c r="Q39" s="9"/>
    </row>
    <row r="40" spans="3:17" ht="18.75" customHeight="1" x14ac:dyDescent="0.2">
      <c r="N40" s="20"/>
      <c r="O40" s="20"/>
    </row>
    <row r="41" spans="3:17" ht="23.4" x14ac:dyDescent="0.3">
      <c r="C41" s="60" t="s">
        <v>108</v>
      </c>
      <c r="D41" s="23"/>
      <c r="E41" s="21"/>
      <c r="F41" s="21"/>
      <c r="H41" s="21"/>
      <c r="I41" s="21"/>
      <c r="O41" s="20"/>
      <c r="P41" s="11"/>
      <c r="Q41" s="9"/>
    </row>
    <row r="42" spans="3:17" ht="24" thickBot="1" x14ac:dyDescent="0.35">
      <c r="C42" s="60" t="s">
        <v>114</v>
      </c>
      <c r="D42" s="23"/>
      <c r="E42" s="21"/>
      <c r="F42" s="21"/>
      <c r="G42" s="14" t="s">
        <v>107</v>
      </c>
      <c r="H42" s="21"/>
      <c r="I42" s="21"/>
      <c r="O42" s="20"/>
      <c r="P42" s="11"/>
      <c r="Q42" s="9"/>
    </row>
    <row r="43" spans="3:17" ht="19.5" customHeight="1" x14ac:dyDescent="0.25">
      <c r="C43" s="250"/>
      <c r="D43" s="251"/>
      <c r="E43" s="254" t="s">
        <v>49</v>
      </c>
      <c r="F43" s="63" t="s">
        <v>50</v>
      </c>
      <c r="G43" s="63" t="s">
        <v>51</v>
      </c>
      <c r="H43" s="63" t="s">
        <v>52</v>
      </c>
      <c r="I43" s="63" t="s">
        <v>53</v>
      </c>
      <c r="J43" s="63" t="s">
        <v>54</v>
      </c>
      <c r="K43" s="137" t="s">
        <v>55</v>
      </c>
      <c r="L43" s="135" t="s">
        <v>156</v>
      </c>
      <c r="M43" s="256" t="s">
        <v>56</v>
      </c>
      <c r="N43" s="240"/>
      <c r="P43" s="20"/>
    </row>
    <row r="44" spans="3:17" ht="19.5" customHeight="1" thickBot="1" x14ac:dyDescent="0.3">
      <c r="C44" s="252"/>
      <c r="D44" s="253"/>
      <c r="E44" s="255"/>
      <c r="F44" s="66" t="s">
        <v>130</v>
      </c>
      <c r="G44" s="66" t="s">
        <v>141</v>
      </c>
      <c r="H44" s="66" t="s">
        <v>145</v>
      </c>
      <c r="I44" s="66" t="s">
        <v>146</v>
      </c>
      <c r="J44" s="66" t="s">
        <v>147</v>
      </c>
      <c r="K44" s="138" t="s">
        <v>148</v>
      </c>
      <c r="L44" s="136" t="s">
        <v>155</v>
      </c>
      <c r="M44" s="257"/>
      <c r="N44" s="240"/>
      <c r="P44" s="20"/>
    </row>
    <row r="45" spans="3:17" ht="22.5" customHeight="1" x14ac:dyDescent="0.2">
      <c r="C45" s="241" t="s">
        <v>80</v>
      </c>
      <c r="D45" s="242"/>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x14ac:dyDescent="0.2">
      <c r="C46" s="241"/>
      <c r="D46" s="242"/>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43" t="s">
        <v>58</v>
      </c>
      <c r="D47" s="244"/>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45" t="s">
        <v>81</v>
      </c>
      <c r="D48" s="246"/>
      <c r="E48" s="67" t="s">
        <v>57</v>
      </c>
      <c r="F48" s="165"/>
      <c r="G48" s="165"/>
      <c r="H48" s="165"/>
      <c r="I48" s="165"/>
      <c r="J48" s="165"/>
      <c r="K48" s="166"/>
      <c r="L48" s="167"/>
      <c r="M48" s="168">
        <f>SUM(F48:L48)</f>
        <v>0</v>
      </c>
      <c r="N48" s="126"/>
      <c r="P48" s="20"/>
    </row>
    <row r="49" spans="3:18" ht="22.5" customHeight="1" x14ac:dyDescent="0.2">
      <c r="C49" s="247"/>
      <c r="D49" s="248"/>
      <c r="E49" s="68" t="s">
        <v>57</v>
      </c>
      <c r="F49" s="169"/>
      <c r="G49" s="169"/>
      <c r="H49" s="170"/>
      <c r="I49" s="169"/>
      <c r="J49" s="169"/>
      <c r="K49" s="171"/>
      <c r="L49" s="172"/>
      <c r="M49" s="173"/>
      <c r="N49" s="127"/>
      <c r="P49" s="20"/>
    </row>
    <row r="50" spans="3:18" ht="22.5" customHeight="1" thickBot="1" x14ac:dyDescent="0.3">
      <c r="C50" s="243" t="s">
        <v>58</v>
      </c>
      <c r="D50" s="244"/>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41" t="s">
        <v>82</v>
      </c>
      <c r="D51" s="242"/>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41"/>
      <c r="D52" s="242"/>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43" t="s">
        <v>58</v>
      </c>
      <c r="D53" s="244"/>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109</v>
      </c>
      <c r="D55" s="23"/>
      <c r="E55" s="21"/>
      <c r="F55" s="21"/>
      <c r="G55" s="14" t="s">
        <v>107</v>
      </c>
      <c r="H55" s="21"/>
      <c r="I55" s="21"/>
      <c r="N55" s="17"/>
      <c r="P55" s="20"/>
    </row>
    <row r="56" spans="3:18" ht="19.5" customHeight="1" x14ac:dyDescent="0.25">
      <c r="C56" s="232"/>
      <c r="D56" s="233"/>
      <c r="E56" s="236" t="s">
        <v>49</v>
      </c>
      <c r="F56" s="78" t="s">
        <v>50</v>
      </c>
      <c r="G56" s="78" t="s">
        <v>51</v>
      </c>
      <c r="H56" s="78" t="s">
        <v>52</v>
      </c>
      <c r="I56" s="78" t="s">
        <v>53</v>
      </c>
      <c r="J56" s="78" t="s">
        <v>54</v>
      </c>
      <c r="K56" s="141" t="s">
        <v>55</v>
      </c>
      <c r="L56" s="139" t="s">
        <v>157</v>
      </c>
      <c r="M56" s="238" t="s">
        <v>56</v>
      </c>
      <c r="N56" s="240"/>
      <c r="P56" s="20"/>
    </row>
    <row r="57" spans="3:18" ht="19.5" customHeight="1" thickBot="1" x14ac:dyDescent="0.3">
      <c r="C57" s="234"/>
      <c r="D57" s="235"/>
      <c r="E57" s="237"/>
      <c r="F57" s="79" t="s">
        <v>130</v>
      </c>
      <c r="G57" s="79" t="s">
        <v>141</v>
      </c>
      <c r="H57" s="79" t="s">
        <v>145</v>
      </c>
      <c r="I57" s="79" t="s">
        <v>146</v>
      </c>
      <c r="J57" s="79" t="s">
        <v>147</v>
      </c>
      <c r="K57" s="142" t="s">
        <v>148</v>
      </c>
      <c r="L57" s="140" t="s">
        <v>155</v>
      </c>
      <c r="M57" s="239"/>
      <c r="N57" s="240"/>
      <c r="P57" s="20"/>
    </row>
    <row r="58" spans="3:18" s="69" customFormat="1" ht="22.5" customHeight="1" x14ac:dyDescent="0.25">
      <c r="C58" s="241" t="s">
        <v>80</v>
      </c>
      <c r="D58" s="242"/>
      <c r="E58" s="67" t="s">
        <v>57</v>
      </c>
      <c r="F58" s="165">
        <f>'別紙 '!H4+'別紙 '!H10+'別紙 '!H13+'別紙 '!H16+'別紙 '!H19+'別紙 '!H22+'別紙 '!H25+'別紙 '!H28+'別紙 '!H31+'別紙 '!H34+'別紙 '!H37+'別紙 '!H40+'別紙 '!H43+'別紙 '!H46</f>
        <v>0</v>
      </c>
      <c r="G58" s="165">
        <f>'別紙 '!I4+'別紙 '!I10+'別紙 '!I13+'別紙 '!I16+'別紙 '!I19+'別紙 '!I22+'別紙 '!I25+'別紙 '!I28+'別紙 '!I31+'別紙 '!I34+'別紙 '!I37+'別紙 '!I40+'別紙 '!I43+'別紙 '!I46</f>
        <v>0</v>
      </c>
      <c r="H58" s="165">
        <f>'別紙 '!J4+'別紙 '!J10+'別紙 '!J13+'別紙 '!J16+'別紙 '!J19+'別紙 '!J22+'別紙 '!J25+'別紙 '!J28+'別紙 '!J31+'別紙 '!J34+'別紙 '!J37+'別紙 '!J40+'別紙 '!J43+'別紙 '!J46</f>
        <v>0</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-323469</v>
      </c>
      <c r="K58" s="166">
        <f>'別紙 '!M4+'別紙 '!M10+'別紙 '!M13+'別紙 '!M16+'別紙 '!M19+'別紙 '!M22+'別紙 '!M25+'別紙 '!M28+'別紙 '!M31+'別紙 '!M34+'別紙 '!M37+'別紙 '!M40+'別紙 '!M43+'別紙 '!M46</f>
        <v>137852</v>
      </c>
      <c r="L58" s="167">
        <f>'別紙 '!N4+'別紙 '!N10+'別紙 '!N13+'別紙 '!N16+'別紙 '!N19+'別紙 '!N22+'別紙 '!N25+'別紙 '!N28+'別紙 '!N31+'別紙 '!N34+'別紙 '!N37+'別紙 '!N40+'別紙 '!N43+'別紙 '!N46</f>
        <v>185617</v>
      </c>
      <c r="M58" s="168">
        <f>'別紙 '!O4+'別紙 '!O10+'別紙 '!O13+'別紙 '!O16+'別紙 '!O19+'別紙 '!O22+'別紙 '!O25+'別紙 '!O28+'別紙 '!O31+'別紙 '!O34+'別紙 '!O37+'別紙 '!O40+'別紙 '!O43+'別紙 '!O46</f>
        <v>0</v>
      </c>
      <c r="N58" s="126"/>
      <c r="P58" s="70"/>
      <c r="Q58" s="71"/>
    </row>
    <row r="59" spans="3:18" s="69" customFormat="1" ht="22.5" customHeight="1" x14ac:dyDescent="0.25">
      <c r="C59" s="241"/>
      <c r="D59" s="242"/>
      <c r="E59" s="68" t="s">
        <v>57</v>
      </c>
      <c r="F59" s="169" t="str">
        <f t="shared" ref="F59:I59" si="8">IF(F58=0,"",F58/$E60)</f>
        <v/>
      </c>
      <c r="G59" s="169" t="str">
        <f t="shared" si="8"/>
        <v/>
      </c>
      <c r="H59" s="170" t="str">
        <f t="shared" si="8"/>
        <v/>
      </c>
      <c r="I59" s="169" t="str">
        <f t="shared" si="8"/>
        <v/>
      </c>
      <c r="J59" s="181" t="s">
        <v>169</v>
      </c>
      <c r="K59" s="182" t="s">
        <v>169</v>
      </c>
      <c r="L59" s="183" t="s">
        <v>169</v>
      </c>
      <c r="M59" s="173" t="str">
        <f>IF(M58=0,"",M58/E60)</f>
        <v/>
      </c>
      <c r="N59" s="127"/>
      <c r="P59" s="70"/>
      <c r="Q59" s="71"/>
    </row>
    <row r="60" spans="3:18" s="69" customFormat="1" ht="22.5" customHeight="1" thickBot="1" x14ac:dyDescent="0.3">
      <c r="C60" s="243" t="s">
        <v>58</v>
      </c>
      <c r="D60" s="244"/>
      <c r="E60" s="177">
        <f>$F$19</f>
        <v>0</v>
      </c>
      <c r="F60" s="177">
        <f t="shared" ref="F60" si="9">E60-F58</f>
        <v>0</v>
      </c>
      <c r="G60" s="177">
        <f>F60-G58</f>
        <v>0</v>
      </c>
      <c r="H60" s="177">
        <f>G60-H58</f>
        <v>0</v>
      </c>
      <c r="I60" s="177">
        <f t="shared" ref="I60:J60" si="10">H60-I58</f>
        <v>0</v>
      </c>
      <c r="J60" s="177">
        <f t="shared" si="10"/>
        <v>323469</v>
      </c>
      <c r="K60" s="178">
        <f>J60-K58</f>
        <v>185617</v>
      </c>
      <c r="L60" s="179">
        <f>K60-L58</f>
        <v>0</v>
      </c>
      <c r="M60" s="180">
        <f>L60</f>
        <v>0</v>
      </c>
      <c r="N60" s="126"/>
      <c r="P60" s="70"/>
      <c r="Q60" s="71"/>
    </row>
    <row r="61" spans="3:18" s="69" customFormat="1" ht="22.5" customHeight="1" x14ac:dyDescent="0.25">
      <c r="C61" s="245" t="s">
        <v>81</v>
      </c>
      <c r="D61" s="246"/>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47"/>
      <c r="D62" s="248"/>
      <c r="E62" s="68" t="str">
        <f t="shared" ref="E62:M63" si="12">E49</f>
        <v>-</v>
      </c>
      <c r="F62" s="169"/>
      <c r="G62" s="169"/>
      <c r="H62" s="170"/>
      <c r="I62" s="169"/>
      <c r="J62" s="169"/>
      <c r="K62" s="171"/>
      <c r="L62" s="172"/>
      <c r="M62" s="173"/>
      <c r="N62" s="127"/>
      <c r="P62" s="70"/>
      <c r="Q62" s="71"/>
    </row>
    <row r="63" spans="3:18" s="69" customFormat="1" ht="22.5" customHeight="1" thickBot="1" x14ac:dyDescent="0.3">
      <c r="C63" s="243" t="s">
        <v>58</v>
      </c>
      <c r="D63" s="244"/>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41" t="s">
        <v>82</v>
      </c>
      <c r="D64" s="242"/>
      <c r="E64" s="67" t="s">
        <v>57</v>
      </c>
      <c r="F64" s="165">
        <f>F58+F61</f>
        <v>0</v>
      </c>
      <c r="G64" s="165">
        <f t="shared" ref="G64:M64" si="14">G58+G61</f>
        <v>0</v>
      </c>
      <c r="H64" s="165">
        <f t="shared" si="14"/>
        <v>0</v>
      </c>
      <c r="I64" s="165">
        <f t="shared" si="14"/>
        <v>0</v>
      </c>
      <c r="J64" s="165">
        <f t="shared" si="14"/>
        <v>-323469</v>
      </c>
      <c r="K64" s="166">
        <f>K58+K61</f>
        <v>137852</v>
      </c>
      <c r="L64" s="167">
        <f t="shared" si="14"/>
        <v>185617</v>
      </c>
      <c r="M64" s="168">
        <f t="shared" si="14"/>
        <v>0</v>
      </c>
      <c r="N64" s="126"/>
      <c r="P64" s="70"/>
      <c r="Q64" s="71"/>
    </row>
    <row r="65" spans="3:17" s="69" customFormat="1" ht="22.5" customHeight="1" x14ac:dyDescent="0.25">
      <c r="C65" s="241"/>
      <c r="D65" s="242"/>
      <c r="E65" s="68" t="s">
        <v>57</v>
      </c>
      <c r="F65" s="169" t="str">
        <f t="shared" ref="F65" si="15">IF(F64=0,"",F64/$E66)</f>
        <v/>
      </c>
      <c r="G65" s="169" t="str">
        <f t="shared" ref="G65" si="16">IF(G64=0,"",G64/$E66)</f>
        <v/>
      </c>
      <c r="H65" s="170" t="str">
        <f t="shared" ref="H65" si="17">IF(H64=0,"",H64/$E66)</f>
        <v/>
      </c>
      <c r="I65" s="169" t="str">
        <f t="shared" ref="I65" si="18">IF(I64=0,"",I64/$E66)</f>
        <v/>
      </c>
      <c r="J65" s="181" t="s">
        <v>169</v>
      </c>
      <c r="K65" s="182" t="s">
        <v>169</v>
      </c>
      <c r="L65" s="183" t="s">
        <v>169</v>
      </c>
      <c r="M65" s="173" t="str">
        <f>IF(M64=0,"",M64/E66)</f>
        <v/>
      </c>
      <c r="N65" s="127"/>
      <c r="P65" s="70"/>
      <c r="Q65" s="71"/>
    </row>
    <row r="66" spans="3:17" s="69" customFormat="1" ht="22.5" customHeight="1" thickBot="1" x14ac:dyDescent="0.3">
      <c r="C66" s="243" t="s">
        <v>58</v>
      </c>
      <c r="D66" s="244"/>
      <c r="E66" s="177">
        <f>E60+E63</f>
        <v>0</v>
      </c>
      <c r="F66" s="177">
        <f t="shared" ref="F66" si="19">E66-F64</f>
        <v>0</v>
      </c>
      <c r="G66" s="177">
        <f>F66-G64</f>
        <v>0</v>
      </c>
      <c r="H66" s="177">
        <f>G66-H64</f>
        <v>0</v>
      </c>
      <c r="I66" s="177">
        <f t="shared" ref="I66:J66" si="20">H66-I64</f>
        <v>0</v>
      </c>
      <c r="J66" s="177">
        <f t="shared" si="20"/>
        <v>323469</v>
      </c>
      <c r="K66" s="178">
        <f>J66-K64</f>
        <v>185617</v>
      </c>
      <c r="L66" s="179">
        <f>K66-L64</f>
        <v>0</v>
      </c>
      <c r="M66" s="180">
        <f>L66</f>
        <v>0</v>
      </c>
      <c r="N66" s="126"/>
      <c r="P66" s="70"/>
      <c r="Q66" s="71"/>
    </row>
    <row r="67" spans="3:17" ht="26.25" customHeight="1" x14ac:dyDescent="0.2">
      <c r="G67" s="249"/>
      <c r="H67" s="249"/>
      <c r="I67" s="249"/>
      <c r="J67" s="249"/>
      <c r="K67" s="249"/>
      <c r="L67" s="249"/>
      <c r="M67" s="108"/>
      <c r="O67" s="20"/>
    </row>
    <row r="68" spans="3:17" ht="37.5" customHeight="1" x14ac:dyDescent="0.3">
      <c r="C68" s="59" t="s">
        <v>105</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23"/>
      <c r="D70" s="224"/>
      <c r="E70" s="224"/>
      <c r="F70" s="224"/>
      <c r="G70" s="224"/>
      <c r="H70" s="224"/>
      <c r="I70" s="224"/>
      <c r="J70" s="224"/>
      <c r="K70" s="224"/>
      <c r="L70" s="224"/>
      <c r="M70" s="224"/>
      <c r="N70" s="224"/>
      <c r="O70" s="224"/>
      <c r="P70" s="225"/>
      <c r="Q70" s="9"/>
    </row>
    <row r="71" spans="3:17" ht="13.5" customHeight="1" x14ac:dyDescent="0.2">
      <c r="C71" s="226"/>
      <c r="D71" s="227"/>
      <c r="E71" s="227"/>
      <c r="F71" s="227"/>
      <c r="G71" s="227"/>
      <c r="H71" s="227"/>
      <c r="I71" s="227"/>
      <c r="J71" s="227"/>
      <c r="K71" s="227"/>
      <c r="L71" s="227"/>
      <c r="M71" s="227"/>
      <c r="N71" s="227"/>
      <c r="O71" s="227"/>
      <c r="P71" s="228"/>
      <c r="Q71" s="9"/>
    </row>
    <row r="72" spans="3:17" ht="13.5" customHeight="1" x14ac:dyDescent="0.2">
      <c r="C72" s="226"/>
      <c r="D72" s="227"/>
      <c r="E72" s="227"/>
      <c r="F72" s="227"/>
      <c r="G72" s="227"/>
      <c r="H72" s="227"/>
      <c r="I72" s="227"/>
      <c r="J72" s="227"/>
      <c r="K72" s="227"/>
      <c r="L72" s="227"/>
      <c r="M72" s="227"/>
      <c r="N72" s="227"/>
      <c r="O72" s="227"/>
      <c r="P72" s="228"/>
      <c r="Q72" s="9"/>
    </row>
    <row r="73" spans="3:17" ht="13.5" customHeight="1" x14ac:dyDescent="0.2">
      <c r="C73" s="226"/>
      <c r="D73" s="227"/>
      <c r="E73" s="227"/>
      <c r="F73" s="227"/>
      <c r="G73" s="227"/>
      <c r="H73" s="227"/>
      <c r="I73" s="227"/>
      <c r="J73" s="227"/>
      <c r="K73" s="227"/>
      <c r="L73" s="227"/>
      <c r="M73" s="227"/>
      <c r="N73" s="227"/>
      <c r="O73" s="227"/>
      <c r="P73" s="228"/>
      <c r="Q73" s="9"/>
    </row>
    <row r="74" spans="3:17" ht="13.5" customHeight="1" x14ac:dyDescent="0.2">
      <c r="C74" s="226"/>
      <c r="D74" s="227"/>
      <c r="E74" s="227"/>
      <c r="F74" s="227"/>
      <c r="G74" s="227"/>
      <c r="H74" s="227"/>
      <c r="I74" s="227"/>
      <c r="J74" s="227"/>
      <c r="K74" s="227"/>
      <c r="L74" s="227"/>
      <c r="M74" s="227"/>
      <c r="N74" s="227"/>
      <c r="O74" s="227"/>
      <c r="P74" s="228"/>
      <c r="Q74" s="9"/>
    </row>
    <row r="75" spans="3:17" ht="13.5" customHeight="1" x14ac:dyDescent="0.2">
      <c r="C75" s="226"/>
      <c r="D75" s="227"/>
      <c r="E75" s="227"/>
      <c r="F75" s="227"/>
      <c r="G75" s="227"/>
      <c r="H75" s="227"/>
      <c r="I75" s="227"/>
      <c r="J75" s="227"/>
      <c r="K75" s="227"/>
      <c r="L75" s="227"/>
      <c r="M75" s="227"/>
      <c r="N75" s="227"/>
      <c r="O75" s="227"/>
      <c r="P75" s="228"/>
      <c r="Q75" s="9"/>
    </row>
    <row r="76" spans="3:17" ht="13.5" customHeight="1" x14ac:dyDescent="0.2">
      <c r="C76" s="226"/>
      <c r="D76" s="227"/>
      <c r="E76" s="227"/>
      <c r="F76" s="227"/>
      <c r="G76" s="227"/>
      <c r="H76" s="227"/>
      <c r="I76" s="227"/>
      <c r="J76" s="227"/>
      <c r="K76" s="227"/>
      <c r="L76" s="227"/>
      <c r="M76" s="227"/>
      <c r="N76" s="227"/>
      <c r="O76" s="227"/>
      <c r="P76" s="228"/>
      <c r="Q76" s="9"/>
    </row>
    <row r="77" spans="3:17" ht="13.5" customHeight="1" x14ac:dyDescent="0.2">
      <c r="C77" s="226"/>
      <c r="D77" s="227"/>
      <c r="E77" s="227"/>
      <c r="F77" s="227"/>
      <c r="G77" s="227"/>
      <c r="H77" s="227"/>
      <c r="I77" s="227"/>
      <c r="J77" s="227"/>
      <c r="K77" s="227"/>
      <c r="L77" s="227"/>
      <c r="M77" s="227"/>
      <c r="N77" s="227"/>
      <c r="O77" s="227"/>
      <c r="P77" s="228"/>
      <c r="Q77" s="9"/>
    </row>
    <row r="78" spans="3:17" ht="13.5" customHeight="1" x14ac:dyDescent="0.2">
      <c r="C78" s="226"/>
      <c r="D78" s="227"/>
      <c r="E78" s="227"/>
      <c r="F78" s="227"/>
      <c r="G78" s="227"/>
      <c r="H78" s="227"/>
      <c r="I78" s="227"/>
      <c r="J78" s="227"/>
      <c r="K78" s="227"/>
      <c r="L78" s="227"/>
      <c r="M78" s="227"/>
      <c r="N78" s="227"/>
      <c r="O78" s="227"/>
      <c r="P78" s="228"/>
      <c r="Q78" s="9"/>
    </row>
    <row r="79" spans="3:17" ht="13.5" customHeight="1" x14ac:dyDescent="0.2">
      <c r="C79" s="226"/>
      <c r="D79" s="227"/>
      <c r="E79" s="227"/>
      <c r="F79" s="227"/>
      <c r="G79" s="227"/>
      <c r="H79" s="227"/>
      <c r="I79" s="227"/>
      <c r="J79" s="227"/>
      <c r="K79" s="227"/>
      <c r="L79" s="227"/>
      <c r="M79" s="227"/>
      <c r="N79" s="227"/>
      <c r="O79" s="227"/>
      <c r="P79" s="228"/>
      <c r="Q79" s="9"/>
    </row>
    <row r="80" spans="3:17" ht="14.25" customHeight="1" x14ac:dyDescent="0.2">
      <c r="C80" s="226"/>
      <c r="D80" s="227"/>
      <c r="E80" s="227"/>
      <c r="F80" s="227"/>
      <c r="G80" s="227"/>
      <c r="H80" s="227"/>
      <c r="I80" s="227"/>
      <c r="J80" s="227"/>
      <c r="K80" s="227"/>
      <c r="L80" s="227"/>
      <c r="M80" s="227"/>
      <c r="N80" s="227"/>
      <c r="O80" s="227"/>
      <c r="P80" s="228"/>
      <c r="Q80" s="9"/>
    </row>
    <row r="81" spans="3:17" ht="19.5" customHeight="1" thickBot="1" x14ac:dyDescent="0.25">
      <c r="C81" s="229"/>
      <c r="D81" s="230"/>
      <c r="E81" s="230"/>
      <c r="F81" s="230"/>
      <c r="G81" s="230"/>
      <c r="H81" s="230"/>
      <c r="I81" s="230"/>
      <c r="J81" s="230"/>
      <c r="K81" s="230"/>
      <c r="L81" s="230"/>
      <c r="M81" s="230"/>
      <c r="N81" s="230"/>
      <c r="O81" s="230"/>
      <c r="P81" s="231"/>
      <c r="Q81" s="9"/>
    </row>
    <row r="82" spans="3:17" ht="9" customHeight="1" x14ac:dyDescent="0.25">
      <c r="C82" s="4"/>
      <c r="D82" s="23"/>
      <c r="E82" s="21"/>
      <c r="F82" s="21"/>
      <c r="G82" s="24"/>
      <c r="H82" s="21"/>
      <c r="I82" s="21"/>
      <c r="L82" s="22"/>
      <c r="M82" s="22"/>
      <c r="N82" s="20"/>
      <c r="O82" s="20"/>
      <c r="Q82" s="9"/>
    </row>
    <row r="83" spans="3:17" ht="24" thickBot="1" x14ac:dyDescent="0.35">
      <c r="C83" s="60" t="s">
        <v>104</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193" t="s">
        <v>155</v>
      </c>
      <c r="M84" s="195" t="s">
        <v>137</v>
      </c>
      <c r="N84" s="196"/>
      <c r="O84" s="196"/>
      <c r="P84" s="197"/>
    </row>
    <row r="85" spans="3:17" s="26" customFormat="1" ht="25.5" customHeight="1" thickBot="1" x14ac:dyDescent="0.25">
      <c r="C85" s="113"/>
      <c r="D85" s="114"/>
      <c r="E85" s="52" t="s">
        <v>131</v>
      </c>
      <c r="F85" s="52" t="s">
        <v>130</v>
      </c>
      <c r="G85" s="52" t="s">
        <v>142</v>
      </c>
      <c r="H85" s="52" t="s">
        <v>145</v>
      </c>
      <c r="I85" s="52" t="s">
        <v>146</v>
      </c>
      <c r="J85" s="52" t="s">
        <v>147</v>
      </c>
      <c r="K85" s="72" t="s">
        <v>158</v>
      </c>
      <c r="L85" s="194"/>
      <c r="M85" s="198"/>
      <c r="N85" s="199"/>
      <c r="O85" s="199"/>
      <c r="P85" s="200"/>
    </row>
    <row r="86" spans="3:17" s="73" customFormat="1" ht="60" customHeight="1" thickBot="1" x14ac:dyDescent="0.25">
      <c r="C86" s="109" t="s">
        <v>95</v>
      </c>
      <c r="D86" s="110"/>
      <c r="E86" s="74" t="s">
        <v>160</v>
      </c>
      <c r="F86" s="74" t="s">
        <v>160</v>
      </c>
      <c r="G86" s="74" t="s">
        <v>160</v>
      </c>
      <c r="H86" s="74" t="s">
        <v>160</v>
      </c>
      <c r="I86" s="74" t="s">
        <v>160</v>
      </c>
      <c r="J86" s="74" t="s">
        <v>160</v>
      </c>
      <c r="K86" s="33" t="s">
        <v>160</v>
      </c>
      <c r="L86" s="33" t="s">
        <v>160</v>
      </c>
      <c r="M86" s="190"/>
      <c r="N86" s="191"/>
      <c r="O86" s="191"/>
      <c r="P86" s="192"/>
    </row>
    <row r="87" spans="3:17" s="73" customFormat="1" ht="60" customHeight="1" x14ac:dyDescent="0.2">
      <c r="C87" s="201" t="s">
        <v>132</v>
      </c>
      <c r="D87" s="100" t="s">
        <v>96</v>
      </c>
      <c r="E87" s="100" t="s">
        <v>170</v>
      </c>
      <c r="F87" s="100" t="s">
        <v>171</v>
      </c>
      <c r="G87" s="100" t="s">
        <v>172</v>
      </c>
      <c r="H87" s="100" t="s">
        <v>173</v>
      </c>
      <c r="I87" s="100" t="s">
        <v>174</v>
      </c>
      <c r="J87" s="100" t="s">
        <v>175</v>
      </c>
      <c r="K87" s="184" t="s">
        <v>193</v>
      </c>
      <c r="L87" s="75" t="s">
        <v>160</v>
      </c>
      <c r="M87" s="214" t="s">
        <v>196</v>
      </c>
      <c r="N87" s="215"/>
      <c r="O87" s="215"/>
      <c r="P87" s="216"/>
    </row>
    <row r="88" spans="3:17" s="73" customFormat="1" ht="60" customHeight="1" x14ac:dyDescent="0.2">
      <c r="C88" s="202"/>
      <c r="D88" s="101" t="s">
        <v>97</v>
      </c>
      <c r="E88" s="101" t="s">
        <v>176</v>
      </c>
      <c r="F88" s="101" t="s">
        <v>177</v>
      </c>
      <c r="G88" s="101" t="s">
        <v>178</v>
      </c>
      <c r="H88" s="101" t="s">
        <v>179</v>
      </c>
      <c r="I88" s="101" t="s">
        <v>180</v>
      </c>
      <c r="J88" s="101" t="s">
        <v>181</v>
      </c>
      <c r="K88" s="185" t="s">
        <v>194</v>
      </c>
      <c r="L88" s="76" t="s">
        <v>160</v>
      </c>
      <c r="M88" s="217"/>
      <c r="N88" s="218"/>
      <c r="O88" s="218"/>
      <c r="P88" s="219"/>
    </row>
    <row r="89" spans="3:17" s="73" customFormat="1" ht="60" customHeight="1" x14ac:dyDescent="0.2">
      <c r="C89" s="202"/>
      <c r="D89" s="101" t="s">
        <v>98</v>
      </c>
      <c r="E89" s="101" t="s">
        <v>182</v>
      </c>
      <c r="F89" s="101" t="s">
        <v>183</v>
      </c>
      <c r="G89" s="101" t="s">
        <v>184</v>
      </c>
      <c r="H89" s="101" t="s">
        <v>185</v>
      </c>
      <c r="I89" s="101" t="s">
        <v>186</v>
      </c>
      <c r="J89" s="101" t="s">
        <v>187</v>
      </c>
      <c r="K89" s="185" t="s">
        <v>195</v>
      </c>
      <c r="L89" s="76" t="s">
        <v>160</v>
      </c>
      <c r="M89" s="217"/>
      <c r="N89" s="218"/>
      <c r="O89" s="218"/>
      <c r="P89" s="219"/>
    </row>
    <row r="90" spans="3:17" s="73" customFormat="1" ht="60" customHeight="1" thickBot="1" x14ac:dyDescent="0.25">
      <c r="C90" s="213"/>
      <c r="D90" s="102" t="s">
        <v>99</v>
      </c>
      <c r="E90" s="102" t="s">
        <v>190</v>
      </c>
      <c r="F90" s="102" t="s">
        <v>191</v>
      </c>
      <c r="G90" s="102" t="s">
        <v>192</v>
      </c>
      <c r="H90" s="102" t="s">
        <v>188</v>
      </c>
      <c r="I90" s="102" t="s">
        <v>188</v>
      </c>
      <c r="J90" s="102" t="s">
        <v>189</v>
      </c>
      <c r="K90" s="186" t="s">
        <v>189</v>
      </c>
      <c r="L90" s="77" t="s">
        <v>160</v>
      </c>
      <c r="M90" s="220"/>
      <c r="N90" s="221"/>
      <c r="O90" s="221"/>
      <c r="P90" s="222"/>
    </row>
    <row r="91" spans="3:17" s="73" customFormat="1" ht="60" customHeight="1" x14ac:dyDescent="0.2">
      <c r="C91" s="201" t="s">
        <v>133</v>
      </c>
      <c r="D91" s="100" t="s">
        <v>96</v>
      </c>
      <c r="E91" s="184" t="s">
        <v>197</v>
      </c>
      <c r="F91" s="184" t="s">
        <v>198</v>
      </c>
      <c r="G91" s="184" t="s">
        <v>199</v>
      </c>
      <c r="H91" s="184" t="s">
        <v>200</v>
      </c>
      <c r="I91" s="184" t="s">
        <v>201</v>
      </c>
      <c r="J91" s="184" t="s">
        <v>202</v>
      </c>
      <c r="K91" s="184" t="s">
        <v>203</v>
      </c>
      <c r="L91" s="75" t="s">
        <v>160</v>
      </c>
      <c r="M91" s="214"/>
      <c r="N91" s="215"/>
      <c r="O91" s="215"/>
      <c r="P91" s="216"/>
    </row>
    <row r="92" spans="3:17" s="73" customFormat="1" ht="60" customHeight="1" x14ac:dyDescent="0.2">
      <c r="C92" s="202"/>
      <c r="D92" s="101" t="s">
        <v>97</v>
      </c>
      <c r="E92" s="185" t="s">
        <v>204</v>
      </c>
      <c r="F92" s="185" t="s">
        <v>205</v>
      </c>
      <c r="G92" s="185" t="s">
        <v>206</v>
      </c>
      <c r="H92" s="185" t="s">
        <v>207</v>
      </c>
      <c r="I92" s="185" t="s">
        <v>208</v>
      </c>
      <c r="J92" s="185" t="s">
        <v>209</v>
      </c>
      <c r="K92" s="185" t="s">
        <v>210</v>
      </c>
      <c r="L92" s="76" t="s">
        <v>160</v>
      </c>
      <c r="M92" s="217"/>
      <c r="N92" s="218"/>
      <c r="O92" s="218"/>
      <c r="P92" s="219"/>
    </row>
    <row r="93" spans="3:17" s="73" customFormat="1" ht="60" customHeight="1" x14ac:dyDescent="0.2">
      <c r="C93" s="202"/>
      <c r="D93" s="101" t="s">
        <v>98</v>
      </c>
      <c r="E93" s="185" t="s">
        <v>211</v>
      </c>
      <c r="F93" s="185" t="s">
        <v>212</v>
      </c>
      <c r="G93" s="185" t="s">
        <v>213</v>
      </c>
      <c r="H93" s="185" t="s">
        <v>214</v>
      </c>
      <c r="I93" s="185" t="s">
        <v>215</v>
      </c>
      <c r="J93" s="185" t="s">
        <v>216</v>
      </c>
      <c r="K93" s="185" t="s">
        <v>217</v>
      </c>
      <c r="L93" s="76" t="s">
        <v>160</v>
      </c>
      <c r="M93" s="217"/>
      <c r="N93" s="218"/>
      <c r="O93" s="218"/>
      <c r="P93" s="219"/>
    </row>
    <row r="94" spans="3:17" s="73" customFormat="1" ht="60" customHeight="1" thickBot="1" x14ac:dyDescent="0.25">
      <c r="C94" s="203"/>
      <c r="D94" s="103" t="s">
        <v>99</v>
      </c>
      <c r="E94" s="188">
        <v>19</v>
      </c>
      <c r="F94" s="188">
        <v>19</v>
      </c>
      <c r="G94" s="188">
        <v>19</v>
      </c>
      <c r="H94" s="103" t="s">
        <v>218</v>
      </c>
      <c r="I94" s="103" t="s">
        <v>218</v>
      </c>
      <c r="J94" s="103" t="s">
        <v>219</v>
      </c>
      <c r="K94" s="103" t="s">
        <v>220</v>
      </c>
      <c r="L94" s="77" t="s">
        <v>160</v>
      </c>
      <c r="M94" s="220"/>
      <c r="N94" s="221"/>
      <c r="O94" s="221"/>
      <c r="P94" s="222"/>
    </row>
    <row r="95" spans="3:17" s="26" customFormat="1" ht="25.5" customHeight="1" x14ac:dyDescent="0.2">
      <c r="C95" s="111"/>
      <c r="D95" s="112"/>
      <c r="E95" s="51" t="s">
        <v>83</v>
      </c>
      <c r="F95" s="51" t="s">
        <v>149</v>
      </c>
      <c r="G95" s="51" t="s">
        <v>150</v>
      </c>
      <c r="H95" s="51" t="s">
        <v>151</v>
      </c>
      <c r="I95" s="51" t="s">
        <v>152</v>
      </c>
      <c r="J95" s="51" t="s">
        <v>153</v>
      </c>
      <c r="K95" s="99" t="s">
        <v>154</v>
      </c>
      <c r="L95" s="193" t="s">
        <v>155</v>
      </c>
      <c r="M95" s="195" t="s">
        <v>137</v>
      </c>
      <c r="N95" s="196"/>
      <c r="O95" s="196"/>
      <c r="P95" s="197"/>
    </row>
    <row r="96" spans="3:17" s="26" customFormat="1" ht="25.5" customHeight="1" thickBot="1" x14ac:dyDescent="0.25">
      <c r="C96" s="113"/>
      <c r="D96" s="114"/>
      <c r="E96" s="52" t="s">
        <v>131</v>
      </c>
      <c r="F96" s="52" t="s">
        <v>130</v>
      </c>
      <c r="G96" s="52" t="s">
        <v>142</v>
      </c>
      <c r="H96" s="52" t="s">
        <v>145</v>
      </c>
      <c r="I96" s="52" t="s">
        <v>146</v>
      </c>
      <c r="J96" s="52" t="s">
        <v>147</v>
      </c>
      <c r="K96" s="72" t="s">
        <v>158</v>
      </c>
      <c r="L96" s="194"/>
      <c r="M96" s="198"/>
      <c r="N96" s="199"/>
      <c r="O96" s="199"/>
      <c r="P96" s="200"/>
    </row>
    <row r="97" spans="3:17" s="73" customFormat="1" ht="65.25" customHeight="1" x14ac:dyDescent="0.2">
      <c r="C97" s="201" t="s">
        <v>134</v>
      </c>
      <c r="D97" s="100" t="s">
        <v>96</v>
      </c>
      <c r="E97" s="184" t="s">
        <v>221</v>
      </c>
      <c r="F97" s="184" t="s">
        <v>222</v>
      </c>
      <c r="G97" s="184" t="s">
        <v>223</v>
      </c>
      <c r="H97" s="184" t="s">
        <v>224</v>
      </c>
      <c r="I97" s="184" t="s">
        <v>225</v>
      </c>
      <c r="J97" s="184" t="s">
        <v>226</v>
      </c>
      <c r="K97" s="184" t="s">
        <v>227</v>
      </c>
      <c r="L97" s="75" t="s">
        <v>160</v>
      </c>
      <c r="M97" s="204"/>
      <c r="N97" s="205"/>
      <c r="O97" s="205"/>
      <c r="P97" s="206"/>
    </row>
    <row r="98" spans="3:17" s="73" customFormat="1" ht="65.25" customHeight="1" x14ac:dyDescent="0.2">
      <c r="C98" s="202"/>
      <c r="D98" s="101" t="s">
        <v>97</v>
      </c>
      <c r="E98" s="185" t="s">
        <v>228</v>
      </c>
      <c r="F98" s="185" t="s">
        <v>229</v>
      </c>
      <c r="G98" s="185" t="s">
        <v>230</v>
      </c>
      <c r="H98" s="185" t="s">
        <v>231</v>
      </c>
      <c r="I98" s="185" t="s">
        <v>232</v>
      </c>
      <c r="J98" s="185" t="s">
        <v>233</v>
      </c>
      <c r="K98" s="185" t="s">
        <v>234</v>
      </c>
      <c r="L98" s="76" t="s">
        <v>160</v>
      </c>
      <c r="M98" s="207"/>
      <c r="N98" s="208"/>
      <c r="O98" s="208"/>
      <c r="P98" s="209"/>
    </row>
    <row r="99" spans="3:17" s="73" customFormat="1" ht="65.25" customHeight="1" x14ac:dyDescent="0.2">
      <c r="C99" s="202"/>
      <c r="D99" s="101" t="s">
        <v>98</v>
      </c>
      <c r="E99" s="185" t="s">
        <v>235</v>
      </c>
      <c r="F99" s="185" t="s">
        <v>236</v>
      </c>
      <c r="G99" s="185" t="s">
        <v>237</v>
      </c>
      <c r="H99" s="185" t="s">
        <v>238</v>
      </c>
      <c r="I99" s="185" t="s">
        <v>239</v>
      </c>
      <c r="J99" s="185" t="s">
        <v>240</v>
      </c>
      <c r="K99" s="185" t="s">
        <v>241</v>
      </c>
      <c r="L99" s="76" t="s">
        <v>160</v>
      </c>
      <c r="M99" s="207"/>
      <c r="N99" s="208"/>
      <c r="O99" s="208"/>
      <c r="P99" s="209"/>
    </row>
    <row r="100" spans="3:17" s="73" customFormat="1" ht="65.25" customHeight="1" thickBot="1" x14ac:dyDescent="0.25">
      <c r="C100" s="203"/>
      <c r="D100" s="103" t="s">
        <v>99</v>
      </c>
      <c r="E100" s="187">
        <v>16</v>
      </c>
      <c r="F100" s="187">
        <v>16</v>
      </c>
      <c r="G100" s="187">
        <v>16</v>
      </c>
      <c r="H100" s="102" t="s">
        <v>242</v>
      </c>
      <c r="I100" s="102" t="s">
        <v>242</v>
      </c>
      <c r="J100" s="102" t="s">
        <v>242</v>
      </c>
      <c r="K100" s="102" t="s">
        <v>242</v>
      </c>
      <c r="L100" s="77" t="s">
        <v>160</v>
      </c>
      <c r="M100" s="210"/>
      <c r="N100" s="211"/>
      <c r="O100" s="211"/>
      <c r="P100" s="212"/>
    </row>
    <row r="101" spans="3:17" s="73" customFormat="1" ht="65.25" customHeight="1" thickBot="1" x14ac:dyDescent="0.25">
      <c r="C101" s="109" t="s">
        <v>100</v>
      </c>
      <c r="D101" s="110"/>
      <c r="E101" s="74" t="s">
        <v>161</v>
      </c>
      <c r="F101" s="74" t="s">
        <v>162</v>
      </c>
      <c r="G101" s="74" t="s">
        <v>243</v>
      </c>
      <c r="H101" s="74" t="s">
        <v>243</v>
      </c>
      <c r="I101" s="74" t="s">
        <v>243</v>
      </c>
      <c r="J101" s="74" t="s">
        <v>243</v>
      </c>
      <c r="K101" s="33" t="s">
        <v>243</v>
      </c>
      <c r="L101" s="33" t="s">
        <v>160</v>
      </c>
      <c r="M101" s="190"/>
      <c r="N101" s="191"/>
      <c r="O101" s="191"/>
      <c r="P101" s="192"/>
    </row>
    <row r="102" spans="3:17" s="73" customFormat="1" ht="65.25" customHeight="1" thickBot="1" x14ac:dyDescent="0.25">
      <c r="C102" s="109" t="s">
        <v>101</v>
      </c>
      <c r="D102" s="110"/>
      <c r="E102" s="74" t="s">
        <v>244</v>
      </c>
      <c r="F102" s="74" t="s">
        <v>244</v>
      </c>
      <c r="G102" s="74" t="s">
        <v>244</v>
      </c>
      <c r="H102" s="74" t="s">
        <v>244</v>
      </c>
      <c r="I102" s="74" t="s">
        <v>244</v>
      </c>
      <c r="J102" s="74" t="s">
        <v>244</v>
      </c>
      <c r="K102" s="33" t="s">
        <v>245</v>
      </c>
      <c r="L102" s="33" t="s">
        <v>160</v>
      </c>
      <c r="M102" s="190"/>
      <c r="N102" s="191"/>
      <c r="O102" s="191"/>
      <c r="P102" s="192"/>
    </row>
    <row r="103" spans="3:17" s="73" customFormat="1" ht="65.25" customHeight="1" thickBot="1" x14ac:dyDescent="0.25">
      <c r="C103" s="109" t="s">
        <v>102</v>
      </c>
      <c r="D103" s="110"/>
      <c r="E103" s="74" t="s">
        <v>246</v>
      </c>
      <c r="F103" s="74" t="s">
        <v>247</v>
      </c>
      <c r="G103" s="74" t="s">
        <v>247</v>
      </c>
      <c r="H103" s="74" t="s">
        <v>247</v>
      </c>
      <c r="I103" s="74" t="s">
        <v>247</v>
      </c>
      <c r="J103" s="74" t="s">
        <v>247</v>
      </c>
      <c r="K103" s="33" t="s">
        <v>248</v>
      </c>
      <c r="L103" s="33" t="s">
        <v>249</v>
      </c>
      <c r="M103" s="190"/>
      <c r="N103" s="191"/>
      <c r="O103" s="191"/>
      <c r="P103" s="192"/>
    </row>
    <row r="104" spans="3:17" s="73" customFormat="1" ht="65.25" customHeight="1" thickBot="1" x14ac:dyDescent="0.25">
      <c r="C104" s="109" t="s">
        <v>103</v>
      </c>
      <c r="D104" s="110"/>
      <c r="E104" s="74" t="s">
        <v>250</v>
      </c>
      <c r="F104" s="74" t="s">
        <v>251</v>
      </c>
      <c r="G104" s="74" t="s">
        <v>251</v>
      </c>
      <c r="H104" s="74" t="s">
        <v>251</v>
      </c>
      <c r="I104" s="74" t="s">
        <v>251</v>
      </c>
      <c r="J104" s="74" t="s">
        <v>251</v>
      </c>
      <c r="K104" s="33" t="s">
        <v>252</v>
      </c>
      <c r="L104" s="33" t="s">
        <v>249</v>
      </c>
      <c r="M104" s="190"/>
      <c r="N104" s="191"/>
      <c r="O104" s="191"/>
      <c r="P104" s="192"/>
    </row>
    <row r="105" spans="3:17" s="73" customFormat="1" ht="65.25" customHeight="1" thickBot="1" x14ac:dyDescent="0.25">
      <c r="C105" s="109" t="s">
        <v>110</v>
      </c>
      <c r="D105" s="110"/>
      <c r="E105" s="74" t="s">
        <v>253</v>
      </c>
      <c r="F105" s="74" t="s">
        <v>243</v>
      </c>
      <c r="G105" s="74" t="s">
        <v>243</v>
      </c>
      <c r="H105" s="74" t="s">
        <v>243</v>
      </c>
      <c r="I105" s="74" t="s">
        <v>243</v>
      </c>
      <c r="J105" s="74" t="s">
        <v>243</v>
      </c>
      <c r="K105" s="33" t="s">
        <v>162</v>
      </c>
      <c r="L105" s="33" t="s">
        <v>249</v>
      </c>
      <c r="M105" s="190"/>
      <c r="N105" s="191"/>
      <c r="O105" s="191"/>
      <c r="P105" s="192"/>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256</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254</v>
      </c>
      <c r="P116" s="94"/>
    </row>
    <row r="117" spans="3:17" s="92" customFormat="1" ht="23.4" x14ac:dyDescent="0.3">
      <c r="C117" s="93"/>
      <c r="Q117" s="94"/>
    </row>
    <row r="118" spans="3:17" s="92" customFormat="1" ht="23.4" x14ac:dyDescent="0.3">
      <c r="C118" s="93"/>
      <c r="I118" s="92" t="s">
        <v>86</v>
      </c>
      <c r="J118" s="92" t="s">
        <v>255</v>
      </c>
      <c r="L118" s="189" t="s">
        <v>257</v>
      </c>
      <c r="M118" s="97"/>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tabSelected="1" view="pageBreakPreview" topLeftCell="C1" zoomScale="60" zoomScaleNormal="56" workbookViewId="0">
      <pane xSplit="3" ySplit="3" topLeftCell="F10" activePane="bottomRight" state="frozen"/>
      <selection activeCell="O122" sqref="O122"/>
      <selection pane="topRight" activeCell="O122" sqref="O122"/>
      <selection pane="bottomLeft" activeCell="O122" sqref="O122"/>
      <selection pane="bottomRight" activeCell="M46" sqref="M46"/>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116</v>
      </c>
      <c r="D1" s="86"/>
      <c r="E1" s="82"/>
      <c r="F1" s="82"/>
      <c r="G1" s="7"/>
      <c r="H1" s="7"/>
      <c r="I1" s="8"/>
      <c r="J1" s="7"/>
      <c r="K1" s="7"/>
      <c r="L1" s="5"/>
      <c r="O1" s="83" t="s">
        <v>121</v>
      </c>
      <c r="P1" s="83"/>
      <c r="U1" s="2"/>
      <c r="V1" s="1"/>
    </row>
    <row r="2" spans="3:22" ht="22.5" customHeight="1" x14ac:dyDescent="0.2">
      <c r="C2" s="321"/>
      <c r="D2" s="322"/>
      <c r="E2" s="325" t="s">
        <v>74</v>
      </c>
      <c r="F2" s="327" t="s">
        <v>117</v>
      </c>
      <c r="G2" s="327" t="s">
        <v>49</v>
      </c>
      <c r="H2" s="51" t="s">
        <v>149</v>
      </c>
      <c r="I2" s="51" t="s">
        <v>150</v>
      </c>
      <c r="J2" s="51" t="s">
        <v>151</v>
      </c>
      <c r="K2" s="51" t="s">
        <v>152</v>
      </c>
      <c r="L2" s="51" t="s">
        <v>153</v>
      </c>
      <c r="M2" s="51" t="s">
        <v>154</v>
      </c>
      <c r="N2" s="162" t="s">
        <v>143</v>
      </c>
      <c r="O2" s="329" t="s">
        <v>56</v>
      </c>
      <c r="P2" s="319" t="s">
        <v>122</v>
      </c>
      <c r="U2" s="2"/>
      <c r="V2" s="1"/>
    </row>
    <row r="3" spans="3:22" ht="22.5" customHeight="1" thickBot="1" x14ac:dyDescent="0.25">
      <c r="C3" s="323"/>
      <c r="D3" s="324"/>
      <c r="E3" s="326"/>
      <c r="F3" s="328"/>
      <c r="G3" s="328"/>
      <c r="H3" s="56" t="s">
        <v>130</v>
      </c>
      <c r="I3" s="56" t="s">
        <v>141</v>
      </c>
      <c r="J3" s="56" t="s">
        <v>145</v>
      </c>
      <c r="K3" s="56" t="s">
        <v>146</v>
      </c>
      <c r="L3" s="56" t="s">
        <v>147</v>
      </c>
      <c r="M3" s="56" t="s">
        <v>148</v>
      </c>
      <c r="N3" s="163" t="s">
        <v>144</v>
      </c>
      <c r="O3" s="330"/>
      <c r="P3" s="320"/>
      <c r="U3" s="2"/>
      <c r="V3" s="1"/>
    </row>
    <row r="4" spans="3:22" ht="21.75" customHeight="1" x14ac:dyDescent="0.2">
      <c r="C4" s="307" t="s">
        <v>60</v>
      </c>
      <c r="D4" s="308"/>
      <c r="E4" s="313" t="s">
        <v>76</v>
      </c>
      <c r="F4" s="57" t="s">
        <v>118</v>
      </c>
      <c r="G4" s="57" t="s">
        <v>79</v>
      </c>
      <c r="H4" s="153">
        <f>G6/6</f>
        <v>0</v>
      </c>
      <c r="I4" s="153">
        <f>H6/5</f>
        <v>0</v>
      </c>
      <c r="J4" s="153">
        <f>I6/4</f>
        <v>0</v>
      </c>
      <c r="K4" s="153">
        <f>J6/3</f>
        <v>0</v>
      </c>
      <c r="L4" s="153">
        <f>K6/2</f>
        <v>0</v>
      </c>
      <c r="M4" s="157">
        <f>L6</f>
        <v>0</v>
      </c>
      <c r="N4" s="157">
        <f>M6</f>
        <v>0</v>
      </c>
      <c r="O4" s="158">
        <f>SUM(H4:N4)</f>
        <v>0</v>
      </c>
      <c r="P4" s="316"/>
      <c r="U4" s="2"/>
      <c r="V4" s="1"/>
    </row>
    <row r="5" spans="3:22" ht="21.75" customHeight="1" x14ac:dyDescent="0.2">
      <c r="C5" s="309"/>
      <c r="D5" s="310"/>
      <c r="E5" s="314"/>
      <c r="F5" s="58" t="s">
        <v>119</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17"/>
      <c r="U5" s="2"/>
      <c r="V5" s="1"/>
    </row>
    <row r="6" spans="3:22" ht="21.75" customHeight="1" thickBot="1" x14ac:dyDescent="0.25">
      <c r="C6" s="311"/>
      <c r="D6" s="312"/>
      <c r="E6" s="315"/>
      <c r="F6" s="84" t="s">
        <v>120</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18"/>
      <c r="U6" s="2"/>
      <c r="V6" s="1"/>
    </row>
    <row r="7" spans="3:22" ht="21.75" customHeight="1" x14ac:dyDescent="0.2">
      <c r="C7" s="307" t="s">
        <v>61</v>
      </c>
      <c r="D7" s="308"/>
      <c r="E7" s="313" t="s">
        <v>75</v>
      </c>
      <c r="F7" s="57" t="s">
        <v>118</v>
      </c>
      <c r="G7" s="57" t="s">
        <v>79</v>
      </c>
      <c r="H7" s="153">
        <f>G9/6</f>
        <v>0</v>
      </c>
      <c r="I7" s="153">
        <f>H9/5</f>
        <v>0</v>
      </c>
      <c r="J7" s="153">
        <f>I9/4</f>
        <v>0</v>
      </c>
      <c r="K7" s="153">
        <v>0</v>
      </c>
      <c r="L7" s="153">
        <f>K9/2</f>
        <v>0</v>
      </c>
      <c r="M7" s="157">
        <f>L9</f>
        <v>0</v>
      </c>
      <c r="N7" s="157">
        <f>M9</f>
        <v>0</v>
      </c>
      <c r="O7" s="158">
        <f>SUM(H7:N7)</f>
        <v>0</v>
      </c>
      <c r="P7" s="316"/>
      <c r="U7" s="2"/>
      <c r="V7" s="1"/>
    </row>
    <row r="8" spans="3:22" ht="21.75" customHeight="1" x14ac:dyDescent="0.2">
      <c r="C8" s="309"/>
      <c r="D8" s="310"/>
      <c r="E8" s="314"/>
      <c r="F8" s="58" t="s">
        <v>119</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17"/>
      <c r="U8" s="2"/>
      <c r="V8" s="1"/>
    </row>
    <row r="9" spans="3:22" ht="21.75" customHeight="1" thickBot="1" x14ac:dyDescent="0.25">
      <c r="C9" s="311" t="s">
        <v>58</v>
      </c>
      <c r="D9" s="312"/>
      <c r="E9" s="315"/>
      <c r="F9" s="84" t="s">
        <v>120</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18"/>
      <c r="U9" s="2"/>
      <c r="V9" s="1"/>
    </row>
    <row r="10" spans="3:22" ht="21.75" customHeight="1" x14ac:dyDescent="0.2">
      <c r="C10" s="307" t="s">
        <v>62</v>
      </c>
      <c r="D10" s="308"/>
      <c r="E10" s="313" t="s">
        <v>76</v>
      </c>
      <c r="F10" s="57" t="s">
        <v>118</v>
      </c>
      <c r="G10" s="57" t="s">
        <v>79</v>
      </c>
      <c r="H10" s="153">
        <f>G12/6</f>
        <v>0</v>
      </c>
      <c r="I10" s="153">
        <f>H12/5</f>
        <v>0</v>
      </c>
      <c r="J10" s="153">
        <f>I12/4</f>
        <v>0</v>
      </c>
      <c r="K10" s="153">
        <f>J12/3</f>
        <v>0</v>
      </c>
      <c r="L10" s="153">
        <f>K12/2</f>
        <v>0</v>
      </c>
      <c r="M10" s="157">
        <f>L12</f>
        <v>0</v>
      </c>
      <c r="N10" s="157">
        <f>M12</f>
        <v>0</v>
      </c>
      <c r="O10" s="158">
        <f>SUM(H10:N10)</f>
        <v>0</v>
      </c>
      <c r="P10" s="316"/>
      <c r="U10" s="2"/>
      <c r="V10" s="1"/>
    </row>
    <row r="11" spans="3:22" ht="21.75" customHeight="1" x14ac:dyDescent="0.2">
      <c r="C11" s="309"/>
      <c r="D11" s="310"/>
      <c r="E11" s="314"/>
      <c r="F11" s="58" t="s">
        <v>119</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17"/>
      <c r="U11" s="2"/>
      <c r="V11" s="1"/>
    </row>
    <row r="12" spans="3:22" ht="21.75" customHeight="1" thickBot="1" x14ac:dyDescent="0.25">
      <c r="C12" s="311" t="s">
        <v>58</v>
      </c>
      <c r="D12" s="312"/>
      <c r="E12" s="315"/>
      <c r="F12" s="84" t="s">
        <v>120</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18"/>
      <c r="U12" s="2"/>
      <c r="V12" s="1"/>
    </row>
    <row r="13" spans="3:22" ht="21.75" customHeight="1" x14ac:dyDescent="0.2">
      <c r="C13" s="307" t="s">
        <v>63</v>
      </c>
      <c r="D13" s="308"/>
      <c r="E13" s="313" t="s">
        <v>76</v>
      </c>
      <c r="F13" s="57" t="s">
        <v>118</v>
      </c>
      <c r="G13" s="57" t="s">
        <v>79</v>
      </c>
      <c r="H13" s="153">
        <f>G15/6</f>
        <v>0</v>
      </c>
      <c r="I13" s="153">
        <f>H15/5</f>
        <v>0</v>
      </c>
      <c r="J13" s="153">
        <f>I15/4</f>
        <v>0</v>
      </c>
      <c r="K13" s="153">
        <f>J15/3</f>
        <v>0</v>
      </c>
      <c r="L13" s="153">
        <f>K15/2</f>
        <v>0</v>
      </c>
      <c r="M13" s="157">
        <f>L15</f>
        <v>0</v>
      </c>
      <c r="N13" s="157">
        <f>M15</f>
        <v>0</v>
      </c>
      <c r="O13" s="175"/>
      <c r="P13" s="316"/>
      <c r="U13" s="2"/>
      <c r="V13" s="1"/>
    </row>
    <row r="14" spans="3:22" ht="21.75" customHeight="1" x14ac:dyDescent="0.2">
      <c r="C14" s="309"/>
      <c r="D14" s="310"/>
      <c r="E14" s="314"/>
      <c r="F14" s="58" t="s">
        <v>119</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17"/>
      <c r="U14" s="2"/>
      <c r="V14" s="1"/>
    </row>
    <row r="15" spans="3:22" ht="21.75" customHeight="1" thickBot="1" x14ac:dyDescent="0.25">
      <c r="C15" s="311" t="s">
        <v>58</v>
      </c>
      <c r="D15" s="312"/>
      <c r="E15" s="315"/>
      <c r="F15" s="84" t="s">
        <v>120</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18"/>
      <c r="U15" s="2"/>
      <c r="V15" s="1"/>
    </row>
    <row r="16" spans="3:22" ht="21.75" customHeight="1" x14ac:dyDescent="0.2">
      <c r="C16" s="307" t="s">
        <v>64</v>
      </c>
      <c r="D16" s="308"/>
      <c r="E16" s="313" t="s">
        <v>76</v>
      </c>
      <c r="F16" s="57" t="s">
        <v>118</v>
      </c>
      <c r="G16" s="57" t="s">
        <v>79</v>
      </c>
      <c r="H16" s="153">
        <f>G18/6</f>
        <v>0</v>
      </c>
      <c r="I16" s="153">
        <f>H18/5</f>
        <v>0</v>
      </c>
      <c r="J16" s="153">
        <f>I18/4</f>
        <v>0</v>
      </c>
      <c r="K16" s="153">
        <f>J18/3</f>
        <v>0</v>
      </c>
      <c r="L16" s="153">
        <f>K18/2</f>
        <v>0</v>
      </c>
      <c r="M16" s="157">
        <f>L18</f>
        <v>0</v>
      </c>
      <c r="N16" s="157">
        <f>M18</f>
        <v>0</v>
      </c>
      <c r="O16" s="175">
        <f>SUM(H16:M16)</f>
        <v>0</v>
      </c>
      <c r="P16" s="316"/>
      <c r="U16" s="2"/>
      <c r="V16" s="1"/>
    </row>
    <row r="17" spans="3:22" ht="21.75" customHeight="1" x14ac:dyDescent="0.2">
      <c r="C17" s="309"/>
      <c r="D17" s="310"/>
      <c r="E17" s="314"/>
      <c r="F17" s="58" t="s">
        <v>119</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17"/>
      <c r="U17" s="2"/>
      <c r="V17" s="1"/>
    </row>
    <row r="18" spans="3:22" ht="21.75" customHeight="1" thickBot="1" x14ac:dyDescent="0.25">
      <c r="C18" s="311" t="s">
        <v>58</v>
      </c>
      <c r="D18" s="312"/>
      <c r="E18" s="315"/>
      <c r="F18" s="84" t="s">
        <v>120</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18"/>
      <c r="U18" s="2"/>
      <c r="V18" s="1"/>
    </row>
    <row r="19" spans="3:22" ht="21.75" customHeight="1" x14ac:dyDescent="0.2">
      <c r="C19" s="307" t="s">
        <v>65</v>
      </c>
      <c r="D19" s="308"/>
      <c r="E19" s="313" t="s">
        <v>76</v>
      </c>
      <c r="F19" s="57" t="s">
        <v>118</v>
      </c>
      <c r="G19" s="57" t="s">
        <v>79</v>
      </c>
      <c r="H19" s="153">
        <f>G21/6</f>
        <v>0</v>
      </c>
      <c r="I19" s="153">
        <f>H21/5</f>
        <v>0</v>
      </c>
      <c r="J19" s="153">
        <f>I21/4</f>
        <v>0</v>
      </c>
      <c r="K19" s="153">
        <f>J21/3</f>
        <v>0</v>
      </c>
      <c r="L19" s="153">
        <f>K21/2</f>
        <v>0</v>
      </c>
      <c r="M19" s="157">
        <f>L21</f>
        <v>0</v>
      </c>
      <c r="N19" s="157">
        <f>M21</f>
        <v>0</v>
      </c>
      <c r="O19" s="175">
        <f>SUM(H19:M19)</f>
        <v>0</v>
      </c>
      <c r="P19" s="316"/>
      <c r="U19" s="2"/>
      <c r="V19" s="1"/>
    </row>
    <row r="20" spans="3:22" ht="21.75" customHeight="1" x14ac:dyDescent="0.2">
      <c r="C20" s="309"/>
      <c r="D20" s="310"/>
      <c r="E20" s="314"/>
      <c r="F20" s="58" t="s">
        <v>119</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17"/>
      <c r="U20" s="2"/>
      <c r="V20" s="1"/>
    </row>
    <row r="21" spans="3:22" ht="21.75" customHeight="1" thickBot="1" x14ac:dyDescent="0.25">
      <c r="C21" s="311" t="s">
        <v>58</v>
      </c>
      <c r="D21" s="312"/>
      <c r="E21" s="315"/>
      <c r="F21" s="84" t="s">
        <v>120</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18"/>
      <c r="U21" s="2"/>
      <c r="V21" s="1"/>
    </row>
    <row r="22" spans="3:22" ht="21.75" customHeight="1" x14ac:dyDescent="0.2">
      <c r="C22" s="307" t="s">
        <v>66</v>
      </c>
      <c r="D22" s="308"/>
      <c r="E22" s="313" t="s">
        <v>76</v>
      </c>
      <c r="F22" s="57" t="s">
        <v>118</v>
      </c>
      <c r="G22" s="57" t="s">
        <v>79</v>
      </c>
      <c r="H22" s="153">
        <f>G24/6</f>
        <v>0</v>
      </c>
      <c r="I22" s="153">
        <f>H24/5</f>
        <v>0</v>
      </c>
      <c r="J22" s="153">
        <f>I24/4</f>
        <v>0</v>
      </c>
      <c r="K22" s="153">
        <f>J24/3</f>
        <v>0</v>
      </c>
      <c r="L22" s="153">
        <f>K24/2</f>
        <v>0</v>
      </c>
      <c r="M22" s="157">
        <f>L24</f>
        <v>0</v>
      </c>
      <c r="N22" s="157">
        <f>M24</f>
        <v>0</v>
      </c>
      <c r="O22" s="175">
        <f>SUM(H22:N22)</f>
        <v>0</v>
      </c>
      <c r="P22" s="316"/>
      <c r="U22" s="2"/>
      <c r="V22" s="1"/>
    </row>
    <row r="23" spans="3:22" ht="21.75" customHeight="1" x14ac:dyDescent="0.2">
      <c r="C23" s="309"/>
      <c r="D23" s="310"/>
      <c r="E23" s="314"/>
      <c r="F23" s="58" t="s">
        <v>119</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17"/>
      <c r="U23" s="2"/>
      <c r="V23" s="1"/>
    </row>
    <row r="24" spans="3:22" ht="21.75" customHeight="1" thickBot="1" x14ac:dyDescent="0.25">
      <c r="C24" s="311" t="s">
        <v>58</v>
      </c>
      <c r="D24" s="312"/>
      <c r="E24" s="315"/>
      <c r="F24" s="84" t="s">
        <v>120</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18"/>
      <c r="U24" s="2"/>
      <c r="V24" s="1"/>
    </row>
    <row r="25" spans="3:22" ht="21.75" customHeight="1" x14ac:dyDescent="0.2">
      <c r="C25" s="307" t="s">
        <v>67</v>
      </c>
      <c r="D25" s="308"/>
      <c r="E25" s="313" t="s">
        <v>76</v>
      </c>
      <c r="F25" s="57" t="s">
        <v>118</v>
      </c>
      <c r="G25" s="57" t="s">
        <v>79</v>
      </c>
      <c r="H25" s="153">
        <f>G27/6</f>
        <v>0</v>
      </c>
      <c r="I25" s="153">
        <f>H27/5</f>
        <v>0</v>
      </c>
      <c r="J25" s="153">
        <f>I27/4</f>
        <v>0</v>
      </c>
      <c r="K25" s="153">
        <f>J27/3</f>
        <v>0</v>
      </c>
      <c r="L25" s="153">
        <f>K27/2</f>
        <v>0</v>
      </c>
      <c r="M25" s="157">
        <f>L27</f>
        <v>0</v>
      </c>
      <c r="N25" s="157">
        <f>M27</f>
        <v>0</v>
      </c>
      <c r="O25" s="175">
        <f>SUM(H25:N25)</f>
        <v>0</v>
      </c>
      <c r="P25" s="316"/>
      <c r="U25" s="2"/>
      <c r="V25" s="1"/>
    </row>
    <row r="26" spans="3:22" ht="21.75" customHeight="1" x14ac:dyDescent="0.2">
      <c r="C26" s="309"/>
      <c r="D26" s="310"/>
      <c r="E26" s="314"/>
      <c r="F26" s="58" t="s">
        <v>119</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17"/>
      <c r="U26" s="2"/>
      <c r="V26" s="1"/>
    </row>
    <row r="27" spans="3:22" ht="21.75" customHeight="1" thickBot="1" x14ac:dyDescent="0.25">
      <c r="C27" s="311" t="s">
        <v>58</v>
      </c>
      <c r="D27" s="312"/>
      <c r="E27" s="315"/>
      <c r="F27" s="84" t="s">
        <v>120</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18"/>
      <c r="U27" s="2"/>
      <c r="V27" s="1"/>
    </row>
    <row r="28" spans="3:22" ht="21.75" customHeight="1" x14ac:dyDescent="0.2">
      <c r="C28" s="307" t="s">
        <v>68</v>
      </c>
      <c r="D28" s="308"/>
      <c r="E28" s="313" t="s">
        <v>76</v>
      </c>
      <c r="F28" s="57" t="s">
        <v>118</v>
      </c>
      <c r="G28" s="57" t="s">
        <v>79</v>
      </c>
      <c r="H28" s="153">
        <f>G30/6</f>
        <v>0</v>
      </c>
      <c r="I28" s="153">
        <f>H30/5</f>
        <v>0</v>
      </c>
      <c r="J28" s="153">
        <f>I30/4</f>
        <v>0</v>
      </c>
      <c r="K28" s="153">
        <f>J30/3</f>
        <v>0</v>
      </c>
      <c r="L28" s="153">
        <f>K30/2</f>
        <v>0</v>
      </c>
      <c r="M28" s="157">
        <f>L30</f>
        <v>0</v>
      </c>
      <c r="N28" s="157">
        <f>M30</f>
        <v>0</v>
      </c>
      <c r="O28" s="175">
        <f>SUM(H28:N28)</f>
        <v>0</v>
      </c>
      <c r="P28" s="316"/>
      <c r="U28" s="2"/>
      <c r="V28" s="1"/>
    </row>
    <row r="29" spans="3:22" ht="21.75" customHeight="1" x14ac:dyDescent="0.2">
      <c r="C29" s="309"/>
      <c r="D29" s="310"/>
      <c r="E29" s="314"/>
      <c r="F29" s="58" t="s">
        <v>119</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17"/>
      <c r="U29" s="2"/>
      <c r="V29" s="1"/>
    </row>
    <row r="30" spans="3:22" ht="21.75" customHeight="1" thickBot="1" x14ac:dyDescent="0.25">
      <c r="C30" s="311" t="s">
        <v>58</v>
      </c>
      <c r="D30" s="312"/>
      <c r="E30" s="315"/>
      <c r="F30" s="84" t="s">
        <v>120</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18"/>
      <c r="U30" s="2"/>
      <c r="V30" s="1"/>
    </row>
    <row r="31" spans="3:22" ht="21.75" customHeight="1" x14ac:dyDescent="0.2">
      <c r="C31" s="307" t="s">
        <v>69</v>
      </c>
      <c r="D31" s="308"/>
      <c r="E31" s="313" t="s">
        <v>77</v>
      </c>
      <c r="F31" s="57" t="s">
        <v>118</v>
      </c>
      <c r="G31" s="57" t="s">
        <v>79</v>
      </c>
      <c r="H31" s="153">
        <f>G33/6</f>
        <v>0</v>
      </c>
      <c r="I31" s="153">
        <f>H33/5</f>
        <v>0</v>
      </c>
      <c r="J31" s="153">
        <f>I33/4</f>
        <v>0</v>
      </c>
      <c r="K31" s="153">
        <f>J33/3</f>
        <v>0</v>
      </c>
      <c r="L31" s="153">
        <v>-27181</v>
      </c>
      <c r="M31" s="157">
        <f>L33-31460</f>
        <v>-4279</v>
      </c>
      <c r="N31" s="174">
        <f>M33</f>
        <v>31460</v>
      </c>
      <c r="O31" s="175">
        <f>SUM(H31:N31)</f>
        <v>0</v>
      </c>
      <c r="P31" s="316"/>
      <c r="U31" s="2"/>
      <c r="V31" s="1"/>
    </row>
    <row r="32" spans="3:22" ht="21.75" customHeight="1" x14ac:dyDescent="0.2">
      <c r="C32" s="309"/>
      <c r="D32" s="310"/>
      <c r="E32" s="314"/>
      <c r="F32" s="58" t="s">
        <v>119</v>
      </c>
      <c r="G32" s="58" t="s">
        <v>78</v>
      </c>
      <c r="H32" s="161" t="str">
        <f>IF(G33=0,"",H31/$G33)</f>
        <v/>
      </c>
      <c r="I32" s="161" t="str">
        <f t="shared" ref="I32:K32" si="18">IF(H33=0,"",I31/$G33)</f>
        <v/>
      </c>
      <c r="J32" s="161" t="str">
        <f t="shared" si="18"/>
        <v/>
      </c>
      <c r="K32" s="161" t="str">
        <f t="shared" si="18"/>
        <v/>
      </c>
      <c r="L32" s="161" t="s">
        <v>168</v>
      </c>
      <c r="M32" s="161" t="s">
        <v>168</v>
      </c>
      <c r="N32" s="161" t="s">
        <v>168</v>
      </c>
      <c r="O32" s="164" t="str">
        <f>IF(G33=0,"",G33/O31)</f>
        <v/>
      </c>
      <c r="P32" s="317"/>
      <c r="U32" s="2"/>
      <c r="V32" s="1"/>
    </row>
    <row r="33" spans="3:22" ht="21.75" customHeight="1" thickBot="1" x14ac:dyDescent="0.25">
      <c r="C33" s="311" t="s">
        <v>58</v>
      </c>
      <c r="D33" s="312"/>
      <c r="E33" s="315"/>
      <c r="F33" s="84" t="s">
        <v>120</v>
      </c>
      <c r="G33" s="154">
        <f>ROUND('赤字解消 '!$C$16/1000,0)</f>
        <v>0</v>
      </c>
      <c r="H33" s="155">
        <f>G33-H31</f>
        <v>0</v>
      </c>
      <c r="I33" s="155">
        <f t="shared" ref="I33:N33" si="19">H33-I31</f>
        <v>0</v>
      </c>
      <c r="J33" s="155">
        <f t="shared" si="19"/>
        <v>0</v>
      </c>
      <c r="K33" s="155">
        <f t="shared" si="19"/>
        <v>0</v>
      </c>
      <c r="L33" s="155">
        <f t="shared" si="19"/>
        <v>27181</v>
      </c>
      <c r="M33" s="156">
        <f t="shared" si="19"/>
        <v>31460</v>
      </c>
      <c r="N33" s="156">
        <f t="shared" si="19"/>
        <v>0</v>
      </c>
      <c r="O33" s="176">
        <f>N33</f>
        <v>0</v>
      </c>
      <c r="P33" s="318"/>
      <c r="U33" s="2"/>
      <c r="V33" s="1"/>
    </row>
    <row r="34" spans="3:22" ht="21.75" customHeight="1" x14ac:dyDescent="0.2">
      <c r="C34" s="307" t="s">
        <v>70</v>
      </c>
      <c r="D34" s="308"/>
      <c r="E34" s="313" t="s">
        <v>77</v>
      </c>
      <c r="F34" s="57" t="s">
        <v>118</v>
      </c>
      <c r="G34" s="57" t="s">
        <v>79</v>
      </c>
      <c r="H34" s="153">
        <f>G36/6</f>
        <v>0</v>
      </c>
      <c r="I34" s="153">
        <f>H36/5</f>
        <v>0</v>
      </c>
      <c r="J34" s="153">
        <f>I36/4</f>
        <v>0</v>
      </c>
      <c r="K34" s="153">
        <f>J36/3</f>
        <v>0</v>
      </c>
      <c r="L34" s="153">
        <f>K36/2</f>
        <v>0</v>
      </c>
      <c r="M34" s="157">
        <f>L36</f>
        <v>0</v>
      </c>
      <c r="N34" s="157">
        <f>M36</f>
        <v>0</v>
      </c>
      <c r="O34" s="175">
        <f>SUM(H34:N34)</f>
        <v>0</v>
      </c>
      <c r="P34" s="316"/>
      <c r="U34" s="2"/>
      <c r="V34" s="1"/>
    </row>
    <row r="35" spans="3:22" ht="21.75" customHeight="1" x14ac:dyDescent="0.2">
      <c r="C35" s="309"/>
      <c r="D35" s="310"/>
      <c r="E35" s="314"/>
      <c r="F35" s="58" t="s">
        <v>119</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17"/>
      <c r="U35" s="2"/>
      <c r="V35" s="1"/>
    </row>
    <row r="36" spans="3:22" ht="21.75" customHeight="1" thickBot="1" x14ac:dyDescent="0.25">
      <c r="C36" s="311" t="s">
        <v>58</v>
      </c>
      <c r="D36" s="312"/>
      <c r="E36" s="315"/>
      <c r="F36" s="84" t="s">
        <v>120</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18"/>
      <c r="U36" s="2"/>
      <c r="V36" s="1"/>
    </row>
    <row r="37" spans="3:22" ht="21.75" customHeight="1" x14ac:dyDescent="0.2">
      <c r="C37" s="307" t="s">
        <v>71</v>
      </c>
      <c r="D37" s="308"/>
      <c r="E37" s="313" t="s">
        <v>77</v>
      </c>
      <c r="F37" s="57" t="s">
        <v>118</v>
      </c>
      <c r="G37" s="57" t="s">
        <v>79</v>
      </c>
      <c r="H37" s="153">
        <f>G39/6</f>
        <v>0</v>
      </c>
      <c r="I37" s="153">
        <f>H39/5</f>
        <v>0</v>
      </c>
      <c r="J37" s="153">
        <f>I39/4</f>
        <v>0</v>
      </c>
      <c r="K37" s="153">
        <f>J39/3</f>
        <v>0</v>
      </c>
      <c r="L37" s="153">
        <f>K39/2</f>
        <v>0</v>
      </c>
      <c r="M37" s="157">
        <f>L39</f>
        <v>0</v>
      </c>
      <c r="N37" s="157">
        <f>M39</f>
        <v>0</v>
      </c>
      <c r="O37" s="175">
        <f>SUM(H37:N37)</f>
        <v>0</v>
      </c>
      <c r="P37" s="316"/>
      <c r="U37" s="2"/>
      <c r="V37" s="1"/>
    </row>
    <row r="38" spans="3:22" ht="21.75" customHeight="1" x14ac:dyDescent="0.2">
      <c r="C38" s="309"/>
      <c r="D38" s="310"/>
      <c r="E38" s="314"/>
      <c r="F38" s="58" t="s">
        <v>119</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17"/>
      <c r="U38" s="2"/>
      <c r="V38" s="1"/>
    </row>
    <row r="39" spans="3:22" ht="21.75" customHeight="1" thickBot="1" x14ac:dyDescent="0.25">
      <c r="C39" s="311" t="s">
        <v>58</v>
      </c>
      <c r="D39" s="312"/>
      <c r="E39" s="315"/>
      <c r="F39" s="84" t="s">
        <v>120</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18"/>
      <c r="U39" s="2"/>
      <c r="V39" s="1"/>
    </row>
    <row r="40" spans="3:22" ht="21.75" customHeight="1" x14ac:dyDescent="0.2">
      <c r="C40" s="307" t="s">
        <v>72</v>
      </c>
      <c r="D40" s="308"/>
      <c r="E40" s="313" t="s">
        <v>77</v>
      </c>
      <c r="F40" s="57" t="s">
        <v>118</v>
      </c>
      <c r="G40" s="57" t="s">
        <v>79</v>
      </c>
      <c r="H40" s="153">
        <f>G42/6</f>
        <v>0</v>
      </c>
      <c r="I40" s="153">
        <f>H42/5</f>
        <v>0</v>
      </c>
      <c r="J40" s="153">
        <v>0</v>
      </c>
      <c r="K40" s="153">
        <f>J42/3</f>
        <v>0</v>
      </c>
      <c r="L40" s="153">
        <f>K42/2</f>
        <v>0</v>
      </c>
      <c r="M40" s="157">
        <f>L42</f>
        <v>0</v>
      </c>
      <c r="N40" s="157">
        <f>M42</f>
        <v>0</v>
      </c>
      <c r="O40" s="175">
        <f>SUM(H40:N40)</f>
        <v>0</v>
      </c>
      <c r="P40" s="316"/>
      <c r="U40" s="2"/>
      <c r="V40" s="1"/>
    </row>
    <row r="41" spans="3:22" ht="21.75" customHeight="1" x14ac:dyDescent="0.2">
      <c r="C41" s="309"/>
      <c r="D41" s="310"/>
      <c r="E41" s="314"/>
      <c r="F41" s="58" t="s">
        <v>119</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17"/>
      <c r="U41" s="2"/>
      <c r="V41" s="1"/>
    </row>
    <row r="42" spans="3:22" ht="21.75" customHeight="1" thickBot="1" x14ac:dyDescent="0.25">
      <c r="C42" s="311" t="s">
        <v>58</v>
      </c>
      <c r="D42" s="312"/>
      <c r="E42" s="315"/>
      <c r="F42" s="84" t="s">
        <v>120</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18"/>
      <c r="U42" s="2"/>
      <c r="V42" s="1"/>
    </row>
    <row r="43" spans="3:22" ht="21.75" customHeight="1" x14ac:dyDescent="0.2">
      <c r="C43" s="307" t="s">
        <v>73</v>
      </c>
      <c r="D43" s="308"/>
      <c r="E43" s="313" t="s">
        <v>77</v>
      </c>
      <c r="F43" s="57" t="s">
        <v>118</v>
      </c>
      <c r="G43" s="57" t="s">
        <v>79</v>
      </c>
      <c r="H43" s="153">
        <f>G45/6</f>
        <v>0</v>
      </c>
      <c r="I43" s="153">
        <f>H45/5</f>
        <v>0</v>
      </c>
      <c r="J43" s="153">
        <f>I45/4</f>
        <v>0</v>
      </c>
      <c r="K43" s="153">
        <f>J45/3</f>
        <v>0</v>
      </c>
      <c r="L43" s="153">
        <f>K45/2</f>
        <v>0</v>
      </c>
      <c r="M43" s="157">
        <f>L45</f>
        <v>0</v>
      </c>
      <c r="N43" s="157">
        <f>M45</f>
        <v>0</v>
      </c>
      <c r="O43" s="175">
        <f>SUM(H43:N43)</f>
        <v>0</v>
      </c>
      <c r="P43" s="316"/>
      <c r="U43" s="2"/>
      <c r="V43" s="1"/>
    </row>
    <row r="44" spans="3:22" ht="21.75" customHeight="1" x14ac:dyDescent="0.2">
      <c r="C44" s="309"/>
      <c r="D44" s="310"/>
      <c r="E44" s="314"/>
      <c r="F44" s="58" t="s">
        <v>119</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17"/>
      <c r="U44" s="2"/>
      <c r="V44" s="1"/>
    </row>
    <row r="45" spans="3:22" ht="21.75" customHeight="1" thickBot="1" x14ac:dyDescent="0.25">
      <c r="C45" s="311" t="s">
        <v>58</v>
      </c>
      <c r="D45" s="312"/>
      <c r="E45" s="315"/>
      <c r="F45" s="84" t="s">
        <v>120</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18"/>
      <c r="U45" s="2"/>
      <c r="V45" s="1"/>
    </row>
    <row r="46" spans="3:22" ht="21.75" customHeight="1" x14ac:dyDescent="0.2">
      <c r="C46" s="307" t="s">
        <v>138</v>
      </c>
      <c r="D46" s="308"/>
      <c r="E46" s="313" t="s">
        <v>77</v>
      </c>
      <c r="F46" s="57" t="s">
        <v>118</v>
      </c>
      <c r="G46" s="57" t="s">
        <v>79</v>
      </c>
      <c r="H46" s="153">
        <f>G48/6</f>
        <v>0</v>
      </c>
      <c r="I46" s="153">
        <f>H48/5</f>
        <v>0</v>
      </c>
      <c r="J46" s="153">
        <f>I48/4</f>
        <v>0</v>
      </c>
      <c r="K46" s="153">
        <f>J48/3</f>
        <v>0</v>
      </c>
      <c r="L46" s="153">
        <v>-296288</v>
      </c>
      <c r="M46" s="157">
        <f>L48-154157</f>
        <v>142131</v>
      </c>
      <c r="N46" s="157">
        <f>M48</f>
        <v>154157</v>
      </c>
      <c r="O46" s="175">
        <f>SUM(H46:N46)</f>
        <v>0</v>
      </c>
      <c r="P46" s="316"/>
      <c r="U46" s="2"/>
      <c r="V46" s="1"/>
    </row>
    <row r="47" spans="3:22" ht="21.75" customHeight="1" x14ac:dyDescent="0.2">
      <c r="C47" s="309"/>
      <c r="D47" s="310"/>
      <c r="E47" s="314"/>
      <c r="F47" s="58" t="s">
        <v>119</v>
      </c>
      <c r="G47" s="58" t="s">
        <v>78</v>
      </c>
      <c r="H47" s="161" t="str">
        <f>IF(G48=0,"",H46/$G48)</f>
        <v/>
      </c>
      <c r="I47" s="161" t="str">
        <f t="shared" ref="I47:K47" si="28">IF(H48=0,"",I46/$G48)</f>
        <v/>
      </c>
      <c r="J47" s="161" t="str">
        <f t="shared" si="28"/>
        <v/>
      </c>
      <c r="K47" s="161" t="str">
        <f t="shared" si="28"/>
        <v/>
      </c>
      <c r="L47" s="161" t="s">
        <v>168</v>
      </c>
      <c r="M47" s="161" t="s">
        <v>168</v>
      </c>
      <c r="N47" s="161" t="s">
        <v>168</v>
      </c>
      <c r="O47" s="164" t="str">
        <f>IF(G48=0,"",G48/O46)</f>
        <v/>
      </c>
      <c r="P47" s="317"/>
      <c r="U47" s="2"/>
      <c r="V47" s="1"/>
    </row>
    <row r="48" spans="3:22" ht="21.75" customHeight="1" thickBot="1" x14ac:dyDescent="0.25">
      <c r="C48" s="311" t="s">
        <v>58</v>
      </c>
      <c r="D48" s="312"/>
      <c r="E48" s="315"/>
      <c r="F48" s="84" t="s">
        <v>120</v>
      </c>
      <c r="G48" s="154">
        <f>ROUND('赤字解消 '!$L$16/1000,0)</f>
        <v>0</v>
      </c>
      <c r="H48" s="155">
        <f>G48-H46</f>
        <v>0</v>
      </c>
      <c r="I48" s="155">
        <f t="shared" ref="I48:N48" si="29">H48-I46</f>
        <v>0</v>
      </c>
      <c r="J48" s="155">
        <f t="shared" si="29"/>
        <v>0</v>
      </c>
      <c r="K48" s="155">
        <f t="shared" si="29"/>
        <v>0</v>
      </c>
      <c r="L48" s="155">
        <f t="shared" si="29"/>
        <v>296288</v>
      </c>
      <c r="M48" s="156">
        <f t="shared" si="29"/>
        <v>154157</v>
      </c>
      <c r="N48" s="156">
        <f t="shared" si="29"/>
        <v>0</v>
      </c>
      <c r="O48" s="176">
        <f>N48</f>
        <v>0</v>
      </c>
      <c r="P48" s="318"/>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2024-08-27T00:11:56Z</cp:lastPrinted>
  <dcterms:modified xsi:type="dcterms:W3CDTF">2025-02-20T07:17:53Z</dcterms:modified>
</cp:coreProperties>
</file>