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F13E9622-7270-4C9B-8CFC-5789DB6B277F}"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<sst xmlns="http://schemas.openxmlformats.org/spreadsheetml/2006/main" count="18779" uniqueCount="10122">
  <si>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</si>
  <si>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</si>
  <si>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</si>
  <si>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</si>
  <si>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</si>
  <si>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</si>
  <si>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</si>
  <si>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</si>
  <si>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</si>
  <si>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</si>
  <si>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</si>
  <si>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</si>
  <si>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</si>
  <si>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</si>
  <si>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</si>
  <si>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</si>
  <si>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</si>
  <si>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</si>
  <si>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</si>
  <si>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</si>
  <si>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</si>
  <si>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</si>
  <si>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</si>
  <si>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</si>
  <si>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</si>
  <si>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</si>
  <si>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</si>
  <si>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</si>
  <si>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</si>
  <si>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</si>
  <si>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</si>
  <si>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</si>
  <si>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</si>
  <si>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</si>
  <si>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</si>
  <si>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</si>
  <si>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</si>
  <si>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</si>
  <si>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</si>
  <si>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</si>
  <si>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</si>
  <si>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</si>
  <si>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</si>
  <si>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</si>
  <si>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</si>
  <si>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</si>
  <si>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</si>
  <si>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</si>
  <si>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</si>
  <si>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</si>
  <si>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</si>
  <si>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</si>
  <si>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</si>
  <si>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</si>
  <si>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</si>
  <si>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</si>
  <si>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</si>
  <si>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</si>
  <si>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</si>
  <si>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</si>
  <si>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</si>
  <si>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</si>
  <si>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</si>
  <si>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</si>
  <si>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</si>
  <si>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</si>
  <si>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</si>
  <si>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</si>
  <si>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</si>
  <si>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</si>
  <si>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</si>
  <si>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</si>
  <si>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</si>
  <si>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</si>
  <si>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</si>
  <si>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</si>
  <si>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</si>
  <si>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</si>
  <si>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</si>
  <si>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</si>
  <si>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</si>
  <si>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</si>
  <si>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</si>
  <si>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</si>
  <si>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</si>
  <si>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</si>
  <si>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</si>
  <si>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</si>
  <si>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</si>
  <si>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</si>
  <si>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</si>
  <si>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</si>
  <si>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</si>
  <si>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</si>
  <si>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</si>
  <si>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</si>
  <si>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</si>
  <si>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</si>
  <si>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</si>
  <si>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</si>
  <si>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</si>
  <si>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</si>
  <si>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</si>
  <si>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</si>
  <si>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</si>
  <si>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</si>
  <si>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</si>
  <si>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</si>
  <si>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</si>
  <si>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</si>
  <si>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</si>
  <si>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</si>
  <si>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</si>
  <si>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</si>
  <si>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</si>
  <si>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</si>
  <si>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</si>
  <si>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</si>
  <si>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</si>
  <si>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</si>
  <si>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</si>
  <si>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</si>
  <si>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</si>
  <si>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</si>
  <si>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</si>
  <si>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</si>
  <si>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</si>
  <si>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</si>
  <si>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</si>
  <si>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</si>
  <si>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</si>
  <si>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</si>
  <si>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</si>
  <si>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</si>
  <si>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</si>
  <si>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</si>
  <si>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</si>
  <si>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</si>
  <si>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</si>
  <si>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</si>
  <si>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</si>
  <si>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</si>
  <si>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</si>
  <si>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</si>
  <si>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</si>
  <si>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</si>
  <si>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</si>
  <si>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</si>
  <si>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</si>
  <si>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</si>
  <si>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</si>
  <si>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</si>
  <si>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</si>
  <si>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</si>
  <si>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</si>
  <si>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</si>
  <si>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</si>
  <si>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</si>
  <si>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</si>
  <si>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</si>
  <si>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</si>
  <si>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</si>
  <si>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</si>
  <si>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</si>
  <si>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</si>
  <si>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</si>
  <si>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</si>
  <si>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</si>
  <si>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</si>
  <si>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</si>
  <si>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</si>
  <si>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</si>
  <si>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</si>
  <si>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</si>
  <si>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</si>
  <si>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</si>
  <si>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</si>
  <si>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</si>
  <si>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</si>
  <si>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</si>
  <si>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</si>
  <si>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</si>
  <si>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</si>
  <si>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</si>
  <si>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</si>
  <si>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</si>
  <si>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</si>
  <si>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</si>
  <si>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</si>
  <si>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</si>
  <si>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</si>
  <si>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</si>
  <si>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</si>
  <si>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</si>
  <si>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</si>
  <si>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</si>
  <si>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</si>
  <si>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</si>
  <si>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</si>
  <si>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</si>
  <si>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</si>
  <si>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</si>
  <si>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</si>
  <si>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</si>
  <si>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</si>
  <si>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</si>
  <si>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</si>
  <si>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</si>
  <si>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</si>
  <si>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</si>
  <si>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</si>
  <si>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</si>
  <si>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</si>
  <si>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</si>
  <si>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</si>
  <si>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</si>
  <si>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</si>
  <si>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</si>
  <si>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</si>
  <si>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</si>
  <si>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</si>
  <si>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</si>
  <si>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</si>
  <si>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</si>
  <si>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</si>
  <si>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</si>
  <si>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</si>
  <si>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</si>
  <si>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</si>
  <si>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</si>
  <si>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</si>
  <si>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</si>
  <si>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</si>
  <si>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</si>
  <si>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</si>
  <si>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</si>
  <si>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</si>
  <si>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</si>
  <si>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</si>
  <si>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</si>
  <si>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</si>
  <si>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</si>
  <si>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</si>
  <si>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</si>
  <si>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</si>
  <si>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</si>
  <si>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</si>
  <si>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</si>
  <si>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</si>
  <si>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</si>
  <si>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</si>
  <si>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</si>
  <si>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</si>
  <si>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</si>
  <si>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</si>
  <si>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</si>
  <si>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</si>
  <si>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</si>
  <si>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</si>
  <si>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</si>
  <si>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</si>
  <si>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</si>
  <si>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</si>
  <si>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</si>
  <si>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</si>
  <si>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</si>
  <si>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</si>
  <si>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</si>
  <si>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</si>
  <si>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</si>
  <si>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</si>
  <si>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</si>
  <si>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</si>
  <si>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</si>
  <si>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</si>
  <si>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</si>
  <si>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</si>
  <si>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</si>
  <si>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</si>
  <si>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</si>
  <si>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</si>
  <si>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</si>
  <si>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</si>
  <si>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</si>
  <si>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</si>
  <si>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</si>
  <si>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</si>
  <si>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</si>
  <si>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</si>
  <si>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</si>
  <si>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</si>
  <si>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</si>
  <si>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</si>
  <si>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</si>
  <si>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</si>
  <si>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</si>
  <si>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</si>
  <si>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</si>
  <si>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</si>
  <si>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</si>
  <si>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</si>
  <si>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</si>
  <si>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</si>
  <si>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</si>
  <si>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</si>
  <si>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</si>
  <si>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</si>
  <si>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</si>
  <si>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</si>
  <si>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</si>
  <si>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</si>
  <si>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</si>
  <si>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</si>
  <si>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</si>
  <si>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</si>
  <si>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</si>
  <si>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</si>
  <si>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</si>
  <si>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</si>
  <si>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</si>
  <si>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</si>
  <si>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</si>
  <si>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</si>
  <si>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</si>
  <si>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</si>
  <si>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</si>
  <si>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</si>
  <si>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</si>
  <si>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</si>
  <si>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</si>
  <si>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</si>
  <si>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</si>
  <si>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</si>
  <si>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</si>
  <si>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</si>
  <si>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</si>
  <si>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</si>
  <si>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</si>
  <si>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</si>
  <si>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</si>
  <si>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</si>
  <si>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</si>
  <si>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</si>
  <si>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</si>
  <si>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</si>
  <si>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</si>
  <si>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</si>
  <si>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</si>
  <si>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</si>
  <si>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</si>
  <si>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</si>
  <si>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</si>
  <si>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</si>
  <si>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</si>
  <si>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</si>
  <si>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</si>
  <si>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</si>
  <si>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</si>
  <si>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</si>
  <si>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</si>
  <si>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</si>
  <si>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</si>
  <si>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</si>
  <si>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</si>
  <si>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</si>
  <si>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</si>
  <si>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</si>
  <si>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</si>
  <si>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</si>
  <si>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</si>
  <si>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</si>
  <si>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</si>
  <si>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</si>
  <si>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</si>
  <si>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</si>
  <si>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</si>
  <si>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</si>
  <si>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</si>
  <si>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</si>
  <si>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</si>
  <si>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</si>
  <si>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</si>
  <si>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</si>
  <si>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</si>
  <si>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</si>
  <si>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</si>
  <si>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</si>
  <si>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</si>
  <si>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</si>
  <si>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</si>
  <si>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</si>
  <si>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</si>
  <si>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</si>
  <si>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</si>
  <si>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</si>
  <si>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</si>
  <si>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</si>
  <si>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</si>
  <si>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</si>
  <si>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</si>
  <si>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</si>
  <si>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</si>
  <si>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</si>
  <si>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</si>
  <si>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</si>
  <si>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</si>
  <si>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</si>
  <si>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</si>
  <si>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</si>
  <si>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</si>
  <si>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</si>
  <si>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</si>
  <si>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</si>
  <si>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</si>
  <si>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</si>
  <si>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</si>
  <si>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</si>
  <si>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</si>
  <si>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</si>
  <si>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</si>
  <si>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</si>
  <si>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</si>
  <si>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</si>
  <si>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</si>
  <si>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</si>
  <si>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</si>
  <si>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</si>
  <si>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</si>
  <si>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</si>
  <si>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</si>
  <si>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</si>
  <si>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</si>
  <si>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</si>
  <si>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</si>
  <si>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</si>
  <si>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</si>
  <si>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</si>
  <si>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</si>
  <si>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</si>
  <si>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</si>
  <si>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</si>
  <si>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</si>
  <si>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</si>
  <si>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</si>
  <si>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</si>
  <si>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</si>
  <si>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</si>
  <si>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</si>
  <si>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</si>
  <si>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</si>
  <si>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</si>
  <si>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</si>
  <si>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</si>
  <si>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</si>
  <si>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</si>
  <si>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</si>
  <si>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</si>
  <si>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</si>
  <si>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</si>
  <si>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</si>
  <si>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</si>
  <si>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</si>
  <si>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</si>
  <si>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</si>
  <si>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</si>
  <si>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</si>
  <si>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</si>
  <si>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</si>
  <si>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</si>
  <si>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</si>
  <si>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</si>
  <si>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</si>
  <si>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</si>
  <si>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</si>
  <si>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</si>
  <si>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</si>
  <si>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</si>
  <si>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</si>
  <si>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</si>
  <si>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</si>
  <si>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</si>
  <si>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</si>
  <si>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</si>
  <si>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</si>
  <si>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</si>
  <si>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</si>
  <si>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</si>
  <si>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</si>
  <si>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</si>
  <si>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</si>
  <si>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</si>
  <si>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</si>
  <si>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</si>
  <si>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</si>
  <si>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</si>
  <si>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</si>
  <si>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</si>
  <si>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</si>
  <si>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</si>
  <si>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</si>
  <si>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</si>
  <si>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</si>
  <si>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</si>
  <si>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</si>
  <si>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</si>
  <si>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</si>
  <si>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</si>
  <si>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</si>
  <si>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</si>
  <si>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</si>
  <si>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</si>
  <si>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</si>
  <si>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</si>
  <si>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</si>
  <si>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</si>
  <si>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</si>
  <si>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</si>
  <si>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</si>
  <si>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</si>
  <si>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</si>
  <si>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</si>
  <si>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</si>
  <si>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</si>
  <si>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</si>
  <si>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</si>
  <si>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</si>
  <si>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</si>
  <si>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</si>
  <si>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</si>
  <si>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</si>
  <si>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</si>
  <si>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</si>
  <si>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</si>
  <si>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</si>
  <si>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</si>
  <si>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</si>
  <si>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</si>
  <si>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</si>
  <si>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</si>
  <si>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</si>
  <si>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</si>
  <si>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</si>
  <si>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</si>
  <si>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</si>
  <si>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</si>
  <si>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</si>
  <si>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</si>
  <si>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</si>
  <si>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</si>
  <si>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</si>
  <si>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</si>
  <si>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</si>
  <si>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</si>
  <si>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</si>
  <si>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</si>
  <si>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</si>
  <si>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</si>
  <si>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</si>
  <si>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</si>
  <si>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</si>
  <si>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</si>
  <si>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</si>
  <si>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</si>
  <si>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</si>
  <si>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</si>
  <si>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</si>
  <si>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</si>
  <si>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</si>
  <si>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</si>
  <si>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</si>
  <si>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</si>
  <si>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</si>
  <si>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</si>
  <si>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</si>
  <si>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</si>
  <si>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</si>
  <si>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</si>
  <si>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</si>
  <si>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</si>
  <si>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</si>
  <si>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</si>
  <si>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</si>
  <si>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</si>
  <si>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</si>
  <si>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</si>
  <si>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</si>
  <si>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</si>
  <si>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</si>
  <si>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</si>
  <si>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</si>
  <si>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</si>
  <si>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</si>
  <si>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</si>
  <si>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</si>
  <si>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</si>
  <si>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</si>
  <si>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</si>
  <si>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</si>
  <si>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</si>
  <si>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</si>
  <si>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</si>
  <si>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</si>
  <si>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</si>
  <si>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</si>
  <si>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</si>
  <si>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</si>
  <si>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</si>
  <si>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</si>
  <si>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</si>
  <si>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</si>
  <si>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</si>
  <si>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</si>
  <si>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</si>
  <si>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</si>
  <si>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</si>
  <si>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</si>
  <si>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</si>
  <si>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</si>
  <si>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</si>
  <si>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</si>
  <si>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</si>
  <si>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</si>
  <si>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</si>
  <si>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</si>
  <si>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</si>
  <si>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</si>
  <si>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</si>
  <si>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</si>
  <si>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</si>
  <si>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</si>
  <si>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</si>
  <si>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</si>
  <si>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</si>
  <si>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</si>
  <si>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</si>
  <si>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</si>
  <si>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</si>
  <si>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</si>
  <si>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</si>
  <si>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</si>
  <si>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</si>
  <si>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</si>
  <si>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</si>
  <si>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</si>
  <si>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</si>
  <si>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</si>
  <si>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</si>
  <si>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</si>
  <si>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</si>
  <si>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</si>
  <si>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</si>
  <si>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</si>
  <si>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</si>
  <si>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</si>
  <si>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</si>
  <si>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</si>
  <si>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</si>
  <si>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</si>
  <si>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</si>
  <si>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</si>
  <si>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</si>
  <si>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</si>
  <si>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</si>
  <si>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</si>
  <si>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</si>
  <si>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</si>
  <si>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</si>
  <si>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</si>
  <si>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</si>
  <si>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</si>
  <si>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</si>
  <si>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</si>
  <si>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</si>
  <si>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</si>
  <si>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</si>
  <si>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</si>
  <si>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</si>
  <si>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</si>
  <si>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</si>
  <si>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</si>
  <si>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</si>
  <si>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</si>
  <si>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</si>
  <si>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</si>
  <si>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</si>
  <si>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</si>
  <si>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</si>
  <si>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</si>
  <si>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</si>
  <si>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</si>
  <si>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</si>
  <si>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</si>
  <si>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</si>
  <si>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</si>
  <si>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</si>
  <si>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</si>
  <si>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</si>
  <si>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</si>
  <si>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</si>
  <si>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</si>
  <si>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</si>
  <si>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</si>
  <si>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</si>
  <si>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</si>
  <si>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</si>
  <si>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</si>
  <si>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</si>
  <si>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</si>
  <si>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</si>
  <si>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</si>
  <si>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</si>
  <si>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</si>
  <si>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</si>
  <si>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</si>
  <si>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</si>
  <si>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</si>
  <si>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</si>
  <si>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</si>
  <si>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</si>
  <si>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</si>
  <si>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</si>
  <si>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</si>
  <si>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</si>
  <si>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</si>
  <si>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</si>
  <si>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</si>
  <si>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</si>
  <si>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</si>
  <si>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</si>
  <si>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</si>
  <si>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</si>
  <si>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</si>
  <si>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</si>
  <si>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</si>
  <si>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</si>
  <si>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</si>
  <si>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</si>
  <si>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</si>
  <si>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</si>
  <si>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</si>
  <si>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</si>
  <si>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</si>
  <si>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</si>
  <si>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</si>
  <si>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</si>
  <si>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</si>
  <si>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</si>
  <si>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</si>
  <si>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</si>
  <si>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</si>
  <si>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</si>
  <si>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</si>
  <si>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</si>
  <si>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</si>
  <si>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</si>
  <si>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</si>
  <si>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</si>
  <si>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</si>
  <si>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</si>
  <si>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</si>
  <si>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</si>
  <si>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</si>
  <si>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</si>
  <si>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</si>
  <si>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</si>
  <si>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</si>
  <si>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</si>
  <si>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</si>
  <si>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</si>
  <si>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</si>
  <si>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</si>
  <si>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</si>
  <si>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</si>
  <si>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</si>
  <si>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</si>
  <si>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</si>
  <si>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</si>
  <si>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</si>
  <si>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</si>
  <si>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</si>
  <si>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</si>
  <si>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</si>
  <si>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</si>
  <si>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</si>
  <si>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</si>
  <si>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</si>
  <si>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</si>
  <si>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</si>
  <si>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</si>
  <si>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</si>
  <si>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</si>
  <si>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</si>
  <si>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</si>
  <si>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</si>
  <si>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</si>
  <si>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</si>
  <si>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</si>
  <si>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</si>
  <si>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</si>
  <si>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</si>
  <si>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</si>
  <si>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</si>
  <si>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</si>
  <si>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</si>
  <si>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</si>
  <si>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</si>
  <si>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</si>
  <si>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</si>
  <si>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</si>
  <si>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</si>
  <si>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</si>
  <si>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</si>
  <si>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</si>
  <si>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</si>
  <si>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</si>
  <si>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</si>
  <si>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</si>
  <si>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</si>
  <si>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</si>
  <si>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</si>
  <si>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</si>
  <si>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</si>
  <si>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</si>
  <si>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</si>
  <si>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</si>
  <si>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</si>
  <si>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</si>
  <si>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</si>
  <si>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</si>
  <si>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</si>
  <si>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</si>
  <si>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</si>
  <si>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</si>
  <si>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</si>
  <si>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</si>
  <si>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</si>
  <si>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</si>
  <si>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</si>
  <si>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</si>
  <si>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</si>
  <si>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</si>
  <si>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</si>
  <si>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</si>
  <si>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</si>
  <si>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</si>
  <si>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</si>
  <si>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</si>
  <si>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</si>
  <si>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</si>
  <si>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</si>
  <si>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</si>
  <si>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</si>
  <si>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</si>
  <si>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</si>
  <si>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</si>
  <si>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</si>
  <si>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</si>
  <si>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</si>
  <si>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</si>
  <si>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</si>
  <si>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</si>
  <si>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</si>
  <si>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</si>
  <si>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</si>
  <si>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</si>
  <si>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</si>
  <si>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</si>
  <si>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</si>
  <si>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</si>
  <si>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</si>
  <si>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</si>
  <si>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</si>
  <si>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</si>
  <si>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</si>
  <si>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</si>
  <si>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</si>
  <si>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</si>
  <si>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</si>
  <si>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</si>
  <si>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</si>
  <si>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</si>
  <si>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</si>
  <si>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</si>
  <si>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</si>
  <si>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</si>
  <si>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</si>
  <si>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</si>
  <si>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</si>
  <si>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</si>
  <si>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</si>
  <si>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</si>
  <si>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</si>
  <si>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</si>
  <si>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</si>
  <si>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</si>
  <si>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</si>
  <si>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</si>
  <si>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</si>
  <si>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</si>
  <si>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</si>
  <si>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</si>
  <si>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</si>
  <si>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</si>
  <si>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</si>
  <si>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</si>
  <si>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</si>
  <si>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</si>
  <si>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</si>
  <si>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</si>
  <si>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</si>
  <si>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</si>
  <si>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</si>
  <si>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</si>
  <si>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</si>
  <si>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</si>
  <si>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</si>
  <si>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</si>
  <si>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</si>
  <si>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</si>
  <si>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</si>
  <si>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</si>
  <si>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</si>
  <si>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</si>
  <si>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</si>
  <si>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</si>
  <si>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</si>
  <si>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</si>
  <si>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</si>
  <si>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</si>
  <si>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</si>
  <si>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</si>
  <si>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</si>
  <si>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</si>
  <si>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</si>
  <si>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</si>
  <si>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</si>
  <si>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</si>
  <si>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</si>
  <si>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</si>
  <si>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</si>
  <si>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</si>
  <si>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</si>
  <si>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</si>
  <si>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</si>
  <si>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</si>
  <si>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</si>
  <si>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</si>
  <si>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</si>
  <si>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</si>
  <si>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</si>
  <si>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</si>
  <si>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</si>
  <si>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</si>
  <si>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</si>
  <si>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</si>
  <si>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</si>
  <si>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</si>
  <si>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</si>
  <si>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</si>
  <si>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</si>
  <si>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</si>
  <si>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</si>
  <si>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</si>
  <si>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</si>
  <si>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</si>
  <si>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</si>
  <si>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</si>
  <si>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</si>
  <si>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</si>
  <si>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</si>
  <si>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</si>
  <si>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</si>
  <si>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</si>
  <si>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</si>
  <si>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</si>
  <si>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</si>
  <si>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</si>
  <si>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</si>
  <si>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</si>
  <si>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</si>
  <si>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</si>
  <si>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</si>
  <si>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</si>
  <si>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</si>
  <si>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</si>
  <si>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</si>
  <si>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</si>
  <si>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</si>
  <si>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</si>
  <si>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</si>
  <si>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</si>
  <si>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</si>
  <si>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</si>
  <si>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</si>
  <si>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</si>
  <si>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</si>
  <si>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</si>
  <si>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</si>
  <si>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</si>
  <si>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</si>
  <si>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</si>
  <si>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</si>
  <si>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</si>
  <si>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</si>
  <si>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</si>
  <si>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</si>
  <si>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</si>
  <si>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</si>
  <si>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</si>
  <si>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</si>
  <si>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</si>
  <si>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</si>
  <si>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</si>
  <si>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</si>
  <si>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</si>
  <si>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</si>
  <si>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</si>
  <si>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</si>
  <si>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</si>
  <si>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</si>
  <si>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</si>
  <si>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</si>
  <si>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</si>
  <si>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</si>
  <si>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</si>
  <si>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</si>
  <si>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</si>
  <si>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</si>
  <si>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</si>
  <si>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</si>
  <si>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</si>
  <si>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</si>
  <si>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</si>
  <si>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</si>
  <si>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</si>
  <si>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</si>
  <si>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</si>
  <si>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</si>
  <si>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</si>
  <si>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</si>
  <si>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</si>
  <si>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</si>
  <si>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</si>
  <si>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</si>
  <si>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</si>
  <si>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</si>
  <si>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</si>
  <si>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</si>
  <si>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</si>
  <si>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</si>
  <si>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</si>
  <si>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</si>
  <si>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</si>
  <si>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</si>
  <si>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</si>
  <si>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</si>
  <si>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</si>
  <si>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</si>
  <si>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</si>
  <si>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</si>
  <si>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</si>
  <si>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</si>
  <si>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</si>
  <si>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</si>
  <si>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</si>
  <si>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</si>
  <si>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</si>
  <si>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</si>
  <si>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</si>
  <si>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</si>
  <si>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</si>
  <si>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</si>
  <si>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</si>
  <si>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</si>
  <si>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</si>
  <si>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</si>
  <si>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</si>
  <si>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</si>
  <si>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</si>
  <si>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</si>
  <si>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</si>
  <si>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</si>
  <si>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</si>
  <si>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</si>
  <si>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</si>
  <si>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</si>
  <si>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</si>
  <si>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</si>
  <si>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</si>
  <si>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</si>
  <si>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</si>
  <si>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</si>
  <si>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</si>
  <si>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</si>
  <si>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</si>
  <si>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</si>
  <si>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</si>
  <si>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</si>
  <si>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</si>
  <si>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</si>
  <si>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</si>
  <si>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</si>
  <si>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</si>
  <si>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</si>
  <si>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</si>
  <si>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</si>
  <si>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</si>
  <si>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</si>
  <si>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</si>
  <si>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</si>
  <si>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</si>
  <si>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</si>
  <si>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</si>
  <si>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</si>
  <si>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</si>
  <si>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</si>
  <si>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</si>
  <si>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</si>
  <si>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</si>
  <si>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</si>
  <si>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</si>
  <si>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</si>
  <si>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</si>
  <si>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</si>
  <si>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</si>
  <si>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</si>
  <si>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</si>
  <si>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</si>
  <si>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</si>
  <si>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</si>
  <si>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</si>
  <si>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</si>
  <si>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</si>
  <si>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</si>
  <si>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</si>
  <si>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</si>
  <si>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</si>
  <si>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</si>
  <si>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</si>
  <si>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</si>
  <si>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</si>
  <si>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</si>
  <si>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</si>
  <si>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</si>
  <si>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</si>
  <si>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</si>
  <si>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</si>
  <si>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</si>
  <si>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</si>
  <si>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</si>
  <si>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</si>
  <si>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</si>
  <si>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</si>
  <si>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</si>
  <si>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</si>
  <si>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</si>
  <si>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</si>
  <si>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</si>
  <si>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</si>
  <si>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</si>
  <si>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</si>
  <si>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</si>
  <si>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</si>
  <si>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</si>
  <si>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</si>
  <si>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</si>
  <si>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</si>
  <si>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</si>
  <si>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</si>
  <si>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</si>
  <si>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</si>
  <si>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</si>
  <si>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</si>
  <si>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</si>
  <si>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</si>
  <si>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</si>
  <si>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</si>
  <si>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</si>
  <si>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</si>
  <si>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</si>
  <si>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</si>
  <si>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</si>
  <si>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</si>
  <si>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</si>
  <si>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</si>
  <si>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</si>
  <si>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</si>
  <si>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</si>
  <si>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</si>
  <si>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</si>
  <si>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</si>
  <si>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</si>
  <si>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</si>
  <si>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</si>
  <si>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</si>
  <si>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</si>
  <si>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</si>
  <si>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</si>
  <si>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</si>
  <si>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</si>
  <si>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</si>
  <si>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</si>
  <si>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</si>
  <si>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</si>
  <si>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</si>
  <si>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</si>
  <si>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</si>
  <si>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</si>
  <si>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</si>
  <si>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</si>
  <si>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</si>
  <si>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</si>
  <si>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</si>
  <si>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</si>
  <si>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</si>
  <si>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</si>
  <si>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</si>
  <si>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</si>
  <si>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</si>
  <si>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</si>
  <si>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</si>
  <si>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</si>
  <si>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</si>
  <si>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</si>
  <si>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</si>
  <si>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</si>
  <si>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</si>
  <si>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</si>
  <si>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</si>
  <si>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</si>
  <si>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</si>
  <si>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</si>
  <si>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</si>
  <si>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</si>
  <si>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</si>
  <si>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</si>
  <si>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</si>
  <si>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</si>
  <si>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</si>
  <si>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</si>
  <si>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</si>
  <si>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</si>
  <si>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</si>
  <si>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</si>
  <si>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</si>
  <si>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</si>
  <si>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</si>
  <si>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</si>
  <si>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</si>
  <si>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</si>
  <si>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</si>
  <si>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</si>
  <si>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</si>
  <si>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</si>
  <si>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</si>
  <si>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</si>
  <si>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</si>
  <si>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</si>
  <si>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</si>
  <si>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</si>
  <si>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</si>
  <si>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</si>
  <si>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</si>
  <si>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</si>
  <si>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</si>
  <si>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</si>
  <si>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</si>
  <si>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</si>
  <si>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</si>
  <si>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</si>
  <si>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</si>
  <si>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</si>
  <si>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</si>
  <si>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</si>
  <si>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</si>
  <si>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</si>
  <si>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</si>
  <si>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</si>
  <si>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</si>
  <si>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</si>
  <si>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</si>
  <si>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</si>
  <si>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</si>
  <si>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</si>
  <si>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</si>
  <si>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</si>
  <si>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</si>
  <si>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</si>
  <si>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</si>
  <si>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</si>
  <si>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</si>
  <si>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</si>
  <si>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</si>
  <si>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</si>
  <si>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</si>
  <si>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</si>
  <si>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</si>
  <si>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</si>
  <si>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</si>
  <si>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</si>
  <si>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</si>
  <si>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</si>
  <si>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</si>
  <si>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</si>
  <si>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</si>
  <si>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</si>
  <si>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</si>
  <si>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</si>
  <si>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</si>
  <si>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</si>
  <si>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</si>
  <si>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</si>
  <si>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</si>
  <si>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</si>
  <si>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</si>
  <si>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</si>
  <si>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</si>
  <si>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</si>
  <si>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</si>
  <si>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</si>
  <si>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</si>
  <si>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</si>
  <si>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</si>
  <si>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</si>
  <si>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</si>
  <si>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</si>
  <si>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</si>
  <si>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</si>
  <si>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</si>
  <si>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</si>
  <si>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</si>
  <si>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</si>
  <si>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</si>
  <si>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</si>
  <si>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</si>
  <si>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</si>
  <si>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</si>
  <si>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</si>
  <si>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</si>
  <si>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</si>
  <si>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</si>
  <si>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</si>
  <si>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</si>
  <si>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</si>
  <si>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</si>
  <si>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</si>
  <si>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</si>
  <si>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</si>
  <si>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</si>
  <si>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</si>
  <si>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</si>
  <si>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</si>
  <si>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</si>
  <si>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</si>
  <si>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</si>
  <si>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</si>
  <si>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</si>
  <si>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</si>
  <si>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</si>
  <si>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</si>
  <si>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</si>
  <si>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</si>
  <si>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</si>
  <si>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</si>
  <si>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</si>
  <si>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</si>
  <si>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</si>
  <si>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</si>
  <si>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</si>
  <si>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</si>
  <si>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</si>
  <si>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</si>
  <si>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</si>
  <si>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</si>
  <si>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</si>
  <si>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</si>
  <si>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</si>
  <si>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</si>
  <si>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</si>
  <si>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</si>
  <si>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</si>
  <si>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</si>
  <si>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</si>
  <si>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</si>
  <si>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</si>
  <si>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</si>
  <si>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</si>
  <si>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</si>
  <si>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</si>
  <si>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</si>
  <si>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</si>
  <si>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</si>
  <si>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</si>
  <si>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</si>
  <si>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</si>
  <si>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</si>
  <si>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</si>
  <si>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</si>
  <si>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</si>
  <si>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</si>
  <si>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</si>
  <si>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</si>
  <si>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</si>
  <si>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</si>
  <si>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</si>
  <si>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</si>
  <si>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</si>
  <si>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</si>
  <si>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</si>
  <si>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</si>
  <si>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</si>
  <si>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</si>
  <si>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</si>
  <si>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</si>
  <si>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</si>
  <si>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</si>
  <si>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</si>
  <si>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</si>
  <si>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</si>
  <si>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</si>
  <si>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</si>
  <si>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</si>
  <si>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</si>
  <si>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</si>
  <si>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</si>
  <si>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</si>
  <si>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</si>
  <si>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</si>
  <si>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</si>
  <si>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</si>
  <si>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</si>
  <si>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</si>
  <si>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</si>
  <si>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</si>
  <si>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</si>
  <si>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</si>
  <si>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</si>
  <si>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</si>
  <si>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</si>
  <si>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</si>
  <si>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</si>
  <si>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</si>
  <si>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</si>
  <si>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</si>
  <si>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</si>
  <si>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</si>
  <si>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</si>
  <si>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</si>
  <si>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</si>
  <si>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</si>
  <si>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</si>
  <si>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</si>
  <si>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</si>
  <si>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</si>
  <si>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</si>
  <si>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</si>
  <si>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</si>
  <si>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</si>
  <si>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</si>
  <si>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</si>
  <si>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</si>
  <si>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</si>
  <si>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</si>
  <si>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</si>
  <si>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</si>
  <si>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</si>
  <si>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</si>
  <si>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</si>
  <si>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</si>
  <si>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</si>
  <si>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</si>
  <si>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</si>
  <si>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</si>
  <si>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</si>
  <si>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</si>
  <si>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</si>
  <si>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</si>
  <si>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</si>
  <si>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</si>
  <si>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</si>
  <si>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</si>
  <si>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</si>
  <si>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</si>
  <si>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</si>
  <si>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</si>
  <si>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</si>
  <si>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</si>
  <si>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</si>
  <si>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</si>
  <si>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</si>
  <si>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</si>
  <si>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</si>
  <si>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</si>
  <si>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</si>
  <si>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</si>
  <si>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</si>
  <si>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</si>
  <si>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</si>
  <si>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</si>
  <si>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</si>
  <si>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</si>
  <si>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</si>
  <si>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</si>
  <si>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</si>
  <si>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</si>
  <si>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</si>
  <si>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</si>
  <si>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</si>
  <si>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</si>
  <si>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</si>
  <si>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</si>
  <si>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</si>
  <si>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</si>
  <si>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</si>
  <si>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</si>
  <si>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</si>
  <si>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</si>
  <si>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</si>
  <si>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</si>
  <si>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</si>
  <si>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</si>
  <si>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</si>
  <si>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</si>
  <si>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</si>
  <si>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</si>
  <si>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</si>
  <si>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</si>
  <si>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</si>
  <si>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</si>
  <si>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</si>
  <si>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</si>
  <si>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</si>
  <si>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</si>
  <si>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</si>
  <si>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</si>
  <si>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</si>
  <si>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</si>
  <si>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</si>
  <si>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</si>
  <si>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</si>
  <si>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</si>
  <si>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</si>
  <si>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</si>
  <si>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</si>
  <si>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</si>
  <si>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</si>
  <si>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</si>
  <si>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</si>
  <si>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</si>
  <si>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</si>
  <si>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</si>
  <si>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</si>
  <si>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</si>
  <si>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</si>
  <si>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</si>
  <si>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</si>
  <si>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</si>
  <si>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</si>
  <si>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</si>
  <si>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</si>
  <si>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</si>
  <si>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</si>
  <si>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</si>
  <si>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</si>
  <si>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</si>
  <si>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</si>
  <si>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</si>
  <si>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</si>
  <si>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</si>
  <si>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</si>
  <si>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</si>
  <si>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</si>
  <si>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</si>
  <si>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</si>
  <si>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</si>
  <si>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</si>
  <si>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</si>
  <si>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</si>
  <si>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</si>
  <si>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</si>
  <si>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</si>
  <si>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</si>
  <si>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</si>
  <si>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</si>
  <si>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</si>
  <si>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</si>
  <si>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</si>
  <si>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</si>
  <si>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</si>
  <si>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</si>
  <si>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</si>
  <si>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</si>
  <si>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</si>
  <si>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</si>
  <si>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</si>
  <si>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</si>
  <si>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</si>
  <si>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</si>
  <si>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</si>
  <si>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</si>
  <si>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</si>
  <si>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</si>
  <si>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</si>
  <si>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</si>
  <si>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</si>
  <si>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</si>
  <si>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</si>
  <si>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</si>
  <si>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</si>
  <si>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</si>
  <si>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</si>
  <si>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</si>
  <si>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</si>
  <si>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</si>
  <si>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</si>
  <si>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</si>
  <si>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</si>
  <si>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</si>
  <si>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</si>
  <si>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</si>
  <si>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</si>
  <si>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</si>
  <si>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</si>
  <si>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</si>
  <si>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</si>
  <si>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</si>
  <si>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</si>
  <si>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</si>
  <si>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</si>
  <si>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</si>
  <si>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</si>
  <si>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</si>
  <si>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</si>
  <si>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</si>
  <si>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</si>
  <si>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</si>
  <si>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</si>
  <si>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</si>
  <si>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</si>
  <si>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</si>
  <si>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</si>
  <si>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</si>
  <si>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</si>
  <si>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</si>
  <si>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</si>
  <si>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</si>
  <si>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</si>
  <si>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</si>
  <si>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</si>
  <si>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</si>
  <si>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</si>
  <si>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</si>
  <si>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</si>
  <si>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</si>
  <si>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</si>
  <si>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</si>
  <si>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</si>
  <si>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</si>
  <si>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</si>
  <si>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</si>
  <si>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</si>
  <si>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</si>
  <si>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</si>
  <si>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</si>
  <si>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</si>
  <si>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</si>
  <si>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</si>
  <si>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</si>
  <si>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</si>
  <si>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</si>
  <si>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</si>
  <si>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</si>
  <si>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</si>
  <si>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</si>
  <si>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</si>
  <si>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</si>
  <si>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</si>
  <si>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</si>
  <si>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</si>
  <si>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</si>
  <si>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</si>
  <si>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</si>
  <si>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</si>
  <si>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</si>
  <si>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</si>
  <si>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</si>
  <si>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</si>
  <si>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</si>
  <si>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</si>
  <si>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</si>
  <si>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</si>
  <si>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</si>
  <si>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</si>
  <si>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</si>
  <si>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</si>
  <si>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</si>
  <si>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</si>
  <si>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</si>
  <si>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</si>
  <si>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</si>
  <si>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</si>
  <si>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</si>
  <si>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</si>
  <si>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</si>
  <si>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</si>
  <si>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</si>
  <si>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</si>
  <si>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</si>
  <si>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</si>
  <si>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</si>
  <si>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</si>
  <si>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</si>
  <si>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</si>
  <si>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</si>
  <si>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</si>
  <si>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</si>
  <si>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</si>
  <si>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</si>
  <si>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</si>
  <si>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</si>
  <si>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</si>
  <si>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</si>
  <si>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</si>
  <si>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</si>
  <si>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</si>
  <si>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</si>
  <si>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</si>
  <si>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</si>
  <si>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</si>
  <si>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</si>
  <si>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</si>
  <si>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</si>
  <si>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</si>
  <si>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</si>
  <si>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</si>
  <si>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</si>
  <si>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</si>
  <si>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</si>
  <si>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</si>
  <si>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</si>
  <si>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</si>
  <si>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</si>
  <si>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</si>
  <si>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</si>
  <si>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</si>
  <si>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</si>
  <si>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</si>
  <si>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</si>
  <si>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</si>
  <si>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</si>
  <si>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</si>
  <si>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</si>
  <si>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</si>
  <si>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</si>
  <si>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</si>
  <si>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</si>
  <si>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</si>
  <si>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</si>
  <si>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</si>
  <si>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</si>
  <si>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</si>
  <si>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</si>
  <si>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</si>
  <si>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</si>
  <si>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</si>
  <si>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</si>
  <si>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</si>
  <si>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</si>
  <si>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</si>
  <si>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</si>
  <si>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</si>
  <si>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</si>
  <si>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</si>
  <si>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</si>
  <si>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</si>
  <si>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</si>
  <si>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</si>
  <si>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</si>
  <si>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</si>
  <si>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</si>
  <si>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</si>
  <si>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</si>
  <si>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</si>
  <si>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</si>
  <si>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</si>
  <si>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</si>
  <si>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</si>
  <si>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</si>
  <si>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</si>
  <si>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</si>
  <si>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</si>
  <si>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</si>
  <si>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</si>
  <si>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</si>
  <si>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</si>
  <si>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</si>
  <si>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</si>
  <si>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</si>
  <si>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</si>
  <si>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</si>
  <si>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</si>
  <si>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</si>
  <si>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</si>
  <si>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</si>
  <si>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</si>
  <si>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</si>
  <si>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</si>
  <si>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</si>
  <si>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</si>
  <si>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</si>
  <si>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</si>
  <si>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</si>
  <si>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</si>
  <si>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</si>
  <si>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</si>
  <si>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</si>
  <si>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</si>
  <si>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</si>
  <si>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</si>
  <si>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</si>
  <si>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</si>
  <si>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</si>
  <si>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</si>
  <si>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</si>
  <si>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</si>
  <si>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</si>
  <si>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</si>
  <si>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</si>
  <si>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</si>
  <si>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</si>
  <si>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</si>
  <si>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</si>
  <si>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</si>
  <si>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</si>
  <si>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</si>
  <si>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</si>
  <si>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</si>
  <si>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</si>
  <si>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</si>
  <si>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</si>
  <si>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</si>
  <si>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</si>
  <si>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</si>
  <si>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</si>
  <si>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</si>
  <si>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</si>
  <si>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</si>
  <si>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</si>
  <si>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</si>
  <si>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</si>
  <si>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</si>
  <si>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</si>
  <si>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</si>
  <si>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</si>
  <si>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</si>
  <si>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</si>
  <si>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</si>
  <si>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</si>
  <si>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</si>
  <si>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</si>
  <si>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</si>
  <si>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</si>
  <si>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</si>
  <si>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</si>
  <si>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</si>
  <si>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</si>
  <si>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</si>
  <si>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</si>
  <si>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</si>
  <si>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</si>
  <si>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</si>
  <si>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</si>
  <si>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</si>
  <si>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</si>
  <si>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</si>
  <si>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</si>
  <si>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</si>
  <si>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</si>
  <si>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</si>
  <si>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</si>
  <si>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</si>
  <si>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</si>
  <si>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</si>
  <si>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</si>
  <si>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</si>
  <si>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</si>
  <si>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</si>
  <si>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</si>
  <si>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</si>
  <si>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</si>
  <si>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</si>
  <si>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</si>
  <si>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</si>
  <si>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</si>
  <si>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</si>
  <si>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</si>
  <si>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</si>
  <si>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</si>
  <si>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</si>
  <si>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</si>
  <si>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</si>
  <si>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</si>
  <si>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</si>
  <si>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</si>
  <si>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</si>
  <si>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</si>
  <si>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</si>
  <si>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</si>
  <si>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</si>
  <si>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</si>
  <si>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</si>
  <si>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</si>
  <si>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</si>
  <si>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</si>
  <si>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</si>
  <si>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</si>
  <si>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</si>
  <si>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</si>
  <si>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</si>
  <si>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</si>
  <si>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</si>
  <si>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</si>
  <si>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</si>
  <si>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</si>
  <si>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</si>
  <si>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</si>
  <si>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</si>
  <si>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</si>
  <si>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</si>
  <si>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</si>
  <si>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</si>
  <si>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</si>
  <si>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</si>
  <si>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</si>
  <si>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</si>
  <si>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</si>
  <si>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</si>
  <si>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</si>
  <si>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</si>
  <si>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</si>
  <si>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</si>
  <si>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</si>
  <si>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</si>
  <si>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</si>
  <si>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</si>
  <si>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</si>
  <si>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</si>
  <si>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</si>
  <si>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</si>
  <si>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</si>
  <si>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</si>
  <si>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</si>
  <si>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</si>
  <si>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</si>
  <si>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</si>
  <si>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</si>
  <si>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</si>
  <si>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</si>
  <si>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</si>
  <si>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</si>
  <si>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</si>
  <si>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</si>
  <si>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</si>
  <si>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</si>
  <si>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</si>
  <si>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</si>
  <si>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</si>
  <si>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</si>
  <si>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</si>
  <si>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</si>
  <si>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</si>
  <si>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</si>
  <si>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</si>
  <si>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</si>
  <si>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</si>
  <si>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</si>
  <si>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</si>
  <si>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</si>
  <si>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</si>
  <si>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</si>
  <si>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</si>
  <si>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</si>
  <si>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</si>
  <si>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</si>
  <si>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</si>
  <si>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</si>
  <si>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</si>
  <si>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</si>
  <si>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</si>
  <si>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</si>
  <si>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</si>
  <si>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</si>
  <si>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</si>
  <si>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</si>
  <si>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</si>
  <si>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</si>
  <si>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</si>
  <si>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</si>
  <si>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</si>
  <si>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</si>
  <si>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</si>
  <si>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</si>
  <si>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</si>
  <si>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</si>
  <si>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</si>
  <si>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</si>
  <si>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</si>
  <si>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</si>
  <si>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</si>
  <si>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</si>
  <si>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</si>
  <si>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</si>
  <si>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</si>
  <si>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</si>
  <si>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</si>
  <si>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</si>
  <si>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</si>
  <si>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</si>
  <si>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</si>
  <si>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</si>
  <si>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</si>
  <si>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</si>
  <si>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</si>
  <si>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</si>
  <si>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</si>
  <si>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</si>
  <si>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</si>
  <si>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</si>
  <si>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</si>
  <si>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</si>
  <si>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</si>
  <si>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</si>
  <si>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</si>
  <si>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</si>
  <si>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</si>
  <si>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</si>
  <si>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</si>
  <si>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</si>
  <si>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</si>
  <si>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</si>
  <si>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</si>
  <si>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</si>
  <si>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</si>
  <si>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</si>
  <si>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</si>
  <si>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</si>
  <si>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</si>
  <si>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</si>
  <si>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</si>
  <si>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</si>
  <si>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</si>
  <si>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</si>
  <si>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</si>
  <si>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</si>
  <si>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</si>
  <si>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</si>
  <si>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</si>
  <si>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</si>
  <si>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</si>
  <si>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</si>
  <si>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</si>
  <si>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</si>
  <si>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</si>
  <si>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</si>
  <si>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</si>
  <si>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</si>
  <si>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</si>
  <si>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</si>
  <si>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</si>
  <si>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</si>
  <si>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</si>
  <si>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</si>
  <si>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</si>
  <si>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</si>
  <si>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</si>
  <si>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</si>
  <si>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</si>
  <si>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</si>
  <si>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</si>
  <si>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</si>
  <si>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</si>
  <si>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</si>
  <si>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</si>
  <si>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</si>
  <si>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</si>
  <si>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</si>
  <si>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</si>
  <si>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</si>
  <si>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</si>
  <si>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</si>
  <si>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</si>
  <si>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</si>
  <si>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</si>
  <si>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</si>
  <si>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</si>
  <si>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</si>
  <si>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</si>
  <si>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</si>
  <si>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</si>
  <si>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</si>
  <si>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</si>
  <si>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</si>
  <si>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</si>
  <si>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</si>
  <si>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</si>
  <si>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</si>
  <si>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</si>
  <si>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</si>
  <si>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</si>
  <si>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</si>
  <si>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</si>
  <si>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</si>
  <si>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</si>
  <si>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</si>
  <si>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</si>
  <si>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</si>
  <si>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</si>
  <si>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</si>
  <si>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</si>
  <si>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</si>
  <si>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</si>
  <si>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</si>
  <si>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</si>
  <si>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</si>
  <si>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</si>
  <si>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</si>
  <si>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</si>
  <si>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</si>
  <si>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</si>
  <si>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</si>
  <si>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</si>
  <si>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</si>
  <si>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</si>
  <si>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</si>
  <si>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</si>
  <si>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</si>
  <si>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</si>
  <si>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</si>
  <si>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</si>
  <si>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</si>
  <si>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</si>
  <si>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</si>
  <si>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</si>
  <si>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</si>
  <si>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</si>
  <si>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</si>
  <si>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</si>
  <si>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</si>
  <si>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</si>
  <si>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</si>
  <si>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</si>
  <si>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</si>
  <si>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</si>
  <si>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</si>
  <si>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</si>
  <si>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</si>
  <si>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</si>
  <si>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</si>
  <si>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</si>
  <si>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</si>
  <si>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</si>
  <si>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</si>
  <si>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</si>
  <si>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</si>
  <si>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</si>
  <si>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</si>
  <si>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</si>
  <si>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</si>
  <si>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</si>
  <si>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</si>
  <si>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</si>
  <si>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</si>
  <si>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</si>
  <si>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</si>
  <si>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</si>
  <si>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</si>
  <si>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</si>
  <si>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</si>
  <si>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</si>
  <si>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</si>
  <si>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</si>
  <si>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</si>
  <si>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</si>
  <si>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</si>
  <si>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</si>
  <si>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</si>
  <si>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</si>
  <si>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</si>
  <si>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</si>
  <si>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</si>
  <si>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</si>
  <si>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</si>
  <si>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</si>
  <si>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</si>
  <si>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</si>
  <si>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</si>
  <si>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</si>
  <si>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</si>
  <si>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</si>
  <si>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</si>
  <si>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</si>
  <si>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</si>
  <si>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</si>
  <si>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</si>
  <si>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</si>
  <si>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</si>
  <si>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</si>
  <si>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</si>
  <si>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</si>
  <si>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</si>
  <si>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</si>
  <si>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</si>
  <si>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</si>
  <si>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</si>
  <si>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</si>
  <si>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</si>
  <si>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</si>
  <si>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</si>
  <si>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</si>
  <si>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</si>
  <si>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</si>
  <si>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</si>
  <si>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</si>
  <si>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</si>
  <si>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</si>
  <si>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</si>
  <si>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</si>
  <si>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</si>
  <si>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</si>
  <si>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</si>
  <si>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</si>
  <si>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</si>
  <si>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</si>
  <si>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</si>
  <si>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</si>
  <si>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</si>
  <si>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</si>
  <si>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</si>
  <si>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</si>
  <si>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</si>
  <si>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</si>
  <si>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</si>
  <si>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</si>
  <si>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</si>
  <si>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</si>
  <si>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</si>
  <si>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</si>
  <si>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</si>
  <si>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</si>
  <si>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</si>
  <si>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</si>
  <si>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</si>
  <si>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</si>
  <si>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</si>
  <si>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</si>
  <si>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</si>
  <si>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</si>
  <si>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</si>
  <si>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</si>
  <si>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</si>
  <si>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</si>
  <si>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</si>
  <si>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</si>
  <si>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</si>
  <si>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</si>
  <si>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</si>
  <si>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</si>
  <si>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</si>
  <si>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</si>
  <si>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</si>
  <si>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</si>
  <si>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</si>
  <si>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</si>
  <si>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</si>
  <si>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</si>
  <si>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</si>
  <si>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</si>
  <si>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</si>
  <si>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</si>
  <si>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</si>
  <si>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</si>
  <si>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</si>
  <si>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</si>
  <si>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</si>
  <si>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</si>
  <si>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</si>
  <si>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</si>
  <si>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</si>
  <si>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</si>
  <si>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</si>
  <si>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</si>
  <si>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</si>
  <si>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</si>
  <si>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</si>
  <si>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</si>
  <si>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</si>
  <si>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</si>
  <si>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</si>
  <si>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</si>
  <si>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</si>
  <si>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</si>
  <si>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</si>
  <si>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</si>
  <si>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</si>
  <si>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</si>
  <si>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</si>
  <si>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</si>
  <si>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</si>
  <si>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</si>
  <si>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</si>
  <si>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</si>
  <si>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</si>
  <si>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</si>
  <si>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</si>
  <si>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</si>
  <si>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</si>
  <si>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</si>
  <si>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</si>
  <si>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</si>
  <si>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</si>
  <si>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</si>
  <si>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</si>
  <si>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</si>
  <si>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</si>
  <si>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</si>
  <si>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</si>
  <si>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</si>
  <si>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</si>
  <si>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</si>
  <si>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</si>
  <si>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</si>
  <si>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</si>
  <si>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</si>
  <si>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</si>
  <si>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</si>
  <si>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</si>
  <si>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</si>
  <si>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</si>
  <si>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</si>
  <si>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</si>
  <si>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</si>
  <si>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</si>
  <si>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</si>
  <si>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</si>
  <si>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</si>
  <si>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</si>
  <si>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</si>
  <si>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</si>
  <si>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</si>
  <si>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</si>
  <si>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</si>
  <si>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</si>
  <si>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</si>
  <si>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</si>
  <si>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</si>
  <si>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</si>
  <si>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</si>
  <si>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</si>
  <si>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</si>
  <si>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</si>
  <si>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</si>
  <si>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</si>
  <si>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</si>
  <si>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</si>
  <si>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</si>
  <si>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</si>
  <si>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</si>
  <si>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</si>
  <si>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</si>
  <si>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</si>
  <si>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</si>
  <si>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</si>
  <si>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</si>
  <si>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</si>
  <si>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</si>
  <si>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</si>
  <si>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</si>
  <si>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</si>
  <si>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</si>
  <si>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</si>
  <si>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</si>
  <si>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</si>
  <si>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</si>
  <si>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</si>
  <si>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</si>
  <si>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</si>
  <si>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</si>
  <si>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</si>
  <si>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</si>
  <si>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</si>
  <si>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</si>
  <si>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</si>
  <si>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</si>
  <si>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</si>
  <si>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</si>
  <si>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</si>
  <si>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</si>
  <si>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</si>
  <si>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</si>
  <si>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</si>
  <si>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</si>
  <si>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</si>
  <si>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</si>
  <si>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</si>
  <si>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</si>
  <si>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</si>
  <si>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</si>
  <si>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</si>
  <si>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</si>
  <si>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</si>
  <si>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</si>
  <si>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</si>
  <si>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</si>
  <si>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</si>
  <si>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</si>
  <si>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</si>
  <si>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</si>
  <si>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</si>
  <si>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</si>
  <si>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</si>
  <si>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</si>
  <si>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</si>
  <si>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</si>
  <si>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</si>
  <si>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</si>
  <si>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</si>
  <si>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</si>
  <si>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</si>
  <si>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</si>
  <si>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</si>
  <si>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</si>
  <si>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</si>
  <si>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</si>
  <si>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</si>
  <si>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</si>
  <si>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</si>
  <si>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</si>
  <si>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</si>
  <si>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</si>
  <si>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</si>
  <si>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</si>
  <si>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</si>
  <si>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</si>
  <si>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</si>
  <si>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</si>
  <si>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</si>
  <si>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</si>
  <si>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</si>
  <si>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</si>
  <si>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</si>
  <si>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</si>
  <si>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</si>
  <si>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</si>
  <si>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</si>
  <si>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</si>
  <si>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</si>
  <si>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</si>
  <si>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</si>
  <si>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</si>
  <si>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</si>
  <si>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</si>
  <si>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</si>
  <si>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</si>
  <si>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</si>
  <si>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</si>
  <si>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</si>
  <si>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</si>
  <si>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</si>
  <si>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</si>
  <si>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</si>
  <si>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</si>
  <si>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</si>
  <si>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</si>
  <si>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</si>
  <si>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</si>
  <si>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</si>
  <si>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</si>
  <si>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</si>
  <si>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</si>
  <si>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</si>
  <si>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</si>
  <si>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</si>
  <si>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</si>
  <si>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</si>
  <si>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</si>
  <si>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</si>
  <si>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</si>
  <si>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</si>
  <si>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</si>
  <si>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</si>
  <si>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</si>
  <si>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</si>
  <si>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</si>
  <si>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</si>
  <si>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</si>
  <si>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</si>
  <si>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</si>
  <si>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</si>
  <si>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</si>
  <si>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</si>
  <si>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</si>
  <si>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</si>
  <si>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</si>
  <si>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</si>
  <si>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</si>
  <si>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</si>
  <si>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</si>
  <si>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</si>
  <si>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</si>
  <si>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</si>
  <si>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</si>
  <si>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</si>
  <si>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</si>
  <si>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</si>
  <si>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</si>
  <si>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</si>
  <si>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</si>
  <si>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</si>
  <si>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</si>
  <si>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</si>
  <si>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</si>
  <si>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</si>
  <si>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</si>
  <si>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</si>
  <si>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</si>
  <si>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</si>
  <si>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</si>
  <si>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</si>
  <si>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</si>
  <si>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</si>
  <si>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</si>
  <si>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</si>
  <si>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</si>
  <si>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</si>
  <si>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</si>
  <si>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</si>
  <si>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</si>
  <si>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</si>
  <si>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</si>
  <si>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</si>
  <si>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</si>
  <si>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</si>
  <si>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</si>
  <si>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</si>
  <si>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</si>
  <si>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</si>
  <si>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</si>
  <si>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</si>
  <si>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</si>
  <si>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</si>
  <si>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</si>
  <si>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</si>
  <si>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</si>
  <si>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</si>
  <si>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</si>
  <si>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</si>
  <si>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</si>
  <si>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</si>
  <si>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</si>
  <si>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</si>
  <si>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</si>
  <si>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</si>
  <si>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</si>
  <si>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</si>
  <si>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</si>
  <si>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</si>
  <si>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</si>
  <si>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</si>
  <si>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</si>
  <si>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</si>
  <si>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</si>
  <si>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</si>
  <si>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</si>
  <si>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</si>
  <si>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</si>
  <si>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</si>
  <si>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</si>
  <si>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</si>
  <si>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</si>
  <si>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</si>
  <si>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</si>
  <si>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</si>
  <si>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</si>
  <si>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</si>
  <si>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</si>
  <si>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</si>
  <si>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</si>
  <si>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</si>
  <si>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</si>
  <si>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</si>
  <si>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</si>
  <si>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</si>
  <si>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</si>
  <si>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</si>
  <si>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</si>
  <si>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</si>
  <si>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</si>
  <si>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</si>
  <si>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</si>
  <si>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</si>
  <si>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</si>
  <si>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</si>
  <si>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</si>
  <si>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</si>
  <si>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</si>
  <si>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</si>
  <si>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</si>
  <si>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</si>
  <si>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</si>
  <si>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</si>
  <si>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</si>
  <si>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</si>
  <si>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</si>
  <si>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</si>
  <si>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</si>
  <si>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</si>
  <si>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</si>
  <si>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</si>
  <si>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</si>
  <si>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</si>
  <si>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</si>
  <si>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</si>
  <si>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</si>
  <si>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</si>
  <si>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</si>
  <si>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</si>
  <si>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</si>
  <si>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</si>
  <si>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</si>
  <si>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</si>
  <si>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</si>
  <si>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</si>
  <si>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</si>
  <si>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</si>
  <si>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</si>
  <si>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</si>
  <si>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</si>
  <si>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</si>
  <si>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</si>
  <si>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</si>
  <si>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</si>
  <si>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</si>
  <si>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</si>
  <si>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</si>
  <si>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</si>
  <si>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</si>
  <si>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</si>
  <si>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</si>
  <si>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</si>
  <si>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</si>
  <si>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</si>
  <si>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</si>
  <si>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</si>
  <si>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</si>
  <si>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</si>
  <si>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</si>
  <si>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</si>
  <si>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</si>
  <si>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</si>
  <si>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</si>
  <si>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</si>
  <si>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</si>
  <si>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</si>
  <si>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</si>
  <si>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</si>
  <si>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</si>
  <si>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</si>
  <si>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</si>
  <si>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</si>
  <si>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</si>
  <si>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</si>
  <si>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</si>
  <si>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</si>
  <si>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</si>
  <si>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</si>
  <si>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</si>
  <si>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</si>
  <si>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</si>
  <si>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</si>
  <si>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</si>
  <si>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</si>
  <si>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</si>
  <si>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</si>
  <si>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</si>
  <si>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</si>
  <si>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</si>
  <si>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</si>
  <si>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</si>
  <si>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</si>
  <si>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</si>
  <si>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</si>
  <si>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</si>
  <si>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</si>
  <si>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</si>
  <si>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</si>
  <si>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</si>
  <si>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</si>
  <si>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</si>
  <si>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</si>
  <si>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</si>
  <si>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</si>
  <si>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</si>
  <si>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</si>
  <si>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</si>
  <si>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</si>
  <si>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</si>
  <si>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</si>
  <si>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</si>
  <si>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</si>
  <si>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</si>
  <si>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</si>
  <si>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</si>
  <si>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</si>
  <si>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</si>
  <si>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</si>
  <si>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</si>
  <si>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</si>
  <si>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</si>
  <si>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</si>
  <si>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</si>
  <si>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</si>
  <si>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</si>
  <si>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</si>
  <si>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</si>
  <si>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</si>
  <si>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</si>
  <si>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</si>
  <si>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</si>
  <si>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</si>
  <si>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</si>
  <si>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</si>
  <si>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</si>
  <si>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</si>
  <si>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</si>
  <si>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</si>
  <si>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</si>
  <si>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</si>
  <si>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</si>
  <si>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</si>
  <si>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</si>
  <si>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</si>
  <si>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</si>
  <si>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</si>
  <si>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</si>
  <si>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</si>
  <si>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</si>
  <si>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</si>
  <si>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</si>
  <si>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</si>
  <si>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</si>
  <si>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</si>
  <si>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</si>
  <si>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</si>
  <si>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</si>
  <si>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</si>
  <si>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</si>
  <si>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</si>
  <si>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</si>
  <si>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</si>
  <si>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</si>
  <si>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</si>
  <si>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</si>
  <si>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</si>
  <si>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</si>
  <si>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</si>
  <si>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</si>
  <si>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</si>
  <si>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</si>
  <si>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</si>
  <si>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</si>
  <si>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</si>
  <si>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</si>
  <si>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</si>
  <si>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</si>
  <si>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</si>
  <si>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</si>
  <si>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</si>
  <si>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</si>
  <si>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</si>
  <si>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</si>
  <si>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</si>
  <si>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</si>
  <si>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</si>
  <si>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</si>
  <si>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</si>
  <si>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</si>
  <si>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</si>
  <si>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</si>
  <si>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</si>
  <si>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</si>
  <si>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</si>
  <si>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</si>
  <si>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</si>
  <si>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</si>
  <si>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</si>
  <si>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</si>
  <si>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</si>
  <si>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</si>
  <si>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</si>
  <si>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</si>
  <si>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</si>
  <si>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</si>
  <si>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</si>
  <si>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</si>
  <si>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</si>
  <si>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</si>
  <si>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</si>
  <si>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</si>
  <si>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</si>
  <si>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</si>
  <si>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</si>
  <si>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</si>
  <si>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</si>
  <si>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</si>
  <si>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</si>
  <si>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</si>
  <si>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</si>
  <si>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</si>
  <si>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</si>
  <si>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</si>
  <si>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</si>
  <si>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</si>
  <si>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</si>
  <si>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</si>
  <si>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</si>
  <si>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</si>
  <si>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</si>
  <si>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</si>
  <si>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</si>
  <si>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</si>
  <si>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</si>
  <si>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</si>
  <si>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</si>
  <si>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</si>
  <si>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</si>
  <si>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</si>
  <si>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</si>
  <si>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</si>
  <si>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</si>
  <si>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</si>
  <si>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</si>
  <si>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</si>
  <si>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</si>
  <si>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</si>
  <si>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</si>
  <si>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</si>
  <si>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</si>
  <si>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</si>
  <si>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</si>
  <si>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</si>
  <si>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</si>
  <si>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</si>
  <si>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</si>
  <si>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</si>
  <si>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</si>
  <si>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</si>
  <si>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</si>
  <si>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</si>
  <si>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</si>
  <si>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</si>
  <si>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</si>
  <si>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</si>
  <si>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</si>
  <si>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</si>
  <si>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</si>
  <si>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</si>
  <si>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</si>
  <si>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</si>
  <si>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</si>
  <si>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</si>
  <si>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</si>
  <si>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</si>
  <si>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</si>
  <si>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</si>
  <si>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</si>
  <si>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</si>
  <si>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</si>
  <si>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</si>
  <si>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</si>
  <si>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</si>
  <si>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</si>
  <si>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</si>
  <si>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</si>
  <si>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</si>
  <si>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</si>
  <si>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</si>
  <si>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</si>
  <si>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</si>
  <si>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</si>
  <si>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</si>
  <si>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</si>
  <si>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</si>
  <si>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</si>
  <si>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</si>
  <si>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</si>
  <si>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</si>
  <si>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</si>
  <si>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</si>
  <si>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</si>
  <si>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</si>
  <si>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</si>
  <si>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</si>
  <si>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</si>
  <si>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</si>
  <si>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</si>
  <si>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</si>
  <si>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</si>
  <si>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</si>
  <si>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</si>
  <si>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</si>
  <si>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</si>
  <si>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</si>
  <si>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</si>
  <si>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</si>
  <si>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</si>
  <si>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</si>
  <si>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</si>
  <si>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</si>
  <si>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</si>
  <si>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</si>
  <si>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</si>
  <si>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</si>
  <si>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</si>
  <si>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</si>
  <si>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</si>
  <si>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</si>
  <si>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</si>
  <si>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</si>
  <si>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</si>
  <si>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</si>
  <si>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</si>
  <si>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</si>
  <si>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</si>
  <si>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</si>
  <si>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</si>
  <si>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</si>
  <si>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</si>
  <si>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</si>
  <si>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</si>
  <si>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</si>
  <si>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</si>
  <si>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</si>
  <si>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</si>
  <si>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</si>
  <si>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</si>
  <si>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</si>
  <si>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</si>
  <si>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</si>
  <si>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</si>
  <si>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</si>
  <si>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</si>
  <si>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</si>
  <si>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</si>
  <si>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</si>
  <si>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</si>
  <si>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</si>
  <si>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</si>
  <si>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</si>
  <si>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</si>
  <si>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</si>
  <si>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</si>
  <si>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</si>
  <si>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</si>
  <si>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</si>
  <si>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</si>
  <si>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</si>
  <si>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</si>
  <si>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</si>
  <si>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</si>
  <si>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</si>
  <si>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</si>
  <si>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</si>
  <si>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</si>
  <si>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</si>
  <si>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</si>
  <si>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</si>
  <si>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</si>
  <si>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</si>
  <si>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</si>
  <si>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</si>
  <si>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</si>
  <si>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</si>
  <si>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</si>
  <si>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</si>
  <si>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</si>
  <si>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</si>
  <si>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</si>
  <si>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</si>
  <si>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</si>
  <si>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</si>
  <si>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</si>
  <si>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</si>
  <si>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</si>
  <si>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</si>
  <si>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</si>
  <si>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</si>
  <si>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</si>
  <si>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</si>
  <si>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</si>
  <si>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</si>
  <si>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</si>
  <si>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</si>
  <si>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</si>
  <si>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</si>
  <si>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</si>
  <si>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</si>
  <si>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</si>
  <si>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</si>
  <si>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</si>
  <si>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</si>
  <si>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</si>
  <si>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</si>
  <si>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</si>
  <si>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</si>
  <si>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</si>
  <si>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</si>
  <si>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</si>
  <si>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</si>
  <si>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</si>
  <si>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</si>
  <si>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</si>
  <si>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</si>
  <si>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</si>
  <si>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</si>
  <si>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</si>
  <si>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</si>
  <si>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</si>
  <si>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</si>
  <si>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</si>
  <si>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</si>
  <si>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</si>
  <si>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</si>
  <si>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</si>
  <si>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</si>
  <si>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</si>
  <si>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</si>
  <si>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</si>
  <si>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</si>
  <si>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</si>
  <si>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</si>
  <si>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</si>
  <si>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</si>
  <si>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</si>
  <si>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</si>
  <si>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</si>
  <si>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</si>
  <si>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</si>
  <si>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</si>
  <si>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</si>
  <si>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</si>
  <si>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</si>
  <si>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</si>
  <si>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</si>
  <si>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</si>
  <si>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</si>
  <si>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</si>
  <si>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</si>
  <si>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</si>
  <si>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</si>
  <si>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</si>
  <si>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</si>
  <si>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</si>
  <si>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</si>
  <si>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</si>
  <si>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</si>
  <si>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</si>
  <si>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</si>
  <si>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</si>
  <si>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</si>
  <si>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</si>
  <si>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</si>
  <si>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</si>
  <si>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</si>
  <si>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</si>
  <si>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</si>
  <si>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</si>
  <si>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</si>
  <si>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</si>
  <si>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</si>
  <si>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</si>
  <si>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</si>
  <si>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</si>
  <si>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</si>
  <si>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</si>
  <si>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</si>
  <si>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</si>
  <si>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</si>
  <si>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</si>
  <si>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</si>
  <si>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</si>
  <si>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</si>
  <si>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</si>
  <si>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</si>
  <si>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</si>
  <si>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</si>
  <si>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</si>
  <si>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</si>
  <si>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</si>
  <si>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</si>
  <si>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</si>
  <si>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</si>
  <si>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</si>
  <si>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</si>
  <si>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</si>
  <si>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</si>
  <si>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</si>
  <si>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</si>
  <si>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</si>
  <si>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</si>
  <si>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</si>
  <si>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</si>
  <si>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</si>
  <si>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</si>
  <si>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</si>
  <si>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</si>
  <si>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</si>
  <si>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</si>
  <si>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</si>
  <si>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</si>
  <si>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</si>
  <si>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</si>
  <si>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</si>
  <si>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</si>
  <si>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</si>
  <si>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</si>
  <si>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</si>
  <si>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</si>
  <si>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</si>
  <si>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</si>
  <si>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</si>
  <si>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</si>
  <si>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</si>
  <si>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</si>
  <si>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</si>
  <si>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</si>
  <si>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</si>
  <si>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</si>
  <si>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</si>
  <si>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</si>
  <si>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</si>
  <si>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</si>
  <si>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</si>
  <si>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</si>
  <si>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</si>
  <si>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</si>
  <si>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</si>
  <si>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</si>
  <si>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</si>
  <si>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</si>
  <si>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</si>
  <si>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</si>
  <si>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</si>
  <si>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</si>
  <si>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</si>
  <si>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</si>
  <si>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</si>
  <si>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</si>
  <si>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</si>
  <si>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</si>
  <si>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</si>
  <si>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</si>
  <si>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</si>
  <si>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</si>
  <si>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</si>
  <si>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</si>
  <si>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</si>
  <si>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</si>
  <si>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</si>
  <si>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</si>
  <si>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</si>
  <si>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</si>
  <si>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</si>
  <si>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</si>
  <si>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</si>
  <si>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</si>
  <si>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</si>
  <si>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</si>
  <si>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</si>
  <si>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</si>
  <si>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</si>
  <si>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</si>
  <si>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</si>
  <si>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</si>
  <si>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</si>
  <si>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</si>
  <si>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</si>
  <si>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</si>
  <si>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</si>
  <si>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</si>
  <si>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</si>
  <si>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</si>
  <si>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</si>
  <si>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</si>
  <si>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</si>
  <si>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</si>
  <si>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</si>
  <si>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</si>
  <si>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</si>
  <si>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</si>
  <si>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</si>
  <si>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</si>
  <si>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</si>
  <si>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</si>
  <si>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</si>
  <si>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</si>
  <si>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</si>
  <si>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</si>
  <si>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</si>
  <si>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</si>
  <si>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</si>
  <si>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</si>
  <si>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</si>
  <si>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</si>
  <si>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</si>
  <si>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</si>
  <si>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</si>
  <si>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</si>
  <si>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</si>
  <si>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</si>
  <si>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</si>
  <si>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</si>
  <si>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</si>
  <si>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</si>
  <si>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</si>
  <si>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</si>
  <si>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</si>
  <si>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</si>
  <si>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</si>
  <si>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</si>
  <si>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</si>
  <si>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</si>
  <si>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</si>
  <si>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</si>
  <si>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</si>
  <si>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</si>
  <si>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</si>
  <si>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</si>
  <si>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</si>
  <si>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</si>
  <si>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</si>
  <si>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</si>
  <si>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</si>
  <si>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</si>
  <si>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</si>
  <si>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</si>
  <si>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</si>
  <si>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</si>
  <si>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</si>
  <si>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</si>
  <si>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</si>
  <si>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</si>
  <si>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</si>
  <si>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</si>
  <si>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</si>
  <si>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</si>
  <si>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</si>
  <si>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</si>
  <si>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</si>
  <si>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</si>
  <si>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</si>
  <si>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</si>
  <si>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</si>
  <si>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</si>
  <si>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</si>
  <si>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</si>
  <si>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</si>
  <si>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</si>
  <si>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</si>
  <si>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</si>
  <si>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</si>
  <si>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</si>
  <si>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</si>
  <si>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</si>
  <si>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</si>
  <si>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</si>
  <si>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</si>
  <si>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</si>
  <si>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</si>
  <si>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</si>
  <si>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</si>
  <si>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</si>
  <si>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</si>
  <si>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</si>
  <si>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</si>
  <si>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</si>
  <si>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</si>
  <si>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</si>
  <si>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</si>
  <si>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</si>
  <si>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</si>
  <si>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</si>
  <si>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</si>
  <si>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</si>
  <si>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</si>
  <si>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</si>
  <si>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</si>
  <si>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</si>
  <si>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</si>
  <si>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</si>
  <si>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</si>
  <si>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</si>
  <si>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</si>
  <si>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</si>
  <si>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</si>
  <si>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</si>
  <si>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</si>
  <si>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</si>
  <si>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</si>
  <si>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</si>
  <si>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</si>
  <si>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</si>
  <si>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</si>
  <si>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</si>
  <si>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</si>
  <si>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</si>
  <si>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</si>
  <si>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</si>
  <si>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</si>
  <si>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</si>
  <si>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</si>
  <si>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</si>
  <si>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</si>
  <si>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</si>
  <si>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</si>
  <si>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</si>
  <si>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</si>
  <si>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</si>
  <si>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</si>
  <si>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</si>
  <si>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</si>
  <si>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</si>
  <si>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</si>
  <si>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</si>
  <si>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</si>
  <si>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</si>
  <si>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</si>
  <si>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</si>
  <si>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</si>
  <si>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</si>
  <si>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</si>
  <si>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</si>
  <si>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</si>
  <si>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</si>
  <si>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</si>
  <si>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</si>
  <si>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</si>
  <si>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</si>
  <si>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</si>
  <si>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</si>
  <si>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</si>
  <si>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</si>
  <si>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</si>
  <si>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</si>
  <si>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</si>
  <si>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</si>
  <si>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</si>
  <si>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</si>
  <si>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</si>
  <si>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</si>
  <si>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</si>
  <si>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</si>
  <si>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</si>
  <si>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</si>
  <si>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</si>
  <si>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</si>
  <si>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</si>
  <si>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</si>
  <si>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</si>
  <si>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</si>
  <si>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</si>
  <si>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</si>
  <si>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</si>
  <si>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</si>
  <si>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</si>
  <si>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</si>
  <si>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</si>
  <si>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</si>
  <si>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</si>
  <si>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</si>
  <si>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</si>
  <si>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</si>
  <si>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</si>
  <si>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</si>
  <si>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</si>
  <si>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</si>
  <si>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</si>
  <si>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</si>
  <si>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</si>
  <si>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</si>
  <si>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</si>
  <si>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</si>
  <si>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</si>
  <si>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</si>
  <si>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</si>
  <si>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</si>
  <si>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</si>
  <si>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</si>
  <si>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</si>
  <si>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</si>
  <si>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</si>
  <si>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</si>
  <si>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</si>
  <si>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</si>
  <si>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</si>
  <si>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</si>
  <si>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</si>
  <si>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</si>
  <si>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</si>
  <si>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</si>
  <si>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</si>
  <si>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</si>
  <si>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</si>
  <si>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</si>
  <si>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</si>
  <si>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</si>
  <si>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</si>
  <si>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</si>
  <si>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</si>
  <si>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</si>
  <si>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</si>
  <si>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</si>
  <si>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</si>
  <si>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</si>
  <si>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</si>
  <si>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</si>
  <si>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</si>
  <si>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</si>
  <si>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</si>
  <si>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</si>
  <si>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</si>
  <si>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</si>
  <si>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</si>
  <si>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</si>
  <si>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</si>
  <si>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</si>
  <si>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</si>
  <si>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</si>
  <si>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</si>
  <si>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</si>
  <si>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</si>
  <si>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</si>
  <si>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</si>
  <si>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</si>
  <si>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</si>
  <si>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</si>
  <si>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</si>
  <si>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</si>
  <si>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</si>
  <si>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</si>
  <si>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</si>
  <si>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</si>
  <si>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</si>
  <si>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</si>
  <si>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</si>
  <si>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</si>
  <si>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</si>
  <si>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</si>
  <si>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</si>
  <si>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</si>
  <si>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</si>
  <si>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</si>
  <si>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</si>
  <si>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</si>
  <si>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</si>
  <si>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</si>
  <si>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</si>
  <si>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</si>
  <si>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</si>
  <si>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</si>
  <si>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</si>
  <si>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</si>
  <si>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</si>
  <si>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</si>
  <si>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</si>
  <si>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</si>
  <si>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</si>
  <si>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</si>
  <si>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</si>
  <si>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</si>
  <si>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</si>
  <si>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</si>
  <si>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</si>
  <si>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</si>
  <si>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</si>
  <si>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</si>
  <si>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</si>
  <si>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</si>
  <si>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</si>
  <si>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</si>
  <si>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</si>
  <si>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</si>
  <si>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</si>
  <si>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</si>
  <si>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</si>
  <si>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</si>
  <si>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</si>
  <si>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</si>
  <si>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</si>
  <si>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</si>
  <si>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</si>
  <si>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</si>
  <si>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</si>
  <si>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</si>
  <si>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</si>
  <si>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</si>
  <si>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</si>
  <si>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</si>
  <si>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</si>
  <si>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</si>
  <si>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</si>
  <si>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</si>
  <si>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</si>
  <si>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</si>
  <si>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</si>
  <si>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</si>
  <si>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</si>
  <si>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</si>
  <si>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</si>
  <si>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</si>
  <si>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</si>
  <si>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</si>
  <si>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</si>
  <si>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</si>
  <si>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</si>
  <si>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</si>
  <si>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</si>
  <si>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</si>
  <si>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</si>
  <si>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</si>
  <si>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</si>
  <si>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</si>
  <si>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</si>
  <si>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</si>
  <si>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</si>
  <si>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</si>
  <si>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</si>
  <si>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</si>
  <si>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</si>
  <si>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</si>
  <si>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</si>
  <si>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</si>
  <si>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</si>
  <si>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</si>
  <si>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</si>
  <si>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</si>
  <si>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</si>
  <si>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</si>
  <si>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</si>
  <si>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</si>
  <si>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</si>
  <si>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</si>
  <si>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</si>
  <si>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</si>
  <si>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</si>
  <si>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</si>
  <si>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</si>
  <si>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</si>
  <si>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</si>
  <si>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</si>
  <si>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</si>
  <si>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</si>
  <si>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</si>
  <si>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</si>
  <si>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</si>
  <si>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</si>
  <si>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</si>
  <si>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</si>
  <si>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</si>
  <si>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</si>
  <si>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</si>
  <si>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</si>
  <si>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</si>
  <si>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</si>
  <si>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</si>
  <si>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</si>
  <si>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</si>
  <si>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</si>
  <si>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</si>
  <si>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</si>
  <si>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</si>
  <si>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</si>
  <si>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</si>
  <si>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</si>
  <si>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</si>
  <si>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</si>
  <si>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</si>
  <si>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</si>
  <si>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</si>
  <si>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</si>
  <si>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</si>
  <si>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</si>
  <si>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</si>
  <si>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</si>
  <si>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</si>
  <si>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</si>
  <si>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</si>
  <si>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</si>
  <si>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</si>
  <si>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</si>
  <si>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</si>
  <si>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</si>
  <si>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</si>
  <si>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</si>
  <si>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</si>
  <si>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</si>
  <si>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</si>
  <si>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</si>
  <si>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</si>
  <si>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</si>
  <si>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</si>
  <si>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</si>
  <si>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</si>
  <si>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</si>
  <si>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</si>
  <si>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</si>
  <si>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</si>
  <si>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</si>
  <si>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</si>
  <si>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</si>
  <si>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</si>
  <si>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</si>
  <si>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</si>
  <si>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</si>
  <si>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</si>
  <si>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</si>
  <si>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</si>
  <si>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</si>
  <si>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</si>
  <si>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</si>
  <si>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</si>
  <si>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</si>
  <si>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</si>
  <si>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</si>
  <si>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</si>
  <si>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</si>
  <si>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</si>
  <si>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</si>
  <si>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</si>
  <si>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</si>
  <si>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</si>
  <si>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</si>
  <si>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</si>
  <si>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</si>
  <si>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</si>
  <si>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</si>
  <si>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</si>
  <si>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</si>
  <si>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</si>
  <si>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</si>
  <si>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</si>
  <si>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</si>
  <si>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</si>
  <si>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</si>
  <si>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</si>
  <si>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</si>
  <si>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</si>
  <si>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</si>
  <si>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</si>
  <si>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</si>
  <si>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</si>
  <si>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</si>
  <si>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</si>
  <si>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</si>
  <si>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</si>
  <si>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</si>
  <si>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</si>
  <si>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</si>
  <si>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</si>
  <si>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</si>
  <si>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</si>
  <si>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</si>
  <si>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</si>
  <si>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</si>
  <si>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</si>
  <si>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</si>
  <si>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</si>
  <si>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</si>
  <si>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</si>
  <si>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</si>
  <si>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</si>
  <si>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</si>
  <si>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</si>
  <si>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</si>
  <si>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</si>
  <si>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</si>
  <si>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</si>
  <si>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</si>
  <si>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</si>
  <si>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</si>
  <si>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</si>
  <si>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</si>
  <si>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</si>
  <si>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</si>
  <si>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</si>
  <si>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</si>
  <si>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</si>
  <si>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</si>
  <si>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</si>
  <si>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</si>
  <si>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</si>
  <si>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</si>
  <si>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</si>
  <si>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</si>
  <si>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</si>
  <si>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</si>
  <si>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</si>
  <si>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</si>
  <si>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</si>
  <si>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</si>
  <si>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</si>
  <si>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</si>
  <si>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</si>
  <si>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</si>
  <si>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</si>
  <si>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</si>
  <si>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</si>
  <si>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</si>
  <si>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</si>
  <si>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</si>
  <si>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</si>
  <si>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</si>
  <si>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</si>
  <si>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</si>
  <si>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</si>
  <si>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</si>
  <si>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</si>
  <si>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</si>
  <si>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</si>
  <si>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</si>
  <si>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</si>
  <si>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</si>
  <si>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</si>
  <si>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</si>
  <si>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</si>
  <si>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</si>
  <si>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</si>
  <si>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</si>
  <si>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</si>
  <si>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</si>
  <si>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</si>
  <si>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</si>
  <si>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</si>
  <si>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</si>
  <si>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</si>
  <si>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</si>
  <si>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</si>
  <si>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</si>
  <si>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</si>
  <si>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</si>
  <si>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</si>
  <si>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</si>
  <si>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</si>
  <si>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</si>
  <si>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</si>
  <si>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</si>
  <si>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</si>
  <si>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</si>
  <si>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</si>
  <si>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</si>
  <si>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</si>
  <si>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</si>
  <si>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</si>
  <si>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</si>
  <si>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</si>
  <si>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</si>
  <si>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</si>
  <si>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</si>
  <si>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</si>
  <si>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</si>
  <si>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</si>
  <si>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</si>
  <si>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</si>
  <si>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</si>
  <si>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</si>
  <si>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</si>
  <si>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</si>
  <si>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</si>
  <si>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</si>
  <si>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</si>
  <si>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</si>
  <si>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</si>
  <si>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</si>
  <si>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</si>
  <si>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</si>
  <si>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</si>
  <si>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</si>
  <si>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</si>
  <si>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</si>
  <si>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</si>
  <si>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</si>
  <si>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</si>
  <si>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</si>
  <si>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</si>
  <si>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</si>
  <si>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</si>
  <si>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</si>
  <si>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</si>
  <si>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</si>
  <si>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</si>
  <si>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</si>
  <si>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</si>
  <si>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</si>
  <si>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</si>
  <si>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</si>
  <si>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</si>
  <si>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</si>
  <si>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</si>
  <si>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</si>
  <si>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</si>
  <si>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</si>
  <si>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</si>
  <si>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</si>
  <si>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</si>
  <si>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</si>
  <si>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</si>
  <si>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</si>
  <si>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</si>
  <si>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</si>
  <si>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</si>
  <si>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</si>
  <si>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</si>
  <si>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</si>
  <si>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</si>
  <si>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</si>
  <si>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</si>
  <si>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</si>
  <si>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</si>
  <si>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</si>
  <si>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</si>
  <si>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</si>
  <si>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</si>
  <si>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</si>
  <si>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</si>
  <si>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</si>
  <si>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</si>
  <si>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</si>
  <si>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</si>
  <si>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</si>
  <si>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</si>
  <si>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</si>
  <si>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</si>
  <si>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</si>
  <si>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</si>
  <si>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</si>
  <si>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</si>
  <si>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</si>
  <si>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</si>
  <si>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</si>
  <si>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</si>
  <si>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</si>
  <si>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</si>
  <si>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</si>
  <si>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</si>
  <si>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</si>
  <si>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</si>
  <si>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</si>
  <si>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</si>
  <si>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</si>
  <si>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</si>
  <si>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</si>
  <si>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</si>
  <si>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</si>
  <si>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</si>
  <si>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</si>
  <si>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</si>
  <si>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</si>
  <si>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</si>
  <si>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</si>
  <si>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</si>
  <si>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</si>
  <si>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</si>
  <si>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</si>
  <si>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</si>
  <si>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</si>
  <si>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</si>
  <si>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</si>
  <si>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</si>
  <si>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</si>
  <si>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</si>
  <si>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</si>
  <si>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</si>
  <si>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</si>
  <si>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</si>
  <si>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</si>
  <si>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</si>
  <si>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</si>
  <si>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</si>
  <si>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</si>
  <si>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</si>
  <si>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</si>
  <si>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</si>
  <si>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</si>
  <si>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</si>
  <si>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</si>
  <si>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</si>
  <si>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</si>
  <si>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</si>
  <si>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</si>
  <si>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</si>
  <si>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</si>
  <si>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</si>
  <si>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</si>
  <si>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</si>
  <si>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</si>
  <si>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</si>
  <si>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</si>
  <si>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</si>
  <si>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</si>
  <si>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</si>
  <si>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</si>
  <si>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</si>
  <si>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</si>
  <si>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</si>
  <si>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</si>
  <si>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</si>
  <si>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</si>
  <si>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</si>
  <si>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</si>
  <si>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</si>
  <si>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</si>
  <si>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</si>
  <si>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</si>
  <si>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</si>
  <si>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</si>
  <si>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</si>
  <si>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</si>
  <si>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</si>
  <si>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</si>
  <si>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</si>
  <si>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</si>
  <si>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</si>
  <si>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</si>
  <si>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</si>
  <si>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</si>
  <si>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</si>
  <si>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</si>
  <si>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</si>
  <si>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</si>
  <si>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</si>
  <si>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</si>
  <si>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</si>
  <si>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</si>
  <si>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</si>
  <si>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</si>
  <si>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</si>
  <si>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</si>
  <si>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</si>
  <si>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</si>
  <si>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</si>
  <si>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</si>
  <si>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</si>
  <si>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</si>
  <si>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</si>
  <si>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</si>
  <si>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</si>
  <si>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</si>
  <si>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</si>
  <si>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</si>
  <si>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</si>
  <si>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</si>
  <si>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</si>
  <si>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</si>
  <si>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</si>
  <si>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</si>
  <si>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</si>
  <si>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</si>
  <si>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</si>
  <si>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</si>
  <si>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</si>
  <si>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</si>
  <si>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</si>
  <si>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</si>
  <si>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</si>
  <si>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</si>
  <si>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</si>
  <si>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</si>
  <si>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</si>
  <si>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</si>
  <si>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</si>
  <si>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</si>
  <si>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</si>
  <si>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</si>
  <si>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</si>
  <si>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</si>
  <si>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</si>
  <si>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</si>
  <si>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</si>
  <si>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</si>
  <si>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</si>
  <si>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</si>
  <si>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</si>
  <si>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</si>
  <si>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</si>
  <si>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</si>
  <si>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</si>
  <si>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</si>
  <si>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</si>
  <si>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</si>
  <si>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</si>
  <si>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</si>
  <si>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</si>
  <si>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</si>
  <si>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</si>
  <si>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</si>
  <si>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</si>
  <si>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</si>
  <si>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</si>
  <si>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</si>
  <si>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</si>
  <si>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</si>
  <si>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</si>
  <si>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</si>
  <si>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</si>
  <si>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</si>
  <si>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</si>
  <si>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</si>
  <si>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</si>
  <si>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</si>
  <si>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</si>
  <si>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</si>
  <si>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</si>
  <si>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</si>
  <si>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</si>
  <si>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</si>
  <si>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</si>
  <si>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</si>
  <si>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</si>
  <si>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</si>
  <si>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</si>
  <si>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</si>
  <si>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</si>
  <si>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</si>
  <si>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</si>
  <si>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</si>
  <si>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</si>
  <si>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</si>
  <si>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</si>
  <si>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</si>
  <si>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</si>
  <si>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</si>
  <si>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</si>
  <si>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</si>
  <si>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</si>
  <si>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</si>
  <si>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</si>
  <si>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</si>
  <si>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</si>
  <si>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</si>
  <si>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</si>
  <si>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</si>
  <si>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</si>
  <si>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</si>
  <si>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</si>
  <si>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</si>
  <si>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</si>
  <si>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</si>
  <si>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</si>
  <si>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</si>
  <si>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</si>
  <si>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</si>
  <si>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</si>
  <si>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</si>
  <si>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</si>
  <si>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</si>
  <si>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</si>
  <si>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</si>
  <si>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</si>
  <si>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</si>
  <si>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</si>
  <si>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</si>
  <si>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</si>
  <si>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</si>
  <si>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</si>
  <si>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</si>
  <si>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</si>
  <si>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</si>
  <si>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</si>
  <si>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</si>
  <si>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</si>
  <si>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</si>
  <si>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</si>
  <si>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</si>
  <si>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</si>
  <si>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</si>
  <si>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</si>
  <si>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</si>
  <si>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</si>
  <si>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</si>
  <si>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</si>
  <si>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</si>
  <si>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</si>
  <si>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</si>
  <si>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</si>
  <si>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</si>
  <si>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</si>
  <si>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</si>
  <si>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</si>
  <si>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</si>
  <si>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</si>
  <si>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</si>
  <si>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</si>
  <si>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</si>
  <si>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</si>
  <si>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</si>
  <si>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</si>
  <si>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</si>
  <si>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</si>
  <si>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</si>
  <si>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</si>
  <si>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</si>
  <si>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</si>
  <si>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</si>
  <si>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</si>
  <si>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</si>
  <si>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</si>
  <si>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</si>
  <si>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</si>
  <si>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</si>
  <si>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</si>
  <si>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</si>
  <si>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</si>
  <si>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</si>
  <si>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</si>
  <si>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</si>
  <si>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</si>
  <si>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</si>
  <si>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</si>
  <si>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</si>
  <si>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</si>
  <si>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</si>
  <si>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</si>
  <si>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</si>
  <si>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</si>
  <si>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</si>
  <si>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</si>
  <si>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</si>
  <si>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</si>
  <si>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</si>
  <si>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</si>
  <si>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</si>
  <si>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</si>
  <si>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</si>
  <si>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</si>
  <si>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</si>
  <si>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</si>
  <si>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</si>
  <si>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</si>
  <si>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</si>
  <si>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</si>
  <si>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</si>
  <si>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</si>
  <si>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</si>
  <si>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</si>
  <si>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</si>
  <si>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</si>
  <si>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</si>
  <si>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</si>
  <si>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</si>
  <si>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</si>
  <si>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</si>
  <si>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</si>
  <si>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</si>
  <si>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</si>
  <si>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</si>
  <si>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</si>
  <si>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</si>
  <si>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</si>
  <si>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</si>
  <si>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</si>
  <si>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</si>
  <si>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</si>
  <si>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</si>
  <si>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</si>
  <si>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</si>
  <si>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</si>
  <si>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</si>
  <si>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</si>
  <si>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</si>
  <si>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</si>
  <si>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</si>
  <si>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</si>
  <si>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</si>
  <si>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</si>
  <si>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</si>
  <si>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</si>
  <si>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</si>
  <si>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</si>
  <si>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</si>
  <si>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</si>
  <si>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</si>
  <si>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</si>
  <si>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</si>
  <si>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</si>
  <si>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</si>
  <si>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</si>
  <si>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</si>
  <si>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</si>
  <si>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</si>
  <si>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</si>
  <si>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</si>
  <si>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</si>
  <si>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</si>
  <si>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</si>
  <si>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</si>
  <si>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</si>
  <si>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</si>
  <si>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</si>
  <si>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</si>
  <si>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</si>
  <si>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</si>
  <si>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</si>
  <si>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</si>
  <si>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</si>
  <si>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</si>
  <si>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</si>
  <si>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</si>
  <si>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</si>
  <si>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</si>
  <si>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</si>
  <si>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</si>
  <si>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</si>
  <si>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</si>
  <si>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</si>
  <si>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</si>
  <si>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</si>
  <si>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</si>
  <si>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</si>
  <si>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</si>
  <si>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</si>
  <si>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</si>
  <si>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</si>
  <si>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</si>
  <si>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</si>
  <si>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</si>
  <si>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</si>
  <si>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</si>
  <si>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</si>
  <si>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</si>
  <si>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</si>
  <si>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</si>
  <si>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</si>
  <si>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</si>
  <si>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</si>
  <si>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</si>
  <si>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</si>
  <si>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</si>
  <si>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</si>
  <si>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</si>
  <si>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</si>
  <si>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</si>
  <si>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</si>
  <si>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</si>
  <si>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</si>
  <si>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</si>
  <si>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</si>
  <si>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</si>
  <si>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</si>
  <si>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</si>
  <si>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</si>
  <si>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</si>
  <si>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</si>
  <si>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</si>
  <si>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</si>
  <si>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</si>
  <si>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</si>
  <si>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</si>
  <si>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</si>
  <si>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</si>
  <si>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</si>
  <si>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</si>
  <si>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</si>
  <si>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</si>
  <si>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</si>
  <si>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</si>
  <si>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</si>
  <si>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</si>
  <si>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</si>
  <si>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</si>
  <si>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</si>
  <si>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</si>
  <si>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</si>
  <si>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</si>
  <si>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</si>
  <si>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</si>
  <si>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</si>
  <si>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</si>
  <si>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</si>
  <si>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</si>
  <si>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</si>
  <si>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</si>
  <si>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</si>
  <si>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</si>
  <si>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</si>
  <si>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</si>
  <si>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</si>
  <si>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</si>
  <si>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</si>
  <si>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</si>
  <si>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</si>
  <si>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</si>
  <si>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</si>
  <si>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</si>
  <si>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</si>
  <si>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</si>
  <si>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</si>
  <si>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</si>
  <si>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</si>
  <si>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</si>
  <si>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</si>
  <si>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</si>
  <si>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</si>
  <si>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</si>
  <si>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</si>
  <si>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</si>
  <si>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</si>
  <si>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</si>
  <si>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</si>
  <si>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</si>
  <si>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</si>
  <si>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</si>
  <si>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</si>
  <si>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</si>
  <si>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</si>
  <si>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</si>
  <si>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</si>
  <si>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</si>
  <si>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</si>
  <si>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</si>
  <si>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</si>
  <si>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</si>
  <si>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</si>
  <si>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</si>
  <si>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</si>
  <si>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</si>
  <si>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</si>
  <si>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</si>
  <si>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</si>
  <si>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</si>
  <si>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</si>
  <si>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</si>
  <si>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</si>
  <si>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</si>
  <si>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</si>
  <si>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</si>
  <si>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</si>
  <si>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</si>
  <si>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</si>
  <si>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</si>
  <si>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</si>
  <si>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</si>
  <si>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</si>
  <si>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</si>
  <si>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</si>
  <si>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</si>
  <si>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</si>
  <si>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</si>
  <si>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</si>
  <si>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</si>
  <si>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</si>
  <si>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</si>
  <si>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</si>
  <si>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</si>
  <si>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</si>
  <si>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</si>
  <si>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</si>
  <si>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</si>
  <si>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</si>
  <si>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</si>
  <si>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</si>
  <si>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</si>
  <si>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</si>
  <si>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</si>
  <si>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</si>
  <si>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</si>
  <si>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</si>
  <si>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</si>
  <si>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</si>
  <si>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</si>
  <si>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</si>
  <si>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</si>
  <si>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</si>
  <si>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</si>
  <si>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</si>
  <si>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</si>
  <si>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</si>
  <si>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</si>
  <si>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</si>
  <si>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</si>
  <si>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</si>
  <si>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</si>
  <si>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</si>
  <si>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</si>
  <si>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</si>
  <si>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</si>
  <si>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</si>
  <si>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</si>
  <si>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</si>
  <si>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</si>
  <si>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</si>
  <si>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</si>
  <si>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</si>
  <si>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</si>
  <si>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</si>
  <si>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</si>
  <si>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</si>
  <si>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</si>
  <si>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</si>
  <si>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</si>
  <si>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</si>
  <si>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</si>
  <si>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</si>
  <si>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</si>
  <si>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</si>
  <si>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</si>
  <si>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</si>
  <si>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</si>
  <si>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</si>
  <si>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</si>
  <si>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</si>
  <si>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</si>
  <si>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</si>
  <si>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</si>
  <si>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</si>
  <si>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</si>
  <si>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</si>
  <si>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</si>
  <si>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</si>
  <si>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</si>
  <si>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</si>
  <si>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</si>
  <si>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</si>
  <si>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</si>
  <si>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</si>
  <si>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</si>
  <si>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</si>
  <si>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</si>
  <si>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</si>
  <si>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</si>
  <si>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</si>
  <si>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</si>
  <si>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</si>
  <si>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</si>
  <si>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</si>
  <si>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</si>
  <si>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</si>
  <si>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</si>
  <si>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</si>
  <si>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</si>
  <si>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</si>
  <si>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</si>
  <si>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</si>
  <si>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</si>
  <si>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</si>
  <si>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</si>
  <si>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</si>
  <si>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</si>
  <si>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</si>
  <si>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</si>
  <si>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</si>
  <si>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</si>
  <si>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</si>
  <si>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</si>
  <si>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</si>
  <si>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</si>
  <si>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</si>
  <si>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</si>
  <si>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</si>
  <si>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</si>
  <si>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</si>
  <si>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</si>
  <si>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</si>
  <si>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</si>
  <si>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</si>
  <si>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</si>
  <si>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</si>
  <si>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</si>
  <si>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</si>
  <si>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</si>
  <si>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</si>
  <si>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</si>
  <si>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</si>
  <si>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</si>
  <si>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</si>
  <si>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</si>
  <si>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</si>
  <si>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</si>
  <si>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</si>
  <si>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</si>
  <si>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</si>
  <si>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</si>
  <si>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</si>
  <si>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</si>
  <si>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</si>
  <si>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</si>
  <si>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</si>
  <si>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</si>
  <si>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</si>
  <si>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</si>
  <si>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</si>
  <si>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</si>
  <si>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</si>
  <si>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</si>
  <si>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</si>
  <si>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</si>
  <si>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</si>
  <si>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</si>
  <si>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</si>
  <si>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</si>
  <si>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</si>
  <si>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</si>
  <si>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</si>
  <si>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</si>
  <si>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</si>
  <si>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</si>
  <si>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</si>
  <si>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</si>
  <si>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</si>
  <si>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</si>
  <si>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</si>
  <si>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</si>
  <si>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</si>
  <si>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</si>
  <si>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</si>
  <si>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</si>
  <si>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</si>
  <si>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</si>
  <si>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</si>
  <si>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</si>
  <si>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</si>
  <si>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</si>
  <si>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</si>
  <si>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</si>
  <si>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</si>
  <si>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</si>
  <si>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</si>
  <si>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</si>
  <si>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</si>
  <si>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</si>
  <si>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</si>
  <si>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</si>
  <si>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</si>
  <si>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</si>
  <si>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</si>
  <si>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</si>
  <si>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</si>
  <si>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</si>
  <si>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</si>
  <si>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</si>
  <si>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</si>
  <si>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</si>
  <si>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</si>
  <si>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</si>
  <si>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</si>
  <si>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</si>
  <si>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</si>
  <si>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</si>
  <si>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</si>
  <si>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</si>
  <si>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</si>
  <si>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</si>
  <si>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</si>
  <si>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</si>
  <si>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</si>
  <si>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</si>
  <si>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</si>
  <si>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</si>
  <si>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</si>
  <si>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</si>
  <si>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</si>
  <si>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</si>
  <si>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</si>
  <si>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</si>
  <si>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</si>
  <si>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</si>
  <si>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</si>
  <si>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</si>
  <si>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</si>
  <si>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</si>
  <si>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</si>
  <si>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</si>
  <si>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</si>
  <si>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</si>
  <si>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</si>
  <si>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</si>
  <si>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</si>
  <si>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</si>
  <si>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</si>
  <si>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</si>
  <si>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</si>
  <si>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</si>
  <si>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</si>
  <si>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</si>
  <si>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</si>
  <si>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</si>
  <si>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</si>
  <si>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</si>
  <si>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</si>
  <si>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</si>
  <si>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</si>
  <si>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</si>
  <si>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</si>
  <si>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</si>
  <si>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</si>
  <si>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</si>
  <si>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</si>
  <si>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</si>
  <si>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</si>
  <si>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</si>
  <si>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</si>
  <si>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</si>
  <si>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</si>
  <si>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</si>
  <si>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</si>
  <si>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</si>
  <si>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</si>
  <si>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</si>
  <si>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</si>
  <si>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</si>
  <si>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</si>
  <si>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</si>
  <si>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</si>
  <si>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</si>
  <si>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</si>
  <si>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</si>
  <si>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</si>
  <si>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</si>
  <si>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</si>
  <si>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</si>
  <si>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</si>
  <si>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</si>
  <si>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</si>
  <si>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</si>
  <si>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</si>
  <si>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</si>
  <si>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</si>
  <si>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</si>
  <si>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</si>
  <si>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</si>
  <si>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</si>
  <si>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</si>
  <si>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</si>
  <si>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</si>
  <si>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</si>
  <si>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</si>
  <si>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</si>
  <si>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</si>
  <si>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</si>
  <si>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</si>
  <si>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</si>
  <si>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</si>
  <si>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</si>
  <si>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</si>
  <si>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</si>
  <si>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</si>
  <si>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</si>
  <si>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</si>
  <si>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</si>
  <si>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</si>
  <si>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</si>
  <si>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</si>
  <si>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</si>
  <si>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</si>
  <si>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</si>
  <si>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</si>
  <si>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</si>
  <si>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</si>
  <si>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</si>
  <si>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</si>
  <si>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</si>
  <si>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</si>
  <si>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</si>
  <si>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</si>
  <si>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</si>
  <si>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</si>
  <si>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</si>
  <si>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</si>
  <si>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</si>
  <si>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</si>
  <si>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</si>
  <si>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</si>
  <si>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</si>
  <si>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</si>
  <si>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</si>
  <si>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</si>
  <si>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</si>
  <si>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</si>
  <si>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</si>
  <si>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</si>
  <si>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</si>
  <si>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</si>
  <si>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</si>
  <si>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</si>
  <si>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</si>
  <si>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</si>
  <si>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</si>
  <si>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</si>
  <si>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</si>
  <si>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</si>
  <si>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</si>
  <si>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</si>
  <si>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</si>
  <si>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</si>
  <si>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</si>
  <si>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</si>
  <si>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</si>
  <si>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</si>
  <si>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</si>
  <si>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</si>
  <si>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</si>
  <si>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</si>
  <si>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</si>
  <si>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</si>
  <si>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</si>
  <si>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</si>
  <si>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</si>
  <si>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</si>
  <si>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</si>
  <si>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</si>
  <si>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</si>
  <si>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</si>
  <si>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</si>
  <si>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</si>
  <si>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</si>
  <si>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</si>
  <si>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</si>
  <si>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</si>
  <si>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</si>
  <si>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</si>
  <si>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</si>
  <si>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</si>
  <si>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</si>
  <si>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</si>
  <si>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</si>
  <si>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</si>
  <si>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</si>
  <si>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</si>
  <si>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</si>
  <si>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</si>
  <si>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</si>
  <si>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</si>
  <si>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</si>
  <si>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</si>
  <si>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</si>
  <si>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</si>
  <si>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</si>
  <si>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</si>
  <si>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</si>
  <si>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</si>
  <si>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</si>
  <si>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</si>
  <si>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</si>
  <si>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</si>
  <si>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</si>
  <si>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</si>
  <si>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</si>
  <si>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</si>
  <si>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</si>
  <si>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</si>
  <si>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</si>
  <si>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</si>
  <si>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</si>
  <si>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</si>
  <si>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</si>
  <si>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</si>
  <si>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</si>
  <si>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</si>
  <si>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</si>
  <si>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</si>
  <si>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</si>
  <si>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</si>
  <si>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</si>
  <si>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</si>
  <si>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</si>
  <si>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</si>
  <si>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</si>
  <si>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</si>
  <si>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</si>
  <si>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</si>
  <si>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</si>
  <si>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</si>
  <si>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</si>
  <si>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</si>
  <si>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</si>
  <si>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</si>
  <si>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</si>
  <si>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</si>
  <si>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</si>
  <si>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</si>
  <si>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</si>
  <si>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</si>
  <si>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</si>
  <si>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</si>
  <si>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</si>
  <si>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</si>
  <si>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</si>
  <si>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</si>
  <si>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</si>
  <si>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</si>
  <si>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</si>
  <si>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</si>
  <si>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</si>
  <si>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</si>
  <si>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</si>
  <si>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</si>
  <si>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</si>
  <si>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</si>
  <si>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</si>
  <si>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</si>
  <si>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</si>
  <si>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</si>
  <si>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</si>
  <si>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</si>
  <si>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</si>
  <si>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</si>
  <si>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</si>
  <si>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</si>
  <si>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</si>
  <si>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</si>
  <si>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</si>
  <si>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</si>
  <si>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</si>
  <si>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</si>
  <si>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</si>
  <si>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</si>
  <si>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</si>
  <si>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</si>
  <si>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</si>
  <si>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</si>
  <si>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</si>
  <si>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</si>
  <si>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</si>
  <si>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</si>
  <si>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</si>
  <si>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</si>
  <si>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</si>
  <si>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</si>
  <si>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</si>
  <si>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</si>
  <si>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</si>
  <si>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</si>
  <si>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</si>
  <si>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</si>
  <si>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</si>
  <si>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</si>
  <si>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</si>
  <si>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</si>
  <si>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</si>
  <si>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</si>
  <si>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</si>
  <si>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</si>
  <si>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</si>
  <si>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</si>
  <si>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</si>
  <si>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</si>
  <si>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</si>
  <si>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</si>
  <si>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</si>
  <si>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</si>
  <si>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</si>
  <si>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</si>
  <si>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</si>
  <si>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</si>
  <si>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</si>
  <si>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</si>
  <si>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</si>
  <si>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</si>
  <si>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</si>
  <si>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</si>
  <si>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</si>
  <si>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</si>
  <si>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</si>
  <si>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</si>
  <si>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</si>
  <si>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</si>
  <si>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</si>
  <si>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</si>
  <si>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</si>
  <si>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</si>
  <si>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</si>
  <si>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</si>
  <si>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</si>
  <si>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</si>
  <si>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</si>
  <si>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</si>
  <si>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</si>
  <si>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</si>
  <si>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</si>
  <si>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</si>
  <si>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</si>
  <si>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</si>
  <si>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</si>
  <si>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</si>
  <si>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</si>
  <si>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</si>
  <si>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</si>
  <si>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</si>
  <si>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</si>
  <si>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</si>
  <si>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</si>
  <si>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</si>
  <si>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</si>
  <si>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</si>
  <si>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</si>
  <si>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</si>
  <si>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</si>
  <si>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</si>
  <si>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</si>
  <si>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</si>
  <si>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</si>
  <si>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</si>
  <si>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</si>
  <si>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</si>
  <si>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</si>
  <si>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</si>
  <si>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</si>
  <si>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</si>
  <si>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</si>
  <si>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</si>
  <si>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</si>
  <si>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</si>
  <si>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</si>
  <si>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</si>
  <si>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</si>
  <si>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</si>
  <si>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</si>
  <si>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</si>
  <si>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</si>
  <si>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</si>
  <si>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</si>
  <si>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</si>
  <si>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</si>
  <si>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</si>
  <si>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</si>
  <si>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</si>
  <si>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</si>
  <si>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</si>
  <si>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</si>
  <si>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</si>
  <si>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</si>
  <si>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</si>
  <si>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</si>
  <si>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</si>
  <si>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</si>
  <si>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</si>
  <si>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</si>
  <si>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</si>
  <si>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</si>
  <si>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</si>
  <si>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</si>
  <si>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</si>
  <si>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</si>
  <si>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</si>
  <si>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</si>
  <si>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</si>
  <si>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</si>
  <si>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</si>
  <si>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</si>
  <si>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</si>
  <si>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</si>
  <si>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</si>
  <si>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</si>
  <si>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</si>
  <si>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</si>
  <si>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</si>
  <si>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</si>
  <si>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</si>
  <si>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</si>
  <si>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</si>
  <si>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</si>
  <si>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</si>
  <si>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</si>
  <si>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</si>
  <si>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</si>
  <si>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</si>
  <si>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</si>
  <si>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</si>
  <si>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</si>
  <si>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</si>
  <si>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</si>
  <si>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</si>
  <si>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</si>
  <si>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</si>
  <si>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</si>
  <si>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</si>
  <si>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</si>
  <si>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</si>
  <si>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</si>
  <si>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</si>
  <si>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</si>
  <si>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</si>
  <si>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</si>
  <si>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</si>
  <si>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</si>
  <si>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</si>
  <si>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</si>
  <si>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</si>
  <si>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</si>
  <si>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</si>
  <si>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</si>
  <si>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</si>
  <si>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</si>
  <si>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</si>
  <si>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</si>
  <si>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</si>
  <si>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</si>
  <si>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</si>
  <si>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</si>
  <si>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</si>
  <si>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</si>
  <si>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</si>
  <si>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</si>
  <si>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</si>
  <si>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</si>
  <si>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</si>
  <si>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</si>
  <si>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</si>
  <si>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</si>
  <si>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</si>
  <si>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</si>
  <si>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</si>
  <si>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</si>
  <si>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</si>
  <si>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</si>
  <si>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</si>
  <si>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</si>
  <si>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</si>
  <si>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</si>
  <si>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</si>
  <si>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</si>
  <si>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</si>
  <si>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</si>
  <si>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</si>
  <si>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</si>
  <si>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</si>
  <si>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</si>
  <si>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</si>
  <si>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</si>
  <si>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</si>
  <si>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</si>
  <si>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</si>
  <si>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</si>
  <si>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</si>
  <si>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</si>
  <si>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</si>
  <si>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</si>
  <si>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</si>
  <si>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</si>
  <si>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</si>
  <si>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</si>
  <si>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</si>
  <si>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</si>
  <si>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</si>
  <si>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</si>
  <si>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</si>
  <si>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</si>
  <si>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</si>
  <si>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</si>
  <si>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</si>
  <si>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</si>
  <si>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</si>
  <si>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</si>
  <si>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</si>
  <si>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</si>
  <si>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</si>
  <si>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</si>
  <si>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</si>
  <si>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</si>
  <si>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</si>
  <si>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</si>
  <si>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</si>
  <si>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</si>
  <si>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</si>
  <si>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</si>
  <si>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</si>
  <si>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</si>
  <si>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</si>
  <si>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</si>
  <si>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</si>
  <si>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</si>
  <si>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</si>
  <si>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</si>
  <si>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</si>
  <si>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</si>
  <si>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</si>
  <si>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</si>
  <si>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</si>
  <si>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</si>
  <si>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</si>
  <si>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</si>
  <si>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</si>
  <si>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</si>
  <si>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</si>
  <si>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</si>
  <si>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</si>
  <si>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</si>
  <si>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</si>
  <si>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</si>
  <si>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</si>
  <si>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</si>
  <si>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</si>
  <si>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</si>
  <si>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</si>
  <si>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</si>
  <si>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</si>
  <si>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</si>
  <si>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</si>
  <si>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</si>
  <si>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</si>
  <si>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</si>
  <si>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</si>
  <si>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</si>
  <si>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</si>
  <si>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</si>
  <si>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</si>
  <si>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</si>
  <si>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</si>
  <si>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</si>
  <si>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</si>
  <si>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</si>
  <si>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</si>
  <si>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</si>
  <si>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</si>
  <si>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</si>
  <si>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</si>
  <si>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</si>
  <si>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</si>
  <si>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</si>
  <si>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</si>
  <si>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</si>
  <si>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</si>
  <si>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</si>
  <si>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</si>
  <si>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</si>
  <si>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</si>
  <si>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</si>
  <si>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</si>
  <si>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</si>
  <si>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</si>
  <si>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</si>
  <si>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</si>
  <si>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</si>
  <si>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</si>
  <si>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</si>
  <si>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</si>
  <si>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</si>
  <si>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</si>
  <si>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</si>
  <si>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</si>
  <si>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</si>
  <si>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</si>
  <si>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</si>
  <si>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</si>
  <si>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</si>
  <si>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</si>
  <si>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</si>
  <si>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</si>
  <si>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</si>
  <si>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</si>
  <si>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</si>
  <si>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</si>
  <si>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</si>
  <si>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</si>
  <si>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</si>
  <si>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</si>
  <si>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</si>
  <si>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</si>
  <si>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</si>
  <si>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</si>
  <si>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</si>
  <si>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</si>
  <si>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</si>
  <si>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</si>
  <si>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</si>
  <si>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</si>
  <si>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</si>
  <si>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</si>
  <si>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</si>
  <si>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</si>
  <si>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</si>
  <si>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</si>
  <si>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</si>
  <si>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</si>
  <si>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</si>
  <si>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</si>
  <si>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</si>
  <si>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</si>
  <si>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</si>
  <si>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</si>
  <si>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</si>
  <si>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</si>
  <si>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</si>
  <si>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</si>
  <si>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</si>
  <si>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</si>
  <si>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</si>
  <si>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</si>
  <si>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</si>
  <si>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</si>
  <si>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</si>
  <si>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</si>
  <si>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</si>
  <si>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</si>
  <si>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</si>
  <si>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</si>
  <si>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</si>
  <si>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</si>
  <si>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</si>
  <si>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</si>
  <si>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</si>
  <si>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</si>
  <si>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</si>
  <si>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</si>
  <si>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</si>
  <si>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</si>
  <si>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</si>
  <si>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</si>
  <si>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</si>
  <si>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</si>
  <si>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</si>
  <si>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</si>
  <si>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</si>
  <si>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</si>
  <si>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</si>
  <si>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</si>
  <si>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</si>
  <si>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</si>
  <si>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</si>
  <si>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</si>
  <si>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</si>
  <si>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</si>
  <si>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</si>
  <si>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</si>
  <si>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</si>
  <si>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</si>
  <si>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</si>
  <si>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</si>
  <si>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</si>
  <si>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</si>
  <si>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</si>
  <si>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</si>
  <si>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</si>
  <si>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</si>
  <si>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</si>
  <si>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</si>
  <si>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</si>
  <si>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</si>
  <si>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</si>
  <si>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</si>
  <si>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</si>
  <si>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</si>
  <si>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</si>
  <si>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</si>
  <si>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</si>
  <si>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</si>
  <si>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</si>
  <si>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</si>
  <si>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</si>
  <si>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</si>
  <si>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</si>
  <si>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</si>
  <si>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</si>
  <si>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</si>
  <si>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</si>
  <si>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</si>
  <si>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</si>
  <si>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</si>
  <si>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</si>
  <si>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</si>
  <si>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</si>
  <si>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</si>
  <si>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</si>
  <si>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</si>
  <si>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</si>
  <si>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</si>
  <si>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</si>
  <si>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</si>
  <si>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</si>
  <si>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</si>
  <si>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</si>
  <si>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</si>
  <si>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</si>
  <si>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</si>
  <si>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</si>
  <si>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</si>
  <si>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</si>
  <si>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</si>
  <si>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</si>
  <si>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</si>
  <si>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</si>
  <si>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</si>
  <si>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</si>
  <si>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</si>
  <si>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</si>
  <si>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</si>
  <si>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</si>
  <si>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</si>
  <si>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</si>
  <si>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</si>
  <si>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</si>
  <si>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</si>
  <si>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</si>
  <si>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</si>
  <si>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</si>
  <si>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</si>
  <si>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</si>
  <si>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</si>
  <si>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</si>
  <si>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</si>
  <si>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</si>
  <si>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</si>
  <si>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</si>
  <si>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</si>
  <si>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</si>
  <si>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</si>
  <si>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</si>
  <si>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</si>
  <si>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</si>
  <si>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</si>
  <si>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</si>
  <si>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</si>
  <si>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</si>
  <si>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</si>
  <si>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</si>
  <si>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</si>
  <si>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</si>
  <si>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</si>
  <si>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</si>
  <si>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</si>
  <si>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</si>
  <si>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</si>
  <si>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</si>
  <si>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</si>
  <si>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</si>
  <si>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</si>
  <si>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</si>
  <si>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</si>
  <si>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</si>
  <si>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</si>
  <si>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</si>
  <si>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</si>
  <si>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</si>
  <si>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</si>
  <si>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</si>
  <si>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</si>
  <si>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</si>
  <si>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</si>
  <si>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</si>
  <si>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</si>
  <si>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</si>
  <si>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</si>
  <si>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</si>
  <si>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</si>
  <si>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</si>
  <si>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</si>
  <si>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</si>
  <si>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</si>
  <si>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</si>
  <si>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</si>
  <si>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</si>
  <si>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</si>
  <si>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</si>
  <si>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</si>
  <si>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</si>
  <si>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</si>
  <si>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</si>
  <si>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</si>
  <si>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</si>
  <si>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</si>
  <si>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</si>
  <si>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</si>
  <si>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</si>
  <si>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</si>
  <si>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</si>
  <si>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</si>
  <si>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</si>
  <si>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</si>
  <si>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</si>
  <si>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</si>
  <si>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</si>
  <si>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</si>
  <si>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</si>
  <si>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</si>
  <si>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</si>
  <si>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</si>
  <si>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</si>
  <si>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</si>
  <si>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</si>
  <si>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</si>
  <si>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</si>
  <si>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</si>
  <si>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</si>
  <si>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</si>
  <si>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</si>
  <si>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</si>
  <si>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</si>
  <si>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</si>
  <si>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</si>
  <si>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</si>
  <si>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</si>
  <si>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</si>
  <si>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</si>
  <si>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</si>
  <si>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</si>
  <si>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</si>
  <si>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</si>
  <si>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</si>
  <si>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</si>
  <si>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</si>
  <si>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</si>
  <si>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</si>
  <si>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</si>
  <si>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</si>
  <si>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</si>
  <si>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</si>
  <si>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</si>
  <si>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</si>
  <si>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</si>
  <si>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</si>
  <si>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</si>
  <si>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</si>
  <si>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</si>
  <si>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</si>
  <si>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</si>
  <si>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</si>
  <si>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</si>
  <si>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</si>
  <si>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</si>
  <si>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</si>
  <si>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</si>
  <si>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</si>
  <si>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</si>
  <si>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</si>
  <si>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</si>
  <si>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</si>
  <si>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</si>
  <si>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</si>
  <si>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</si>
  <si>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</si>
  <si>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</si>
  <si>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</si>
  <si>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</si>
  <si>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</si>
  <si>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</si>
  <si>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</si>
  <si>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</si>
  <si>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</si>
  <si>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</si>
  <si>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</si>
  <si>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</si>
  <si>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</si>
  <si>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</si>
  <si>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</si>
  <si>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</si>
  <si>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</si>
  <si>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</si>
  <si>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</si>
  <si>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</si>
  <si>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</si>
  <si>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</si>
  <si>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</si>
  <si>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</si>
  <si>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</si>
  <si>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</si>
  <si>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</si>
  <si>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</si>
  <si>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</si>
  <si>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</si>
  <si>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</si>
  <si>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</si>
  <si>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</si>
  <si>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</si>
  <si>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</si>
  <si>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</si>
  <si>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</si>
  <si>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</si>
  <si>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</si>
  <si>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</si>
  <si>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</si>
  <si>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</si>
  <si>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</si>
  <si>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</si>
  <si>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</si>
  <si>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</si>
  <si>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</si>
  <si>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</si>
  <si>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</si>
  <si>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</si>
  <si>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</si>
  <si>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</si>
  <si>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</si>
  <si>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</si>
  <si>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</si>
  <si>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</si>
  <si>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</si>
  <si>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</si>
  <si>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</si>
  <si>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</si>
  <si>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</si>
  <si>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</si>
  <si>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</si>
  <si>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</si>
  <si>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</si>
  <si>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</si>
  <si>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</si>
  <si>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</si>
  <si>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</si>
  <si>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</si>
  <si>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</si>
  <si>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</si>
  <si>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</si>
  <si>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</si>
  <si>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</si>
  <si>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</si>
  <si>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</si>
  <si>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</si>
  <si>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</si>
  <si>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</si>
  <si>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</si>
  <si>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</si>
  <si>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</si>
  <si>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</si>
  <si>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</si>
  <si>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</si>
  <si>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</si>
  <si>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</si>
  <si>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</si>
  <si>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</si>
  <si>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</si>
  <si>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</si>
  <si>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</si>
  <si>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</si>
  <si>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</si>
  <si>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</si>
  <si>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</si>
  <si>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</si>
  <si>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</si>
  <si>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</si>
  <si>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</si>
  <si>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</si>
  <si>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</si>
  <si>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</si>
  <si>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</si>
  <si>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</si>
  <si>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</si>
  <si>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</si>
  <si>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</si>
  <si>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</si>
  <si>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</si>
  <si>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</si>
  <si>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</si>
  <si>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</si>
  <si>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</si>
  <si>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</si>
  <si>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</si>
  <si>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</si>
  <si>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</si>
  <si>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</si>
  <si>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</si>
  <si>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</si>
  <si>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</si>
  <si>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</si>
  <si>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</si>
  <si>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</si>
  <si>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</si>
  <si>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</si>
  <si>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</si>
  <si>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</si>
  <si>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</si>
  <si>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</si>
  <si>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</si>
  <si>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</si>
  <si>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</si>
  <si>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</si>
  <si>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</si>
  <si>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</si>
  <si>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</si>
  <si>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</si>
  <si>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</si>
  <si>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</si>
  <si>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</si>
  <si>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</si>
  <si>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</si>
  <si>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</si>
  <si>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</si>
  <si>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</si>
  <si>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</si>
  <si>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</si>
  <si>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</si>
  <si>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</si>
  <si>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</si>
  <si>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</si>
  <si>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</si>
  <si>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</si>
  <si>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</si>
  <si>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</si>
  <si>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</si>
  <si>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</si>
  <si>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</si>
  <si>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</si>
  <si>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</si>
  <si>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</si>
  <si>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</si>
  <si>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</si>
  <si>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</si>
  <si>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</si>
  <si>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</si>
  <si>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</si>
  <si>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</si>
  <si>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</si>
  <si>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</si>
  <si>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</si>
  <si>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</si>
  <si>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</si>
  <si>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</si>
  <si>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</si>
  <si>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</si>
  <si>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</si>
  <si>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</si>
  <si>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</si>
  <si>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</si>
  <si>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</si>
  <si>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</si>
  <si>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</si>
  <si>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</si>
  <si>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</si>
  <si>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</si>
  <si>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</si>
  <si>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</si>
  <si>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</si>
  <si>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</si>
  <si>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</si>
  <si>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</si>
  <si>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</si>
  <si>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</si>
  <si>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</si>
  <si>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</si>
  <si>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</si>
  <si>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</si>
  <si>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</si>
  <si>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</si>
  <si>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</si>
  <si>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</si>
  <si>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</si>
  <si>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</si>
  <si>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</si>
  <si>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</si>
  <si>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</si>
  <si>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</si>
  <si>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</si>
  <si>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</si>
  <si>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</si>
  <si>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</si>
  <si>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</si>
  <si>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</si>
  <si>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</si>
  <si>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</si>
  <si>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</si>
  <si>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</si>
  <si>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</si>
  <si>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</si>
  <si>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</si>
  <si>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</si>
  <si>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</si>
  <si>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</si>
  <si>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</si>
  <si>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</si>
  <si>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</si>
  <si>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</si>
  <si>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</si>
  <si>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</si>
  <si>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</si>
  <si>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</si>
  <si>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</si>
  <si>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</si>
  <si>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</si>
  <si>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</si>
  <si>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</si>
  <si>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</si>
  <si>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</si>
  <si>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</si>
  <si>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</si>
  <si>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</si>
  <si>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</si>
  <si>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</si>
  <si>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</si>
  <si>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</si>
  <si>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</si>
  <si>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</si>
  <si>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</si>
  <si>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</si>
  <si>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</si>
  <si>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</si>
  <si>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</si>
  <si>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</si>
  <si>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</si>
  <si>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</si>
  <si>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</si>
  <si>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</si>
  <si>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</si>
  <si>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</si>
  <si>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</si>
  <si>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</si>
  <si>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</si>
  <si>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</si>
  <si>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</si>
  <si>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</si>
  <si>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</si>
  <si>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</si>
  <si>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</si>
  <si>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</si>
  <si>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</si>
  <si>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</si>
  <si>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</si>
  <si>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</si>
  <si>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</si>
  <si>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</si>
  <si>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</si>
  <si>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</si>
  <si>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</si>
  <si>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</si>
  <si>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</si>
  <si>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</si>
  <si>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</si>
  <si>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</si>
  <si>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</si>
  <si>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</si>
  <si>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</si>
  <si>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</si>
  <si>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</si>
  <si>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</si>
  <si>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</si>
  <si>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</si>
  <si>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</si>
  <si>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</si>
  <si>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</si>
  <si>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</si>
  <si>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</si>
  <si>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</si>
  <si>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</si>
  <si>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</si>
  <si>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</si>
  <si>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</si>
  <si>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</si>
  <si>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</si>
  <si>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</si>
  <si>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</si>
  <si>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</si>
  <si>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</si>
  <si>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</si>
  <si>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</si>
  <si>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</si>
  <si>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</si>
  <si>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</si>
  <si>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</si>
  <si>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</si>
  <si>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</si>
  <si>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</si>
  <si>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</si>
  <si>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</si>
  <si>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</si>
  <si>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</si>
  <si>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</si>
  <si>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</si>
  <si>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</si>
  <si>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</si>
  <si>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</si>
  <si>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</si>
  <si>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</si>
  <si>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</si>
  <si>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</si>
  <si>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</si>
  <si>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</si>
  <si>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</si>
  <si>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</si>
  <si>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</si>
  <si>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</si>
  <si>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</si>
  <si>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</si>
  <si>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</si>
  <si>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</si>
  <si>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</si>
  <si>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</si>
  <si>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</si>
  <si>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</si>
  <si>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</si>
  <si>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</si>
  <si>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</si>
  <si>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</si>
  <si>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</si>
  <si>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</si>
  <si>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</si>
  <si>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</si>
  <si>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</si>
  <si>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</si>
  <si>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</si>
  <si>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</si>
  <si>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</si>
  <si>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</si>
  <si>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</si>
  <si>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</si>
  <si>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</si>
  <si>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</si>
  <si>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</si>
  <si>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</si>
  <si>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</si>
  <si>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</si>
  <si>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</si>
  <si>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</si>
  <si>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</si>
  <si>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</si>
  <si>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</si>
  <si>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</si>
  <si>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</si>
  <si>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</si>
  <si>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</si>
  <si>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</si>
  <si>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</si>
  <si>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</si>
  <si>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</si>
  <si>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</si>
  <si>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</si>
  <si>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</si>
  <si>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</si>
  <si>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</si>
  <si>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</si>
  <si>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</si>
  <si>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</si>
  <si>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</si>
  <si>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</si>
  <si>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</si>
  <si>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</si>
  <si>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</si>
  <si>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</si>
  <si>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</si>
  <si>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</si>
  <si>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</si>
  <si>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</si>
  <si>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</si>
  <si>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</si>
  <si>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</si>
  <si>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</si>
  <si>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</si>
  <si>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</si>
  <si>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</si>
  <si>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</si>
  <si>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</si>
  <si>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</si>
  <si>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</si>
  <si>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</si>
  <si>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</si>
  <si>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</si>
  <si>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</si>
  <si>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</si>
  <si>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</si>
  <si>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</si>
  <si>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</si>
  <si>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</si>
  <si>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</si>
  <si>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</si>
  <si>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</si>
  <si>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</si>
  <si>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</si>
  <si>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</si>
  <si>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</si>
  <si>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</si>
  <si>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</si>
  <si>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</si>
  <si>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</si>
  <si>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</si>
  <si>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</si>
  <si>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</si>
  <si>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</si>
  <si>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</si>
  <si>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</si>
  <si>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</si>
  <si>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</si>
  <si>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</si>
  <si>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</si>
  <si>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</si>
  <si>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</si>
  <si>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</si>
  <si>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</si>
  <si>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</si>
  <si>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</si>
  <si>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</si>
  <si>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</si>
  <si>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</si>
  <si>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</si>
  <si>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</si>
  <si>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</si>
  <si>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</si>
  <si>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</si>
  <si>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</si>
  <si>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</si>
  <si>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</si>
  <si>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</si>
  <si>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</si>
  <si>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</si>
  <si>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</si>
  <si>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</si>
  <si>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</si>
  <si>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</si>
  <si>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</si>
  <si>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</si>
  <si>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</si>
  <si>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</si>
  <si>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</si>
  <si>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</si>
  <si>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</si>
  <si>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</si>
  <si>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</si>
  <si>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</si>
  <si>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</si>
  <si>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</si>
  <si>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</si>
  <si>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</si>
  <si>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</si>
  <si>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</si>
  <si>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</si>
  <si>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</si>
  <si>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</si>
  <si>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</si>
  <si>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</si>
  <si>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</si>
  <si>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</si>
  <si>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</si>
  <si>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</si>
  <si>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</si>
  <si>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</si>
  <si>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</si>
  <si>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</si>
  <si>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</si>
  <si>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</si>
  <si>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</si>
  <si>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</si>
  <si>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</si>
  <si>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</si>
  <si>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</si>
  <si>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</si>
  <si>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</si>
  <si>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</si>
  <si>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</si>
  <si>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</si>
  <si>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</si>
  <si>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</si>
  <si>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</si>
  <si>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</si>
  <si>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</si>
  <si>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</si>
  <si>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</si>
  <si>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</si>
  <si>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</si>
  <si>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</si>
  <si>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</si>
  <si>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</si>
  <si>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</si>
  <si>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</si>
  <si>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</si>
  <si>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</si>
  <si>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</si>
  <si>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</si>
  <si>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</si>
  <si>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</si>
  <si>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</si>
  <si>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</si>
  <si>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</si>
  <si>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</si>
  <si>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</si>
  <si>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</si>
  <si>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</si>
  <si>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</si>
  <si>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</si>
  <si>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</si>
  <si>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</si>
  <si>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</si>
  <si>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</si>
  <si>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</si>
  <si>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</si>
  <si>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</si>
  <si>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</si>
  <si>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</si>
  <si>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</si>
  <si>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</si>
  <si>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</si>
  <si>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</si>
  <si>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</si>
  <si>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</si>
  <si>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</si>
  <si>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</si>
  <si>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</si>
  <si>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</si>
  <si>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</si>
  <si>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</si>
  <si>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</si>
  <si>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</si>
  <si>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</si>
  <si>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</si>
  <si>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</si>
  <si>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</si>
  <si>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</si>
  <si>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</si>
  <si>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</si>
  <si>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</si>
  <si>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</si>
  <si>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</si>
  <si>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</si>
  <si>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</si>
  <si>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</si>
  <si>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</si>
  <si>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</si>
  <si>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</si>
  <si>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</si>
  <si>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</si>
  <si>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</si>
  <si>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</si>
  <si>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</si>
  <si>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</si>
  <si>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</si>
  <si>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</si>
  <si>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</si>
  <si>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</si>
  <si>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</si>
  <si>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</si>
  <si>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</si>
  <si>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</si>
  <si>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</si>
  <si>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</si>
  <si>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</si>
  <si>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</si>
  <si>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</si>
  <si>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</si>
  <si>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</si>
  <si>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</si>
  <si>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</si>
  <si>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</si>
  <si>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</si>
  <si>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</si>
  <si>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</si>
  <si>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</si>
  <si>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</si>
  <si>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</si>
  <si>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</si>
  <si>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</si>
  <si>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</si>
  <si>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</si>
  <si>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</si>
  <si>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</si>
  <si>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</si>
  <si>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</si>
  <si>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</si>
  <si>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</si>
  <si>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</si>
  <si>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</si>
  <si>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</si>
  <si>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</si>
  <si>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</si>
  <si>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</si>
  <si>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</si>
  <si>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</si>
  <si>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</si>
  <si>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</si>
  <si>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</si>
  <si>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</si>
  <si>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</si>
  <si>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</si>
  <si>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</si>
  <si>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</si>
  <si>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</si>
  <si>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</si>
  <si>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</si>
  <si>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</si>
  <si>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</si>
  <si>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</si>
  <si>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</si>
  <si>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</si>
  <si>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</si>
  <si>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</si>
  <si>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</si>
  <si>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</si>
  <si>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</si>
  <si>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</si>
  <si>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</si>
  <si>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</si>
  <si>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</si>
  <si>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</si>
  <si>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</si>
  <si>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</si>
  <si>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</si>
  <si>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</si>
  <si>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</si>
  <si>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</si>
  <si>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</si>
  <si>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</si>
  <si>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</si>
  <si>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</si>
  <si>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</si>
  <si>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</si>
  <si>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</si>
  <si>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</si>
  <si>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</si>
  <si>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</si>
  <si>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</si>
  <si>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</si>
  <si>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</si>
  <si>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</si>
  <si>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</si>
  <si>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</si>
  <si>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</si>
  <si>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</si>
  <si>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</si>
  <si>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</si>
  <si>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</si>
  <si>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</si>
  <si>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</si>
  <si>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</si>
  <si>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</si>
  <si>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</si>
  <si>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</si>
  <si>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</si>
  <si>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</si>
  <si>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</si>
  <si>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</si>
  <si>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</si>
  <si>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</si>
  <si>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</si>
  <si>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</si>
  <si>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</si>
  <si>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</si>
  <si>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</si>
  <si>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</si>
  <si>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</si>
  <si>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</si>
  <si>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</si>
  <si>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</si>
  <si>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</si>
  <si>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</si>
  <si>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</si>
  <si>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</si>
  <si>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</si>
  <si>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</si>
  <si>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</si>
  <si>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</si>
  <si>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</si>
  <si>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</si>
  <si>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</si>
  <si>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</si>
  <si>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</si>
  <si>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</si>
  <si>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</si>
  <si>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</si>
  <si>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</si>
  <si>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</si>
  <si>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</si>
  <si>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</si>
  <si>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</si>
  <si>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</si>
  <si>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</si>
  <si>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</si>
  <si>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</si>
  <si>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</si>
  <si>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</si>
  <si>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</si>
  <si>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</si>
  <si>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</si>
  <si>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</si>
  <si>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</si>
  <si>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</si>
  <si>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</si>
  <si>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</si>
  <si>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</si>
  <si>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</si>
  <si>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</si>
  <si>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</si>
  <si>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</si>
  <si>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</si>
  <si>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</si>
  <si>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</si>
  <si>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</si>
  <si>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</si>
  <si>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</si>
  <si>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</si>
  <si>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</si>
  <si>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</si>
  <si>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</si>
  <si>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</si>
  <si>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</si>
  <si>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</si>
  <si>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</si>
  <si>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</si>
  <si>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</si>
  <si>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</si>
  <si>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</si>
  <si>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</si>
  <si>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</si>
  <si>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</si>
  <si>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</si>
  <si>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</si>
  <si>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</si>
  <si>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</si>
  <si>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</si>
  <si>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</si>
  <si>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</si>
  <si>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</si>
  <si>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</si>
  <si>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</si>
  <si>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</si>
  <si>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</si>
  <si>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</si>
  <si>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</si>
  <si>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</si>
  <si>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</si>
  <si>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</si>
  <si>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</si>
  <si>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</si>
  <si>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</si>
  <si>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</si>
  <si>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</si>
  <si>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</si>
  <si>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</si>
  <si>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</si>
  <si>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</si>
  <si>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</si>
  <si>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</si>
  <si>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</si>
  <si>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</si>
  <si>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</si>
  <si>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</si>
  <si>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</si>
  <si>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</si>
  <si>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</si>
  <si>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</si>
  <si>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</si>
  <si>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</si>
  <si>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</si>
  <si>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</si>
  <si>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</si>
  <si>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</si>
  <si>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</si>
  <si>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</si>
  <si>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</si>
  <si>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</si>
  <si>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</si>
  <si>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</si>
  <si>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</si>
  <si>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</si>
  <si>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</si>
  <si>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</si>
  <si>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</si>
  <si>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</si>
  <si>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</si>
  <si>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</si>
  <si>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</si>
  <si>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</si>
  <si>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</si>
  <si>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</si>
  <si>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</si>
  <si>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</si>
  <si>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</si>
  <si>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</si>
  <si>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</si>
  <si>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</si>
  <si>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</si>
  <si>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</si>
  <si>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</si>
  <si>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</si>
  <si>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</si>
  <si>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</si>
  <si>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</si>
  <si>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</si>
  <si>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</si>
  <si>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</si>
  <si>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</si>
  <si>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</si>
  <si>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</si>
  <si>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</si>
  <si>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</si>
  <si>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</si>
  <si>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</si>
  <si>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</si>
  <si>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</si>
  <si>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</si>
  <si>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</si>
  <si>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</si>
  <si>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</si>
  <si>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</si>
  <si>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</si>
  <si>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</si>
  <si>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</si>
  <si>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</si>
  <si>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</si>
  <si>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</si>
  <si>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</si>
  <si>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</si>
  <si>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</si>
  <si>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</si>
  <si>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</si>
  <si>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</si>
  <si>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</si>
  <si>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</si>
  <si>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</si>
  <si>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</si>
  <si>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</si>
  <si>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</si>
  <si>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</si>
  <si>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</si>
  <si>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</si>
  <si>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</si>
  <si>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</si>
  <si>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</si>
  <si>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</si>
  <si>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</si>
  <si>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</si>
  <si>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</si>
  <si>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</si>
  <si>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</si>
  <si>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</si>
  <si>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</si>
  <si>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</si>
  <si>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</si>
  <si>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</si>
  <si>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</si>
  <si>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</si>
  <si>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</si>
  <si>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</si>
  <si>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</si>
  <si>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</si>
  <si>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</si>
  <si>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</si>
  <si>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</si>
  <si>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</si>
  <si>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</si>
  <si>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</si>
  <si>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</si>
  <si>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</si>
  <si>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</si>
  <si>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</si>
  <si>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</si>
  <si>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</si>
  <si>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</si>
  <si>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</si>
  <si>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</si>
  <si>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</si>
  <si>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</si>
  <si>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</si>
  <si>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</si>
  <si>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</si>
  <si>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</si>
  <si>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</si>
  <si>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</si>
  <si>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</si>
  <si>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</si>
  <si>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</si>
  <si>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</si>
  <si>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</si>
  <si>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</si>
  <si>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</si>
  <si>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</si>
  <si>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</si>
  <si>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</si>
  <si>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</si>
  <si>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</si>
  <si>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</si>
  <si>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</si>
  <si>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</si>
  <si>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</si>
  <si>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</si>
  <si>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</si>
  <si>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</si>
  <si>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</si>
  <si>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</si>
  <si>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</si>
  <si>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</si>
  <si>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</si>
  <si>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</si>
  <si>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</si>
  <si>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</si>
  <si>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</si>
  <si>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</si>
  <si>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</si>
  <si>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</si>
  <si>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</si>
  <si>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</si>
  <si>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</si>
  <si>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</si>
  <si>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</si>
  <si>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</si>
  <si>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</si>
  <si>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</si>
  <si>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</si>
  <si>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</si>
  <si>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</si>
  <si>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</si>
  <si>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</si>
  <si>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</si>
  <si>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</si>
  <si>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</si>
  <si>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</si>
  <si>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</si>
  <si>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</si>
  <si>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</si>
  <si>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</si>
  <si>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</si>
  <si>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</si>
  <si>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</si>
  <si>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</si>
  <si>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</si>
  <si>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</si>
  <si>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</si>
  <si>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</si>
  <si>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</si>
  <si>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</si>
  <si>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</si>
  <si>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</si>
  <si>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</si>
  <si>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</si>
  <si>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</si>
  <si>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</si>
  <si>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</si>
  <si>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</si>
  <si>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</si>
  <si>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</si>
  <si>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</si>
  <si>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</si>
  <si>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</si>
  <si>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</si>
  <si>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</si>
  <si>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</si>
  <si>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</si>
  <si>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</si>
  <si>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</si>
  <si>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</si>
  <si>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</si>
  <si>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</si>
  <si>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</si>
  <si>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</si>
  <si>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</si>
  <si>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</si>
  <si>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</si>
  <si>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</si>
  <si>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</si>
  <si>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</si>
  <si>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</si>
  <si>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</si>
  <si>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</si>
  <si>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</si>
  <si>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</si>
  <si>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</si>
  <si>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</si>
  <si>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</si>
  <si>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</si>
  <si>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</si>
  <si>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</si>
  <si>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</si>
  <si>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</si>
  <si>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</si>
  <si>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</si>
  <si>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</si>
  <si>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</si>
  <si>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</si>
  <si>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</si>
  <si>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</si>
  <si>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</si>
  <si>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</si>
  <si>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</si>
  <si>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</si>
  <si>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</si>
  <si>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</si>
  <si>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</si>
  <si>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</si>
  <si>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</si>
  <si>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</si>
  <si>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</si>
  <si>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</si>
  <si>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</si>
  <si>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</si>
  <si>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</si>
  <si>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</si>
  <si>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</si>
  <si>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</si>
  <si>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</si>
  <si>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</si>
  <si>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</si>
  <si>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</si>
  <si>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</si>
  <si>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</si>
  <si>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</si>
  <si>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</si>
  <si>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</si>
  <si>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</si>
  <si>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</si>
  <si>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</si>
  <si>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</si>
  <si>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</si>
  <si>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</si>
  <si>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</si>
  <si>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</si>
  <si>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</si>
  <si>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</si>
  <si>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</si>
  <si>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</si>
  <si>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</si>
  <si>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</si>
  <si>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</si>
  <si>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</si>
  <si>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</si>
  <si>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</si>
  <si>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</si>
  <si>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</si>
  <si>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</si>
  <si>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</si>
  <si>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</si>
  <si>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</si>
  <si>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</si>
  <si>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</si>
  <si>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</si>
  <si>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</si>
  <si>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</si>
  <si>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</si>
  <si>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</si>
  <si>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</si>
  <si>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</si>
  <si>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</si>
  <si>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</si>
  <si>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</si>
  <si>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</si>
  <si>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</si>
  <si>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</si>
  <si>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</si>
  <si>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</si>
  <si>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</si>
  <si>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</si>
  <si>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</si>
  <si>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</si>
  <si>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</si>
  <si>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</si>
  <si>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</si>
  <si>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</si>
  <si>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</si>
  <si>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</si>
  <si>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</si>
  <si>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</si>
  <si>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</si>
  <si>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</si>
  <si>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</si>
  <si>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</si>
  <si>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</si>
  <si>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</si>
  <si>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</si>
  <si>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</si>
  <si>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</si>
  <si>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</si>
  <si>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</si>
  <si>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</si>
  <si>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</si>
  <si>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</si>
  <si>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</si>
  <si>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</si>
  <si>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</si>
  <si>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</si>
  <si>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</si>
  <si>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</si>
  <si>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</si>
  <si>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</si>
  <si>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</si>
  <si>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</si>
  <si>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</si>
  <si>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</si>
  <si>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</si>
  <si>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</si>
  <si>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</si>
  <si>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</si>
  <si>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</si>
  <si>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</si>
  <si>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</si>
  <si>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</si>
  <si>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</si>
  <si>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</si>
  <si>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</si>
  <si>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</si>
  <si>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</si>
  <si>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</si>
  <si>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</si>
  <si>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</si>
  <si>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</si>
  <si>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</si>
  <si>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</si>
  <si>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</si>
  <si>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</si>
  <si>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</si>
  <si>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</si>
  <si>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</si>
  <si>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</si>
  <si>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</si>
  <si>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</si>
  <si>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</si>
  <si>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</si>
  <si>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</si>
  <si>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</si>
  <si>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</si>
  <si>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</si>
  <si>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</si>
  <si>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</si>
  <si>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</si>
  <si>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</si>
  <si>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</si>
  <si>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</si>
  <si>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</si>
  <si>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</si>
  <si>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</si>
  <si>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</si>
  <si>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</si>
  <si>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</si>
  <si>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</si>
  <si>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</si>
  <si>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</si>
  <si>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</si>
  <si>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</si>
  <si>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</si>
  <si>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</si>
  <si>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</si>
  <si>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</si>
  <si>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</si>
  <si>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</si>
  <si>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</si>
  <si>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</si>
  <si>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</si>
  <si>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</si>
  <si>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</si>
  <si>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</si>
  <si>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</si>
  <si>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</si>
  <si>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</si>
  <si>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</si>
  <si>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</si>
  <si>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</si>
  <si>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</si>
  <si>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</si>
  <si>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</si>
  <si>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</si>
  <si>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</si>
  <si>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</si>
  <si>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</si>
  <si>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</si>
  <si>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</si>
  <si>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</si>
  <si>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</si>
  <si>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</si>
  <si>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</si>
  <si>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</si>
  <si>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</si>
  <si>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</si>
  <si>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</si>
  <si>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</si>
  <si>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</si>
  <si>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</si>
  <si>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</si>
  <si>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</si>
  <si>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</si>
  <si>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</si>
  <si>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</si>
  <si>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</si>
  <si>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</si>
  <si>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</si>
  <si>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</si>
  <si>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</si>
  <si>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</si>
  <si>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</si>
  <si>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</si>
  <si>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</si>
  <si>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</si>
  <si>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</si>
  <si>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</si>
  <si>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</si>
  <si>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</si>
  <si>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</si>
  <si>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</si>
  <si>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</si>
  <si>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</si>
  <si>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</si>
  <si>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</si>
  <si>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</si>
  <si>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</si>
  <si>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</si>
  <si>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</si>
  <si>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</si>
  <si>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</si>
  <si>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</si>
  <si>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</si>
  <si>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</si>
  <si>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</si>
  <si>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</si>
  <si>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</si>
  <si>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</si>
  <si>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</si>
  <si>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</si>
  <si>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</si>
  <si>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</si>
  <si>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</si>
  <si>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</si>
  <si>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</si>
  <si>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</si>
  <si>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</si>
  <si>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</si>
  <si>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</si>
  <si>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</si>
  <si>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</si>
  <si>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</si>
  <si>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</si>
  <si>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</si>
  <si>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</si>
  <si>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</si>
  <si>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</si>
  <si>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</si>
  <si>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</si>
  <si>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</si>
  <si>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</si>
  <si>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</si>
  <si>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</si>
  <si>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</si>
  <si>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</si>
  <si>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</si>
  <si>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</si>
  <si>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</si>
  <si>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</si>
  <si>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</si>
  <si>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</si>
  <si>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</si>
  <si>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</si>
  <si>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</si>
  <si>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</si>
  <si>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</si>
  <si>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</si>
  <si>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</si>
  <si>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</si>
  <si>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</si>
  <si>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</si>
  <si>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</si>
  <si>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</si>
  <si>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</si>
  <si>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</si>
  <si>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</si>
  <si>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</si>
  <si>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</si>
  <si>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</si>
  <si>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</si>
  <si>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</si>
  <si>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</si>
  <si>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</si>
  <si>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</si>
  <si>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</si>
  <si>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</si>
  <si>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</si>
  <si>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</si>
  <si>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</si>
  <si>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</si>
  <si>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</si>
  <si>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</si>
  <si>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</si>
  <si>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</si>
  <si>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</si>
  <si>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</si>
  <si>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</si>
  <si>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</si>
  <si>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</si>
  <si>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</si>
  <si>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</si>
  <si>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</si>
  <si>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</si>
  <si>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</si>
  <si>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</si>
  <si>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</si>
  <si>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</si>
  <si>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</si>
  <si>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</si>
  <si>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</si>
  <si>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</si>
  <si>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</si>
  <si>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</si>
  <si>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</si>
  <si>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</si>
  <si>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</si>
  <si>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</si>
  <si>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</si>
  <si>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</si>
  <si>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</si>
  <si>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</si>
  <si>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</si>
  <si>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</si>
  <si>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</si>
  <si>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</si>
  <si>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</si>
  <si>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</si>
  <si>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</si>
  <si>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</si>
  <si>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</si>
  <si>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</si>
  <si>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</si>
  <si>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</si>
  <si>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</si>
  <si>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</si>
  <si>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</si>
  <si>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</si>
  <si>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</si>
  <si>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</si>
  <si>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</si>
  <si>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</si>
  <si>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</si>
  <si>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</si>
  <si>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</si>
  <si>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</si>
  <si>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</si>
  <si>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</si>
  <si>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</si>
  <si>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</si>
  <si>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</si>
  <si>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</si>
  <si>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</si>
  <si>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</si>
  <si>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</si>
  <si>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</si>
  <si>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</si>
  <si>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</si>
  <si>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</si>
  <si>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</si>
  <si>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</si>
  <si>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</si>
  <si>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</si>
  <si>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</si>
  <si>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</si>
  <si>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</si>
  <si>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</si>
  <si>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</si>
  <si>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</si>
  <si>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</si>
  <si>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</si>
  <si>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</si>
  <si>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</si>
  <si>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</si>
  <si>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</si>
  <si>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</si>
  <si>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</si>
  <si>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</si>
  <si>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</si>
  <si>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</si>
  <si>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</si>
  <si>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</si>
  <si>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</si>
  <si>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</si>
  <si>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</si>
  <si>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</si>
  <si>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</si>
  <si>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</si>
  <si>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</si>
  <si>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</si>
  <si>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</si>
  <si>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</si>
  <si>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</si>
  <si>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</si>
  <si>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</si>
  <si>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</si>
  <si>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</si>
  <si>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</si>
  <si>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</si>
  <si>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</si>
  <si>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</si>
  <si>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</si>
  <si>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</si>
  <si>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</si>
  <si>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</si>
  <si>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</si>
  <si>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</si>
  <si>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</si>
  <si>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</si>
  <si>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</si>
  <si>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</si>
  <si>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</si>
  <si>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</si>
  <si>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</si>
  <si>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</si>
  <si>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</si>
  <si>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</si>
  <si>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</si>
  <si>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</si>
  <si>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</si>
  <si>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</si>
  <si>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</si>
  <si>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</si>
  <si>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</si>
  <si>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</si>
  <si>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</si>
  <si>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</si>
  <si>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</si>
  <si>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</si>
  <si>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</si>
  <si>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</si>
  <si>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</si>
  <si>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</si>
  <si>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</si>
  <si>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</si>
  <si>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</si>
  <si>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</si>
  <si>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</si>
  <si>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</si>
  <si>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</si>
  <si>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</si>
  <si>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</si>
  <si>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</si>
  <si>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</si>
  <si>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</si>
  <si>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</si>
  <si>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</si>
  <si>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</si>
  <si>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</si>
  <si>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</si>
  <si>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</si>
  <si>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</si>
  <si>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</si>
  <si>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</si>
  <si>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</si>
  <si>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</si>
  <si>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</si>
  <si>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</si>
  <si>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</si>
  <si>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</si>
  <si>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</si>
  <si>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</si>
  <si>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</si>
  <si>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</si>
  <si>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</si>
  <si>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</si>
  <si>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</si>
  <si>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</si>
  <si>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</si>
  <si>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</si>
  <si>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</si>
  <si>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</si>
  <si>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</si>
  <si>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</si>
  <si>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</si>
  <si>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</si>
  <si>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</si>
  <si>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</si>
  <si>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</si>
  <si>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</si>
  <si>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</si>
  <si>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</si>
  <si>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</si>
  <si>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</si>
  <si>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</si>
  <si>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</si>
  <si>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</si>
  <si>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</si>
  <si>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</si>
  <si>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</si>
  <si>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</si>
  <si>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</si>
  <si>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</si>
  <si>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</si>
  <si>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</si>
  <si>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</si>
  <si>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</si>
  <si>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</si>
  <si>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</si>
  <si>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</si>
  <si>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</si>
  <si>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</si>
  <si>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</si>
  <si>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</si>
  <si>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</si>
  <si>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</si>
  <si>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</si>
  <si>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</si>
  <si>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</si>
  <si>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</si>
  <si>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</si>
  <si>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</si>
  <si>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</si>
  <si>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</si>
  <si>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</si>
  <si>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</si>
  <si>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</si>
  <si>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</si>
  <si>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</si>
  <si>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</si>
  <si>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</si>
  <si>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</si>
  <si>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</si>
  <si>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</si>
  <si>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</si>
  <si>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</si>
  <si>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</si>
  <si>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</si>
  <si>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</si>
  <si>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</si>
  <si>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</si>
  <si>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</si>
  <si>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</si>
  <si>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</si>
  <si>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</si>
  <si>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</si>
  <si>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</si>
  <si>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</si>
  <si>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</si>
  <si>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</si>
  <si>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</si>
  <si>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</si>
  <si>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</si>
  <si>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</si>
  <si>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</si>
  <si>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</si>
  <si>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</si>
  <si>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</si>
  <si>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</si>
  <si>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</si>
  <si>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</si>
  <si>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</si>
  <si>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</si>
  <si>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</si>
  <si>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</si>
  <si>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</si>
  <si>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</si>
  <si>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</si>
  <si>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</si>
  <si>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</si>
  <si>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</si>
  <si>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</si>
  <si>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</si>
  <si>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</si>
  <si>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</si>
  <si>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</si>
  <si>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</si>
  <si>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</si>
  <si>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</si>
  <si>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</si>
  <si>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</si>
  <si>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</si>
  <si>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</si>
  <si>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</si>
  <si>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</si>
  <si>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</si>
  <si>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</si>
  <si>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</si>
  <si>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</si>
  <si>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</si>
  <si>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</si>
  <si>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</si>
  <si>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</si>
  <si>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</si>
  <si>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</si>
  <si>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</si>
  <si>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</si>
  <si>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</si>
  <si>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</si>
  <si>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</si>
  <si>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</si>
  <si>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</si>
  <si>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</si>
  <si>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</si>
  <si>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</si>
  <si>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</si>
  <si>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</si>
  <si>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</si>
  <si>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</si>
  <si>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</si>
  <si>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</si>
  <si>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</si>
  <si>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</si>
  <si>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</si>
  <si>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</si>
  <si>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</si>
  <si>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</si>
  <si>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</si>
  <si>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</si>
  <si>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</si>
  <si>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</si>
  <si>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</si>
  <si>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</si>
  <si>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</si>
  <si>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</si>
  <si>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</si>
  <si>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</si>
  <si>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</si>
  <si>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</si>
  <si>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</si>
  <si>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</si>
  <si>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</si>
  <si>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</si>
  <si>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</si>
  <si>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</si>
  <si>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</si>
  <si>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</si>
  <si>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</si>
  <si>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</si>
  <si>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</si>
  <si>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</si>
  <si>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</si>
  <si>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</si>
  <si>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</si>
  <si>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</si>
  <si>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</si>
  <si>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</si>
  <si>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</si>
  <si>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</si>
  <si>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</si>
  <si>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</si>
  <si>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</si>
  <si>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</si>
  <si>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</si>
  <si>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</si>
  <si>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</si>
  <si>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</si>
  <si>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</si>
  <si>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</si>
  <si>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</si>
  <si>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</si>
  <si>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</si>
  <si>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</si>
  <si>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</si>
  <si>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</si>
  <si>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</si>
  <si>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</si>
  <si>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</si>
  <si>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</si>
  <si>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</si>
  <si>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</si>
  <si>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</si>
  <si>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</si>
  <si>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</si>
  <si>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</si>
  <si>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</si>
  <si>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</si>
  <si>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</si>
  <si>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</si>
  <si>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</si>
  <si>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</si>
  <si>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</si>
  <si>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</si>
  <si>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</si>
  <si>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</si>
  <si>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</si>
  <si>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</si>
  <si>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</si>
  <si>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</si>
  <si>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</si>
  <si>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</si>
  <si>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</si>
  <si>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</si>
  <si>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</si>
  <si>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</si>
  <si>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</si>
  <si>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</si>
  <si>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</si>
  <si>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</si>
  <si>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</si>
  <si>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</si>
  <si>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</si>
  <si>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</si>
  <si>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</si>
  <si>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</si>
  <si>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</si>
  <si>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</si>
  <si>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</si>
  <si>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</si>
  <si>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</si>
  <si>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</si>
  <si>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</si>
  <si>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</si>
  <si>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</si>
  <si>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</si>
  <si>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</si>
  <si>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</si>
  <si>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</si>
  <si>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</si>
  <si>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</si>
  <si>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</si>
  <si>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</si>
  <si>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</si>
  <si>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</si>
  <si>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</si>
  <si>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</si>
  <si>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</si>
  <si>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</si>
  <si>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</si>
  <si>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</si>
  <si>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</si>
  <si>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</si>
  <si>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</si>
  <si>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</si>
  <si>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</si>
  <si>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</si>
  <si>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</si>
  <si>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</si>
  <si>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</si>
  <si>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</si>
  <si>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</si>
  <si>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</si>
  <si>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</si>
  <si>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</si>
  <si>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</si>
  <si>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</si>
  <si>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</si>
  <si>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</si>
  <si>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</si>
  <si>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</si>
  <si>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</si>
  <si>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</si>
  <si>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</si>
  <si>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</si>
  <si>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</si>
  <si>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</si>
  <si>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</si>
  <si>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</si>
  <si>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</si>
  <si>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</si>
  <si>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</si>
  <si>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</si>
  <si>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</si>
  <si>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</si>
  <si>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</si>
  <si>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</si>
  <si>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</si>
  <si>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</si>
  <si>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</si>
  <si>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</si>
  <si>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</si>
  <si>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</si>
  <si>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</si>
  <si>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</si>
  <si>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</si>
  <si>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</si>
  <si>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</si>
  <si>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</si>
  <si>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</si>
  <si>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</si>
  <si>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</si>
  <si>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</si>
  <si>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</si>
  <si>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</si>
  <si>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</si>
  <si>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</si>
  <si>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</si>
  <si>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</si>
  <si>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</si>
  <si>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</si>
  <si>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</si>
  <si>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</si>
  <si>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</si>
  <si>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</si>
  <si>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</si>
  <si>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</si>
  <si>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</si>
  <si>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</si>
  <si>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</si>
  <si>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</si>
  <si>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</si>
  <si>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</si>
  <si>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</si>
  <si>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</si>
  <si>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</si>
  <si>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</si>
  <si>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</si>
  <si>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</si>
  <si>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</si>
  <si>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</si>
  <si>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</si>
  <si>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</si>
  <si>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</si>
  <si>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</si>
  <si>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</si>
  <si>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</si>
  <si>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</si>
  <si>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</si>
  <si>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</si>
  <si>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</si>
  <si>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</si>
  <si>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</si>
  <si>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</si>
  <si>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</si>
  <si>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</si>
  <si>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</si>
  <si>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</si>
  <si>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</si>
  <si>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</si>
  <si>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</si>
  <si>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</si>
  <si>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</si>
  <si>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</si>
  <si>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</si>
  <si>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</si>
  <si>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</si>
  <si>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</si>
  <si>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</si>
  <si>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</si>
  <si>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</si>
  <si>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</si>
  <si>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</si>
  <si>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</si>
  <si>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</si>
  <si>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</si>
  <si>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</si>
  <si>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</si>
  <si>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</si>
  <si>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</si>
  <si>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</si>
  <si>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</si>
  <si>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</si>
  <si>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</si>
  <si>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</si>
  <si>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</si>
  <si>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</si>
  <si>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</si>
  <si>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</si>
  <si>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</si>
  <si>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</si>
  <si>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</si>
  <si>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</si>
  <si>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</si>
  <si>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</si>
  <si>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</si>
  <si>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</si>
  <si>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</si>
  <si>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</si>
  <si>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</si>
  <si>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</si>
  <si>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</si>
  <si>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</si>
  <si>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</si>
  <si>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</si>
  <si>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</si>
  <si>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</si>
  <si>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</si>
  <si>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</si>
  <si>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</si>
  <si>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</si>
  <si>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</si>
  <si>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</si>
  <si>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</si>
  <si>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</si>
  <si>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</si>
  <si>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</si>
  <si>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</si>
  <si>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</si>
  <si>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</si>
  <si>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</si>
  <si>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</si>
  <si>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</si>
  <si>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</si>
  <si>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</si>
  <si>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</si>
  <si>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</si>
  <si>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</si>
  <si>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</si>
  <si>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</si>
  <si>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</si>
  <si>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</si>
  <si>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</si>
  <si>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</si>
  <si>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</si>
  <si>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</si>
  <si>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</si>
  <si>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</si>
  <si>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</si>
  <si>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</si>
  <si>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</si>
  <si>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</si>
  <si>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</si>
  <si>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</si>
  <si>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</si>
  <si>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</si>
  <si>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</si>
  <si>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</si>
  <si>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</si>
  <si>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</si>
  <si>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</si>
  <si>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</si>
  <si>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</si>
  <si>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</si>
  <si>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</si>
  <si>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</si>
  <si>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</si>
  <si>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</si>
  <si>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</si>
  <si>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</si>
  <si>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</si>
  <si>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</si>
  <si>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</si>
  <si>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</si>
  <si>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</si>
  <si>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</si>
  <si>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</si>
  <si>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</si>
  <si>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</si>
  <si>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</si>
  <si>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</si>
  <si>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</si>
  <si>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</si>
  <si>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</si>
  <si>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</si>
  <si>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</si>
  <si>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</si>
  <si>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</si>
  <si>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</si>
  <si>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</si>
  <si>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</si>
  <si>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</si>
  <si>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</si>
  <si>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</si>
  <si>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</si>
  <si>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</si>
  <si>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</si>
  <si>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</si>
  <si>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</si>
  <si>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</si>
  <si>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</si>
  <si>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</si>
  <si>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</si>
  <si>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</si>
  <si>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</si>
  <si>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</si>
  <si>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</si>
  <si>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</si>
  <si>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</si>
  <si>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</si>
  <si>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</si>
  <si>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</si>
  <si>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</si>
  <si>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</si>
  <si>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</si>
  <si>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</si>
  <si>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</si>
  <si>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</si>
  <si>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</si>
  <si>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</si>
  <si>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</si>
  <si>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</si>
  <si>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</si>
  <si>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</si>
  <si>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</si>
  <si>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</si>
  <si>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</si>
  <si>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</si>
  <si>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</si>
  <si>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</si>
  <si>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</si>
  <si>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</si>
  <si>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</si>
  <si>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</si>
  <si>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</si>
  <si>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</si>
  <si>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</si>
  <si>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</si>
  <si>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</si>
  <si>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</si>
  <si>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</si>
  <si>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</si>
  <si>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</si>
  <si>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</si>
  <si>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</si>
  <si>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</si>
  <si>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</si>
  <si>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</si>
  <si>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</si>
  <si>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</si>
  <si>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</si>
  <si>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</si>
  <si>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</si>
  <si>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</si>
  <si>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</si>
  <si>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</si>
  <si>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</si>
  <si>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</si>
  <si>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</si>
  <si>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</si>
  <si>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</si>
  <si>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</si>
  <si>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</si>
  <si>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</si>
  <si>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</si>
  <si>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</si>
  <si>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</si>
  <si>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</si>
  <si>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</si>
  <si>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</si>
  <si>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</si>
  <si>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</si>
  <si>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</si>
  <si>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</si>
  <si>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</si>
  <si>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</si>
  <si>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</si>
  <si>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</si>
  <si>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</si>
  <si>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</si>
  <si>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</si>
  <si>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</si>
  <si>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</si>
  <si>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</si>
  <si>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</si>
  <si>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</si>
  <si>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</si>
  <si>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</si>
  <si>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</si>
  <si>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</si>
  <si>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</si>
  <si>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</si>
  <si>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</si>
  <si>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</si>
  <si>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</si>
  <si>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</si>
  <si>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</si>
  <si>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</si>
  <si>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</si>
  <si>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</si>
  <si>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</si>
  <si>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</si>
  <si>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</si>
  <si>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</si>
  <si>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</si>
  <si>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</si>
  <si>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</si>
  <si>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</si>
  <si>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</si>
  <si>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</si>
  <si>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</si>
  <si>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</si>
  <si>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</si>
  <si>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</si>
  <si>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</si>
  <si>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</si>
  <si>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</si>
  <si>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</si>
  <si>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</si>
  <si>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</si>
  <si>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</si>
  <si>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</si>
  <si>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</si>
  <si>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</si>
  <si>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</si>
  <si>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</si>
  <si>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</si>
  <si>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</si>
  <si>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</si>
  <si>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</si>
  <si>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</si>
  <si>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</si>
  <si>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</si>
  <si>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</si>
  <si>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</si>
  <si>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</si>
  <si>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</si>
  <si>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</si>
  <si>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</si>
  <si>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</si>
  <si>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</si>
  <si>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</si>
  <si>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</si>
  <si>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</si>
  <si>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</si>
  <si>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</si>
  <si>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</si>
  <si>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</si>
  <si>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</si>
  <si>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</si>
  <si>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</si>
  <si>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</si>
  <si>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</si>
  <si>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</si>
  <si>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</si>
  <si>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</si>
  <si>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</si>
  <si>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</si>
  <si>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</si>
  <si>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</si>
  <si>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</si>
  <si>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</si>
  <si>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</si>
  <si>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</si>
  <si>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</si>
  <si>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</si>
  <si>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</si>
  <si>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</si>
  <si>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</si>
  <si>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</si>
  <si>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</si>
  <si>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</si>
  <si>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</si>
  <si>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</si>
  <si>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</si>
  <si>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</si>
  <si>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</si>
  <si>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</si>
  <si>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</si>
  <si>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</si>
  <si>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</si>
  <si>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</si>
  <si>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</si>
  <si>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</si>
  <si>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</si>
  <si>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</si>
  <si>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</si>
  <si>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</si>
  <si>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</si>
  <si>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</si>
  <si>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</si>
  <si>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</si>
  <si>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</si>
  <si>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</si>
  <si>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</si>
  <si>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</si>
  <si>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</si>
  <si>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</si>
  <si>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</si>
  <si>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</si>
  <si>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</si>
  <si>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</si>
  <si>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</si>
  <si>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</si>
  <si>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</si>
  <si>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</si>
  <si>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</si>
  <si>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</si>
  <si>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</si>
  <si>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</si>
  <si>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</si>
  <si>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</si>
  <si>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</si>
  <si>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</si>
  <si>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</si>
  <si>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</si>
  <si>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</si>
  <si>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</si>
  <si>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</si>
  <si>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</si>
  <si>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</si>
  <si>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</si>
  <si>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</si>
  <si>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</si>
  <si>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</si>
  <si>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</si>
  <si>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</si>
  <si>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</si>
  <si>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</si>
  <si>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</si>
  <si>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</si>
  <si>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</si>
  <si>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</si>
  <si>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</si>
  <si>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</si>
  <si>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</si>
  <si>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</si>
  <si>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</si>
  <si>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</si>
  <si>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</si>
  <si>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</si>
  <si>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</si>
  <si>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</si>
  <si>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</si>
  <si>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</si>
  <si>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</si>
  <si>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</si>
  <si>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</si>
  <si>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</si>
  <si>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</si>
  <si>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</si>
  <si>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</si>
  <si>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</si>
  <si>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</si>
  <si>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</si>
  <si>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</si>
  <si>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</si>
  <si>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</si>
  <si>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</si>
  <si>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</si>
  <si>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</si>
  <si>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</si>
  <si>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</si>
  <si>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</si>
  <si>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</si>
  <si>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</si>
  <si>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</si>
  <si>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</si>
  <si>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</si>
  <si>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</si>
  <si>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</si>
  <si>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</si>
  <si>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</si>
  <si>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</si>
  <si>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</si>
  <si>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</si>
  <si>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</si>
  <si>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</si>
  <si>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</si>
  <si>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</si>
  <si>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</si>
  <si>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</si>
  <si>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</si>
  <si>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</si>
  <si>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</si>
  <si>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</si>
  <si>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</si>
  <si>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</si>
  <si>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</si>
  <si>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</si>
  <si>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</si>
  <si>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</si>
  <si>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</si>
  <si>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</si>
  <si>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</si>
  <si>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</si>
  <si>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</si>
  <si>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</si>
  <si>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</si>
  <si>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</si>
  <si>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</si>
  <si>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</si>
  <si>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</si>
  <si>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</si>
  <si>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</si>
  <si>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</si>
  <si>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</si>
  <si>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</si>
  <si>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</si>
  <si>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</si>
  <si>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</si>
  <si>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</si>
  <si>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</si>
  <si>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</si>
  <si>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</si>
  <si>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</si>
  <si>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</si>
  <si>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</si>
  <si>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</si>
  <si>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</si>
  <si>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</si>
  <si>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</si>
  <si>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</si>
  <si>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</si>
  <si>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</si>
  <si>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</si>
  <si>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</si>
  <si>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</si>
  <si>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</si>
  <si>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</si>
  <si>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</si>
  <si>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</si>
  <si>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</si>
  <si>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</si>
  <si>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</si>
  <si>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</si>
  <si>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</si>
  <si>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</si>
  <si>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</si>
  <si>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</si>
  <si>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</si>
  <si>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</si>
  <si>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</si>
  <si>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</si>
  <si>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</si>
  <si>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</si>
  <si>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</si>
  <si>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</si>
  <si>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</si>
  <si>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</si>
  <si>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</si>
  <si>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</si>
  <si>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</si>
  <si>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</si>
  <si>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</si>
  <si>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</si>
  <si>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</si>
  <si>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</si>
  <si>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</si>
  <si>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</si>
  <si>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</si>
  <si>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</si>
  <si>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</si>
  <si>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</si>
  <si>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</si>
  <si>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</si>
  <si>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</si>
  <si>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</si>
  <si>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</si>
  <si>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</si>
  <si>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</si>
  <si>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</si>
  <si>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</si>
  <si>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</si>
  <si>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</si>
  <si>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</si>
  <si>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</si>
  <si>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</si>
  <si>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</si>
  <si>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</si>
  <si>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</si>
  <si>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</si>
  <si>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</si>
  <si>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</si>
  <si>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</si>
  <si>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</si>
  <si>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</si>
  <si>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</si>
  <si>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</si>
  <si>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</si>
  <si>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</si>
  <si>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</si>
  <si>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</si>
  <si>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</si>
  <si>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</si>
  <si>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</si>
  <si>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</si>
  <si>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</si>
  <si>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</si>
  <si>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</si>
  <si>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</si>
  <si>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</si>
  <si>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</si>
  <si>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</si>
  <si>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</si>
  <si>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</si>
  <si>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</si>
  <si>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</si>
  <si>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</si>
  <si>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</si>
  <si>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</si>
  <si>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</si>
  <si>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</si>
  <si>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</si>
  <si>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</si>
  <si>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</si>
  <si>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</si>
  <si>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</si>
  <si>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</si>
  <si>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</si>
  <si>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</si>
  <si>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</si>
  <si>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</si>
  <si>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</si>
  <si>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</si>
  <si>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</si>
  <si>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</si>
  <si>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</si>
  <si>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</si>
  <si>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</si>
  <si>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</si>
  <si>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</si>
  <si>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</si>
  <si>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</si>
  <si>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</si>
  <si>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</si>
  <si>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</si>
  <si>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</si>
  <si>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</si>
  <si>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</si>
  <si>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</si>
  <si>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</si>
  <si>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</si>
  <si>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</si>
  <si>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</si>
  <si>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</si>
  <si>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</si>
  <si>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</si>
  <si>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</si>
  <si>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</si>
  <si>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</si>
  <si>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</si>
  <si>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</si>
  <si>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</si>
  <si>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</si>
  <si>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</si>
  <si>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</si>
  <si>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</si>
  <si>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</si>
  <si>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</si>
  <si>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</si>
  <si>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</si>
  <si>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</si>
  <si>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</si>
  <si>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</si>
  <si>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</si>
  <si>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</si>
  <si>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</si>
  <si>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</si>
  <si>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</si>
  <si>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</si>
  <si>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</si>
  <si>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</si>
  <si>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</si>
  <si>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</si>
  <si>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</si>
  <si>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</si>
  <si>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</si>
  <si>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</si>
  <si>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</si>
  <si>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</si>
  <si>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</si>
  <si>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</si>
  <si>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</si>
  <si>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</si>
  <si>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</si>
  <si>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</si>
  <si>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</si>
  <si>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</si>
  <si>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</si>
  <si>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</si>
  <si>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</si>
  <si>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</si>
  <si>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</si>
  <si>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</si>
  <si>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</si>
  <si>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</si>
  <si>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</si>
  <si>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</si>
  <si>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</si>
  <si>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</si>
  <si>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</si>
  <si>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</si>
  <si>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</si>
  <si>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</si>
  <si>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</si>
  <si>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</si>
  <si>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</si>
  <si>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</si>
  <si>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</si>
  <si>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</si>
  <si>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</si>
  <si>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</si>
  <si>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</si>
  <si>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</si>
  <si>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</si>
  <si>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</si>
  <si>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</si>
  <si>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</si>
  <si>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</si>
  <si>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</si>
  <si>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</si>
  <si>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</si>
  <si>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</si>
  <si>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</si>
  <si>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</si>
  <si>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</si>
  <si>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</si>
  <si>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</si>
  <si>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</si>
  <si>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</si>
  <si>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</si>
  <si>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</si>
  <si>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</si>
  <si>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</si>
  <si>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</si>
  <si>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</si>
  <si>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</si>
  <si>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</si>
  <si>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</si>
  <si>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</si>
  <si>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</si>
  <si>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</si>
  <si>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</si>
  <si>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</si>
  <si>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</si>
  <si>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</si>
  <si>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</si>
  <si>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</si>
  <si>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</si>
  <si>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</si>
  <si>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</si>
  <si>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</si>
  <si>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</si>
  <si>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</si>
  <si>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</si>
  <si>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</si>
  <si>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</si>
  <si>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</si>
  <si>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</si>
  <si>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</si>
  <si>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</si>
  <si>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</si>
  <si>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</si>
  <si>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</si>
  <si>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</si>
  <si>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</si>
  <si>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</si>
  <si>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</si>
  <si>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</si>
  <si>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</si>
  <si>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</si>
  <si>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</si>
  <si>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</si>
  <si>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</si>
  <si>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</si>
  <si>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</si>
  <si>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</si>
  <si>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</si>
  <si>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</si>
  <si>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</si>
  <si>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</si>
  <si>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</si>
  <si>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</si>
  <si>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</si>
  <si>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</si>
  <si>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</si>
  <si>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</si>
  <si>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</si>
  <si>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</si>
  <si>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</si>
  <si>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</si>
  <si>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</si>
  <si>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</si>
  <si>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</si>
  <si>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</si>
  <si>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</si>
  <si>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</si>
  <si>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</si>
  <si>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</si>
  <si>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</si>
  <si>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</si>
  <si>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</si>
  <si>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</si>
  <si>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</si>
  <si>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</si>
  <si>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</si>
  <si>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</si>
  <si>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</si>
  <si>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</si>
  <si>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</si>
  <si>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</si>
  <si>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</si>
  <si>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</si>
  <si>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</si>
  <si>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</si>
  <si>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</si>
  <si>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</si>
  <si>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</si>
  <si>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</si>
  <si>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</si>
  <si>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</si>
  <si>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</si>
  <si>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</si>
  <si>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</si>
  <si>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</si>
  <si>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</si>
  <si>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</si>
  <si>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</si>
  <si>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</si>
  <si>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</si>
  <si>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</si>
  <si>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</si>
  <si>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</si>
  <si>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</si>
  <si>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</si>
  <si>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</si>
  <si>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</si>
  <si>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</si>
  <si>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</si>
  <si>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</si>
  <si>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</si>
  <si>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</si>
  <si>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</si>
  <si>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</si>
  <si>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</si>
  <si>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</si>
  <si>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</si>
  <si>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</si>
  <si>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</si>
  <si>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</si>
  <si>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</si>
  <si>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</si>
  <si>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</si>
  <si>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</si>
  <si>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</si>
  <si>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</si>
  <si>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</si>
  <si>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</si>
  <si>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</si>
  <si>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</si>
  <si>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</si>
  <si>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</si>
  <si>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</si>
  <si>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</si>
  <si>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</si>
  <si>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</si>
  <si>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</si>
  <si>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</si>
  <si>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</si>
  <si>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</si>
  <si>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</si>
  <si>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</si>
  <si>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</si>
  <si>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</si>
  <si>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</si>
  <si>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</si>
  <si>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</si>
  <si>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</si>
  <si>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</si>
  <si>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</si>
  <si>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</si>
  <si>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</si>
  <si>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</si>
  <si>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</si>
  <si>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</si>
  <si>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</si>
  <si>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</si>
  <si>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</si>
  <si>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</si>
  <si>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</si>
  <si>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</si>
  <si>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</si>
  <si>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</si>
  <si>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</si>
  <si>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</si>
  <si>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</si>
  <si>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</si>
  <si>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</si>
  <si>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</si>
  <si>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</si>
  <si>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</si>
  <si>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</si>
  <si>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</si>
  <si>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</si>
  <si>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</si>
  <si>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</si>
  <si>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</si>
  <si>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</si>
  <si>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</si>
  <si>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</si>
  <si>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</si>
  <si>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</si>
  <si>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</si>
  <si>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</si>
  <si>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</si>
  <si>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</si>
  <si>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</si>
  <si>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</si>
  <si>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</si>
  <si>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</si>
  <si>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</si>
  <si>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</si>
  <si>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</si>
  <si>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</si>
  <si>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</si>
  <si>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</si>
  <si>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</si>
  <si>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</si>
  <si>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</si>
  <si>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</si>
  <si>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</si>
  <si>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</si>
  <si>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</si>
  <si>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</si>
  <si>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</si>
  <si>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</si>
  <si>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</si>
  <si>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</si>
  <si>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</si>
  <si>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</si>
  <si>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</si>
  <si>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</si>
  <si>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</si>
  <si>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</si>
  <si>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</si>
  <si>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</si>
  <si>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</si>
  <si>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</si>
  <si>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</si>
  <si>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</si>
  <si>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</si>
  <si>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</si>
  <si>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</si>
  <si>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</si>
  <si>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</si>
  <si>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</si>
  <si>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</si>
  <si>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</si>
  <si>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</si>
  <si>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</si>
  <si>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</si>
  <si>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</si>
  <si>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</si>
  <si>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</si>
  <si>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</si>
  <si>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</si>
  <si>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</si>
  <si>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</si>
  <si>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</si>
  <si>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</si>
  <si>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</si>
  <si>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</si>
  <si>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</si>
  <si>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</si>
  <si>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</si>
  <si>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</si>
  <si>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</si>
  <si>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</si>
  <si>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</si>
  <si>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</si>
  <si>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</si>
  <si>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</si>
  <si>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</si>
  <si>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</si>
  <si>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</si>
  <si>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</si>
  <si>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</si>
  <si>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</si>
  <si>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</si>
  <si>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</si>
  <si>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</si>
  <si>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</si>
  <si>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</si>
  <si>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</si>
  <si>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</si>
  <si>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</si>
  <si>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</si>
  <si>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</si>
  <si>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</si>
  <si>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</si>
  <si>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</si>
  <si>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</si>
  <si>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</si>
  <si>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</si>
  <si>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</si>
  <si>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</si>
  <si>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</si>
  <si>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</si>
  <si>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</si>
  <si>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</si>
  <si>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</si>
  <si>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</si>
  <si>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</si>
  <si>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</si>
  <si>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</si>
  <si>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</si>
  <si>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</si>
  <si>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</si>
  <si>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</si>
  <si>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</si>
  <si>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</si>
  <si>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</si>
  <si>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</si>
  <si>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</si>
  <si>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</si>
  <si>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</si>
  <si>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</si>
  <si>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</si>
  <si>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</si>
  <si>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</si>
  <si>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</si>
  <si>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</si>
  <si>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</si>
  <si>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</si>
  <si>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</si>
  <si>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</si>
  <si>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</si>
  <si>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</si>
  <si>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</si>
  <si>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</si>
  <si>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</si>
  <si>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</si>
  <si>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</si>
  <si>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</si>
  <si>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</si>
  <si>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</si>
  <si>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</si>
  <si>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</si>
  <si>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</si>
  <si>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</si>
  <si>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</si>
  <si>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</si>
  <si>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</si>
  <si>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</si>
  <si>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</si>
  <si>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</si>
  <si>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</si>
  <si>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</si>
  <si>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</si>
  <si>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</si>
  <si>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</si>
  <si>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</si>
  <si>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</si>
  <si>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</si>
  <si>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</si>
  <si>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</si>
  <si>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</si>
  <si>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</si>
  <si>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</si>
  <si>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</si>
  <si>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</si>
  <si>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</si>
  <si>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</si>
  <si>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</si>
  <si>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</si>
  <si>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</si>
  <si>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</si>
  <si>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</si>
  <si>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</si>
  <si>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</si>
  <si>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</si>
  <si>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</si>
  <si>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</si>
  <si>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</si>
  <si>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</si>
  <si>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</si>
  <si>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</si>
  <si>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</si>
  <si>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</si>
  <si>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</si>
  <si>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</si>
  <si>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</si>
  <si>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</si>
  <si>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</si>
  <si>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</si>
  <si>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</si>
  <si>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</si>
  <si>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</si>
  <si>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</si>
  <si>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</si>
  <si>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</si>
  <si>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</si>
  <si>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</si>
  <si>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</si>
  <si>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</si>
  <si>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</si>
  <si>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</si>
  <si>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</si>
  <si>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</si>
  <si>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</si>
  <si>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</si>
  <si>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</si>
  <si>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</si>
  <si>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</si>
  <si>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</si>
  <si>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</si>
  <si>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</si>
  <si>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</si>
  <si>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</si>
  <si>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</si>
  <si>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</si>
  <si>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</si>
  <si>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</si>
  <si>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</si>
  <si>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</si>
  <si>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</si>
  <si>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</si>
  <si>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</si>
  <si>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</si>
  <si>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</si>
  <si>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</si>
  <si>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</si>
  <si>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</si>
  <si>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</si>
  <si>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</si>
  <si>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</si>
  <si>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</si>
  <si>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</si>
  <si>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</si>
  <si>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</si>
  <si>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</si>
  <si>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</si>
  <si>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</si>
  <si>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</si>
  <si>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</si>
  <si>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</si>
  <si>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</si>
  <si>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</si>
  <si>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</si>
  <si>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</si>
  <si>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</si>
  <si>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</si>
  <si>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</si>
  <si>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</si>
  <si>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</si>
  <si>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</si>
  <si>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</si>
  <si>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</si>
  <si>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</si>
  <si>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</si>
  <si>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</si>
  <si>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</si>
  <si>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</si>
  <si>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</si>
  <si>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</si>
  <si>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</si>
  <si>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</si>
  <si>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</si>
  <si>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</si>
  <si>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</si>
  <si>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</si>
  <si>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</si>
  <si>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</si>
  <si>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</si>
  <si>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</si>
  <si>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</si>
  <si>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</si>
  <si>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</si>
  <si>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</si>
  <si>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</si>
  <si>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</si>
  <si>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</si>
  <si>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</si>
  <si>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</si>
  <si>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</si>
  <si>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</si>
  <si>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</si>
  <si>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</si>
  <si>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</si>
  <si>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</si>
  <si>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</si>
  <si>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</si>
  <si>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</si>
  <si>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</si>
  <si>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</si>
  <si>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</si>
  <si>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</si>
  <si>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</si>
  <si>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</si>
  <si>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</si>
  <si>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</si>
  <si>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</si>
  <si>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</si>
  <si>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</si>
  <si>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</si>
  <si>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</si>
  <si>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</si>
  <si>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</si>
  <si>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</si>
  <si>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</si>
  <si>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</si>
  <si>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</si>
  <si>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</si>
  <si>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</si>
  <si>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</si>
  <si>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</si>
  <si>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</si>
  <si>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</si>
  <si>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</si>
  <si>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</si>
  <si>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</si>
  <si>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</si>
  <si>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</si>
  <si>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</si>
  <si>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</si>
  <si>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</si>
  <si>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</si>
  <si>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</si>
  <si>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</si>
  <si>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</si>
  <si>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</si>
  <si>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</si>
  <si>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</si>
  <si>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</si>
  <si>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</si>
  <si>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</si>
  <si>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</si>
  <si>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</si>
  <si>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</si>
  <si>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</si>
  <si>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</si>
  <si>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</si>
  <si>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</si>
  <si>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</si>
  <si>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</si>
  <si>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</si>
  <si>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</si>
  <si>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</si>
  <si>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</si>
  <si>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</si>
  <si>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</si>
  <si>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</si>
  <si>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</si>
  <si>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</si>
  <si>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</si>
  <si>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</si>
  <si>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</si>
  <si>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</si>
  <si>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</si>
  <si>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</si>
  <si>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</si>
  <si>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</si>
  <si>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</si>
  <si>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</si>
  <si>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</si>
  <si>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</si>
  <si>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</si>
  <si>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</si>
  <si>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</si>
  <si>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</si>
  <si>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</si>
  <si>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</si>
  <si>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</si>
  <si>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</si>
  <si>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</si>
  <si>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</si>
  <si>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</si>
  <si>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</si>
  <si>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</si>
  <si>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</si>
  <si>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</si>
  <si>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</si>
  <si>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</si>
  <si>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</si>
  <si>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</si>
  <si>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</si>
  <si>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</si>
  <si>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</si>
  <si>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</si>
  <si>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</si>
  <si>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</si>
  <si>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</si>
  <si>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</si>
  <si>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</si>
  <si>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</si>
  <si>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</si>
  <si>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</si>
  <si>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</si>
  <si>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</si>
  <si>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</si>
  <si>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</si>
  <si>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</si>
  <si>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</si>
  <si>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</si>
  <si>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</si>
  <si>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</si>
  <si>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</si>
  <si>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</si>
  <si>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</si>
  <si>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</si>
  <si>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</si>
  <si>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</si>
  <si>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</si>
  <si>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</si>
  <si>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</si>
  <si>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</si>
  <si>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</si>
  <si>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</si>
  <si>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</si>
  <si>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</si>
  <si>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</si>
  <si>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</si>
  <si>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</si>
  <si>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</si>
  <si>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</si>
  <si>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</si>
  <si>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</si>
  <si>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</si>
  <si>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</si>
  <si>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</si>
  <si>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</si>
  <si>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</si>
  <si>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</si>
  <si>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</si>
  <si>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</si>
  <si>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</si>
  <si>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</si>
  <si>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</si>
  <si>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</si>
  <si>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</si>
  <si>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</si>
  <si>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</si>
  <si>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</si>
  <si>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</si>
  <si>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</si>
  <si>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</si>
  <si>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</si>
  <si>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</si>
  <si>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</si>
  <si>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</si>
  <si>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</si>
  <si>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</si>
  <si>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</si>
  <si>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</si>
  <si>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</si>
  <si>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</si>
  <si>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</si>
  <si>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</si>
  <si>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</si>
  <si>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</si>
  <si>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</si>
  <si>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</si>
  <si>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</si>
  <si>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</si>
  <si>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</si>
  <si>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</si>
  <si>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</si>
  <si>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</si>
  <si>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</si>
  <si>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</si>
  <si>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</si>
  <si>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</si>
  <si>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</si>
  <si>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</si>
  <si>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</si>
  <si>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</si>
  <si>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</si>
  <si>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</si>
  <si>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</si>
  <si>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</si>
  <si>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</si>
  <si>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</si>
  <si>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</si>
  <si>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</si>
  <si>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</si>
  <si>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</si>
  <si>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</si>
  <si>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</si>
  <si>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</si>
  <si>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</si>
  <si>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</si>
  <si>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</si>
  <si>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</si>
  <si>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</si>
  <si>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</si>
  <si>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</si>
  <si>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</si>
  <si>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</si>
  <si>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</si>
  <si>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</si>
  <si>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</si>
  <si>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</si>
  <si>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</si>
  <si>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</si>
  <si>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</si>
  <si>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</si>
  <si>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</si>
  <si>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</si>
  <si>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</si>
  <si>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</si>
  <si>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</si>
  <si>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</si>
  <si>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</si>
  <si>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</si>
  <si>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</si>
  <si>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</si>
  <si>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</si>
  <si>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</si>
  <si>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</si>
  <si>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</si>
  <si>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</si>
  <si>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</si>
  <si>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</si>
  <si>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</si>
  <si>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</si>
  <si>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</si>
  <si>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</si>
  <si>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</si>
  <si>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</si>
  <si>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</si>
  <si>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</si>
  <si>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</si>
  <si>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</si>
  <si>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</si>
  <si>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</si>
  <si>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</si>
  <si>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</si>
  <si>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</si>
  <si>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</si>
  <si>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</si>
  <si>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</si>
  <si>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</si>
  <si>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</si>
  <si>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</si>
  <si>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</si>
  <si>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</si>
  <si>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</si>
  <si>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</si>
  <si>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</si>
  <si>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</si>
  <si>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</si>
  <si>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</si>
  <si>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</si>
  <si>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</si>
  <si>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</si>
  <si>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</si>
  <si>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</si>
  <si>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</si>
  <si>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</si>
  <si>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</si>
  <si>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</si>
  <si>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</si>
  <si>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</si>
  <si>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</si>
  <si>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</si>
  <si>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</si>
  <si>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</si>
  <si>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</si>
  <si>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</si>
  <si>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</si>
  <si>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</si>
  <si>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</si>
  <si>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</si>
  <si>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</si>
  <si>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</si>
  <si>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</si>
  <si>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</si>
  <si>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</si>
  <si>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</si>
  <si>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</si>
  <si>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</si>
  <si>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</si>
  <si>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</si>
  <si>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</si>
  <si>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</si>
  <si>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</si>
  <si>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</si>
  <si>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</si>
  <si>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</si>
  <si>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</si>
  <si>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</si>
  <si>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</si>
  <si>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</si>
  <si>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</si>
  <si>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</si>
  <si>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</si>
  <si>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</si>
  <si>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</si>
  <si>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</si>
  <si>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</si>
  <si>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</si>
  <si>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</si>
  <si>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</si>
  <si>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</si>
  <si>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</si>
  <si>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</si>
  <si>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</si>
  <si>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</si>
  <si>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</si>
  <si>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</si>
  <si>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</si>
  <si>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</si>
  <si>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</si>
  <si>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</si>
  <si>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</si>
  <si>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</si>
  <si>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</si>
  <si>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</si>
  <si>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</si>
  <si>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</si>
  <si>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</si>
  <si>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</si>
  <si>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</si>
  <si>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</si>
  <si>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</si>
  <si>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</si>
  <si>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</si>
  <si>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</si>
  <si>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</si>
  <si>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</si>
  <si>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</si>
  <si>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</si>
  <si>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</si>
  <si>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</si>
  <si>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</si>
  <si>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</si>
  <si>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</si>
  <si>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</si>
  <si>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</si>
  <si>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</si>
  <si>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</si>
  <si>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</si>
  <si>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</si>
  <si>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</si>
  <si>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</si>
  <si>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</si>
  <si>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</si>
  <si>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</si>
  <si>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</si>
  <si>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</si>
  <si>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</si>
  <si>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</si>
  <si>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</si>
  <si>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</si>
  <si>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</si>
  <si>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</si>
  <si>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</si>
  <si>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</si>
  <si>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</si>
  <si>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</si>
  <si>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</si>
  <si>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</si>
  <si>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</si>
  <si>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</si>
  <si>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</si>
  <si>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</si>
  <si>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</si>
  <si>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</si>
  <si>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</si>
  <si>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</si>
  <si>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</si>
  <si>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</si>
  <si>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</si>
  <si>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</si>
  <si>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</si>
  <si>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</si>
  <si>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</si>
  <si>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</si>
  <si>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</si>
  <si>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</si>
  <si>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</si>
  <si>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</si>
  <si>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</si>
  <si>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</si>
  <si>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</si>
  <si>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</si>
  <si>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</si>
  <si>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</si>
  <si>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</si>
  <si>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</si>
  <si>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</si>
  <si>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</si>
  <si>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</si>
  <si>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</si>
  <si>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</si>
  <si>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</si>
  <si>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</si>
  <si>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</si>
  <si>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</si>
  <si>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</si>
  <si>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</si>
  <si>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</si>
  <si>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</si>
  <si>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</si>
  <si>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</si>
  <si>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</si>
  <si>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</si>
  <si>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</si>
  <si>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</si>
  <si>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</si>
  <si>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</si>
  <si>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</si>
  <si>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</si>
  <si>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</si>
  <si>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</si>
  <si>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</si>
  <si>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</si>
  <si>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</si>
  <si>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</si>
  <si>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</si>
  <si>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</si>
  <si>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</si>
  <si>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</si>
  <si>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</si>
  <si>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</si>
  <si>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</si>
  <si>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</si>
  <si>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</si>
  <si>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</si>
  <si>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</si>
  <si>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</si>
  <si>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</si>
  <si>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</si>
  <si>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</si>
  <si>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</si>
  <si>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</si>
  <si>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</si>
  <si>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</si>
  <si>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</si>
  <si>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</si>
  <si>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</si>
  <si>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</si>
  <si>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</si>
  <si>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</si>
  <si>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</si>
  <si>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</si>
  <si>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</si>
  <si>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</si>
  <si>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</si>
  <si>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</si>
  <si>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</si>
  <si>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</si>
  <si>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</si>
  <si>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</si>
  <si>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</si>
  <si>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</si>
  <si>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</si>
  <si>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</si>
  <si>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</si>
  <si>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</si>
  <si>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</si>
  <si>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</si>
  <si>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</si>
  <si>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</si>
  <si>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</si>
  <si>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</si>
  <si>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</si>
  <si>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</si>
  <si>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</si>
  <si>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</si>
  <si>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</si>
  <si>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</si>
  <si>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</si>
  <si>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</si>
  <si>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</si>
  <si>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</si>
  <si>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</si>
  <si>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</si>
  <si>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</si>
  <si>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</si>
  <si>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</si>
  <si>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</si>
  <si>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</si>
  <si>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</si>
  <si>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</si>
  <si>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</si>
  <si>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</si>
  <si>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</si>
  <si>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</si>
  <si>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</si>
  <si>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</si>
  <si>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</si>
  <si>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</si>
  <si>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</si>
  <si>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</si>
  <si>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</si>
  <si>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</si>
  <si>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</si>
  <si>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</si>
  <si>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</si>
  <si>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</si>
  <si>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</si>
  <si>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</si>
  <si>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</si>
  <si>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</si>
  <si>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</si>
  <si>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</si>
  <si>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</si>
  <si>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</si>
  <si>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</si>
  <si>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</si>
  <si>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</si>
  <si>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</si>
  <si>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</si>
  <si>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</si>
  <si>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</si>
  <si>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</si>
  <si>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</si>
  <si>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</si>
  <si>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</si>
  <si>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</si>
  <si>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</si>
  <si>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</si>
  <si>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</si>
  <si>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</si>
  <si>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</si>
  <si>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</si>
  <si>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</si>
  <si>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</si>
  <si>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</si>
  <si>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</si>
  <si>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</si>
  <si>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</si>
  <si>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</si>
  <si>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</si>
  <si>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</si>
  <si>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</si>
  <si>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</si>
  <si>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</si>
  <si>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</si>
  <si>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</si>
  <si>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</si>
  <si>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</si>
  <si>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</si>
  <si>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</si>
  <si>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</si>
  <si>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</si>
  <si>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</si>
  <si>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</si>
  <si>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</si>
  <si>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</si>
  <si>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</si>
  <si>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</si>
  <si>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</si>
  <si>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</si>
  <si>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</si>
  <si>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</si>
  <si>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</si>
  <si>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</si>
  <si>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</si>
  <si>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</si>
  <si>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</si>
  <si>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</si>
  <si>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</si>
  <si>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</si>
  <si>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</si>
  <si>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</si>
  <si>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</si>
  <si>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</si>
  <si>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</si>
  <si>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</si>
  <si>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</si>
  <si>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</si>
  <si>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</si>
  <si>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</si>
  <si>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</si>
  <si>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</si>
  <si>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</si>
  <si>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</si>
  <si>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</si>
  <si>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</si>
  <si>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</si>
  <si>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</si>
  <si>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</si>
  <si>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</si>
  <si>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</si>
  <si>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</si>
  <si>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</si>
  <si>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</si>
  <si>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</si>
  <si>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</si>
  <si>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</si>
  <si>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</si>
  <si>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</si>
  <si>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</si>
  <si>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</si>
  <si>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</si>
  <si>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</si>
  <si>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</si>
  <si>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</si>
  <si>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</si>
  <si>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</si>
  <si>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</si>
  <si>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</si>
  <si>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</si>
  <si>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</si>
  <si>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</si>
  <si>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</si>
  <si>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</si>
  <si>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</si>
  <si>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</si>
  <si>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</si>
  <si>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</si>
  <si>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</si>
  <si>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</si>
  <si>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</si>
  <si>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</si>
  <si>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</si>
  <si>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</si>
  <si>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</si>
  <si>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</si>
  <si>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</si>
  <si>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</si>
  <si>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</si>
  <si>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</si>
  <si>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</si>
  <si>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</si>
  <si>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</si>
  <si>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</si>
  <si>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</si>
  <si>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</si>
  <si>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</si>
  <si>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</si>
  <si>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</si>
  <si>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</si>
  <si>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</si>
  <si>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</si>
  <si>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</si>
  <si>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</si>
  <si>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</si>
  <si>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</si>
  <si>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</si>
  <si>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</si>
  <si>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</si>
  <si>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</si>
  <si>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</si>
  <si>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</si>
  <si>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</si>
  <si>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</si>
  <si>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</si>
  <si>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</si>
  <si>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</si>
  <si>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</si>
  <si>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</si>
  <si>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</si>
  <si>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</si>
  <si>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</si>
  <si>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</si>
  <si>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</si>
  <si>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</si>
  <si>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</si>
  <si>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</si>
  <si>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</si>
  <si>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</si>
  <si>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</si>
  <si>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</si>
  <si>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</si>
  <si>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</si>
  <si>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</si>
  <si>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</si>
  <si>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</si>
  <si>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</si>
  <si>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</si>
  <si>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</si>
  <si>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</si>
  <si>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</si>
  <si>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</si>
  <si>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</si>
  <si>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</si>
  <si>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</si>
  <si>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</si>
  <si>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</si>
  <si>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</si>
  <si>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</si>
  <si>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</si>
  <si>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</si>
  <si>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</si>
  <si>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</si>
  <si>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</si>
  <si>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</si>
  <si>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</si>
  <si>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</si>
  <si>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</si>
  <si>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</si>
  <si>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</si>
  <si>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</si>
  <si>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</si>
  <si>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</si>
  <si>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</si>
  <si>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</si>
  <si>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</si>
  <si>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</si>
  <si>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</si>
  <si>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</si>
  <si>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</si>
  <si>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</si>
  <si>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</si>
  <si>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</si>
  <si>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</si>
  <si>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</si>
  <si>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</si>
  <si>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</si>
  <si>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</si>
  <si>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</si>
  <si>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</si>
  <si>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</si>
  <si>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</si>
  <si>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</si>
  <si>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</si>
  <si>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</si>
  <si>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</si>
  <si>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</si>
  <si>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</si>
  <si>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</si>
  <si>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</si>
  <si>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</si>
  <si>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</si>
  <si>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</si>
  <si>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</si>
  <si>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</si>
  <si>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</si>
  <si>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</si>
  <si>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</si>
  <si>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</si>
  <si>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</si>
  <si>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</si>
  <si>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</si>
  <si>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</si>
  <si>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</si>
  <si>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</si>
  <si>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</si>
  <si>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</si>
  <si>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</si>
  <si>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</si>
  <si>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</si>
  <si>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</si>
  <si>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</si>
  <si>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</si>
  <si>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</si>
  <si>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</si>
  <si>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</si>
  <si>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</si>
  <si>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</si>
  <si>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</si>
  <si>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</si>
  <si>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</si>
  <si>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</si>
  <si>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</si>
  <si>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</si>
  <si>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</si>
  <si>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</si>
  <si>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</si>
  <si>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</si>
  <si>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</si>
  <si>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</si>
  <si>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</si>
  <si>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</si>
  <si>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</si>
  <si>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</si>
  <si>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</si>
  <si>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</si>
  <si>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</si>
  <si>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</si>
  <si>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</si>
  <si>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</si>
  <si>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</si>
  <si>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</si>
  <si>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</si>
  <si>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</si>
  <si>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</si>
  <si>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</si>
  <si>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</si>
  <si>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</si>
  <si>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</si>
  <si>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</si>
  <si>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</si>
  <si>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</si>
  <si>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</si>
  <si>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</si>
  <si>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</si>
  <si>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</si>
  <si>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</si>
  <si>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</si>
  <si>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</si>
  <si>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</si>
  <si>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</si>
  <si>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</si>
  <si>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</si>
  <si>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</si>
  <si>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</si>
  <si>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</si>
  <si>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</si>
  <si>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</si>
  <si>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</si>
  <si>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</si>
  <si>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</si>
  <si>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</si>
  <si>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</si>
  <si>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</si>
  <si>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</si>
  <si>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</si>
  <si>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</si>
  <si>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</si>
  <si>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</si>
  <si>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</si>
  <si>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</si>
  <si>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</si>
  <si>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</si>
  <si>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</si>
  <si>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</si>
  <si>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</si>
  <si>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</si>
  <si>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</si>
  <si>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</si>
  <si>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</si>
  <si>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</si>
  <si>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</si>
  <si>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</si>
  <si>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</si>
  <si>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</si>
  <si>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</si>
  <si>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</si>
  <si>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</si>
  <si>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</si>
  <si>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</si>
  <si>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</si>
  <si>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</si>
  <si>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</si>
  <si>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</si>
  <si>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</si>
  <si>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</si>
  <si>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</si>
  <si>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</si>
  <si>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</si>
  <si>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</si>
  <si>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</si>
  <si>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</si>
  <si>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</si>
  <si>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</si>
  <si>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</si>
  <si>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</si>
  <si>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</si>
  <si>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</si>
  <si>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</si>
  <si>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</si>
  <si>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</si>
  <si>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</si>
  <si>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</si>
  <si>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</si>
  <si>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</si>
  <si>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</si>
  <si>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</si>
  <si>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</si>
  <si>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</si>
  <si>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</si>
  <si>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</si>
  <si>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</si>
  <si>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</si>
  <si>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</si>
  <si>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</si>
  <si>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</si>
  <si>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</si>
  <si>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</si>
  <si>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</si>
  <si>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</si>
  <si>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</si>
  <si>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</si>
  <si>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</si>
  <si>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</si>
  <si>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</si>
  <si>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</si>
  <si>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</si>
  <si>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</si>
  <si>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</si>
  <si>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</si>
  <si>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</si>
  <si>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</si>
  <si>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</si>
  <si>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</si>
  <si>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</si>
  <si>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</si>
  <si>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</si>
  <si>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</si>
  <si>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</si>
  <si>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</si>
  <si>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</si>
  <si>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</si>
  <si>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</si>
  <si>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</si>
  <si>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</si>
  <si>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</si>
  <si>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</si>
  <si>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</si>
  <si>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</si>
  <si>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</si>
  <si>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</si>
  <si>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</si>
  <si>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</si>
  <si>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</si>
  <si>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</si>
  <si>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</si>
  <si>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</si>
  <si>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</si>
  <si>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</si>
  <si>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</si>
  <si>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</si>
  <si>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</si>
  <si>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</si>
  <si>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</si>
  <si>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</si>
  <si>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</si>
  <si>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</si>
  <si>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</si>
  <si>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</si>
  <si>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</si>
  <si>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</si>
  <si>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</si>
  <si>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</si>
  <si>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</si>
  <si>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</si>
  <si>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</si>
  <si>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</si>
  <si>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</si>
  <si>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</si>
  <si>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</si>
  <si>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</si>
  <si>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</si>
  <si>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</si>
  <si>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</si>
  <si>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</si>
  <si>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</si>
  <si>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</si>
  <si>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</si>
  <si>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</si>
  <si>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</si>
  <si>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</si>
  <si>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</si>
  <si>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</si>
  <si>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</si>
  <si>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</si>
  <si>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</si>
  <si>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</si>
  <si>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</si>
  <si>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</si>
  <si>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</si>
  <si>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</si>
  <si>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</si>
  <si>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</si>
  <si>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</si>
  <si>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</si>
  <si>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</si>
  <si>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</si>
  <si>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</si>
  <si>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</si>
  <si>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</si>
  <si>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</si>
  <si>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</si>
  <si>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</si>
  <si>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</si>
  <si>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</si>
  <si>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</si>
  <si>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</si>
  <si>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</si>
  <si>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</si>
  <si>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</si>
  <si>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</si>
  <si>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</si>
  <si>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</si>
  <si>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</si>
  <si>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</si>
  <si>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</si>
  <si>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</si>
  <si>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</si>
  <si>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</si>
  <si>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</si>
  <si>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</si>
  <si>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</si>
  <si>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</si>
  <si>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</si>
  <si>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</si>
  <si>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</si>
  <si>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</si>
  <si>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</si>
  <si>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</si>
  <si>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</si>
  <si>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</si>
  <si>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</si>
  <si>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</si>
  <si>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</si>
  <si>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</si>
  <si>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</si>
  <si>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</si>
  <si>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</si>
  <si>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</si>
  <si>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</si>
  <si>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</si>
  <si>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</si>
  <si>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</si>
  <si>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</si>
  <si>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</si>
  <si>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</si>
  <si>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</si>
  <si>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</si>
  <si>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</si>
  <si>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</si>
  <si>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</si>
  <si>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</si>
  <si>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</si>
  <si>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</si>
  <si>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</si>
  <si>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</si>
  <si>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</si>
  <si>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</si>
  <si>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</si>
  <si>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</si>
  <si>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</si>
  <si>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</si>
  <si>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</si>
  <si>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</si>
  <si>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</si>
  <si>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</si>
  <si>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</si>
  <si>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</si>
  <si>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</si>
  <si>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</si>
  <si>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</si>
  <si>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</si>
  <si>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</si>
  <si>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</si>
  <si>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</si>
  <si>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</si>
  <si>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</si>
  <si>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</si>
  <si>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</si>
  <si>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</si>
  <si>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</si>
  <si>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</si>
  <si>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</si>
  <si>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</si>
  <si>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</si>
  <si>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</si>
  <si>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</si>
  <si>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</si>
  <si>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</si>
  <si>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</si>
  <si>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</si>
  <si>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</si>
  <si>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</si>
  <si>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</si>
  <si>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</si>
  <si>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</si>
  <si>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</si>
  <si>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</si>
  <si>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</si>
  <si>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</si>
  <si>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</si>
  <si>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</si>
  <si>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</si>
  <si>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</si>
  <si>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</si>
  <si>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</si>
  <si>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</si>
  <si>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</si>
  <si>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</si>
  <si>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</si>
  <si>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</si>
  <si>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</si>
  <si>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</si>
  <si>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</si>
  <si>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</si>
  <si>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</si>
  <si>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</si>
  <si>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</si>
  <si>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</si>
  <si>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</si>
  <si>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</si>
  <si>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</si>
  <si>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</si>
  <si>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</si>
  <si>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</si>
  <si>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</si>
  <si>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</si>
  <si>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</si>
  <si>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</si>
  <si>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</si>
  <si>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</si>
  <si>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</si>
  <si>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</si>
  <si>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</si>
  <si>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</si>
  <si>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</si>
  <si>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</si>
  <si>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</si>
  <si>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</si>
  <si>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</si>
  <si>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</si>
  <si>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</si>
  <si>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</si>
  <si>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</si>
  <si>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</si>
  <si>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</si>
  <si>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</si>
  <si>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</si>
  <si>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</si>
  <si>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</si>
  <si>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</si>
  <si>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</si>
  <si>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</si>
  <si>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</si>
  <si>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</si>
  <si>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</si>
  <si>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</si>
  <si>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</si>
  <si>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</si>
  <si>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</si>
  <si>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</si>
  <si>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</si>
  <si>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</si>
  <si>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</si>
  <si>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</si>
  <si>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</si>
  <si>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</si>
  <si>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</si>
  <si>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</si>
  <si>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</si>
  <si>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</si>
  <si>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</si>
  <si>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</si>
  <si>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</si>
  <si>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</si>
  <si>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</si>
  <si>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</si>
  <si>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</si>
  <si>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</si>
  <si>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</si>
  <si>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</si>
  <si>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</si>
  <si>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</si>
  <si>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</si>
  <si>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</si>
  <si>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</si>
  <si>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</si>
  <si>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</si>
  <si>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</si>
  <si>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</si>
  <si>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</si>
  <si>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</si>
  <si>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</si>
  <si>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</si>
  <si>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</si>
  <si>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</si>
  <si>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</si>
  <si>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</si>
  <si>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</si>
  <si>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</si>
  <si>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</si>
  <si>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</si>
  <si>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</si>
  <si>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</si>
  <si>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</si>
  <si>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</si>
  <si>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</si>
  <si>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</si>
  <si>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</si>
  <si>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</si>
  <si>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</si>
  <si>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</si>
  <si>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</si>
  <si>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</si>
  <si>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</si>
  <si>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</si>
  <si>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</si>
  <si>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</si>
  <si>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</si>
  <si>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</si>
  <si>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</si>
  <si>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</si>
  <si>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</si>
  <si>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</si>
  <si>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</si>
  <si>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</si>
  <si>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</si>
  <si>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</si>
  <si>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</si>
  <si>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</si>
  <si>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</si>
  <si>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</si>
  <si>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</si>
  <si>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</si>
  <si>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</si>
  <si>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</si>
  <si>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</si>
  <si>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</si>
  <si>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</si>
  <si>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</si>
  <si>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</si>
  <si>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</si>
  <si>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</si>
  <si>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</si>
  <si>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</si>
  <si>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</si>
  <si>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</si>
  <si>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</si>
  <si>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</si>
  <si>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</si>
  <si>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</si>
  <si>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</si>
  <si>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</si>
  <si>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</si>
  <si>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</si>
  <si>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</si>
  <si>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</si>
  <si>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</si>
  <si>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</si>
  <si>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</si>
  <si>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</si>
  <si>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</si>
  <si>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</si>
  <si>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</si>
  <si>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</si>
  <si>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</si>
  <si>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</si>
  <si>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</si>
  <si>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</si>
  <si>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</si>
  <si>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</si>
  <si>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</si>
  <si>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</si>
  <si>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</si>
  <si>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</si>
  <si>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</si>
  <si>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</si>
  <si>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</si>
  <si>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</si>
  <si>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</si>
  <si>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</si>
  <si>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</si>
  <si>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</si>
  <si>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</si>
  <si>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</si>
  <si>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</si>
  <si>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</si>
  <si>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</si>
  <si>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</si>
  <si>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</si>
  <si>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</si>
  <si>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</si>
  <si>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</si>
  <si>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</si>
  <si>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</si>
  <si>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</si>
  <si>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</si>
  <si>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</si>
  <si>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</si>
  <si>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</si>
  <si>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</si>
  <si>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</si>
  <si>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</si>
  <si>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</si>
  <si>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</si>
  <si>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</si>
  <si>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</si>
  <si>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</si>
  <si>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</si>
  <si>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</si>
  <si>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</si>
  <si>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</si>
  <si>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</si>
  <si>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</si>
  <si>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</si>
  <si>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</si>
  <si>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</si>
  <si>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</si>
  <si>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</si>
  <si>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</si>
  <si>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</si>
  <si>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</si>
  <si>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</si>
  <si>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</si>
  <si>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</si>
  <si>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</si>
  <si>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</si>
  <si>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</si>
  <si>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</si>
  <si>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</si>
  <si>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</si>
  <si>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</si>
  <si>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</si>
  <si>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</si>
  <si>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</si>
  <si>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</si>
  <si>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</si>
  <si>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</si>
  <si>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</si>
  <si>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</si>
  <si>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</si>
  <si>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</si>
  <si>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</si>
  <si>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</si>
  <si>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</si>
  <si>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</si>
  <si>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</si>
  <si>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</si>
  <si>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</si>
  <si>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</si>
  <si>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</si>
  <si>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</si>
  <si>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</si>
  <si>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</si>
  <si>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</si>
  <si>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</si>
  <si>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</si>
  <si>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</si>
  <si>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</si>
  <si>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</si>
  <si>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</si>
  <si>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</si>
  <si>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</si>
  <si>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</si>
  <si>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</si>
  <si>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</si>
  <si>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</si>
  <si>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</si>
  <si>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</si>
  <si>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</si>
  <si>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</si>
  <si>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</si>
  <si>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</si>
  <si>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</si>
  <si>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</si>
  <si>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</si>
  <si>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</si>
  <si>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</si>
  <si>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</si>
  <si>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</si>
  <si>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</si>
  <si>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</si>
  <si>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</si>
  <si>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</si>
  <si>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</si>
  <si>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</si>
  <si>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</si>
  <si>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</si>
  <si>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</si>
  <si>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</si>
  <si>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</si>
  <si>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</si>
  <si>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</si>
  <si>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</si>
  <si>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</si>
  <si>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</si>
  <si>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</si>
  <si>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</si>
  <si>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</si>
  <si>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</si>
  <si>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</si>
  <si>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</si>
  <si>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</si>
  <si>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</si>
  <si>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</si>
  <si>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</si>
  <si>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</si>
  <si>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</si>
  <si>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</si>
  <si>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</si>
  <si>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</si>
  <si>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</si>
  <si>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</si>
  <si>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</si>
  <si>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</si>
  <si>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</si>
  <si>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</si>
  <si>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</si>
  <si>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</si>
  <si>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</si>
  <si>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</si>
  <si>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</si>
  <si>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</si>
  <si>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</si>
  <si>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</si>
  <si>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</si>
  <si>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</si>
  <si>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</si>
  <si>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</si>
  <si>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</si>
  <si>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</si>
  <si>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</si>
  <si>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</si>
  <si>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</si>
  <si>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</si>
  <si>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</si>
  <si>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</si>
  <si>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</si>
  <si>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</si>
  <si>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</si>
  <si>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</si>
  <si>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</si>
  <si>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</si>
  <si>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</si>
  <si>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</si>
  <si>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</si>
  <si>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</si>
  <si>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</si>
  <si>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</si>
  <si>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</si>
  <si>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</si>
  <si>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</si>
  <si>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</si>
  <si>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</si>
  <si>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</si>
  <si>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</si>
  <si>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</si>
  <si>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</si>
  <si>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</si>
  <si>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</si>
  <si>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</si>
  <si>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</si>
  <si>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</si>
  <si>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</si>
  <si>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</si>
  <si>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</si>
  <si>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</si>
  <si>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</si>
  <si>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</si>
  <si>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</si>
  <si>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</si>
  <si>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</si>
  <si>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</si>
  <si>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</si>
  <si>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</si>
  <si>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</si>
  <si>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</si>
  <si>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</si>
  <si>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</si>
  <si>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</si>
  <si>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</si>
  <si>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</si>
  <si>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</si>
  <si>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</si>
  <si>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</si>
  <si>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</si>
  <si>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</si>
  <si>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</si>
  <si>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</si>
  <si>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</si>
  <si>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</si>
  <si>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</si>
  <si>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</si>
  <si>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</si>
  <si>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</si>
  <si>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</si>
  <si>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</si>
  <si>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</si>
  <si>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</si>
  <si>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</si>
  <si>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</si>
  <si>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</si>
  <si>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</si>
  <si>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</si>
  <si>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</si>
  <si>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</si>
  <si>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</si>
  <si>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</si>
  <si>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</si>
  <si>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</si>
  <si>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</si>
  <si>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</si>
  <si>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</si>
  <si>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</si>
  <si>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</si>
  <si>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</si>
  <si>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</si>
  <si>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</si>
  <si>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</si>
  <si>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</si>
  <si>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</si>
  <si>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</si>
  <si>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</si>
  <si>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</si>
  <si>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</si>
  <si>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</si>
  <si>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</si>
  <si>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</si>
  <si>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</si>
  <si>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</si>
  <si>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</si>
  <si>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</si>
  <si>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</si>
  <si>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</si>
  <si>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</si>
  <si>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</si>
  <si>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</si>
  <si>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</si>
  <si>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</si>
  <si>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</si>
  <si>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</si>
  <si>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</si>
  <si>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</si>
  <si>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</si>
  <si>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</si>
  <si>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</si>
  <si>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</si>
  <si>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</si>
  <si>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</si>
  <si>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</si>
  <si>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</si>
  <si>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</si>
  <si>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</si>
  <si>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</si>
  <si>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</si>
  <si>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</si>
  <si>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</si>
  <si>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</si>
  <si>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</si>
  <si>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</si>
  <si>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</si>
  <si>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</si>
  <si>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</si>
  <si>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</si>
  <si>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</si>
  <si>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</si>
  <si>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</si>
  <si>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</si>
  <si>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</si>
  <si>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</si>
  <si>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</si>
  <si>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</si>
  <si>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</si>
  <si>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</si>
  <si>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</si>
  <si>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</si>
  <si>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</si>
  <si>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</si>
  <si>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</si>
  <si>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</si>
  <si>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</si>
  <si>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</si>
  <si>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</si>
  <si>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</si>
  <si>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</si>
  <si>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</si>
  <si>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</si>
  <si>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</si>
  <si>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</si>
  <si>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</si>
  <si>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</si>
  <si>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</si>
  <si>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</si>
  <si>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</si>
  <si>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</si>
  <si>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</si>
  <si>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</si>
  <si>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</si>
  <si>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</si>
  <si>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</si>
  <si>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</si>
  <si>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</si>
  <si>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</si>
  <si>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</si>
  <si>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</si>
  <si>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</si>
  <si>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</si>
  <si>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</si>
  <si>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</si>
  <si>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</si>
  <si>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</si>
  <si>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</si>
  <si>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</si>
  <si>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</si>
  <si>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</si>
  <si>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</si>
  <si>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</si>
  <si>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</si>
  <si>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</si>
  <si>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</si>
  <si>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</si>
  <si>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</si>
  <si>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</si>
  <si>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</si>
  <si>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</si>
  <si>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</si>
  <si>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</si>
  <si>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</si>
  <si>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</si>
  <si>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</si>
  <si>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</si>
  <si>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</si>
  <si>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</si>
  <si>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</si>
  <si>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</si>
  <si>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</si>
  <si>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</si>
  <si>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</si>
  <si>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</si>
  <si>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</si>
  <si>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</si>
  <si>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</si>
  <si>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</si>
  <si>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</si>
  <si>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</si>
  <si>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</si>
  <si>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</si>
  <si>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</si>
  <si>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</si>
  <si>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</si>
  <si>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</si>
  <si>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</si>
  <si>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</si>
  <si>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</si>
  <si>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</si>
  <si>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</si>
  <si>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</si>
  <si>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</si>
  <si>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</si>
  <si>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保健</t>
    <rPh sb="0" eb="2">
      <t>ホケン</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</si>
  <si>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</si>
  <si>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</si>
  <si>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</si>
  <si>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</si>
  <si>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</si>
  <si>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</si>
  <si>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</si>
  <si>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</si>
  <si>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</si>
  <si>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</si>
  <si>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</si>
  <si>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</si>
  <si>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</si>
  <si>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</si>
  <si>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</si>
  <si>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</si>
  <si>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</si>
  <si>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</si>
  <si>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</si>
  <si>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保体</t>
    <rPh sb="0" eb="2">
      <t>ホタイ</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</si>
  <si>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</si>
  <si>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</si>
  <si>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</si>
  <si>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</si>
  <si>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</si>
  <si>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</si>
  <si>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公民</t>
    <rPh sb="0" eb="2">
      <t>コウミン</t>
    </rPh>
    <phoneticPr fontId="15"/>
  </si>
  <si>
    <t>R06b104</t>
    <phoneticPr fontId="15"/>
  </si>
  <si>
    <t>ア</t>
  </si>
  <si>
    <t>R06b116</t>
    <phoneticPr fontId="15"/>
  </si>
  <si>
    <t>R06b117</t>
    <phoneticPr fontId="15"/>
  </si>
  <si>
    <t>R06b121</t>
    <phoneticPr fontId="15"/>
  </si>
  <si>
    <t>R06b130</t>
    <phoneticPr fontId="15"/>
  </si>
  <si>
    <t>R06b137</t>
    <phoneticPr fontId="15"/>
  </si>
  <si>
    <t>R06b105</t>
    <phoneticPr fontId="15"/>
  </si>
  <si>
    <t>R06b106</t>
    <phoneticPr fontId="15"/>
  </si>
  <si>
    <t>R06b150</t>
    <phoneticPr fontId="15"/>
  </si>
  <si>
    <t>R06b151</t>
    <phoneticPr fontId="15"/>
  </si>
  <si>
    <t>R06b152</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</si>
  <si>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</si>
  <si>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</si>
  <si>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</si>
  <si>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</si>
  <si>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</si>
  <si>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</si>
  <si>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</si>
  <si>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R06b187</t>
    <phoneticPr fontId="15"/>
  </si>
  <si>
    <t>R06b188</t>
    <phoneticPr fontId="15"/>
  </si>
  <si>
    <t>R06b189</t>
    <phoneticPr fontId="15"/>
  </si>
  <si>
    <t>R06b191</t>
    <phoneticPr fontId="15"/>
  </si>
  <si>
    <t>R06b194</t>
    <phoneticPr fontId="15"/>
  </si>
  <si>
    <t>R06b198</t>
    <phoneticPr fontId="15"/>
  </si>
  <si>
    <t>R06b204</t>
    <phoneticPr fontId="15"/>
  </si>
  <si>
    <t>R06b205</t>
    <phoneticPr fontId="15"/>
  </si>
  <si>
    <t>R06b206</t>
    <phoneticPr fontId="15"/>
  </si>
  <si>
    <t>R06b228</t>
    <phoneticPr fontId="15"/>
  </si>
  <si>
    <t>R06b229</t>
    <phoneticPr fontId="15"/>
  </si>
  <si>
    <t>b113</t>
    <phoneticPr fontId="15"/>
  </si>
  <si>
    <t>b117</t>
    <phoneticPr fontId="15"/>
  </si>
  <si>
    <t>b121</t>
    <phoneticPr fontId="15"/>
  </si>
  <si>
    <t>b136</t>
    <phoneticPr fontId="15"/>
  </si>
  <si>
    <t>b183</t>
    <phoneticPr fontId="15"/>
  </si>
  <si>
    <t>b192</t>
    <phoneticPr fontId="15"/>
  </si>
  <si>
    <t>b195</t>
    <phoneticPr fontId="15"/>
  </si>
  <si>
    <t>b199</t>
    <phoneticPr fontId="15"/>
  </si>
  <si>
    <t>R06b230</t>
    <phoneticPr fontId="15"/>
  </si>
  <si>
    <t>R06b231</t>
    <phoneticPr fontId="15"/>
  </si>
  <si>
    <t>〇</t>
  </si>
  <si>
    <t>b180</t>
    <phoneticPr fontId="15"/>
  </si>
  <si>
    <t>b181</t>
    <phoneticPr fontId="15"/>
  </si>
  <si>
    <t>b189</t>
    <phoneticPr fontId="15"/>
  </si>
  <si>
    <t>b190</t>
    <phoneticPr fontId="15"/>
  </si>
  <si>
    <t>R06b232</t>
    <phoneticPr fontId="15"/>
  </si>
  <si>
    <t>R06b233</t>
    <phoneticPr fontId="15"/>
  </si>
  <si>
    <t>A</t>
    <phoneticPr fontId="15"/>
  </si>
  <si>
    <t>1～2～3</t>
    <phoneticPr fontId="15"/>
  </si>
  <si>
    <t>1～2</t>
    <phoneticPr fontId="15"/>
  </si>
  <si>
    <t>2～3</t>
    <phoneticPr fontId="15"/>
  </si>
  <si>
    <t>1</t>
    <phoneticPr fontId="15"/>
  </si>
  <si>
    <t>2</t>
    <phoneticPr fontId="15"/>
  </si>
  <si>
    <t>3</t>
    <phoneticPr fontId="15"/>
  </si>
  <si>
    <t>刀根山支援学校　枚方分教室</t>
    <rPh sb="0" eb="3">
      <t>トネヤマ</t>
    </rPh>
    <rPh sb="3" eb="5">
      <t>シエン</t>
    </rPh>
    <rPh sb="5" eb="7">
      <t>ガッコウ</t>
    </rPh>
    <rPh sb="8" eb="13">
      <t>ヒラカタブンキョウシツ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</si>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</sst>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left" vertical="center" wrapText="1"/>
      <protection locked="0"/>
    </xf>
    <xf numFmtId="0" fontId="40" fillId="2" borderId="11" xfId="5" applyFont="1" applyFill="1" applyBorder="1" applyAlignment="1" applyProtection="1">
      <alignment horizontal="left"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L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2" t="s">
        <v>5653</v>
      </c>
      <c r="B1" s="352"/>
      <c r="C1" s="352"/>
      <c r="D1" s="352"/>
      <c r="E1" s="352"/>
      <c r="F1" s="159"/>
      <c r="G1" s="353" t="s">
        <v>5665</v>
      </c>
      <c r="H1" s="353"/>
      <c r="I1" s="353"/>
      <c r="J1" s="353"/>
      <c r="K1" s="353"/>
      <c r="L1" s="353"/>
      <c r="M1" s="353"/>
      <c r="N1" s="353"/>
      <c r="O1" s="354" t="s">
        <v>10121</v>
      </c>
      <c r="P1" s="229"/>
      <c r="AB1" s="159"/>
      <c r="AC1" s="159"/>
    </row>
    <row r="2" spans="1:29" ht="3" customHeight="1" thickBot="1" x14ac:dyDescent="0.5">
      <c r="G2" s="353"/>
      <c r="H2" s="353"/>
      <c r="I2" s="353"/>
      <c r="J2" s="353"/>
      <c r="K2" s="353"/>
      <c r="L2" s="353"/>
      <c r="M2" s="353"/>
      <c r="N2" s="353"/>
      <c r="O2" s="354"/>
      <c r="P2" s="229"/>
      <c r="AB2" s="159"/>
      <c r="AC2" s="159"/>
    </row>
    <row r="3" spans="1:29" ht="12.6" customHeight="1" x14ac:dyDescent="0.45">
      <c r="B3" s="158" t="s">
        <v>5654</v>
      </c>
      <c r="G3" s="353"/>
      <c r="H3" s="353"/>
      <c r="I3" s="353"/>
      <c r="J3" s="353"/>
      <c r="K3" s="353"/>
      <c r="L3" s="353"/>
      <c r="M3" s="353"/>
      <c r="N3" s="353"/>
      <c r="O3" s="354"/>
      <c r="S3" s="158"/>
      <c r="W3" s="355" t="s">
        <v>5666</v>
      </c>
      <c r="X3" s="355"/>
      <c r="Y3" s="355"/>
      <c r="Z3" s="355" t="s">
        <v>5667</v>
      </c>
      <c r="AA3" s="355"/>
      <c r="AB3" s="355"/>
      <c r="AC3" s="159"/>
    </row>
    <row r="4" spans="1:29" ht="13.2" thickBot="1" x14ac:dyDescent="0.5">
      <c r="B4" s="158" t="s">
        <v>5655</v>
      </c>
      <c r="S4" s="158"/>
      <c r="W4" s="356" t="s">
        <v>5668</v>
      </c>
      <c r="X4" s="356"/>
      <c r="Y4" s="358" t="s">
        <v>10120</v>
      </c>
      <c r="Z4" s="360" t="s">
        <v>529</v>
      </c>
      <c r="AA4" s="360"/>
      <c r="AB4" s="360"/>
      <c r="AC4" s="162"/>
    </row>
    <row r="5" spans="1:29" ht="16.8" thickBot="1" x14ac:dyDescent="0.5">
      <c r="B5" s="158" t="s">
        <v>5656</v>
      </c>
      <c r="G5" s="163"/>
      <c r="H5" s="163"/>
      <c r="I5" s="163"/>
      <c r="K5" s="161"/>
      <c r="L5" s="161"/>
      <c r="M5" s="161"/>
      <c r="N5" s="164"/>
      <c r="S5" s="158"/>
      <c r="W5" s="357"/>
      <c r="X5" s="357"/>
      <c r="Y5" s="359"/>
      <c r="Z5" s="360"/>
      <c r="AA5" s="360"/>
      <c r="AB5" s="360"/>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2006</v>
      </c>
      <c r="Q8" s="314"/>
      <c r="R8" s="314"/>
      <c r="S8" s="314"/>
      <c r="T8" s="314"/>
      <c r="U8" s="314"/>
      <c r="V8" s="315"/>
      <c r="W8" s="174"/>
      <c r="X8" s="218" t="s">
        <v>2233</v>
      </c>
      <c r="Y8" s="219" t="s">
        <v>1998</v>
      </c>
      <c r="Z8" s="220">
        <v>28</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c r="Q9" s="317"/>
      <c r="R9" s="317"/>
      <c r="S9" s="317"/>
      <c r="T9" s="317"/>
      <c r="U9" s="317"/>
      <c r="V9" s="318"/>
      <c r="W9" s="174"/>
      <c r="X9" s="222" t="s">
        <v>2234</v>
      </c>
      <c r="Y9" s="223" t="s">
        <v>1999</v>
      </c>
      <c r="Z9" s="224"/>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c r="Q10" s="317"/>
      <c r="R10" s="317"/>
      <c r="S10" s="317"/>
      <c r="T10" s="317"/>
      <c r="U10" s="317"/>
      <c r="V10" s="318"/>
      <c r="W10" s="174"/>
      <c r="X10" s="225" t="s">
        <v>2235</v>
      </c>
      <c r="Y10" s="226" t="s">
        <v>2236</v>
      </c>
      <c r="Z10" s="227"/>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4" t="s">
        <v>534</v>
      </c>
      <c r="B16" s="342"/>
      <c r="C16" s="342"/>
      <c r="D16" s="342"/>
      <c r="E16" s="342"/>
      <c r="F16" s="342"/>
      <c r="G16" s="342"/>
      <c r="H16" s="342"/>
      <c r="I16" s="342"/>
      <c r="J16" s="189"/>
      <c r="K16" s="342" t="s">
        <v>535</v>
      </c>
      <c r="L16" s="342"/>
      <c r="M16" s="342"/>
      <c r="N16" s="342"/>
      <c r="O16" s="342"/>
      <c r="P16" s="342"/>
      <c r="Q16" s="342"/>
      <c r="R16" s="342"/>
      <c r="S16" s="345"/>
      <c r="T16" s="341" t="s">
        <v>536</v>
      </c>
      <c r="U16" s="342"/>
      <c r="V16" s="342"/>
      <c r="W16" s="342"/>
      <c r="X16" s="342"/>
      <c r="Y16" s="342"/>
      <c r="Z16" s="342"/>
      <c r="AA16" s="342"/>
      <c r="AB16" s="342"/>
      <c r="AC16" s="343"/>
    </row>
    <row r="17" spans="1:29" s="195" customFormat="1" ht="24" customHeight="1" x14ac:dyDescent="0.45">
      <c r="A17" s="191" t="s">
        <v>1982</v>
      </c>
      <c r="B17" s="331" t="s">
        <v>537</v>
      </c>
      <c r="C17" s="192" t="s">
        <v>538</v>
      </c>
      <c r="D17" s="346" t="s">
        <v>539</v>
      </c>
      <c r="E17" s="346" t="s">
        <v>540</v>
      </c>
      <c r="F17" s="348" t="s">
        <v>541</v>
      </c>
      <c r="G17" s="325" t="s">
        <v>542</v>
      </c>
      <c r="H17" s="329" t="s">
        <v>543</v>
      </c>
      <c r="I17" s="335" t="s">
        <v>5651</v>
      </c>
      <c r="J17" s="193" t="s">
        <v>1982</v>
      </c>
      <c r="K17" s="337" t="s">
        <v>537</v>
      </c>
      <c r="L17" s="194" t="s">
        <v>538</v>
      </c>
      <c r="M17" s="329" t="s">
        <v>539</v>
      </c>
      <c r="N17" s="329" t="s">
        <v>540</v>
      </c>
      <c r="O17" s="339" t="s">
        <v>544</v>
      </c>
      <c r="P17" s="325" t="s">
        <v>542</v>
      </c>
      <c r="Q17" s="325" t="s">
        <v>543</v>
      </c>
      <c r="R17" s="325" t="s">
        <v>5651</v>
      </c>
      <c r="S17" s="333" t="s">
        <v>545</v>
      </c>
      <c r="T17" s="193" t="s">
        <v>1982</v>
      </c>
      <c r="U17" s="361" t="s">
        <v>537</v>
      </c>
      <c r="V17" s="194" t="s">
        <v>538</v>
      </c>
      <c r="W17" s="329" t="s">
        <v>539</v>
      </c>
      <c r="X17" s="329" t="s">
        <v>540</v>
      </c>
      <c r="Y17" s="350" t="s">
        <v>544</v>
      </c>
      <c r="Z17" s="325" t="s">
        <v>542</v>
      </c>
      <c r="AA17" s="325" t="s">
        <v>543</v>
      </c>
      <c r="AB17" s="325" t="s">
        <v>5652</v>
      </c>
      <c r="AC17" s="327" t="s">
        <v>545</v>
      </c>
    </row>
    <row r="18" spans="1:29" s="200" customFormat="1" ht="27" customHeight="1" x14ac:dyDescent="0.45">
      <c r="A18" s="196" t="s">
        <v>1983</v>
      </c>
      <c r="B18" s="332"/>
      <c r="C18" s="197" t="s">
        <v>546</v>
      </c>
      <c r="D18" s="347"/>
      <c r="E18" s="347"/>
      <c r="F18" s="349"/>
      <c r="G18" s="326"/>
      <c r="H18" s="330"/>
      <c r="I18" s="336"/>
      <c r="J18" s="198" t="s">
        <v>1983</v>
      </c>
      <c r="K18" s="338"/>
      <c r="L18" s="199" t="s">
        <v>546</v>
      </c>
      <c r="M18" s="330"/>
      <c r="N18" s="330"/>
      <c r="O18" s="340"/>
      <c r="P18" s="326"/>
      <c r="Q18" s="326"/>
      <c r="R18" s="326"/>
      <c r="S18" s="334"/>
      <c r="T18" s="198" t="s">
        <v>1983</v>
      </c>
      <c r="U18" s="362"/>
      <c r="V18" s="199" t="s">
        <v>546</v>
      </c>
      <c r="W18" s="330"/>
      <c r="X18" s="330"/>
      <c r="Y18" s="351"/>
      <c r="Z18" s="326"/>
      <c r="AA18" s="326"/>
      <c r="AB18" s="326"/>
      <c r="AC18" s="328"/>
    </row>
    <row r="19" spans="1:29" s="200" customFormat="1" ht="16.2" customHeight="1" x14ac:dyDescent="0.45">
      <c r="A19" s="201" t="s">
        <v>1957</v>
      </c>
      <c r="B19" s="289" t="s">
        <v>10025</v>
      </c>
      <c r="C19" s="202" t="s">
        <v>10025</v>
      </c>
      <c r="D19" s="277" t="str">
        <f>IF(C20="ア",VLOOKUP(A20,ア!$A$2:$E$1684,2,FALSE),IF(C20="イ",VLOOKUP(A20,イ!$A$2:$E$1563,2,FALSE),IF(C20="ウ",HLOOKUP(A20,ウ!$B$1:$QI$6,4,FALSE),IF(C20="エ",VLOOKUP(A20,エ!$A$4:$E$1000,3,FALSE)&amp;"　"&amp;VLOOKUP(A20,エ!$A$4:$E$1000,4,FALSE),""))))</f>
        <v>15
三省堂</v>
      </c>
      <c r="E19" s="277" t="str">
        <f>IF(C20="ア",VLOOKUP(A20,ア!$A$2:$E$1684,4,FALSE),IF(C20="イ",VLOOKUP(A20,イ!$A$2:$E$1563,4,FALSE),IF(C20="ウ",IF(HLOOKUP(A20,ウ!$B$1:$QI$6,3,FALSE)="","",HLOOKUP(A20,ウ!$B$1:$QI$6,3,FALSE)),"")))</f>
        <v>国語
015-72
※／◆</v>
      </c>
      <c r="F19" s="279" t="str">
        <f>IF(C20="ア",VLOOKUP(A20,ア!$A$2:$E$1684,5,FALSE),IF(C20="イ",VLOOKUP(A20,イ!$A$2:$E$1563,5,FALSE),IF(C20="ウ",HLOOKUP(A20,ウ!$B$1:$QI$6,5,FALSE),IF(C20="エ",VLOOKUP(A20,エ!$A$4:$E$1000,5,FALSE),""))))&amp;"　"&amp;IF(C20="ウ",HLOOKUP(A20,ウ!$B$1:$QI$6,6,FALSE),"")</f>
        <v>現代の国語 １　</v>
      </c>
      <c r="G19" s="281" t="s">
        <v>10113</v>
      </c>
      <c r="H19" s="283"/>
      <c r="I19" s="291" t="s">
        <v>10117</v>
      </c>
      <c r="J19" s="203" t="s">
        <v>1970</v>
      </c>
      <c r="K19" s="322" t="s">
        <v>10045</v>
      </c>
      <c r="L19" s="202" t="s">
        <v>10045</v>
      </c>
      <c r="M19" s="277" t="str">
        <f>IF(L20="ア",VLOOKUP(J20,ア!$A$2:$E$1684,2,FALSE),IF(L20="イ",VLOOKUP(J20,イ!$A$2:$E$1563,2,FALSE),IF(L20="ウ",HLOOKUP(J20,ウ!$B$1:$QI$6,4,FALSE),IF(L20="エ",VLOOKUP(J20,エ!$A$4:$E$1000,3,FALSE)&amp;"　"&amp;VLOOKUP(J20,エ!$A$4:$E$1000,4,FALSE),""))))</f>
        <v>15
三省堂</v>
      </c>
      <c r="N19" s="277" t="str">
        <f>IF(L20="ア",VLOOKUP(J20,ア!$A$2:$E$1684,4,FALSE),IF(L20="イ",VLOOKUP(J20,イ!$A$2:$E$1563,4,FALSE),IF(L20="ウ",IF(HLOOKUP(J20,ウ!$B$1:$QI$6,3,FALSE)="","",HLOOKUP(J20,ウ!$B$1:$QI$6,3,FALSE)),"")))</f>
        <v>国語
015-82
※／◆</v>
      </c>
      <c r="O19" s="279" t="str">
        <f>IF(L20="ア",VLOOKUP(J20,ア!$A$2:$E$1684,5,FALSE),IF(L20="イ",VLOOKUP(J20,イ!$A$2:$E$1563,5,FALSE),IF(L20="ウ",HLOOKUP(J20,ウ!$B$1:$QI$6,5,FALSE),IF(L20="エ",VLOOKUP(J20,エ!$A$4:$E$1000,5,FALSE),""))))&amp;"　"&amp;IF(L20="ウ",HLOOKUP(J20,ウ!$B$1:$QI$6,6,FALSE),"")</f>
        <v>現代の国語 ２　</v>
      </c>
      <c r="P19" s="281" t="s">
        <v>10113</v>
      </c>
      <c r="Q19" s="283"/>
      <c r="R19" s="291" t="s">
        <v>10118</v>
      </c>
      <c r="S19" s="293"/>
      <c r="T19" s="203" t="s">
        <v>1985</v>
      </c>
      <c r="U19" s="322" t="s">
        <v>10045</v>
      </c>
      <c r="V19" s="202" t="s">
        <v>10045</v>
      </c>
      <c r="W19" s="277" t="str">
        <f>IF(V20="ア",VLOOKUP(T20,ア!$A$2:$E$1684,2,FALSE),IF(V20="イ",VLOOKUP(T20,イ!$A$2:$E$1563,2,FALSE),IF(V20="ウ",HLOOKUP(T20,ウ!$B$1:$QI$6,4,FALSE),IF(V20="エ",VLOOKUP(T20,エ!$A$4:$E$1000,3,FALSE)&amp;"　"&amp;VLOOKUP(T20,エ!$A$4:$E$1000,4,FALSE),""))))</f>
        <v>15
三省堂</v>
      </c>
      <c r="X19" s="277" t="str">
        <f>IF(V20="ア",VLOOKUP(T20,ア!$A$2:$E$1684,4,FALSE),IF(V20="イ",VLOOKUP(T20,イ!$A$2:$E$1563,4,FALSE),IF(V20="ウ",IF(HLOOKUP(T20,ウ!$B$1:$QI$6,3,FALSE)="","",HLOOKUP(T20,ウ!$B$1:$QI$6,3,FALSE)),"")))</f>
        <v>国語
015-92
※／◆</v>
      </c>
      <c r="Y19" s="279" t="str">
        <f>IF(V20="ア",VLOOKUP(T20,ア!$A$2:$E$1684,5,FALSE),IF(V20="イ",VLOOKUP(T20,イ!$A$2:$E$1563,5,FALSE),IF(V20="ウ",HLOOKUP(T20,ウ!$B$1:$QI$6,5,FALSE),IF(V20="エ",VLOOKUP(T20,エ!$A$4:$E$1000,5,FALSE),""))))&amp;"　"&amp;IF(V20="ウ",HLOOKUP(T20,ウ!$B$1:$QI$6,6,FALSE),"")</f>
        <v>現代の国語 ３　</v>
      </c>
      <c r="Z19" s="281" t="s">
        <v>10113</v>
      </c>
      <c r="AA19" s="283"/>
      <c r="AB19" s="285" t="s">
        <v>10119</v>
      </c>
      <c r="AC19" s="287"/>
    </row>
    <row r="20" spans="1:29" s="200" customFormat="1" ht="16.2" customHeight="1" x14ac:dyDescent="0.45">
      <c r="A20" s="204" t="s">
        <v>10066</v>
      </c>
      <c r="B20" s="298"/>
      <c r="C20" s="205" t="s">
        <v>10067</v>
      </c>
      <c r="D20" s="299"/>
      <c r="E20" s="299"/>
      <c r="F20" s="300"/>
      <c r="G20" s="301"/>
      <c r="H20" s="295"/>
      <c r="I20" s="302"/>
      <c r="J20" s="206" t="s">
        <v>10073</v>
      </c>
      <c r="K20" s="298"/>
      <c r="L20" s="205" t="s">
        <v>10067</v>
      </c>
      <c r="M20" s="299"/>
      <c r="N20" s="299"/>
      <c r="O20" s="300"/>
      <c r="P20" s="301"/>
      <c r="Q20" s="295"/>
      <c r="R20" s="302"/>
      <c r="S20" s="303"/>
      <c r="T20" s="204" t="s">
        <v>10074</v>
      </c>
      <c r="U20" s="298"/>
      <c r="V20" s="205" t="s">
        <v>10067</v>
      </c>
      <c r="W20" s="299"/>
      <c r="X20" s="299"/>
      <c r="Y20" s="300"/>
      <c r="Z20" s="301"/>
      <c r="AA20" s="295"/>
      <c r="AB20" s="296"/>
      <c r="AC20" s="297"/>
    </row>
    <row r="21" spans="1:29" s="200" customFormat="1" ht="16.2" customHeight="1" x14ac:dyDescent="0.45">
      <c r="A21" s="207" t="s">
        <v>1958</v>
      </c>
      <c r="B21" s="289" t="s">
        <v>10025</v>
      </c>
      <c r="C21" s="202" t="s">
        <v>10026</v>
      </c>
      <c r="D21" s="277" t="str">
        <f>IF(C22="ア",VLOOKUP(A22,ア!$A$2:$E$1684,2,FALSE),IF(C22="イ",VLOOKUP(A22,イ!$A$2:$E$1563,2,FALSE),IF(C22="ウ",HLOOKUP(A22,ウ!$B$1:$QI$6,4,FALSE),IF(C22="エ",VLOOKUP(A22,エ!$A$4:$E$1000,3,FALSE)&amp;"　"&amp;VLOOKUP(A22,エ!$A$4:$E$1000,4,FALSE),""))))</f>
        <v>38
光村</v>
      </c>
      <c r="E21" s="277" t="str">
        <f>IF(C22="ア",VLOOKUP(A22,ア!$A$2:$E$1684,4,FALSE),IF(C22="イ",VLOOKUP(A22,イ!$A$2:$E$1563,4,FALSE),IF(C22="ウ",IF(HLOOKUP(A22,ウ!$B$1:$QI$6,3,FALSE)="","",HLOOKUP(A22,ウ!$B$1:$QI$6,3,FALSE)),"")))</f>
        <v>書写
038-72
※／◆</v>
      </c>
      <c r="F21" s="279" t="str">
        <f>IF(C22="ア",VLOOKUP(A22,ア!$A$2:$E$1684,5,FALSE),IF(C22="イ",VLOOKUP(A22,イ!$A$2:$E$1563,5,FALSE),IF(C22="ウ",HLOOKUP(A22,ウ!$B$1:$QI$6,5,FALSE),IF(C22="エ",VLOOKUP(A22,エ!$A$4:$E$1000,5,FALSE),""))))&amp;"　"&amp;IF(C22="ウ",HLOOKUP(A22,ウ!$B$1:$QI$6,6,FALSE),"")</f>
        <v>中学書写　一・二・三年　</v>
      </c>
      <c r="G21" s="281" t="s">
        <v>10113</v>
      </c>
      <c r="H21" s="283"/>
      <c r="I21" s="291" t="s">
        <v>10114</v>
      </c>
      <c r="J21" s="208" t="s">
        <v>1971</v>
      </c>
      <c r="K21" s="289" t="s">
        <v>10045</v>
      </c>
      <c r="L21" s="202" t="s">
        <v>10046</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書写
701
※／◆</v>
      </c>
      <c r="O21" s="279" t="str">
        <f>IF(L22="ア",VLOOKUP(J22,ア!$A$2:$E$1684,5,FALSE),IF(L22="イ",VLOOKUP(J22,イ!$A$2:$E$1563,5,FALSE),IF(L22="ウ",HLOOKUP(J22,ウ!$B$1:$QI$6,5,FALSE),IF(L22="エ",VLOOKUP(J22,エ!$A$4:$E$1000,5,FALSE),""))))&amp;"　"&amp;IF(L22="ウ",HLOOKUP(J22,ウ!$B$1:$QI$6,6,FALSE),"")</f>
        <v>新しい書写　一・二・三年　</v>
      </c>
      <c r="P21" s="281" t="s">
        <v>10113</v>
      </c>
      <c r="Q21" s="283"/>
      <c r="R21" s="291" t="s">
        <v>10114</v>
      </c>
      <c r="S21" s="293" t="s">
        <v>10106</v>
      </c>
      <c r="T21" s="207" t="s">
        <v>1986</v>
      </c>
      <c r="U21" s="289" t="s">
        <v>10045</v>
      </c>
      <c r="V21" s="202" t="s">
        <v>10046</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書写
701
※／◆</v>
      </c>
      <c r="Y21" s="279" t="str">
        <f>IF(V22="ア",VLOOKUP(T22,ア!$A$2:$E$1684,5,FALSE),IF(V22="イ",VLOOKUP(T22,イ!$A$2:$E$1563,5,FALSE),IF(V22="ウ",HLOOKUP(T22,ウ!$B$1:$QI$6,5,FALSE),IF(V22="エ",VLOOKUP(T22,エ!$A$4:$E$1000,5,FALSE),""))))&amp;"　"&amp;IF(V22="ウ",HLOOKUP(T22,ウ!$B$1:$QI$6,6,FALSE),"")</f>
        <v>新しい書写　一・二・三年　</v>
      </c>
      <c r="Z21" s="281" t="s">
        <v>10113</v>
      </c>
      <c r="AA21" s="283"/>
      <c r="AB21" s="285" t="s">
        <v>10114</v>
      </c>
      <c r="AC21" s="287" t="s">
        <v>10106</v>
      </c>
    </row>
    <row r="22" spans="1:29" s="200" customFormat="1" ht="16.2" customHeight="1" x14ac:dyDescent="0.45">
      <c r="A22" s="204" t="s">
        <v>10068</v>
      </c>
      <c r="B22" s="298"/>
      <c r="C22" s="205" t="s">
        <v>10067</v>
      </c>
      <c r="D22" s="299"/>
      <c r="E22" s="299"/>
      <c r="F22" s="300"/>
      <c r="G22" s="301"/>
      <c r="H22" s="295"/>
      <c r="I22" s="302"/>
      <c r="J22" s="206" t="s">
        <v>10096</v>
      </c>
      <c r="K22" s="298"/>
      <c r="L22" s="205" t="s">
        <v>10067</v>
      </c>
      <c r="M22" s="299"/>
      <c r="N22" s="299"/>
      <c r="O22" s="300"/>
      <c r="P22" s="301"/>
      <c r="Q22" s="295"/>
      <c r="R22" s="302"/>
      <c r="S22" s="303"/>
      <c r="T22" s="204" t="s">
        <v>10096</v>
      </c>
      <c r="U22" s="298"/>
      <c r="V22" s="205" t="s">
        <v>10067</v>
      </c>
      <c r="W22" s="299"/>
      <c r="X22" s="299"/>
      <c r="Y22" s="300"/>
      <c r="Z22" s="301"/>
      <c r="AA22" s="295"/>
      <c r="AB22" s="296"/>
      <c r="AC22" s="297"/>
    </row>
    <row r="23" spans="1:29" s="200" customFormat="1" ht="16.2" customHeight="1" x14ac:dyDescent="0.45">
      <c r="A23" s="207" t="s">
        <v>1959</v>
      </c>
      <c r="B23" s="289" t="s">
        <v>10027</v>
      </c>
      <c r="C23" s="202" t="s">
        <v>10028</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地理
002-72
※／◆</v>
      </c>
      <c r="F23" s="279" t="str">
        <f>IF(C24="ア",VLOOKUP(A24,ア!$A$2:$E$1684,5,FALSE),IF(C24="イ",VLOOKUP(A24,イ!$A$2:$E$1563,5,FALSE),IF(C24="ウ",HLOOKUP(A24,ウ!$B$1:$QI$6,5,FALSE),IF(C24="エ",VLOOKUP(A24,エ!$A$4:$E$1000,5,FALSE),""))))&amp;"　"&amp;IF(C24="ウ",HLOOKUP(A24,ウ!$B$1:$QI$6,6,FALSE),"")</f>
        <v>新編　新しい社会　地理　</v>
      </c>
      <c r="G23" s="281" t="s">
        <v>10113</v>
      </c>
      <c r="H23" s="283"/>
      <c r="I23" s="291" t="s">
        <v>10115</v>
      </c>
      <c r="J23" s="208" t="s">
        <v>1972</v>
      </c>
      <c r="K23" s="289" t="s">
        <v>10047</v>
      </c>
      <c r="L23" s="202" t="s">
        <v>10048</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地理
701
※／◆</v>
      </c>
      <c r="O23" s="279" t="str">
        <f>IF(L24="ア",VLOOKUP(J24,ア!$A$2:$E$1684,5,FALSE),IF(L24="イ",VLOOKUP(J24,イ!$A$2:$E$1563,5,FALSE),IF(L24="ウ",HLOOKUP(J24,ウ!$B$1:$QI$6,5,FALSE),IF(L24="エ",VLOOKUP(J24,エ!$A$4:$E$1000,5,FALSE),""))))&amp;"　"&amp;IF(L24="ウ",HLOOKUP(J24,ウ!$B$1:$QI$6,6,FALSE),"")</f>
        <v>新しい社会　地理　</v>
      </c>
      <c r="P23" s="281" t="s">
        <v>10113</v>
      </c>
      <c r="Q23" s="283"/>
      <c r="R23" s="291" t="s">
        <v>10115</v>
      </c>
      <c r="S23" s="293" t="s">
        <v>10106</v>
      </c>
      <c r="T23" s="207" t="s">
        <v>1987</v>
      </c>
      <c r="U23" s="289" t="s">
        <v>10047</v>
      </c>
      <c r="V23" s="202" t="s">
        <v>10049</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歴史
705
※／◆</v>
      </c>
      <c r="Y23" s="279" t="str">
        <f>IF(V24="ア",VLOOKUP(T24,ア!$A$2:$E$1684,5,FALSE),IF(V24="イ",VLOOKUP(T24,イ!$A$2:$E$1563,5,FALSE),IF(V24="ウ",HLOOKUP(T24,ウ!$B$1:$QI$6,5,FALSE),IF(V24="エ",VLOOKUP(T24,エ!$A$4:$E$1000,5,FALSE),""))))&amp;"　"&amp;IF(V24="ウ",HLOOKUP(T24,ウ!$B$1:$QI$6,6,FALSE),"")</f>
        <v>新しい社会 歴史　</v>
      </c>
      <c r="Z23" s="281" t="s">
        <v>10113</v>
      </c>
      <c r="AA23" s="283"/>
      <c r="AB23" s="285" t="s">
        <v>10114</v>
      </c>
      <c r="AC23" s="287" t="s">
        <v>10106</v>
      </c>
    </row>
    <row r="24" spans="1:29" s="200" customFormat="1" ht="16.2" customHeight="1" x14ac:dyDescent="0.45">
      <c r="A24" s="204" t="s">
        <v>10069</v>
      </c>
      <c r="B24" s="298"/>
      <c r="C24" s="205" t="s">
        <v>10067</v>
      </c>
      <c r="D24" s="299"/>
      <c r="E24" s="299"/>
      <c r="F24" s="300"/>
      <c r="G24" s="301"/>
      <c r="H24" s="295"/>
      <c r="I24" s="302"/>
      <c r="J24" s="206" t="s">
        <v>10097</v>
      </c>
      <c r="K24" s="298"/>
      <c r="L24" s="205" t="s">
        <v>10067</v>
      </c>
      <c r="M24" s="299"/>
      <c r="N24" s="299"/>
      <c r="O24" s="300"/>
      <c r="P24" s="301"/>
      <c r="Q24" s="295"/>
      <c r="R24" s="302"/>
      <c r="S24" s="303"/>
      <c r="T24" s="204" t="s">
        <v>10098</v>
      </c>
      <c r="U24" s="298"/>
      <c r="V24" s="205" t="s">
        <v>10067</v>
      </c>
      <c r="W24" s="299"/>
      <c r="X24" s="299"/>
      <c r="Y24" s="300"/>
      <c r="Z24" s="301"/>
      <c r="AA24" s="295"/>
      <c r="AB24" s="296"/>
      <c r="AC24" s="297"/>
    </row>
    <row r="25" spans="1:29" s="200" customFormat="1" ht="16.2" customHeight="1" x14ac:dyDescent="0.45">
      <c r="A25" s="207" t="s">
        <v>1960</v>
      </c>
      <c r="B25" s="289" t="s">
        <v>10027</v>
      </c>
      <c r="C25" s="202" t="s">
        <v>10029</v>
      </c>
      <c r="D25" s="277" t="str">
        <f>IF(C26="ア",VLOOKUP(A26,ア!$A$2:$E$1684,2,FALSE),IF(C26="イ",VLOOKUP(A26,イ!$A$2:$E$1563,2,FALSE),IF(C26="ウ",HLOOKUP(A26,ウ!$B$1:$QI$6,4,FALSE),IF(C26="エ",VLOOKUP(A26,エ!$A$4:$E$1000,3,FALSE)&amp;"　"&amp;VLOOKUP(A26,エ!$A$4:$E$1000,4,FALSE),""))))</f>
        <v>2
東書</v>
      </c>
      <c r="E25" s="277" t="str">
        <f>IF(C26="ア",VLOOKUP(A26,ア!$A$2:$E$1684,4,FALSE),IF(C26="イ",VLOOKUP(A26,イ!$A$2:$E$1563,4,FALSE),IF(C26="ウ",IF(HLOOKUP(A26,ウ!$B$1:$QI$6,3,FALSE)="","",HLOOKUP(A26,ウ!$B$1:$QI$6,3,FALSE)),"")))</f>
        <v>歴史
002-72
※／◆</v>
      </c>
      <c r="F25" s="279" t="str">
        <f>IF(C26="ア",VLOOKUP(A26,ア!$A$2:$E$1684,5,FALSE),IF(C26="イ",VLOOKUP(A26,イ!$A$2:$E$1563,5,FALSE),IF(C26="ウ",HLOOKUP(A26,ウ!$B$1:$QI$6,5,FALSE),IF(C26="エ",VLOOKUP(A26,エ!$A$4:$E$1000,5,FALSE),""))))&amp;"　"&amp;IF(C26="ウ",HLOOKUP(A26,ウ!$B$1:$QI$6,6,FALSE),"")</f>
        <v>新編　新しい社会 歴史　</v>
      </c>
      <c r="G25" s="281" t="s">
        <v>10113</v>
      </c>
      <c r="H25" s="283"/>
      <c r="I25" s="291" t="s">
        <v>10114</v>
      </c>
      <c r="J25" s="208" t="s">
        <v>1973</v>
      </c>
      <c r="K25" s="289" t="s">
        <v>10047</v>
      </c>
      <c r="L25" s="202" t="s">
        <v>10049</v>
      </c>
      <c r="M25" s="277" t="str">
        <f>IF(L26="ア",VLOOKUP(J26,ア!$A$2:$E$1684,2,FALSE),IF(L26="イ",VLOOKUP(J26,イ!$A$2:$E$1563,2,FALSE),IF(L26="ウ",HLOOKUP(J26,ウ!$B$1:$QI$6,4,FALSE),IF(L26="エ",VLOOKUP(J26,エ!$A$4:$E$1000,3,FALSE)&amp;"　"&amp;VLOOKUP(J26,エ!$A$4:$E$1000,4,FALSE),""))))</f>
        <v>2
東書</v>
      </c>
      <c r="N25" s="277" t="str">
        <f>IF(L26="ア",VLOOKUP(J26,ア!$A$2:$E$1684,4,FALSE),IF(L26="イ",VLOOKUP(J26,イ!$A$2:$E$1563,4,FALSE),IF(L26="ウ",IF(HLOOKUP(J26,ウ!$B$1:$QI$6,3,FALSE)="","",HLOOKUP(J26,ウ!$B$1:$QI$6,3,FALSE)),"")))</f>
        <v>歴史
705
※／◆</v>
      </c>
      <c r="O25" s="279" t="str">
        <f>IF(L26="ア",VLOOKUP(J26,ア!$A$2:$E$1684,5,FALSE),IF(L26="イ",VLOOKUP(J26,イ!$A$2:$E$1563,5,FALSE),IF(L26="ウ",HLOOKUP(J26,ウ!$B$1:$QI$6,5,FALSE),IF(L26="エ",VLOOKUP(J26,エ!$A$4:$E$1000,5,FALSE),""))))&amp;"　"&amp;IF(L26="ウ",HLOOKUP(J26,ウ!$B$1:$QI$6,6,FALSE),"")</f>
        <v>新しい社会 歴史　</v>
      </c>
      <c r="P25" s="281" t="s">
        <v>10113</v>
      </c>
      <c r="Q25" s="283"/>
      <c r="R25" s="291" t="s">
        <v>10114</v>
      </c>
      <c r="S25" s="293" t="s">
        <v>10106</v>
      </c>
      <c r="T25" s="207" t="s">
        <v>1988</v>
      </c>
      <c r="U25" s="289" t="s">
        <v>10047</v>
      </c>
      <c r="V25" s="202" t="s">
        <v>10065</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公民
002-92
※／◆</v>
      </c>
      <c r="Y25" s="279" t="str">
        <f>IF(V26="ア",VLOOKUP(T26,ア!$A$2:$E$1684,5,FALSE),IF(V26="イ",VLOOKUP(T26,イ!$A$2:$E$1563,5,FALSE),IF(V26="ウ",HLOOKUP(T26,ウ!$B$1:$QI$6,5,FALSE),IF(V26="エ",VLOOKUP(T26,エ!$A$4:$E$1000,5,FALSE),""))))&amp;"　"&amp;IF(V26="ウ",HLOOKUP(T26,ウ!$B$1:$QI$6,6,FALSE),"")</f>
        <v>新編　新しい社会　公民　</v>
      </c>
      <c r="Z25" s="281" t="s">
        <v>10113</v>
      </c>
      <c r="AA25" s="283"/>
      <c r="AB25" s="285" t="s">
        <v>10119</v>
      </c>
      <c r="AC25" s="287"/>
    </row>
    <row r="26" spans="1:29" s="200" customFormat="1" ht="16.2" customHeight="1" x14ac:dyDescent="0.45">
      <c r="A26" s="204" t="s">
        <v>10070</v>
      </c>
      <c r="B26" s="298"/>
      <c r="C26" s="205" t="s">
        <v>10067</v>
      </c>
      <c r="D26" s="299"/>
      <c r="E26" s="299"/>
      <c r="F26" s="300"/>
      <c r="G26" s="301"/>
      <c r="H26" s="295"/>
      <c r="I26" s="302"/>
      <c r="J26" s="206" t="s">
        <v>10098</v>
      </c>
      <c r="K26" s="298"/>
      <c r="L26" s="205" t="s">
        <v>10067</v>
      </c>
      <c r="M26" s="299"/>
      <c r="N26" s="299"/>
      <c r="O26" s="300"/>
      <c r="P26" s="301"/>
      <c r="Q26" s="295"/>
      <c r="R26" s="302"/>
      <c r="S26" s="303"/>
      <c r="T26" s="204" t="s">
        <v>10071</v>
      </c>
      <c r="U26" s="298"/>
      <c r="V26" s="205" t="s">
        <v>10067</v>
      </c>
      <c r="W26" s="299"/>
      <c r="X26" s="299"/>
      <c r="Y26" s="300"/>
      <c r="Z26" s="301"/>
      <c r="AA26" s="295"/>
      <c r="AB26" s="296"/>
      <c r="AC26" s="297"/>
    </row>
    <row r="27" spans="1:29" s="200" customFormat="1" ht="16.2" customHeight="1" x14ac:dyDescent="0.45">
      <c r="A27" s="207" t="s">
        <v>1961</v>
      </c>
      <c r="B27" s="289" t="s">
        <v>10027</v>
      </c>
      <c r="C27" s="202" t="s">
        <v>10030</v>
      </c>
      <c r="D27" s="277" t="str">
        <f>IF(C28="ア",VLOOKUP(A28,ア!$A$2:$E$1684,2,FALSE),IF(C28="イ",VLOOKUP(A28,イ!$A$2:$E$1563,2,FALSE),IF(C28="ウ",HLOOKUP(A28,ウ!$B$1:$QI$6,4,FALSE),IF(C28="エ",VLOOKUP(A28,エ!$A$4:$E$1000,3,FALSE)&amp;"　"&amp;VLOOKUP(A28,エ!$A$4:$E$1000,4,FALSE),""))))</f>
        <v>46
帝国</v>
      </c>
      <c r="E27" s="277" t="str">
        <f>IF(C28="ア",VLOOKUP(A28,ア!$A$2:$E$1684,4,FALSE),IF(C28="イ",VLOOKUP(A28,イ!$A$2:$E$1563,4,FALSE),IF(C28="ウ",IF(HLOOKUP(A28,ウ!$B$1:$QI$6,3,FALSE)="","",HLOOKUP(A28,ウ!$B$1:$QI$6,3,FALSE)),"")))</f>
        <v>地図
046-72
※／◆</v>
      </c>
      <c r="F27" s="279" t="str">
        <f>IF(C28="ア",VLOOKUP(A28,ア!$A$2:$E$1684,5,FALSE),IF(C28="イ",VLOOKUP(A28,イ!$A$2:$E$1563,5,FALSE),IF(C28="ウ",HLOOKUP(A28,ウ!$B$1:$QI$6,5,FALSE),IF(C28="エ",VLOOKUP(A28,エ!$A$4:$E$1000,5,FALSE),""))))&amp;"　"&amp;IF(C28="ウ",HLOOKUP(A28,ウ!$B$1:$QI$6,6,FALSE),"")</f>
        <v>中学校社会科地図　</v>
      </c>
      <c r="G27" s="281" t="s">
        <v>10113</v>
      </c>
      <c r="H27" s="283"/>
      <c r="I27" s="291" t="s">
        <v>10114</v>
      </c>
      <c r="J27" s="208" t="s">
        <v>1974</v>
      </c>
      <c r="K27" s="289" t="s">
        <v>10047</v>
      </c>
      <c r="L27" s="202" t="s">
        <v>10050</v>
      </c>
      <c r="M27" s="277" t="str">
        <f>IF(L28="ア",VLOOKUP(J28,ア!$A$2:$E$1684,2,FALSE),IF(L28="イ",VLOOKUP(J28,イ!$A$2:$E$1563,2,FALSE),IF(L28="ウ",HLOOKUP(J28,ウ!$B$1:$QI$6,4,FALSE),IF(L28="エ",VLOOKUP(J28,エ!$A$4:$E$1000,3,FALSE)&amp;"　"&amp;VLOOKUP(J28,エ!$A$4:$E$1000,4,FALSE),""))))</f>
        <v>46
帝国</v>
      </c>
      <c r="N27" s="277" t="str">
        <f>IF(L28="ア",VLOOKUP(J28,ア!$A$2:$E$1684,4,FALSE),IF(L28="イ",VLOOKUP(J28,イ!$A$2:$E$1563,4,FALSE),IF(L28="ウ",IF(HLOOKUP(J28,ウ!$B$1:$QI$6,3,FALSE)="","",HLOOKUP(J28,ウ!$B$1:$QI$6,3,FALSE)),"")))</f>
        <v>地図
702
※／◆</v>
      </c>
      <c r="O27" s="279" t="str">
        <f>IF(L28="ア",VLOOKUP(J28,ア!$A$2:$E$1684,5,FALSE),IF(L28="イ",VLOOKUP(J28,イ!$A$2:$E$1563,5,FALSE),IF(L28="ウ",HLOOKUP(J28,ウ!$B$1:$QI$6,5,FALSE),IF(L28="エ",VLOOKUP(J28,エ!$A$4:$E$1000,5,FALSE),""))))&amp;"　"&amp;IF(L28="ウ",HLOOKUP(J28,ウ!$B$1:$QI$6,6,FALSE),"")</f>
        <v>中学校社会科地図　</v>
      </c>
      <c r="P27" s="281" t="s">
        <v>10113</v>
      </c>
      <c r="Q27" s="283"/>
      <c r="R27" s="291" t="s">
        <v>10114</v>
      </c>
      <c r="S27" s="293" t="s">
        <v>10106</v>
      </c>
      <c r="T27" s="207" t="s">
        <v>1989</v>
      </c>
      <c r="U27" s="289" t="s">
        <v>10047</v>
      </c>
      <c r="V27" s="202" t="s">
        <v>10050</v>
      </c>
      <c r="W27" s="277" t="str">
        <f>IF(V28="ア",VLOOKUP(T28,ア!$A$2:$E$1684,2,FALSE),IF(V28="イ",VLOOKUP(T28,イ!$A$2:$E$1563,2,FALSE),IF(V28="ウ",HLOOKUP(T28,ウ!$B$1:$QI$6,4,FALSE),IF(V28="エ",VLOOKUP(T28,エ!$A$4:$E$1000,3,FALSE)&amp;"　"&amp;VLOOKUP(T28,エ!$A$4:$E$1000,4,FALSE),""))))</f>
        <v>46
帝国</v>
      </c>
      <c r="X27" s="277" t="str">
        <f>IF(V28="ア",VLOOKUP(T28,ア!$A$2:$E$1684,4,FALSE),IF(V28="イ",VLOOKUP(T28,イ!$A$2:$E$1563,4,FALSE),IF(V28="ウ",IF(HLOOKUP(T28,ウ!$B$1:$QI$6,3,FALSE)="","",HLOOKUP(T28,ウ!$B$1:$QI$6,3,FALSE)),"")))</f>
        <v>地図
702
※／◆</v>
      </c>
      <c r="Y27" s="279" t="str">
        <f>IF(V28="ア",VLOOKUP(T28,ア!$A$2:$E$1684,5,FALSE),IF(V28="イ",VLOOKUP(T28,イ!$A$2:$E$1563,5,FALSE),IF(V28="ウ",HLOOKUP(T28,ウ!$B$1:$QI$6,5,FALSE),IF(V28="エ",VLOOKUP(T28,エ!$A$4:$E$1000,5,FALSE),""))))&amp;"　"&amp;IF(V28="ウ",HLOOKUP(T28,ウ!$B$1:$QI$6,6,FALSE),"")</f>
        <v>中学校社会科地図　</v>
      </c>
      <c r="Z27" s="281" t="s">
        <v>10113</v>
      </c>
      <c r="AA27" s="283"/>
      <c r="AB27" s="285" t="s">
        <v>10114</v>
      </c>
      <c r="AC27" s="287" t="s">
        <v>10106</v>
      </c>
    </row>
    <row r="28" spans="1:29" s="200" customFormat="1" ht="16.2" customHeight="1" x14ac:dyDescent="0.45">
      <c r="A28" s="204" t="s">
        <v>10072</v>
      </c>
      <c r="B28" s="298"/>
      <c r="C28" s="205" t="s">
        <v>10067</v>
      </c>
      <c r="D28" s="299"/>
      <c r="E28" s="299"/>
      <c r="F28" s="300"/>
      <c r="G28" s="301"/>
      <c r="H28" s="295"/>
      <c r="I28" s="302"/>
      <c r="J28" s="206" t="s">
        <v>10099</v>
      </c>
      <c r="K28" s="298"/>
      <c r="L28" s="205" t="s">
        <v>10067</v>
      </c>
      <c r="M28" s="299"/>
      <c r="N28" s="299"/>
      <c r="O28" s="300"/>
      <c r="P28" s="301"/>
      <c r="Q28" s="295"/>
      <c r="R28" s="302"/>
      <c r="S28" s="303"/>
      <c r="T28" s="204" t="s">
        <v>2484</v>
      </c>
      <c r="U28" s="298"/>
      <c r="V28" s="205" t="s">
        <v>10067</v>
      </c>
      <c r="W28" s="299"/>
      <c r="X28" s="299"/>
      <c r="Y28" s="300"/>
      <c r="Z28" s="301"/>
      <c r="AA28" s="295"/>
      <c r="AB28" s="296"/>
      <c r="AC28" s="297"/>
    </row>
    <row r="29" spans="1:29" s="200" customFormat="1" ht="16.2" customHeight="1" x14ac:dyDescent="0.45">
      <c r="A29" s="207" t="s">
        <v>1962</v>
      </c>
      <c r="B29" s="289" t="s">
        <v>10031</v>
      </c>
      <c r="C29" s="202" t="s">
        <v>10031</v>
      </c>
      <c r="D29" s="277" t="str">
        <f>IF(C30="ア",VLOOKUP(A30,ア!$A$2:$E$1684,2,FALSE),IF(C30="イ",VLOOKUP(A30,イ!$A$2:$E$1563,2,FALSE),IF(C30="ウ",HLOOKUP(A30,ウ!$B$1:$QI$6,4,FALSE),IF(C30="エ",VLOOKUP(A30,エ!$A$4:$E$1000,3,FALSE)&amp;"　"&amp;VLOOKUP(A30,エ!$A$4:$E$1000,4,FALSE),""))))</f>
        <v>61
啓林館</v>
      </c>
      <c r="E29" s="277" t="str">
        <f>IF(C30="ア",VLOOKUP(A30,ア!$A$2:$E$1684,4,FALSE),IF(C30="イ",VLOOKUP(A30,イ!$A$2:$E$1563,4,FALSE),IF(C30="ウ",IF(HLOOKUP(A30,ウ!$B$1:$QI$6,3,FALSE)="","",HLOOKUP(A30,ウ!$B$1:$QI$6,3,FALSE)),"")))</f>
        <v>数学
061-72
※／◆</v>
      </c>
      <c r="F29" s="279" t="str">
        <f>IF(C30="ア",VLOOKUP(A30,ア!$A$2:$E$1684,5,FALSE),IF(C30="イ",VLOOKUP(A30,イ!$A$2:$E$1563,5,FALSE),IF(C30="ウ",HLOOKUP(A30,ウ!$B$1:$QI$6,5,FALSE),IF(C30="エ",VLOOKUP(A30,エ!$A$4:$E$1000,5,FALSE),""))))&amp;"　"&amp;IF(C30="ウ",HLOOKUP(A30,ウ!$B$1:$QI$6,6,FALSE),"")</f>
        <v>未来へひろがる数学 1　</v>
      </c>
      <c r="G29" s="281" t="s">
        <v>10113</v>
      </c>
      <c r="H29" s="283"/>
      <c r="I29" s="291" t="s">
        <v>10117</v>
      </c>
      <c r="J29" s="208" t="s">
        <v>1975</v>
      </c>
      <c r="K29" s="289" t="s">
        <v>10051</v>
      </c>
      <c r="L29" s="202" t="s">
        <v>10051</v>
      </c>
      <c r="M29" s="277" t="str">
        <f>IF(L30="ア",VLOOKUP(J30,ア!$A$2:$E$1684,2,FALSE),IF(L30="イ",VLOOKUP(J30,イ!$A$2:$E$1563,2,FALSE),IF(L30="ウ",HLOOKUP(J30,ウ!$B$1:$QI$6,4,FALSE),IF(L30="エ",VLOOKUP(J30,エ!$A$4:$E$1000,3,FALSE)&amp;"　"&amp;VLOOKUP(J30,エ!$A$4:$E$1000,4,FALSE),""))))</f>
        <v>61
啓林館</v>
      </c>
      <c r="N29" s="277" t="str">
        <f>IF(L30="ア",VLOOKUP(J30,ア!$A$2:$E$1684,4,FALSE),IF(L30="イ",VLOOKUP(J30,イ!$A$2:$E$1563,4,FALSE),IF(L30="ウ",IF(HLOOKUP(J30,ウ!$B$1:$QI$6,3,FALSE)="","",HLOOKUP(J30,ウ!$B$1:$QI$6,3,FALSE)),"")))</f>
        <v>数学
061-82
※／◆</v>
      </c>
      <c r="O29" s="279" t="str">
        <f>IF(L30="ア",VLOOKUP(J30,ア!$A$2:$E$1684,5,FALSE),IF(L30="イ",VLOOKUP(J30,イ!$A$2:$E$1563,5,FALSE),IF(L30="ウ",HLOOKUP(J30,ウ!$B$1:$QI$6,5,FALSE),IF(L30="エ",VLOOKUP(J30,エ!$A$4:$E$1000,5,FALSE),""))))&amp;"　"&amp;IF(L30="ウ",HLOOKUP(J30,ウ!$B$1:$QI$6,6,FALSE),"")</f>
        <v>未来へひろがる数学 2　</v>
      </c>
      <c r="P29" s="281" t="s">
        <v>10113</v>
      </c>
      <c r="Q29" s="283"/>
      <c r="R29" s="291" t="s">
        <v>10118</v>
      </c>
      <c r="S29" s="293"/>
      <c r="T29" s="207" t="s">
        <v>1990</v>
      </c>
      <c r="U29" s="289" t="s">
        <v>10051</v>
      </c>
      <c r="V29" s="202" t="s">
        <v>10051</v>
      </c>
      <c r="W29" s="277" t="str">
        <f>IF(V30="ア",VLOOKUP(T30,ア!$A$2:$E$1684,2,FALSE),IF(V30="イ",VLOOKUP(T30,イ!$A$2:$E$1563,2,FALSE),IF(V30="ウ",HLOOKUP(T30,ウ!$B$1:$QI$6,4,FALSE),IF(V30="エ",VLOOKUP(T30,エ!$A$4:$E$1000,3,FALSE)&amp;"　"&amp;VLOOKUP(T30,エ!$A$4:$E$1000,4,FALSE),""))))</f>
        <v>61
啓林館</v>
      </c>
      <c r="X29" s="277" t="str">
        <f>IF(V30="ア",VLOOKUP(T30,ア!$A$2:$E$1684,4,FALSE),IF(V30="イ",VLOOKUP(T30,イ!$A$2:$E$1563,4,FALSE),IF(V30="ウ",IF(HLOOKUP(T30,ウ!$B$1:$QI$6,3,FALSE)="","",HLOOKUP(T30,ウ!$B$1:$QI$6,3,FALSE)),"")))</f>
        <v>数学
061-92
※／◆</v>
      </c>
      <c r="Y29" s="279" t="str">
        <f>IF(V30="ア",VLOOKUP(T30,ア!$A$2:$E$1684,5,FALSE),IF(V30="イ",VLOOKUP(T30,イ!$A$2:$E$1563,5,FALSE),IF(V30="ウ",HLOOKUP(T30,ウ!$B$1:$QI$6,5,FALSE),IF(V30="エ",VLOOKUP(T30,エ!$A$4:$E$1000,5,FALSE),""))))&amp;"　"&amp;IF(V30="ウ",HLOOKUP(T30,ウ!$B$1:$QI$6,6,FALSE),"")</f>
        <v>未来へひろがる数学 3　</v>
      </c>
      <c r="Z29" s="281" t="s">
        <v>10113</v>
      </c>
      <c r="AA29" s="283"/>
      <c r="AB29" s="285" t="s">
        <v>10119</v>
      </c>
      <c r="AC29" s="287"/>
    </row>
    <row r="30" spans="1:29" s="200" customFormat="1" ht="16.2" customHeight="1" x14ac:dyDescent="0.45">
      <c r="A30" s="204" t="s">
        <v>10075</v>
      </c>
      <c r="B30" s="298"/>
      <c r="C30" s="205" t="s">
        <v>10067</v>
      </c>
      <c r="D30" s="299"/>
      <c r="E30" s="299"/>
      <c r="F30" s="300"/>
      <c r="G30" s="301"/>
      <c r="H30" s="295"/>
      <c r="I30" s="302"/>
      <c r="J30" s="206" t="s">
        <v>10076</v>
      </c>
      <c r="K30" s="298"/>
      <c r="L30" s="205" t="s">
        <v>10067</v>
      </c>
      <c r="M30" s="299"/>
      <c r="N30" s="299"/>
      <c r="O30" s="300"/>
      <c r="P30" s="301"/>
      <c r="Q30" s="295"/>
      <c r="R30" s="302"/>
      <c r="S30" s="303"/>
      <c r="T30" s="204" t="s">
        <v>10077</v>
      </c>
      <c r="U30" s="298"/>
      <c r="V30" s="205" t="s">
        <v>10067</v>
      </c>
      <c r="W30" s="299"/>
      <c r="X30" s="299"/>
      <c r="Y30" s="300"/>
      <c r="Z30" s="301"/>
      <c r="AA30" s="295"/>
      <c r="AB30" s="296"/>
      <c r="AC30" s="297"/>
    </row>
    <row r="31" spans="1:29" s="200" customFormat="1" ht="16.2" customHeight="1" x14ac:dyDescent="0.45">
      <c r="A31" s="207" t="s">
        <v>1963</v>
      </c>
      <c r="B31" s="289" t="s">
        <v>10032</v>
      </c>
      <c r="C31" s="202" t="s">
        <v>10032</v>
      </c>
      <c r="D31" s="277" t="str">
        <f>IF(C32="ア",VLOOKUP(A32,ア!$A$2:$E$1684,2,FALSE),IF(C32="イ",VLOOKUP(A32,イ!$A$2:$E$1563,2,FALSE),IF(C32="ウ",HLOOKUP(A32,ウ!$B$1:$QI$6,4,FALSE),IF(C32="エ",VLOOKUP(A32,エ!$A$4:$E$1000,3,FALSE)&amp;"　"&amp;VLOOKUP(A32,エ!$A$4:$E$1000,4,FALSE),""))))</f>
        <v>61
啓林館</v>
      </c>
      <c r="E31" s="277" t="str">
        <f>IF(C32="ア",VLOOKUP(A32,ア!$A$2:$E$1684,4,FALSE),IF(C32="イ",VLOOKUP(A32,イ!$A$2:$E$1563,4,FALSE),IF(C32="ウ",IF(HLOOKUP(A32,ウ!$B$1:$QI$6,3,FALSE)="","",HLOOKUP(A32,ウ!$B$1:$QI$6,3,FALSE)),"")))</f>
        <v>理科
061-72
※／◆</v>
      </c>
      <c r="F31" s="279" t="str">
        <f>IF(C32="ア",VLOOKUP(A32,ア!$A$2:$E$1684,5,FALSE),IF(C32="イ",VLOOKUP(A32,イ!$A$2:$E$1563,5,FALSE),IF(C32="ウ",HLOOKUP(A32,ウ!$B$1:$QI$6,5,FALSE),IF(C32="エ",VLOOKUP(A32,エ!$A$4:$E$1000,5,FALSE),""))))&amp;"　"&amp;IF(C32="ウ",HLOOKUP(A32,ウ!$B$1:$QI$6,6,FALSE),"")</f>
        <v>未来へひろがるサイエンス１　</v>
      </c>
      <c r="G31" s="281" t="s">
        <v>10113</v>
      </c>
      <c r="H31" s="283"/>
      <c r="I31" s="291" t="s">
        <v>10117</v>
      </c>
      <c r="J31" s="208" t="s">
        <v>1976</v>
      </c>
      <c r="K31" s="289" t="s">
        <v>10052</v>
      </c>
      <c r="L31" s="202" t="s">
        <v>10052</v>
      </c>
      <c r="M31" s="277" t="str">
        <f>IF(L32="ア",VLOOKUP(J32,ア!$A$2:$E$1684,2,FALSE),IF(L32="イ",VLOOKUP(J32,イ!$A$2:$E$1563,2,FALSE),IF(L32="ウ",HLOOKUP(J32,ウ!$B$1:$QI$6,4,FALSE),IF(L32="エ",VLOOKUP(J32,エ!$A$4:$E$1000,3,FALSE)&amp;"　"&amp;VLOOKUP(J32,エ!$A$4:$E$1000,4,FALSE),""))))</f>
        <v>61
啓林館</v>
      </c>
      <c r="N31" s="277" t="str">
        <f>IF(L32="ア",VLOOKUP(J32,ア!$A$2:$E$1684,4,FALSE),IF(L32="イ",VLOOKUP(J32,イ!$A$2:$E$1563,4,FALSE),IF(L32="ウ",IF(HLOOKUP(J32,ウ!$B$1:$QI$6,3,FALSE)="","",HLOOKUP(J32,ウ!$B$1:$QI$6,3,FALSE)),"")))</f>
        <v>理科
061-82
※／◆</v>
      </c>
      <c r="O31" s="279" t="str">
        <f>IF(L32="ア",VLOOKUP(J32,ア!$A$2:$E$1684,5,FALSE),IF(L32="イ",VLOOKUP(J32,イ!$A$2:$E$1563,5,FALSE),IF(L32="ウ",HLOOKUP(J32,ウ!$B$1:$QI$6,5,FALSE),IF(L32="エ",VLOOKUP(J32,エ!$A$4:$E$1000,5,FALSE),""))))&amp;"　"&amp;IF(L32="ウ",HLOOKUP(J32,ウ!$B$1:$QI$6,6,FALSE),"")</f>
        <v>未来へひろがるサイエンス２　</v>
      </c>
      <c r="P31" s="281" t="s">
        <v>10113</v>
      </c>
      <c r="Q31" s="283"/>
      <c r="R31" s="291" t="s">
        <v>10118</v>
      </c>
      <c r="S31" s="293"/>
      <c r="T31" s="207" t="s">
        <v>1991</v>
      </c>
      <c r="U31" s="289" t="s">
        <v>10052</v>
      </c>
      <c r="V31" s="202" t="s">
        <v>10052</v>
      </c>
      <c r="W31" s="277" t="str">
        <f>IF(V32="ア",VLOOKUP(T32,ア!$A$2:$E$1684,2,FALSE),IF(V32="イ",VLOOKUP(T32,イ!$A$2:$E$1563,2,FALSE),IF(V32="ウ",HLOOKUP(T32,ウ!$B$1:$QI$6,4,FALSE),IF(V32="エ",VLOOKUP(T32,エ!$A$4:$E$1000,3,FALSE)&amp;"　"&amp;VLOOKUP(T32,エ!$A$4:$E$1000,4,FALSE),""))))</f>
        <v>61
啓林館</v>
      </c>
      <c r="X31" s="277" t="str">
        <f>IF(V32="ア",VLOOKUP(T32,ア!$A$2:$E$1684,4,FALSE),IF(V32="イ",VLOOKUP(T32,イ!$A$2:$E$1563,4,FALSE),IF(V32="ウ",IF(HLOOKUP(T32,ウ!$B$1:$QI$6,3,FALSE)="","",HLOOKUP(T32,ウ!$B$1:$QI$6,3,FALSE)),"")))</f>
        <v>理科
061-92
※／◆</v>
      </c>
      <c r="Y31" s="279" t="str">
        <f>IF(V32="ア",VLOOKUP(T32,ア!$A$2:$E$1684,5,FALSE),IF(V32="イ",VLOOKUP(T32,イ!$A$2:$E$1563,5,FALSE),IF(V32="ウ",HLOOKUP(T32,ウ!$B$1:$QI$6,5,FALSE),IF(V32="エ",VLOOKUP(T32,エ!$A$4:$E$1000,5,FALSE),""))))&amp;"　"&amp;IF(V32="ウ",HLOOKUP(T32,ウ!$B$1:$QI$6,6,FALSE),"")</f>
        <v>未来へひろがるサイエンス３　</v>
      </c>
      <c r="Z31" s="281" t="s">
        <v>10113</v>
      </c>
      <c r="AA31" s="283"/>
      <c r="AB31" s="285" t="s">
        <v>10119</v>
      </c>
      <c r="AC31" s="287"/>
    </row>
    <row r="32" spans="1:29" s="200" customFormat="1" ht="16.2" customHeight="1" x14ac:dyDescent="0.45">
      <c r="A32" s="204" t="s">
        <v>10078</v>
      </c>
      <c r="B32" s="298"/>
      <c r="C32" s="205" t="s">
        <v>10067</v>
      </c>
      <c r="D32" s="299"/>
      <c r="E32" s="299"/>
      <c r="F32" s="300"/>
      <c r="G32" s="301"/>
      <c r="H32" s="295"/>
      <c r="I32" s="302"/>
      <c r="J32" s="206" t="s">
        <v>10079</v>
      </c>
      <c r="K32" s="298"/>
      <c r="L32" s="205" t="s">
        <v>10067</v>
      </c>
      <c r="M32" s="299"/>
      <c r="N32" s="299"/>
      <c r="O32" s="300"/>
      <c r="P32" s="301"/>
      <c r="Q32" s="295"/>
      <c r="R32" s="302"/>
      <c r="S32" s="303"/>
      <c r="T32" s="204" t="s">
        <v>10080</v>
      </c>
      <c r="U32" s="298"/>
      <c r="V32" s="205" t="s">
        <v>10067</v>
      </c>
      <c r="W32" s="299"/>
      <c r="X32" s="299"/>
      <c r="Y32" s="300"/>
      <c r="Z32" s="301"/>
      <c r="AA32" s="295"/>
      <c r="AB32" s="296"/>
      <c r="AC32" s="297"/>
    </row>
    <row r="33" spans="1:30" s="200" customFormat="1" ht="16.2" customHeight="1" x14ac:dyDescent="0.45">
      <c r="A33" s="207" t="s">
        <v>1964</v>
      </c>
      <c r="B33" s="289" t="s">
        <v>10033</v>
      </c>
      <c r="C33" s="202" t="s">
        <v>10034</v>
      </c>
      <c r="D33" s="277" t="str">
        <f>IF(C34="ア",VLOOKUP(A34,ア!$A$2:$E$1684,2,FALSE),IF(C34="イ",VLOOKUP(A34,イ!$A$2:$E$1563,2,FALSE),IF(C34="ウ",HLOOKUP(A34,ウ!$B$1:$QI$6,4,FALSE),IF(C34="エ",VLOOKUP(A34,エ!$A$4:$E$1000,3,FALSE)&amp;"　"&amp;VLOOKUP(A34,エ!$A$4:$E$1000,4,FALSE),""))))</f>
        <v>27
教芸</v>
      </c>
      <c r="E33" s="277" t="str">
        <f>IF(C34="ア",VLOOKUP(A34,ア!$A$2:$E$1684,4,FALSE),IF(C34="イ",VLOOKUP(A34,イ!$A$2:$E$1563,4,FALSE),IF(C34="ウ",IF(HLOOKUP(A34,ウ!$B$1:$QI$6,3,FALSE)="","",HLOOKUP(A34,ウ!$B$1:$QI$6,3,FALSE)),"")))</f>
        <v>音楽
027-72
※／◆</v>
      </c>
      <c r="F33" s="279" t="str">
        <f>IF(C34="ア",VLOOKUP(A34,ア!$A$2:$E$1684,5,FALSE),IF(C34="イ",VLOOKUP(A34,イ!$A$2:$E$1563,5,FALSE),IF(C34="ウ",HLOOKUP(A34,ウ!$B$1:$QI$6,5,FALSE),IF(C34="エ",VLOOKUP(A34,エ!$A$4:$E$1000,5,FALSE),""))))&amp;"　"&amp;IF(C34="ウ",HLOOKUP(A34,ウ!$B$1:$QI$6,6,FALSE),"")</f>
        <v>中学生の音楽　１　</v>
      </c>
      <c r="G33" s="281" t="s">
        <v>10113</v>
      </c>
      <c r="H33" s="283"/>
      <c r="I33" s="291" t="s">
        <v>10117</v>
      </c>
      <c r="J33" s="208" t="s">
        <v>1977</v>
      </c>
      <c r="K33" s="289" t="s">
        <v>10053</v>
      </c>
      <c r="L33" s="202" t="s">
        <v>10054</v>
      </c>
      <c r="M33" s="277" t="str">
        <f>IF(L34="ア",VLOOKUP(J34,ア!$A$2:$E$1684,2,FALSE),IF(L34="イ",VLOOKUP(J34,イ!$A$2:$E$1563,2,FALSE),IF(L34="ウ",HLOOKUP(J34,ウ!$B$1:$QI$6,4,FALSE),IF(L34="エ",VLOOKUP(J34,エ!$A$4:$E$1000,3,FALSE)&amp;"　"&amp;VLOOKUP(J34,エ!$A$4:$E$1000,4,FALSE),""))))</f>
        <v>27
教芸</v>
      </c>
      <c r="N33" s="277" t="str">
        <f>IF(L34="ア",VLOOKUP(J34,ア!$A$2:$E$1684,4,FALSE),IF(L34="イ",VLOOKUP(J34,イ!$A$2:$E$1563,4,FALSE),IF(L34="ウ",IF(HLOOKUP(J34,ウ!$B$1:$QI$6,3,FALSE)="","",HLOOKUP(J34,ウ!$B$1:$QI$6,3,FALSE)),"")))</f>
        <v>音楽
027-83
※／◆</v>
      </c>
      <c r="O33" s="279" t="str">
        <f>IF(L34="ア",VLOOKUP(J34,ア!$A$2:$E$1684,5,FALSE),IF(L34="イ",VLOOKUP(J34,イ!$A$2:$E$1563,5,FALSE),IF(L34="ウ",HLOOKUP(J34,ウ!$B$1:$QI$6,5,FALSE),IF(L34="エ",VLOOKUP(J34,エ!$A$4:$E$1000,5,FALSE),""))))&amp;"　"&amp;IF(L34="ウ",HLOOKUP(J34,ウ!$B$1:$QI$6,6,FALSE),"")</f>
        <v>中学生の音楽　２・３上　</v>
      </c>
      <c r="P33" s="281" t="s">
        <v>10113</v>
      </c>
      <c r="Q33" s="283"/>
      <c r="R33" s="291" t="s">
        <v>10116</v>
      </c>
      <c r="S33" s="293"/>
      <c r="T33" s="207" t="s">
        <v>1992</v>
      </c>
      <c r="U33" s="289" t="s">
        <v>10053</v>
      </c>
      <c r="V33" s="202" t="s">
        <v>10054</v>
      </c>
      <c r="W33" s="277" t="str">
        <f>IF(V34="ア",VLOOKUP(T34,ア!$A$2:$E$1684,2,FALSE),IF(V34="イ",VLOOKUP(T34,イ!$A$2:$E$1563,2,FALSE),IF(V34="ウ",HLOOKUP(T34,ウ!$B$1:$QI$6,4,FALSE),IF(V34="エ",VLOOKUP(T34,エ!$A$4:$E$1000,3,FALSE)&amp;"　"&amp;VLOOKUP(T34,エ!$A$4:$E$1000,4,FALSE),""))))</f>
        <v>27
教芸</v>
      </c>
      <c r="X33" s="277" t="str">
        <f>IF(V34="ア",VLOOKUP(T34,ア!$A$2:$E$1684,4,FALSE),IF(V34="イ",VLOOKUP(T34,イ!$A$2:$E$1563,4,FALSE),IF(V34="ウ",IF(HLOOKUP(T34,ウ!$B$1:$QI$6,3,FALSE)="","",HLOOKUP(T34,ウ!$B$1:$QI$6,3,FALSE)),"")))</f>
        <v>音楽
803
※／◆</v>
      </c>
      <c r="Y33" s="279" t="str">
        <f>IF(V34="ア",VLOOKUP(T34,ア!$A$2:$E$1684,5,FALSE),IF(V34="イ",VLOOKUP(T34,イ!$A$2:$E$1563,5,FALSE),IF(V34="ウ",HLOOKUP(T34,ウ!$B$1:$QI$6,5,FALSE),IF(V34="エ",VLOOKUP(T34,エ!$A$4:$E$1000,5,FALSE),""))))&amp;"　"&amp;IF(V34="ウ",HLOOKUP(T34,ウ!$B$1:$QI$6,6,FALSE),"")</f>
        <v>中学生の音楽　２・３上　</v>
      </c>
      <c r="Z33" s="281" t="s">
        <v>10113</v>
      </c>
      <c r="AA33" s="283"/>
      <c r="AB33" s="285" t="s">
        <v>10116</v>
      </c>
      <c r="AC33" s="287" t="s">
        <v>10106</v>
      </c>
    </row>
    <row r="34" spans="1:30" s="200" customFormat="1" ht="16.2" customHeight="1" x14ac:dyDescent="0.45">
      <c r="A34" s="204" t="s">
        <v>10081</v>
      </c>
      <c r="B34" s="298"/>
      <c r="C34" s="205" t="s">
        <v>10067</v>
      </c>
      <c r="D34" s="299"/>
      <c r="E34" s="299"/>
      <c r="F34" s="300"/>
      <c r="G34" s="301"/>
      <c r="H34" s="295"/>
      <c r="I34" s="302"/>
      <c r="J34" s="206" t="s">
        <v>10082</v>
      </c>
      <c r="K34" s="298"/>
      <c r="L34" s="205" t="s">
        <v>10067</v>
      </c>
      <c r="M34" s="299"/>
      <c r="N34" s="299"/>
      <c r="O34" s="300"/>
      <c r="P34" s="301"/>
      <c r="Q34" s="295"/>
      <c r="R34" s="302"/>
      <c r="S34" s="303"/>
      <c r="T34" s="204" t="s">
        <v>10107</v>
      </c>
      <c r="U34" s="298"/>
      <c r="V34" s="205" t="s">
        <v>10067</v>
      </c>
      <c r="W34" s="299"/>
      <c r="X34" s="299"/>
      <c r="Y34" s="300"/>
      <c r="Z34" s="301"/>
      <c r="AA34" s="295"/>
      <c r="AB34" s="296"/>
      <c r="AC34" s="297"/>
    </row>
    <row r="35" spans="1:30" s="200" customFormat="1" ht="16.2" customHeight="1" x14ac:dyDescent="0.45">
      <c r="A35" s="207" t="s">
        <v>1965</v>
      </c>
      <c r="B35" s="289" t="s">
        <v>10033</v>
      </c>
      <c r="C35" s="202" t="s">
        <v>10035</v>
      </c>
      <c r="D35" s="277" t="str">
        <f>IF(C36="ア",VLOOKUP(A36,ア!$A$2:$E$1684,2,FALSE),IF(C36="イ",VLOOKUP(A36,イ!$A$2:$E$1563,2,FALSE),IF(C36="ウ",HLOOKUP(A36,ウ!$B$1:$QI$6,4,FALSE),IF(C36="エ",VLOOKUP(A36,エ!$A$4:$E$1000,3,FALSE)&amp;"　"&amp;VLOOKUP(A36,エ!$A$4:$E$1000,4,FALSE),""))))</f>
        <v>27
教芸</v>
      </c>
      <c r="E35" s="277" t="str">
        <f>IF(C36="ア",VLOOKUP(A36,ア!$A$2:$E$1684,4,FALSE),IF(C36="イ",VLOOKUP(A36,イ!$A$2:$E$1563,4,FALSE),IF(C36="ウ",IF(HLOOKUP(A36,ウ!$B$1:$QI$6,3,FALSE)="","",HLOOKUP(A36,ウ!$B$1:$QI$6,3,FALSE)),"")))</f>
        <v>器楽
027-72
※／◆</v>
      </c>
      <c r="F35" s="279" t="str">
        <f>IF(C36="ア",VLOOKUP(A36,ア!$A$2:$E$1684,5,FALSE),IF(C36="イ",VLOOKUP(A36,イ!$A$2:$E$1563,5,FALSE),IF(C36="ウ",HLOOKUP(A36,ウ!$B$1:$QI$6,5,FALSE),IF(C36="エ",VLOOKUP(A36,エ!$A$4:$E$1000,5,FALSE),""))))&amp;"　"&amp;IF(C36="ウ",HLOOKUP(A36,ウ!$B$1:$QI$6,6,FALSE),"")</f>
        <v>中学生の器楽　</v>
      </c>
      <c r="G35" s="281" t="s">
        <v>10113</v>
      </c>
      <c r="H35" s="283"/>
      <c r="I35" s="291" t="s">
        <v>10114</v>
      </c>
      <c r="J35" s="208" t="s">
        <v>1978</v>
      </c>
      <c r="K35" s="289" t="s">
        <v>10053</v>
      </c>
      <c r="L35" s="202" t="s">
        <v>10054</v>
      </c>
      <c r="M35" s="277" t="str">
        <f>IF(L36="ア",VLOOKUP(J36,ア!$A$2:$E$1684,2,FALSE),IF(L36="イ",VLOOKUP(J36,イ!$A$2:$E$1563,2,FALSE),IF(L36="ウ",HLOOKUP(J36,ウ!$B$1:$QI$6,4,FALSE),IF(L36="エ",VLOOKUP(J36,エ!$A$4:$E$1000,3,FALSE)&amp;"　"&amp;VLOOKUP(J36,エ!$A$4:$E$1000,4,FALSE),""))))</f>
        <v>27
教芸</v>
      </c>
      <c r="N35" s="277" t="str">
        <f>IF(L36="ア",VLOOKUP(J36,ア!$A$2:$E$1684,4,FALSE),IF(L36="イ",VLOOKUP(J36,イ!$A$2:$E$1563,4,FALSE),IF(L36="ウ",IF(HLOOKUP(J36,ウ!$B$1:$QI$6,3,FALSE)="","",HLOOKUP(J36,ウ!$B$1:$QI$6,3,FALSE)),"")))</f>
        <v>音楽
027-84
※／◆</v>
      </c>
      <c r="O35" s="279" t="str">
        <f>IF(L36="ア",VLOOKUP(J36,ア!$A$2:$E$1684,5,FALSE),IF(L36="イ",VLOOKUP(J36,イ!$A$2:$E$1563,5,FALSE),IF(L36="ウ",HLOOKUP(J36,ウ!$B$1:$QI$6,5,FALSE),IF(L36="エ",VLOOKUP(J36,エ!$A$4:$E$1000,5,FALSE),""))))&amp;"　"&amp;IF(L36="ウ",HLOOKUP(J36,ウ!$B$1:$QI$6,6,FALSE),"")</f>
        <v>中学生の音楽　２・３下　</v>
      </c>
      <c r="P35" s="281" t="s">
        <v>10113</v>
      </c>
      <c r="Q35" s="283"/>
      <c r="R35" s="291" t="s">
        <v>10116</v>
      </c>
      <c r="S35" s="293"/>
      <c r="T35" s="207" t="s">
        <v>1993</v>
      </c>
      <c r="U35" s="289" t="s">
        <v>10053</v>
      </c>
      <c r="V35" s="202" t="s">
        <v>10054</v>
      </c>
      <c r="W35" s="277" t="str">
        <f>IF(V36="ア",VLOOKUP(T36,ア!$A$2:$E$1684,2,FALSE),IF(V36="イ",VLOOKUP(T36,イ!$A$2:$E$1563,2,FALSE),IF(V36="ウ",HLOOKUP(T36,ウ!$B$1:$QI$6,4,FALSE),IF(V36="エ",VLOOKUP(T36,エ!$A$4:$E$1000,3,FALSE)&amp;"　"&amp;VLOOKUP(T36,エ!$A$4:$E$1000,4,FALSE),""))))</f>
        <v>27
教芸</v>
      </c>
      <c r="X35" s="277" t="str">
        <f>IF(V36="ア",VLOOKUP(T36,ア!$A$2:$E$1684,4,FALSE),IF(V36="イ",VLOOKUP(T36,イ!$A$2:$E$1563,4,FALSE),IF(V36="ウ",IF(HLOOKUP(T36,ウ!$B$1:$QI$6,3,FALSE)="","",HLOOKUP(T36,ウ!$B$1:$QI$6,3,FALSE)),"")))</f>
        <v>音楽
804
※／◆</v>
      </c>
      <c r="Y35" s="279" t="str">
        <f>IF(V36="ア",VLOOKUP(T36,ア!$A$2:$E$1684,5,FALSE),IF(V36="イ",VLOOKUP(T36,イ!$A$2:$E$1563,5,FALSE),IF(V36="ウ",HLOOKUP(T36,ウ!$B$1:$QI$6,5,FALSE),IF(V36="エ",VLOOKUP(T36,エ!$A$4:$E$1000,5,FALSE),""))))&amp;"　"&amp;IF(V36="ウ",HLOOKUP(T36,ウ!$B$1:$QI$6,6,FALSE),"")</f>
        <v>中学生の音楽　２・３下　</v>
      </c>
      <c r="Z35" s="281" t="s">
        <v>10113</v>
      </c>
      <c r="AA35" s="283"/>
      <c r="AB35" s="285" t="s">
        <v>10116</v>
      </c>
      <c r="AC35" s="287" t="s">
        <v>10106</v>
      </c>
    </row>
    <row r="36" spans="1:30" s="200" customFormat="1" ht="16.2" customHeight="1" x14ac:dyDescent="0.45">
      <c r="A36" s="204" t="s">
        <v>10084</v>
      </c>
      <c r="B36" s="298"/>
      <c r="C36" s="205" t="s">
        <v>10067</v>
      </c>
      <c r="D36" s="299"/>
      <c r="E36" s="299"/>
      <c r="F36" s="300"/>
      <c r="G36" s="301"/>
      <c r="H36" s="295"/>
      <c r="I36" s="302"/>
      <c r="J36" s="206" t="s">
        <v>10083</v>
      </c>
      <c r="K36" s="298"/>
      <c r="L36" s="205" t="s">
        <v>10067</v>
      </c>
      <c r="M36" s="299"/>
      <c r="N36" s="299"/>
      <c r="O36" s="300"/>
      <c r="P36" s="301"/>
      <c r="Q36" s="295"/>
      <c r="R36" s="302"/>
      <c r="S36" s="303"/>
      <c r="T36" s="204" t="s">
        <v>10108</v>
      </c>
      <c r="U36" s="298"/>
      <c r="V36" s="205" t="s">
        <v>10067</v>
      </c>
      <c r="W36" s="299"/>
      <c r="X36" s="299"/>
      <c r="Y36" s="300"/>
      <c r="Z36" s="301"/>
      <c r="AA36" s="295"/>
      <c r="AB36" s="296"/>
      <c r="AC36" s="297"/>
    </row>
    <row r="37" spans="1:30" s="200" customFormat="1" ht="16.2" customHeight="1" x14ac:dyDescent="0.45">
      <c r="A37" s="207" t="s">
        <v>1966</v>
      </c>
      <c r="B37" s="289" t="s">
        <v>10036</v>
      </c>
      <c r="C37" s="202" t="s">
        <v>10036</v>
      </c>
      <c r="D37" s="277" t="str">
        <f>IF(C38="ア",VLOOKUP(A38,ア!$A$2:$E$1684,2,FALSE),IF(C38="イ",VLOOKUP(A38,イ!$A$2:$E$1563,2,FALSE),IF(C38="ウ",HLOOKUP(A38,ウ!$B$1:$QI$6,4,FALSE),IF(C38="エ",VLOOKUP(A38,エ!$A$4:$E$1000,3,FALSE)&amp;"　"&amp;VLOOKUP(A38,エ!$A$4:$E$1000,4,FALSE),""))))</f>
        <v>116
日文</v>
      </c>
      <c r="E37" s="277" t="str">
        <f>IF(C38="ア",VLOOKUP(A38,ア!$A$2:$E$1684,4,FALSE),IF(C38="イ",VLOOKUP(A38,イ!$A$2:$E$1563,4,FALSE),IF(C38="ウ",IF(HLOOKUP(A38,ウ!$B$1:$QI$6,3,FALSE)="","",HLOOKUP(A38,ウ!$B$1:$QI$6,3,FALSE)),"")))</f>
        <v>美術
116-72
※／◆</v>
      </c>
      <c r="F37" s="279" t="str">
        <f>IF(C38="ア",VLOOKUP(A38,ア!$A$2:$E$1684,5,FALSE),IF(C38="イ",VLOOKUP(A38,イ!$A$2:$E$1563,5,FALSE),IF(C38="ウ",HLOOKUP(A38,ウ!$B$1:$QI$6,5,FALSE),IF(C38="エ",VLOOKUP(A38,エ!$A$4:$E$1000,5,FALSE),""))))&amp;"　"&amp;IF(C38="ウ",HLOOKUP(A38,ウ!$B$1:$QI$6,6,FALSE),"")</f>
        <v>美術１　美術との出会い　</v>
      </c>
      <c r="G37" s="281" t="s">
        <v>10113</v>
      </c>
      <c r="H37" s="283"/>
      <c r="I37" s="291" t="s">
        <v>10117</v>
      </c>
      <c r="J37" s="208" t="s">
        <v>1979</v>
      </c>
      <c r="K37" s="289" t="s">
        <v>10053</v>
      </c>
      <c r="L37" s="202" t="s">
        <v>10055</v>
      </c>
      <c r="M37" s="277" t="str">
        <f>IF(L38="ア",VLOOKUP(J38,ア!$A$2:$E$1684,2,FALSE),IF(L38="イ",VLOOKUP(J38,イ!$A$2:$E$1563,2,FALSE),IF(L38="ウ",HLOOKUP(J38,ウ!$B$1:$QI$6,4,FALSE),IF(L38="エ",VLOOKUP(J38,エ!$A$4:$E$1000,3,FALSE)&amp;"　"&amp;VLOOKUP(J38,エ!$A$4:$E$1000,4,FALSE),""))))</f>
        <v>17
教出</v>
      </c>
      <c r="N37" s="277" t="str">
        <f>IF(L38="ア",VLOOKUP(J38,ア!$A$2:$E$1684,4,FALSE),IF(L38="イ",VLOOKUP(J38,イ!$A$2:$E$1563,4,FALSE),IF(L38="ウ",IF(HLOOKUP(J38,ウ!$B$1:$QI$6,3,FALSE)="","",HLOOKUP(J38,ウ!$B$1:$QI$6,3,FALSE)),"")))</f>
        <v>器楽
752
※／◆</v>
      </c>
      <c r="O37" s="279" t="str">
        <f>IF(L38="ア",VLOOKUP(J38,ア!$A$2:$E$1684,5,FALSE),IF(L38="イ",VLOOKUP(J38,イ!$A$2:$E$1563,5,FALSE),IF(L38="ウ",HLOOKUP(J38,ウ!$B$1:$QI$6,5,FALSE),IF(L38="エ",VLOOKUP(J38,エ!$A$4:$E$1000,5,FALSE),""))))&amp;"　"&amp;IF(L38="ウ",HLOOKUP(J38,ウ!$B$1:$QI$6,6,FALSE),"")</f>
        <v>中学生の器楽　</v>
      </c>
      <c r="P37" s="281" t="s">
        <v>10113</v>
      </c>
      <c r="Q37" s="283"/>
      <c r="R37" s="291" t="s">
        <v>10114</v>
      </c>
      <c r="S37" s="293" t="s">
        <v>10106</v>
      </c>
      <c r="T37" s="207" t="s">
        <v>1994</v>
      </c>
      <c r="U37" s="289" t="s">
        <v>10053</v>
      </c>
      <c r="V37" s="202" t="s">
        <v>10055</v>
      </c>
      <c r="W37" s="277" t="str">
        <f>IF(V38="ア",VLOOKUP(T38,ア!$A$2:$E$1684,2,FALSE),IF(V38="イ",VLOOKUP(T38,イ!$A$2:$E$1563,2,FALSE),IF(V38="ウ",HLOOKUP(T38,ウ!$B$1:$QI$6,4,FALSE),IF(V38="エ",VLOOKUP(T38,エ!$A$4:$E$1000,3,FALSE)&amp;"　"&amp;VLOOKUP(T38,エ!$A$4:$E$1000,4,FALSE),""))))</f>
        <v>17
教出</v>
      </c>
      <c r="X37" s="277" t="str">
        <f>IF(V38="ア",VLOOKUP(T38,ア!$A$2:$E$1684,4,FALSE),IF(V38="イ",VLOOKUP(T38,イ!$A$2:$E$1563,4,FALSE),IF(V38="ウ",IF(HLOOKUP(T38,ウ!$B$1:$QI$6,3,FALSE)="","",HLOOKUP(T38,ウ!$B$1:$QI$6,3,FALSE)),"")))</f>
        <v>器楽
752
※／◆</v>
      </c>
      <c r="Y37" s="279" t="str">
        <f>IF(V38="ア",VLOOKUP(T38,ア!$A$2:$E$1684,5,FALSE),IF(V38="イ",VLOOKUP(T38,イ!$A$2:$E$1563,5,FALSE),IF(V38="ウ",HLOOKUP(T38,ウ!$B$1:$QI$6,5,FALSE),IF(V38="エ",VLOOKUP(T38,エ!$A$4:$E$1000,5,FALSE),""))))&amp;"　"&amp;IF(V38="ウ",HLOOKUP(T38,ウ!$B$1:$QI$6,6,FALSE),"")</f>
        <v>中学生の器楽　</v>
      </c>
      <c r="Z37" s="281" t="s">
        <v>10113</v>
      </c>
      <c r="AA37" s="283"/>
      <c r="AB37" s="285" t="s">
        <v>10114</v>
      </c>
      <c r="AC37" s="287" t="s">
        <v>10106</v>
      </c>
    </row>
    <row r="38" spans="1:30" s="200" customFormat="1" ht="16.2" customHeight="1" x14ac:dyDescent="0.45">
      <c r="A38" s="204" t="s">
        <v>10085</v>
      </c>
      <c r="B38" s="298"/>
      <c r="C38" s="205" t="s">
        <v>10067</v>
      </c>
      <c r="D38" s="299"/>
      <c r="E38" s="299"/>
      <c r="F38" s="300"/>
      <c r="G38" s="301"/>
      <c r="H38" s="295"/>
      <c r="I38" s="302"/>
      <c r="J38" s="206" t="s">
        <v>10100</v>
      </c>
      <c r="K38" s="298"/>
      <c r="L38" s="205" t="s">
        <v>10067</v>
      </c>
      <c r="M38" s="299"/>
      <c r="N38" s="299"/>
      <c r="O38" s="300"/>
      <c r="P38" s="301"/>
      <c r="Q38" s="295"/>
      <c r="R38" s="302"/>
      <c r="S38" s="303"/>
      <c r="T38" s="204" t="s">
        <v>10100</v>
      </c>
      <c r="U38" s="298"/>
      <c r="V38" s="205" t="s">
        <v>10067</v>
      </c>
      <c r="W38" s="299"/>
      <c r="X38" s="299"/>
      <c r="Y38" s="300"/>
      <c r="Z38" s="301"/>
      <c r="AA38" s="295"/>
      <c r="AB38" s="296"/>
      <c r="AC38" s="297"/>
    </row>
    <row r="39" spans="1:30" s="200" customFormat="1" ht="16.2" customHeight="1" x14ac:dyDescent="0.45">
      <c r="A39" s="207" t="s">
        <v>1967</v>
      </c>
      <c r="B39" s="289" t="s">
        <v>10037</v>
      </c>
      <c r="C39" s="202" t="s">
        <v>10038</v>
      </c>
      <c r="D39" s="277" t="str">
        <f>IF(C40="ア",VLOOKUP(A40,ア!$A$2:$E$1684,2,FALSE),IF(C40="イ",VLOOKUP(A40,イ!$A$2:$E$1563,2,FALSE),IF(C40="ウ",HLOOKUP(A40,ウ!$B$1:$QI$6,4,FALSE),IF(C40="エ",VLOOKUP(A40,エ!$A$4:$E$1000,3,FALSE)&amp;"　"&amp;VLOOKUP(A40,エ!$A$4:$E$1000,4,FALSE),""))))</f>
        <v>4
大日本</v>
      </c>
      <c r="E39" s="277" t="str">
        <f>IF(C40="ア",VLOOKUP(A40,ア!$A$2:$E$1684,4,FALSE),IF(C40="イ",VLOOKUP(A40,イ!$A$2:$E$1563,4,FALSE),IF(C40="ウ",IF(HLOOKUP(A40,ウ!$B$1:$QI$6,3,FALSE)="","",HLOOKUP(A40,ウ!$B$1:$QI$6,3,FALSE)),"")))</f>
        <v>保体
702
※／◆</v>
      </c>
      <c r="F39" s="279" t="str">
        <f>IF(C40="ア",VLOOKUP(A40,ア!$A$2:$E$1684,5,FALSE),IF(C40="イ",VLOOKUP(A40,イ!$A$2:$E$1563,5,FALSE),IF(C40="ウ",HLOOKUP(A40,ウ!$B$1:$QI$6,5,FALSE),IF(C40="エ",VLOOKUP(A40,エ!$A$4:$E$1000,5,FALSE),""))))&amp;"　"&amp;IF(C40="ウ",HLOOKUP(A40,ウ!$B$1:$QI$6,6,FALSE),"")</f>
        <v>中学校保健体育　</v>
      </c>
      <c r="G39" s="281" t="s">
        <v>10113</v>
      </c>
      <c r="H39" s="283"/>
      <c r="I39" s="291" t="s">
        <v>10114</v>
      </c>
      <c r="J39" s="208" t="s">
        <v>1980</v>
      </c>
      <c r="K39" s="289" t="s">
        <v>10056</v>
      </c>
      <c r="L39" s="202" t="s">
        <v>10056</v>
      </c>
      <c r="M39" s="277" t="str">
        <f>IF(L40="ア",VLOOKUP(J40,ア!$A$2:$E$1684,2,FALSE),IF(L40="イ",VLOOKUP(J40,イ!$A$2:$E$1563,2,FALSE),IF(L40="ウ",HLOOKUP(J40,ウ!$B$1:$QI$6,4,FALSE),IF(L40="エ",VLOOKUP(J40,エ!$A$4:$E$1000,3,FALSE)&amp;"　"&amp;VLOOKUP(J40,エ!$A$4:$E$1000,4,FALSE),""))))</f>
        <v>116
日文</v>
      </c>
      <c r="N39" s="277" t="str">
        <f>IF(L40="ア",VLOOKUP(J40,ア!$A$2:$E$1684,4,FALSE),IF(L40="イ",VLOOKUP(J40,イ!$A$2:$E$1563,4,FALSE),IF(L40="ウ",IF(HLOOKUP(J40,ウ!$B$1:$QI$6,3,FALSE)="","",HLOOKUP(J40,ウ!$B$1:$QI$6,3,FALSE)),"")))</f>
        <v>美術
116-83
※／◆</v>
      </c>
      <c r="O39" s="279" t="str">
        <f>IF(L40="ア",VLOOKUP(J40,ア!$A$2:$E$1684,5,FALSE),IF(L40="イ",VLOOKUP(J40,イ!$A$2:$E$1563,5,FALSE),IF(L40="ウ",HLOOKUP(J40,ウ!$B$1:$QI$6,5,FALSE),IF(L40="エ",VLOOKUP(J40,エ!$A$4:$E$1000,5,FALSE),""))))&amp;"　"&amp;IF(L40="ウ",HLOOKUP(J40,ウ!$B$1:$QI$6,6,FALSE),"")</f>
        <v>美術２・３上　学びの実感と深まり　</v>
      </c>
      <c r="P39" s="281" t="s">
        <v>10113</v>
      </c>
      <c r="Q39" s="283"/>
      <c r="R39" s="291" t="s">
        <v>10116</v>
      </c>
      <c r="S39" s="293"/>
      <c r="T39" s="207" t="s">
        <v>1995</v>
      </c>
      <c r="U39" s="289" t="s">
        <v>10056</v>
      </c>
      <c r="V39" s="202" t="s">
        <v>10056</v>
      </c>
      <c r="W39" s="277" t="str">
        <f>IF(V40="ア",VLOOKUP(T40,ア!$A$2:$E$1684,2,FALSE),IF(V40="イ",VLOOKUP(T40,イ!$A$2:$E$1563,2,FALSE),IF(V40="ウ",HLOOKUP(T40,ウ!$B$1:$QI$6,4,FALSE),IF(V40="エ",VLOOKUP(T40,エ!$A$4:$E$1000,3,FALSE)&amp;"　"&amp;VLOOKUP(T40,エ!$A$4:$E$1000,4,FALSE),""))))</f>
        <v>116
日文</v>
      </c>
      <c r="X39" s="277" t="str">
        <f>IF(V40="ア",VLOOKUP(T40,ア!$A$2:$E$1684,4,FALSE),IF(V40="イ",VLOOKUP(T40,イ!$A$2:$E$1563,4,FALSE),IF(V40="ウ",IF(HLOOKUP(T40,ウ!$B$1:$QI$6,3,FALSE)="","",HLOOKUP(T40,ウ!$B$1:$QI$6,3,FALSE)),"")))</f>
        <v>美術
803
※／◆</v>
      </c>
      <c r="Y39" s="279" t="str">
        <f>IF(V40="ア",VLOOKUP(T40,ア!$A$2:$E$1684,5,FALSE),IF(V40="イ",VLOOKUP(T40,イ!$A$2:$E$1563,5,FALSE),IF(V40="ウ",HLOOKUP(T40,ウ!$B$1:$QI$6,5,FALSE),IF(V40="エ",VLOOKUP(T40,エ!$A$4:$E$1000,5,FALSE),""))))&amp;"　"&amp;IF(V40="ウ",HLOOKUP(T40,ウ!$B$1:$QI$6,6,FALSE),"")</f>
        <v>美術２・３上　学びの実感と広がり_x000D_　</v>
      </c>
      <c r="Z39" s="281" t="s">
        <v>10113</v>
      </c>
      <c r="AA39" s="283"/>
      <c r="AB39" s="285" t="s">
        <v>10116</v>
      </c>
      <c r="AC39" s="287" t="s">
        <v>10106</v>
      </c>
    </row>
    <row r="40" spans="1:30" s="200" customFormat="1" ht="16.2" customHeight="1" x14ac:dyDescent="0.45">
      <c r="A40" s="204" t="s">
        <v>10088</v>
      </c>
      <c r="B40" s="298"/>
      <c r="C40" s="205" t="s">
        <v>10067</v>
      </c>
      <c r="D40" s="299"/>
      <c r="E40" s="299"/>
      <c r="F40" s="300"/>
      <c r="G40" s="301"/>
      <c r="H40" s="295"/>
      <c r="I40" s="302"/>
      <c r="J40" s="206" t="s">
        <v>10086</v>
      </c>
      <c r="K40" s="298"/>
      <c r="L40" s="205" t="s">
        <v>10067</v>
      </c>
      <c r="M40" s="299"/>
      <c r="N40" s="299"/>
      <c r="O40" s="300"/>
      <c r="P40" s="301"/>
      <c r="Q40" s="295"/>
      <c r="R40" s="302"/>
      <c r="S40" s="303"/>
      <c r="T40" s="204" t="s">
        <v>10109</v>
      </c>
      <c r="U40" s="298"/>
      <c r="V40" s="205" t="s">
        <v>10067</v>
      </c>
      <c r="W40" s="299"/>
      <c r="X40" s="299"/>
      <c r="Y40" s="300"/>
      <c r="Z40" s="301"/>
      <c r="AA40" s="295"/>
      <c r="AB40" s="296"/>
      <c r="AC40" s="297"/>
    </row>
    <row r="41" spans="1:30" s="200" customFormat="1" ht="16.2" customHeight="1" x14ac:dyDescent="0.45">
      <c r="A41" s="207" t="s">
        <v>1968</v>
      </c>
      <c r="B41" s="289" t="s">
        <v>10039</v>
      </c>
      <c r="C41" s="202" t="s">
        <v>10040</v>
      </c>
      <c r="D41" s="277" t="str">
        <f>IF(C42="ア",VLOOKUP(A42,ア!$A$2:$E$1684,2,FALSE),IF(C42="イ",VLOOKUP(A42,イ!$A$2:$E$1563,2,FALSE),IF(C42="ウ",HLOOKUP(A42,ウ!$B$1:$QI$6,4,FALSE),IF(C42="エ",VLOOKUP(A42,エ!$A$4:$E$1000,3,FALSE)&amp;"　"&amp;VLOOKUP(A42,エ!$A$4:$E$1000,4,FALSE),""))))</f>
        <v>2
東書</v>
      </c>
      <c r="E41" s="277" t="str">
        <f>IF(C42="ア",VLOOKUP(A42,ア!$A$2:$E$1684,4,FALSE),IF(C42="イ",VLOOKUP(A42,イ!$A$2:$E$1563,4,FALSE),IF(C42="ウ",IF(HLOOKUP(A42,ウ!$B$1:$QI$6,3,FALSE)="","",HLOOKUP(A42,ウ!$B$1:$QI$6,3,FALSE)),"")))</f>
        <v>技術
002-72
※／◆</v>
      </c>
      <c r="F41" s="323" t="str">
        <f>IF(C42="ア",VLOOKUP(A42,ア!$A$2:$E$1684,5,FALSE),IF(C42="イ",VLOOKUP(A42,イ!$A$2:$E$1563,5,FALSE),IF(C42="ウ",HLOOKUP(A42,ウ!$B$1:$QI$6,5,FALSE),IF(C42="エ",VLOOKUP(A42,エ!$A$4:$E$1000,5,FALSE),""))))&amp;"　"&amp;IF(C42="ウ",HLOOKUP(A42,ウ!$B$1:$QI$6,6,FALSE),"")</f>
        <v>新編　新しい技術・家庭　技術分野　
未来を創るTechnology　</v>
      </c>
      <c r="G41" s="281" t="s">
        <v>10113</v>
      </c>
      <c r="H41" s="283"/>
      <c r="I41" s="291" t="s">
        <v>10114</v>
      </c>
      <c r="J41" s="208" t="s">
        <v>1981</v>
      </c>
      <c r="K41" s="289" t="s">
        <v>10056</v>
      </c>
      <c r="L41" s="202" t="s">
        <v>10056</v>
      </c>
      <c r="M41" s="277" t="str">
        <f>IF(L42="ア",VLOOKUP(J42,ア!$A$2:$E$1684,2,FALSE),IF(L42="イ",VLOOKUP(J42,イ!$A$2:$E$1563,2,FALSE),IF(L42="ウ",HLOOKUP(J42,ウ!$B$1:$QI$6,4,FALSE),IF(L42="エ",VLOOKUP(J42,エ!$A$4:$E$1000,3,FALSE)&amp;"　"&amp;VLOOKUP(J42,エ!$A$4:$E$1000,4,FALSE),""))))</f>
        <v>116
日文</v>
      </c>
      <c r="N41" s="277" t="str">
        <f>IF(L42="ア",VLOOKUP(J42,ア!$A$2:$E$1684,4,FALSE),IF(L42="イ",VLOOKUP(J42,イ!$A$2:$E$1563,4,FALSE),IF(L42="ウ",IF(HLOOKUP(J42,ウ!$B$1:$QI$6,3,FALSE)="","",HLOOKUP(J42,ウ!$B$1:$QI$6,3,FALSE)),"")))</f>
        <v>美術
116-84
※／◆</v>
      </c>
      <c r="O41" s="279" t="str">
        <f>IF(L42="ア",VLOOKUP(J42,ア!$A$2:$E$1684,5,FALSE),IF(L42="イ",VLOOKUP(J42,イ!$A$2:$E$1563,5,FALSE),IF(L42="ウ",HLOOKUP(J42,ウ!$B$1:$QI$6,5,FALSE),IF(L42="エ",VLOOKUP(J42,エ!$A$4:$E$1000,5,FALSE),""))))&amp;"　"&amp;IF(L42="ウ",HLOOKUP(J42,ウ!$B$1:$QI$6,6,FALSE),"")</f>
        <v>美術２・３下　学びの探求と未来　</v>
      </c>
      <c r="P41" s="281" t="s">
        <v>10113</v>
      </c>
      <c r="Q41" s="283"/>
      <c r="R41" s="291" t="s">
        <v>10116</v>
      </c>
      <c r="S41" s="293"/>
      <c r="T41" s="207" t="s">
        <v>1996</v>
      </c>
      <c r="U41" s="289" t="s">
        <v>10056</v>
      </c>
      <c r="V41" s="202" t="s">
        <v>10056</v>
      </c>
      <c r="W41" s="277" t="str">
        <f>IF(V42="ア",VLOOKUP(T42,ア!$A$2:$E$1684,2,FALSE),IF(V42="イ",VLOOKUP(T42,イ!$A$2:$E$1563,2,FALSE),IF(V42="ウ",HLOOKUP(T42,ウ!$B$1:$QI$6,4,FALSE),IF(V42="エ",VLOOKUP(T42,エ!$A$4:$E$1000,3,FALSE)&amp;"　"&amp;VLOOKUP(T42,エ!$A$4:$E$1000,4,FALSE),""))))</f>
        <v>116
日文</v>
      </c>
      <c r="X41" s="277" t="str">
        <f>IF(V42="ア",VLOOKUP(T42,ア!$A$2:$E$1684,4,FALSE),IF(V42="イ",VLOOKUP(T42,イ!$A$2:$E$1563,4,FALSE),IF(V42="ウ",IF(HLOOKUP(T42,ウ!$B$1:$QI$6,3,FALSE)="","",HLOOKUP(T42,ウ!$B$1:$QI$6,3,FALSE)),"")))</f>
        <v>美術
804
※／◆</v>
      </c>
      <c r="Y41" s="279" t="str">
        <f>IF(V42="ア",VLOOKUP(T42,ア!$A$2:$E$1684,5,FALSE),IF(V42="イ",VLOOKUP(T42,イ!$A$2:$E$1563,5,FALSE),IF(V42="ウ",HLOOKUP(T42,ウ!$B$1:$QI$6,5,FALSE),IF(V42="エ",VLOOKUP(T42,エ!$A$4:$E$1000,5,FALSE),""))))&amp;"　"&amp;IF(V42="ウ",HLOOKUP(T42,ウ!$B$1:$QI$6,6,FALSE),"")</f>
        <v>美術２・３下　学びの探求と未来　</v>
      </c>
      <c r="Z41" s="281" t="s">
        <v>10113</v>
      </c>
      <c r="AA41" s="283"/>
      <c r="AB41" s="285" t="s">
        <v>10116</v>
      </c>
      <c r="AC41" s="287" t="s">
        <v>10106</v>
      </c>
    </row>
    <row r="42" spans="1:30" s="200" customFormat="1" ht="16.2" customHeight="1" x14ac:dyDescent="0.45">
      <c r="A42" s="204" t="s">
        <v>10089</v>
      </c>
      <c r="B42" s="298"/>
      <c r="C42" s="205" t="s">
        <v>10067</v>
      </c>
      <c r="D42" s="299"/>
      <c r="E42" s="299"/>
      <c r="F42" s="324"/>
      <c r="G42" s="301"/>
      <c r="H42" s="295"/>
      <c r="I42" s="302"/>
      <c r="J42" s="206" t="s">
        <v>10087</v>
      </c>
      <c r="K42" s="298"/>
      <c r="L42" s="205" t="s">
        <v>10067</v>
      </c>
      <c r="M42" s="299"/>
      <c r="N42" s="299"/>
      <c r="O42" s="300"/>
      <c r="P42" s="301"/>
      <c r="Q42" s="295"/>
      <c r="R42" s="302"/>
      <c r="S42" s="303"/>
      <c r="T42" s="204" t="s">
        <v>10110</v>
      </c>
      <c r="U42" s="298"/>
      <c r="V42" s="205" t="s">
        <v>10067</v>
      </c>
      <c r="W42" s="299"/>
      <c r="X42" s="299"/>
      <c r="Y42" s="300"/>
      <c r="Z42" s="301"/>
      <c r="AA42" s="295"/>
      <c r="AB42" s="296"/>
      <c r="AC42" s="297"/>
    </row>
    <row r="43" spans="1:30" s="200" customFormat="1" ht="16.2" customHeight="1" x14ac:dyDescent="0.45">
      <c r="A43" s="207" t="s">
        <v>1969</v>
      </c>
      <c r="B43" s="289" t="s">
        <v>10039</v>
      </c>
      <c r="C43" s="202" t="s">
        <v>10041</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家庭
002-72
※／◆</v>
      </c>
      <c r="F43" s="323" t="str">
        <f>IF(C44="ア",VLOOKUP(A44,ア!$A$2:$E$1684,5,FALSE),IF(C44="イ",VLOOKUP(A44,イ!$A$2:$E$1563,5,FALSE),IF(C44="ウ",HLOOKUP(A44,ウ!$B$1:$QI$6,5,FALSE),IF(C44="エ",VLOOKUP(A44,エ!$A$4:$E$1000,5,FALSE),""))))&amp;"　"&amp;IF(C44="ウ",HLOOKUP(A44,ウ!$B$1:$QI$6,6,FALSE),"")</f>
        <v>新編　新しい技術・家庭　家庭分野　
自立と共生を目指して　</v>
      </c>
      <c r="G43" s="281" t="s">
        <v>10113</v>
      </c>
      <c r="H43" s="283"/>
      <c r="I43" s="291" t="s">
        <v>10114</v>
      </c>
      <c r="J43" s="208" t="s">
        <v>1984</v>
      </c>
      <c r="K43" s="289" t="s">
        <v>10057</v>
      </c>
      <c r="L43" s="202" t="s">
        <v>10058</v>
      </c>
      <c r="M43" s="277" t="str">
        <f>IF(L44="ア",VLOOKUP(J44,ア!$A$2:$E$1684,2,FALSE),IF(L44="イ",VLOOKUP(J44,イ!$A$2:$E$1563,2,FALSE),IF(L44="ウ",HLOOKUP(J44,ウ!$B$1:$QI$6,4,FALSE),IF(L44="エ",VLOOKUP(J44,エ!$A$4:$E$1000,3,FALSE)&amp;"　"&amp;VLOOKUP(J44,エ!$A$4:$E$1000,4,FALSE),""))))</f>
        <v>4
大日本</v>
      </c>
      <c r="N43" s="277" t="str">
        <f>IF(L44="ア",VLOOKUP(J44,ア!$A$2:$E$1684,4,FALSE),IF(L44="イ",VLOOKUP(J44,イ!$A$2:$E$1563,4,FALSE),IF(L44="ウ",IF(HLOOKUP(J44,ウ!$B$1:$QI$6,3,FALSE)="","",HLOOKUP(J44,ウ!$B$1:$QI$6,3,FALSE)),"")))</f>
        <v>保体
702
※／◆</v>
      </c>
      <c r="O43" s="279" t="str">
        <f>IF(L44="ア",VLOOKUP(J44,ア!$A$2:$E$1684,5,FALSE),IF(L44="イ",VLOOKUP(J44,イ!$A$2:$E$1563,5,FALSE),IF(L44="ウ",HLOOKUP(J44,ウ!$B$1:$QI$6,5,FALSE),IF(L44="エ",VLOOKUP(J44,エ!$A$4:$E$1000,5,FALSE),""))))&amp;"　"&amp;IF(L44="ウ",HLOOKUP(J44,ウ!$B$1:$QI$6,6,FALSE),"")</f>
        <v>中学校保健体育　</v>
      </c>
      <c r="P43" s="281" t="s">
        <v>10113</v>
      </c>
      <c r="Q43" s="283"/>
      <c r="R43" s="291" t="s">
        <v>10114</v>
      </c>
      <c r="S43" s="293" t="s">
        <v>10106</v>
      </c>
      <c r="T43" s="207" t="s">
        <v>1997</v>
      </c>
      <c r="U43" s="289" t="s">
        <v>10057</v>
      </c>
      <c r="V43" s="202" t="s">
        <v>10058</v>
      </c>
      <c r="W43" s="277" t="str">
        <f>IF(V44="ア",VLOOKUP(T44,ア!$A$2:$E$1684,2,FALSE),IF(V44="イ",VLOOKUP(T44,イ!$A$2:$E$1563,2,FALSE),IF(V44="ウ",HLOOKUP(T44,ウ!$B$1:$QI$6,4,FALSE),IF(V44="エ",VLOOKUP(T44,エ!$A$4:$E$1000,3,FALSE)&amp;"　"&amp;VLOOKUP(T44,エ!$A$4:$E$1000,4,FALSE),""))))</f>
        <v>4
大日本</v>
      </c>
      <c r="X43" s="277" t="str">
        <f>IF(V44="ア",VLOOKUP(T44,ア!$A$2:$E$1684,4,FALSE),IF(V44="イ",VLOOKUP(T44,イ!$A$2:$E$1563,4,FALSE),IF(V44="ウ",IF(HLOOKUP(T44,ウ!$B$1:$QI$6,3,FALSE)="","",HLOOKUP(T44,ウ!$B$1:$QI$6,3,FALSE)),"")))</f>
        <v>保体
702
※／◆</v>
      </c>
      <c r="Y43" s="279" t="str">
        <f>IF(V44="ア",VLOOKUP(T44,ア!$A$2:$E$1684,5,FALSE),IF(V44="イ",VLOOKUP(T44,イ!$A$2:$E$1563,5,FALSE),IF(V44="ウ",HLOOKUP(T44,ウ!$B$1:$QI$6,5,FALSE),IF(V44="エ",VLOOKUP(T44,エ!$A$4:$E$1000,5,FALSE),""))))&amp;"　"&amp;IF(V44="ウ",HLOOKUP(T44,ウ!$B$1:$QI$6,6,FALSE),"")</f>
        <v>中学校保健体育　</v>
      </c>
      <c r="Z43" s="281" t="s">
        <v>10113</v>
      </c>
      <c r="AA43" s="283"/>
      <c r="AB43" s="285" t="s">
        <v>10114</v>
      </c>
      <c r="AC43" s="287" t="s">
        <v>10106</v>
      </c>
    </row>
    <row r="44" spans="1:30" s="200" customFormat="1" ht="16.2" customHeight="1" x14ac:dyDescent="0.45">
      <c r="A44" s="204" t="s">
        <v>10090</v>
      </c>
      <c r="B44" s="298"/>
      <c r="C44" s="205" t="s">
        <v>10067</v>
      </c>
      <c r="D44" s="299"/>
      <c r="E44" s="299"/>
      <c r="F44" s="324"/>
      <c r="G44" s="301"/>
      <c r="H44" s="295"/>
      <c r="I44" s="302"/>
      <c r="J44" s="206" t="s">
        <v>10101</v>
      </c>
      <c r="K44" s="298"/>
      <c r="L44" s="205" t="s">
        <v>10067</v>
      </c>
      <c r="M44" s="299"/>
      <c r="N44" s="299"/>
      <c r="O44" s="300"/>
      <c r="P44" s="301"/>
      <c r="Q44" s="295"/>
      <c r="R44" s="302"/>
      <c r="S44" s="303"/>
      <c r="T44" s="204" t="s">
        <v>10101</v>
      </c>
      <c r="U44" s="298"/>
      <c r="V44" s="205" t="s">
        <v>10067</v>
      </c>
      <c r="W44" s="299"/>
      <c r="X44" s="299"/>
      <c r="Y44" s="300"/>
      <c r="Z44" s="301"/>
      <c r="AA44" s="295"/>
      <c r="AB44" s="296"/>
      <c r="AC44" s="297"/>
    </row>
    <row r="45" spans="1:30" s="200" customFormat="1" ht="16.2" customHeight="1" x14ac:dyDescent="0.45">
      <c r="A45" s="207" t="s">
        <v>2000</v>
      </c>
      <c r="B45" s="289" t="s">
        <v>10042</v>
      </c>
      <c r="C45" s="202" t="s">
        <v>10043</v>
      </c>
      <c r="D45" s="277" t="str">
        <f>IF(C46="ア",VLOOKUP(A46,ア!$A$2:$E$1684,2,FALSE),IF(C46="イ",VLOOKUP(A46,イ!$A$2:$E$1563,2,FALSE),IF(C46="ウ",HLOOKUP(A46,ウ!$B$1:$QI$6,4,FALSE),IF(C46="エ",VLOOKUP(A46,エ!$A$4:$E$1000,3,FALSE)&amp;"　"&amp;VLOOKUP(A46,エ!$A$4:$E$1000,4,FALSE),""))))</f>
        <v>9
開隆堂</v>
      </c>
      <c r="E45" s="277" t="str">
        <f>IF(C46="ア",VLOOKUP(A46,ア!$A$2:$E$1684,4,FALSE),IF(C46="イ",VLOOKUP(A46,イ!$A$2:$E$1563,4,FALSE),IF(C46="ウ",IF(HLOOKUP(A46,ウ!$B$1:$QI$6,3,FALSE)="","",HLOOKUP(A46,ウ!$B$1:$QI$6,3,FALSE)),"")))</f>
        <v>英語
009-72
※／◆</v>
      </c>
      <c r="F45" s="279" t="str">
        <f>IF(C46="ア",VLOOKUP(A46,ア!$A$2:$E$1684,5,FALSE),IF(C46="イ",VLOOKUP(A46,イ!$A$2:$E$1563,5,FALSE),IF(C46="ウ",HLOOKUP(A46,ウ!$B$1:$QI$6,5,FALSE),IF(C46="エ",VLOOKUP(A46,エ!$A$4:$E$1000,5,FALSE),""))))&amp;"　"&amp;IF(C46="ウ",HLOOKUP(A46,ウ!$B$1:$QI$6,6,FALSE),"")</f>
        <v>Sunshine English Course 1　</v>
      </c>
      <c r="G45" s="281" t="s">
        <v>10113</v>
      </c>
      <c r="H45" s="283"/>
      <c r="I45" s="291" t="s">
        <v>10117</v>
      </c>
      <c r="J45" s="208" t="s">
        <v>2002</v>
      </c>
      <c r="K45" s="289" t="s">
        <v>10059</v>
      </c>
      <c r="L45" s="202" t="s">
        <v>10060</v>
      </c>
      <c r="M45" s="277" t="str">
        <f>IF(L46="ア",VLOOKUP(J46,ア!$A$2:$E$1684,2,FALSE),IF(L46="イ",VLOOKUP(J46,イ!$A$2:$E$1563,2,FALSE),IF(L46="ウ",HLOOKUP(J46,ウ!$B$1:$QI$6,4,FALSE),IF(L46="エ",VLOOKUP(J46,エ!$A$4:$E$1000,3,FALSE)&amp;"　"&amp;VLOOKUP(J46,エ!$A$4:$E$1000,4,FALSE),""))))</f>
        <v>2
東書</v>
      </c>
      <c r="N45" s="277" t="str">
        <f>IF(L46="ア",VLOOKUP(J46,ア!$A$2:$E$1684,4,FALSE),IF(L46="イ",VLOOKUP(J46,イ!$A$2:$E$1563,4,FALSE),IF(L46="ウ",IF(HLOOKUP(J46,ウ!$B$1:$QI$6,3,FALSE)="","",HLOOKUP(J46,ウ!$B$1:$QI$6,3,FALSE)),"")))</f>
        <v>技術
701
※／◆</v>
      </c>
      <c r="O45" s="279" t="str">
        <f>IF(L46="ア",VLOOKUP(J46,ア!$A$2:$E$1684,5,FALSE),IF(L46="イ",VLOOKUP(J46,イ!$A$2:$E$1563,5,FALSE),IF(L46="ウ",HLOOKUP(J46,ウ!$B$1:$QI$6,5,FALSE),IF(L46="エ",VLOOKUP(J46,エ!$A$4:$E$1000,5,FALSE),""))))&amp;"　"&amp;IF(L46="ウ",HLOOKUP(J46,ウ!$B$1:$QI$6,6,FALSE),"")</f>
        <v>新しい技術・家庭　技術分野　      未来を創る Technology　</v>
      </c>
      <c r="P45" s="281" t="s">
        <v>10113</v>
      </c>
      <c r="Q45" s="283"/>
      <c r="R45" s="291" t="s">
        <v>10114</v>
      </c>
      <c r="S45" s="293" t="s">
        <v>10106</v>
      </c>
      <c r="T45" s="207" t="s">
        <v>2004</v>
      </c>
      <c r="U45" s="289" t="s">
        <v>10059</v>
      </c>
      <c r="V45" s="202" t="s">
        <v>10060</v>
      </c>
      <c r="W45" s="277" t="str">
        <f>IF(V46="ア",VLOOKUP(T46,ア!$A$2:$E$1684,2,FALSE),IF(V46="イ",VLOOKUP(T46,イ!$A$2:$E$1563,2,FALSE),IF(V46="ウ",HLOOKUP(T46,ウ!$B$1:$QI$6,4,FALSE),IF(V46="エ",VLOOKUP(T46,エ!$A$4:$E$1000,3,FALSE)&amp;"　"&amp;VLOOKUP(T46,エ!$A$4:$E$1000,4,FALSE),""))))</f>
        <v>2
東書</v>
      </c>
      <c r="X45" s="277" t="str">
        <f>IF(V46="ア",VLOOKUP(T46,ア!$A$2:$E$1684,4,FALSE),IF(V46="イ",VLOOKUP(T46,イ!$A$2:$E$1563,4,FALSE),IF(V46="ウ",IF(HLOOKUP(T46,ウ!$B$1:$QI$6,3,FALSE)="","",HLOOKUP(T46,ウ!$B$1:$QI$6,3,FALSE)),"")))</f>
        <v>技術
701
※／◆</v>
      </c>
      <c r="Y45" s="279" t="str">
        <f>IF(V46="ア",VLOOKUP(T46,ア!$A$2:$E$1684,5,FALSE),IF(V46="イ",VLOOKUP(T46,イ!$A$2:$E$1563,5,FALSE),IF(V46="ウ",HLOOKUP(T46,ウ!$B$1:$QI$6,5,FALSE),IF(V46="エ",VLOOKUP(T46,エ!$A$4:$E$1000,5,FALSE),""))))&amp;"　"&amp;IF(V46="ウ",HLOOKUP(T46,ウ!$B$1:$QI$6,6,FALSE),"")</f>
        <v>新しい技術・家庭　技術分野　      未来を創る Technology　</v>
      </c>
      <c r="Z45" s="281" t="s">
        <v>10113</v>
      </c>
      <c r="AA45" s="283"/>
      <c r="AB45" s="285" t="s">
        <v>10114</v>
      </c>
      <c r="AC45" s="287" t="s">
        <v>10106</v>
      </c>
    </row>
    <row r="46" spans="1:30" s="200" customFormat="1" ht="16.2" customHeight="1" x14ac:dyDescent="0.45">
      <c r="A46" s="204" t="s">
        <v>10091</v>
      </c>
      <c r="B46" s="298"/>
      <c r="C46" s="205" t="s">
        <v>10067</v>
      </c>
      <c r="D46" s="299"/>
      <c r="E46" s="299"/>
      <c r="F46" s="300"/>
      <c r="G46" s="301"/>
      <c r="H46" s="295"/>
      <c r="I46" s="302"/>
      <c r="J46" s="206" t="s">
        <v>10102</v>
      </c>
      <c r="K46" s="298"/>
      <c r="L46" s="205" t="s">
        <v>10067</v>
      </c>
      <c r="M46" s="299"/>
      <c r="N46" s="299"/>
      <c r="O46" s="300"/>
      <c r="P46" s="301"/>
      <c r="Q46" s="295"/>
      <c r="R46" s="302"/>
      <c r="S46" s="303"/>
      <c r="T46" s="204" t="s">
        <v>10102</v>
      </c>
      <c r="U46" s="298"/>
      <c r="V46" s="205" t="s">
        <v>10067</v>
      </c>
      <c r="W46" s="299"/>
      <c r="X46" s="299"/>
      <c r="Y46" s="300"/>
      <c r="Z46" s="301"/>
      <c r="AA46" s="295"/>
      <c r="AB46" s="296"/>
      <c r="AC46" s="297"/>
    </row>
    <row r="47" spans="1:30" s="200" customFormat="1" ht="16.2" customHeight="1" x14ac:dyDescent="0.45">
      <c r="A47" s="207" t="s">
        <v>2001</v>
      </c>
      <c r="B47" s="289" t="s">
        <v>10044</v>
      </c>
      <c r="C47" s="202" t="s">
        <v>10044</v>
      </c>
      <c r="D47" s="277" t="str">
        <f>IF(C48="ア",VLOOKUP(A48,ア!$A$2:$E$1684,2,FALSE),IF(C48="イ",VLOOKUP(A48,イ!$A$2:$E$1563,2,FALSE),IF(C48="ウ",HLOOKUP(A48,ウ!$B$1:$QI$6,4,FALSE),IF(C48="エ",VLOOKUP(A48,エ!$A$4:$E$1000,3,FALSE)&amp;"　"&amp;VLOOKUP(A48,エ!$A$4:$E$1000,4,FALSE),""))))</f>
        <v>116
日文</v>
      </c>
      <c r="E47" s="277" t="str">
        <f>IF(C48="ア",VLOOKUP(A48,ア!$A$2:$E$1684,4,FALSE),IF(C48="イ",VLOOKUP(A48,イ!$A$2:$E$1563,4,FALSE),IF(C48="ウ",IF(HLOOKUP(A48,ウ!$B$1:$QI$6,3,FALSE)="","",HLOOKUP(A48,ウ!$B$1:$QI$6,3,FALSE)),"")))</f>
        <v>道徳
116-73
※／◆</v>
      </c>
      <c r="F47" s="279" t="str">
        <f>IF(C48="ア",VLOOKUP(A48,ア!$A$2:$E$1684,5,FALSE),IF(C48="イ",VLOOKUP(A48,イ!$A$2:$E$1563,5,FALSE),IF(C48="ウ",HLOOKUP(A48,ウ!$B$1:$QI$6,5,FALSE),IF(C48="エ",VLOOKUP(A48,エ!$A$4:$E$1000,5,FALSE),""))))&amp;"　"&amp;IF(C48="ウ",HLOOKUP(A48,ウ!$B$1:$QI$6,6,FALSE),"")</f>
        <v>中学道徳　あすを生きる　１　</v>
      </c>
      <c r="G47" s="281" t="s">
        <v>10113</v>
      </c>
      <c r="H47" s="283"/>
      <c r="I47" s="291" t="s">
        <v>10117</v>
      </c>
      <c r="J47" s="208" t="s">
        <v>2003</v>
      </c>
      <c r="K47" s="289" t="s">
        <v>10059</v>
      </c>
      <c r="L47" s="202" t="s">
        <v>10061</v>
      </c>
      <c r="M47" s="277" t="str">
        <f>IF(L48="ア",VLOOKUP(J48,ア!$A$2:$E$1684,2,FALSE),IF(L48="イ",VLOOKUP(J48,イ!$A$2:$E$1563,2,FALSE),IF(L48="ウ",HLOOKUP(J48,ウ!$B$1:$QI$6,4,FALSE),IF(L48="エ",VLOOKUP(J48,エ!$A$4:$E$1000,3,FALSE)&amp;"　"&amp;VLOOKUP(J48,エ!$A$4:$E$1000,4,FALSE),""))))</f>
        <v>2
東書</v>
      </c>
      <c r="N47" s="277" t="str">
        <f>IF(L48="ア",VLOOKUP(J48,ア!$A$2:$E$1684,4,FALSE),IF(L48="イ",VLOOKUP(J48,イ!$A$2:$E$1563,4,FALSE),IF(L48="ウ",IF(HLOOKUP(J48,ウ!$B$1:$QI$6,3,FALSE)="","",HLOOKUP(J48,ウ!$B$1:$QI$6,3,FALSE)),"")))</f>
        <v>家庭
701
※／◆</v>
      </c>
      <c r="O47" s="279" t="str">
        <f>IF(L48="ア",VLOOKUP(J48,ア!$A$2:$E$1684,5,FALSE),IF(L48="イ",VLOOKUP(J48,イ!$A$2:$E$1563,5,FALSE),IF(L48="ウ",HLOOKUP(J48,ウ!$B$1:$QI$6,5,FALSE),IF(L48="エ",VLOOKUP(J48,エ!$A$4:$E$1000,5,FALSE),""))))&amp;"　"&amp;IF(L48="ウ",HLOOKUP(J48,ウ!$B$1:$QI$6,6,FALSE),"")</f>
        <v>新しい技術・家庭　家庭分野　      自立と共生を目指して　</v>
      </c>
      <c r="P47" s="281" t="s">
        <v>10113</v>
      </c>
      <c r="Q47" s="283"/>
      <c r="R47" s="291" t="s">
        <v>10114</v>
      </c>
      <c r="S47" s="293" t="s">
        <v>10106</v>
      </c>
      <c r="T47" s="207" t="s">
        <v>2005</v>
      </c>
      <c r="U47" s="289" t="s">
        <v>10059</v>
      </c>
      <c r="V47" s="202" t="s">
        <v>10061</v>
      </c>
      <c r="W47" s="277" t="str">
        <f>IF(V48="ア",VLOOKUP(T48,ア!$A$2:$E$1684,2,FALSE),IF(V48="イ",VLOOKUP(T48,イ!$A$2:$E$1563,2,FALSE),IF(V48="ウ",HLOOKUP(T48,ウ!$B$1:$QI$6,4,FALSE),IF(V48="エ",VLOOKUP(T48,エ!$A$4:$E$1000,3,FALSE)&amp;"　"&amp;VLOOKUP(T48,エ!$A$4:$E$1000,4,FALSE),""))))</f>
        <v>2
東書</v>
      </c>
      <c r="X47" s="277" t="str">
        <f>IF(V48="ア",VLOOKUP(T48,ア!$A$2:$E$1684,4,FALSE),IF(V48="イ",VLOOKUP(T48,イ!$A$2:$E$1563,4,FALSE),IF(V48="ウ",IF(HLOOKUP(T48,ウ!$B$1:$QI$6,3,FALSE)="","",HLOOKUP(T48,ウ!$B$1:$QI$6,3,FALSE)),"")))</f>
        <v>家庭
701
※／◆</v>
      </c>
      <c r="Y47" s="279" t="str">
        <f>IF(V48="ア",VLOOKUP(T48,ア!$A$2:$E$1684,5,FALSE),IF(V48="イ",VLOOKUP(T48,イ!$A$2:$E$1563,5,FALSE),IF(V48="ウ",HLOOKUP(T48,ウ!$B$1:$QI$6,5,FALSE),IF(V48="エ",VLOOKUP(T48,エ!$A$4:$E$1000,5,FALSE),""))))&amp;"　"&amp;IF(V48="ウ",HLOOKUP(T48,ウ!$B$1:$QI$6,6,FALSE),"")</f>
        <v>新しい技術・家庭　家庭分野　      自立と共生を目指して　</v>
      </c>
      <c r="Z47" s="281" t="s">
        <v>10113</v>
      </c>
      <c r="AA47" s="283"/>
      <c r="AB47" s="285" t="s">
        <v>10114</v>
      </c>
      <c r="AC47" s="287" t="s">
        <v>10106</v>
      </c>
      <c r="AD47" s="209"/>
    </row>
    <row r="48" spans="1:30" s="176" customFormat="1" ht="16.2" customHeight="1" thickBot="1" x14ac:dyDescent="0.2">
      <c r="A48" s="210" t="s">
        <v>10094</v>
      </c>
      <c r="B48" s="290"/>
      <c r="C48" s="211" t="s">
        <v>10067</v>
      </c>
      <c r="D48" s="278"/>
      <c r="E48" s="278"/>
      <c r="F48" s="280"/>
      <c r="G48" s="282"/>
      <c r="H48" s="284"/>
      <c r="I48" s="292"/>
      <c r="J48" s="212" t="s">
        <v>10103</v>
      </c>
      <c r="K48" s="290"/>
      <c r="L48" s="211" t="s">
        <v>10067</v>
      </c>
      <c r="M48" s="278"/>
      <c r="N48" s="278"/>
      <c r="O48" s="280"/>
      <c r="P48" s="282"/>
      <c r="Q48" s="284"/>
      <c r="R48" s="292"/>
      <c r="S48" s="294"/>
      <c r="T48" s="210" t="s">
        <v>10103</v>
      </c>
      <c r="U48" s="290"/>
      <c r="V48" s="211" t="s">
        <v>10067</v>
      </c>
      <c r="W48" s="278"/>
      <c r="X48" s="278"/>
      <c r="Y48" s="280"/>
      <c r="Z48" s="282"/>
      <c r="AA48" s="284"/>
      <c r="AB48" s="286"/>
      <c r="AC48" s="288"/>
      <c r="AD48" s="174"/>
    </row>
    <row r="49" spans="1:29" s="200" customFormat="1" ht="16.2" customHeight="1" x14ac:dyDescent="0.45">
      <c r="A49" s="230" t="s">
        <v>2007</v>
      </c>
      <c r="B49" s="308" t="s">
        <v>10044</v>
      </c>
      <c r="C49" s="231" t="s">
        <v>10044</v>
      </c>
      <c r="D49" s="309" t="str">
        <f>IF(C50="ア",VLOOKUP(A50,ア!$A$2:$E$1684,2,FALSE),IF(C50="イ",VLOOKUP(A50,イ!$A$2:$E$1563,2,FALSE),IF(C50="ウ",HLOOKUP(A50,ウ!$B$1:$QI$6,4,FALSE),IF(C50="エ",VLOOKUP(A50,エ!$A$4:$E$1000,3,FALSE)&amp;"　"&amp;VLOOKUP(A50,エ!$A$4:$E$1000,4,FALSE),""))))</f>
        <v>116
日文</v>
      </c>
      <c r="E49" s="309" t="str">
        <f>IF(C50="ア",VLOOKUP(A50,ア!$A$2:$E$1684,4,FALSE),IF(C50="イ",VLOOKUP(A50,イ!$A$2:$E$1563,4,FALSE),IF(C50="ウ",IF(HLOOKUP(A50,ウ!$B$1:$QI$6,3,FALSE)="","",HLOOKUP(A50,ウ!$B$1:$QI$6,3,FALSE)),"")))</f>
        <v>道徳
116-74
※／◆</v>
      </c>
      <c r="F49" s="310" t="str">
        <f>IF(C50="ア",VLOOKUP(A50,ア!$A$2:$E$1684,5,FALSE),IF(C50="イ",VLOOKUP(A50,イ!$A$2:$E$1563,5,FALSE),IF(C50="ウ",HLOOKUP(A50,ウ!$B$1:$QI$6,5,FALSE),IF(C50="エ",VLOOKUP(A50,エ!$A$4:$E$1000,5,FALSE),""))))&amp;"　"&amp;IF(C50="ウ",HLOOKUP(A50,ウ!$B$1:$QI$6,6,FALSE),"")</f>
        <v>中学道徳　あすを生きる　１　
道徳ノート　</v>
      </c>
      <c r="G49" s="304" t="s">
        <v>10113</v>
      </c>
      <c r="H49" s="305"/>
      <c r="I49" s="311" t="s">
        <v>10117</v>
      </c>
      <c r="J49" s="230" t="s">
        <v>2022</v>
      </c>
      <c r="K49" s="308" t="s">
        <v>10062</v>
      </c>
      <c r="L49" s="231" t="s">
        <v>10063</v>
      </c>
      <c r="M49" s="309" t="str">
        <f>IF(L50="ア",VLOOKUP(J50,ア!$A$2:$E$1684,2,FALSE),IF(L50="イ",VLOOKUP(J50,イ!$A$2:$E$1563,2,FALSE),IF(L50="ウ",HLOOKUP(J50,ウ!$B$1:$QI$6,4,FALSE),IF(L50="エ",VLOOKUP(J50,エ!$A$4:$E$1000,3,FALSE)&amp;"　"&amp;VLOOKUP(J50,エ!$A$4:$E$1000,4,FALSE),""))))</f>
        <v>9
開隆堂</v>
      </c>
      <c r="N49" s="309" t="str">
        <f>IF(L50="ア",VLOOKUP(J50,ア!$A$2:$E$1684,4,FALSE),IF(L50="イ",VLOOKUP(J50,イ!$A$2:$E$1563,4,FALSE),IF(L50="ウ",IF(HLOOKUP(J50,ウ!$B$1:$QI$6,3,FALSE)="","",HLOOKUP(J50,ウ!$B$1:$QI$6,3,FALSE)),"")))</f>
        <v>英語
009-82
※／◆</v>
      </c>
      <c r="O49" s="310" t="str">
        <f>IF(L50="ア",VLOOKUP(J50,ア!$A$2:$E$1684,5,FALSE),IF(L50="イ",VLOOKUP(J50,イ!$A$2:$E$1563,5,FALSE),IF(L50="ウ",HLOOKUP(J50,ウ!$B$1:$QI$6,5,FALSE),IF(L50="エ",VLOOKUP(J50,エ!$A$4:$E$1000,5,FALSE),""))))&amp;"　"&amp;IF(L50="ウ",HLOOKUP(J50,ウ!$B$1:$QI$6,6,FALSE),"")</f>
        <v>Sunshine English Course 2　</v>
      </c>
      <c r="P49" s="304" t="s">
        <v>10113</v>
      </c>
      <c r="Q49" s="305"/>
      <c r="R49" s="311" t="s">
        <v>10118</v>
      </c>
      <c r="S49" s="312"/>
      <c r="T49" s="230" t="s">
        <v>2037</v>
      </c>
      <c r="U49" s="308" t="s">
        <v>10062</v>
      </c>
      <c r="V49" s="231" t="s">
        <v>10063</v>
      </c>
      <c r="W49" s="309" t="str">
        <f>IF(V50="ア",VLOOKUP(T50,ア!$A$2:$E$1684,2,FALSE),IF(V50="イ",VLOOKUP(T50,イ!$A$2:$E$1563,2,FALSE),IF(V50="ウ",HLOOKUP(T50,ウ!$B$1:$QI$6,4,FALSE),IF(V50="エ",VLOOKUP(T50,エ!$A$4:$E$1000,3,FALSE)&amp;"　"&amp;VLOOKUP(T50,エ!$A$4:$E$1000,4,FALSE),""))))</f>
        <v>9
開隆堂</v>
      </c>
      <c r="X49" s="309" t="str">
        <f>IF(V50="ア",VLOOKUP(T50,ア!$A$2:$E$1684,4,FALSE),IF(V50="イ",VLOOKUP(T50,イ!$A$2:$E$1563,4,FALSE),IF(V50="ウ",IF(HLOOKUP(T50,ウ!$B$1:$QI$6,3,FALSE)="","",HLOOKUP(T50,ウ!$B$1:$QI$6,3,FALSE)),"")))</f>
        <v>英語
009-92
※／◆</v>
      </c>
      <c r="Y49" s="310" t="str">
        <f>IF(V50="ア",VLOOKUP(T50,ア!$A$2:$E$1684,5,FALSE),IF(V50="イ",VLOOKUP(T50,イ!$A$2:$E$1563,5,FALSE),IF(V50="ウ",HLOOKUP(T50,ウ!$B$1:$QI$6,5,FALSE),IF(V50="エ",VLOOKUP(T50,エ!$A$4:$E$1000,5,FALSE),""))))&amp;"　"&amp;IF(V50="ウ",HLOOKUP(T50,ウ!$B$1:$QI$6,6,FALSE),"")</f>
        <v>Sunshine English Course 3　</v>
      </c>
      <c r="Z49" s="304" t="s">
        <v>10113</v>
      </c>
      <c r="AA49" s="305"/>
      <c r="AB49" s="306" t="s">
        <v>10119</v>
      </c>
      <c r="AC49" s="307"/>
    </row>
    <row r="50" spans="1:29" s="200" customFormat="1" ht="16.2" customHeight="1" x14ac:dyDescent="0.45">
      <c r="A50" s="204" t="s">
        <v>10095</v>
      </c>
      <c r="B50" s="298"/>
      <c r="C50" s="205" t="s">
        <v>10067</v>
      </c>
      <c r="D50" s="299"/>
      <c r="E50" s="299"/>
      <c r="F50" s="300"/>
      <c r="G50" s="301"/>
      <c r="H50" s="295"/>
      <c r="I50" s="302"/>
      <c r="J50" s="204" t="s">
        <v>10092</v>
      </c>
      <c r="K50" s="298"/>
      <c r="L50" s="205" t="s">
        <v>10067</v>
      </c>
      <c r="M50" s="299"/>
      <c r="N50" s="299"/>
      <c r="O50" s="300"/>
      <c r="P50" s="301"/>
      <c r="Q50" s="295"/>
      <c r="R50" s="302"/>
      <c r="S50" s="303"/>
      <c r="T50" s="204" t="s">
        <v>10093</v>
      </c>
      <c r="U50" s="298"/>
      <c r="V50" s="205" t="s">
        <v>10067</v>
      </c>
      <c r="W50" s="299"/>
      <c r="X50" s="299"/>
      <c r="Y50" s="300"/>
      <c r="Z50" s="301"/>
      <c r="AA50" s="295"/>
      <c r="AB50" s="296"/>
      <c r="AC50" s="297"/>
    </row>
    <row r="51" spans="1:29" s="200" customFormat="1" ht="16.2" customHeight="1" x14ac:dyDescent="0.45">
      <c r="A51" s="207" t="s">
        <v>2008</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2023</v>
      </c>
      <c r="K51" s="289" t="s">
        <v>10064</v>
      </c>
      <c r="L51" s="202" t="s">
        <v>10064</v>
      </c>
      <c r="M51" s="277" t="str">
        <f>IF(L52="ア",VLOOKUP(J52,ア!$A$2:$E$1684,2,FALSE),IF(L52="イ",VLOOKUP(J52,イ!$A$2:$E$1563,2,FALSE),IF(L52="ウ",HLOOKUP(J52,ウ!$B$1:$QI$6,4,FALSE),IF(L52="エ",VLOOKUP(J52,エ!$A$4:$E$1000,3,FALSE)&amp;"　"&amp;VLOOKUP(J52,エ!$A$4:$E$1000,4,FALSE),""))))</f>
        <v>116
日文</v>
      </c>
      <c r="N51" s="277" t="str">
        <f>IF(L52="ア",VLOOKUP(J52,ア!$A$2:$E$1684,4,FALSE),IF(L52="イ",VLOOKUP(J52,イ!$A$2:$E$1563,4,FALSE),IF(L52="ウ",IF(HLOOKUP(J52,ウ!$B$1:$QI$6,3,FALSE)="","",HLOOKUP(J52,ウ!$B$1:$QI$6,3,FALSE)),"")))</f>
        <v>道徳
116-83
※／◆</v>
      </c>
      <c r="O51" s="279" t="str">
        <f>IF(L52="ア",VLOOKUP(J52,ア!$A$2:$E$1684,5,FALSE),IF(L52="イ",VLOOKUP(J52,イ!$A$2:$E$1563,5,FALSE),IF(L52="ウ",HLOOKUP(J52,ウ!$B$1:$QI$6,5,FALSE),IF(L52="エ",VLOOKUP(J52,エ!$A$4:$E$1000,5,FALSE),""))))&amp;"　"&amp;IF(L52="ウ",HLOOKUP(J52,ウ!$B$1:$QI$6,6,FALSE),"")</f>
        <v>中学道徳　あすを生きる　２　</v>
      </c>
      <c r="P51" s="281" t="s">
        <v>10113</v>
      </c>
      <c r="Q51" s="283"/>
      <c r="R51" s="291" t="s">
        <v>10118</v>
      </c>
      <c r="S51" s="293"/>
      <c r="T51" s="207" t="s">
        <v>2038</v>
      </c>
      <c r="U51" s="289" t="s">
        <v>10064</v>
      </c>
      <c r="V51" s="202" t="s">
        <v>10064</v>
      </c>
      <c r="W51" s="277" t="str">
        <f>IF(V52="ア",VLOOKUP(T52,ア!$A$2:$E$1684,2,FALSE),IF(V52="イ",VLOOKUP(T52,イ!$A$2:$E$1563,2,FALSE),IF(V52="ウ",HLOOKUP(T52,ウ!$B$1:$QI$6,4,FALSE),IF(V52="エ",VLOOKUP(T52,エ!$A$4:$E$1000,3,FALSE)&amp;"　"&amp;VLOOKUP(T52,エ!$A$4:$E$1000,4,FALSE),""))))</f>
        <v>116
日文</v>
      </c>
      <c r="X51" s="277" t="str">
        <f>IF(V52="ア",VLOOKUP(T52,ア!$A$2:$E$1684,4,FALSE),IF(V52="イ",VLOOKUP(T52,イ!$A$2:$E$1563,4,FALSE),IF(V52="ウ",IF(HLOOKUP(T52,ウ!$B$1:$QI$6,3,FALSE)="","",HLOOKUP(T52,ウ!$B$1:$QI$6,3,FALSE)),"")))</f>
        <v>道徳
116-93
※／◆</v>
      </c>
      <c r="Y51" s="279" t="str">
        <f>IF(V52="ア",VLOOKUP(T52,ア!$A$2:$E$1684,5,FALSE),IF(V52="イ",VLOOKUP(T52,イ!$A$2:$E$1563,5,FALSE),IF(V52="ウ",HLOOKUP(T52,ウ!$B$1:$QI$6,5,FALSE),IF(V52="エ",VLOOKUP(T52,エ!$A$4:$E$1000,5,FALSE),""))))&amp;"　"&amp;IF(V52="ウ",HLOOKUP(T52,ウ!$B$1:$QI$6,6,FALSE),"")</f>
        <v>中学道徳　あすを生きる　３　</v>
      </c>
      <c r="Z51" s="281" t="s">
        <v>10113</v>
      </c>
      <c r="AA51" s="283"/>
      <c r="AB51" s="285" t="s">
        <v>10119</v>
      </c>
      <c r="AC51" s="287"/>
    </row>
    <row r="52" spans="1:29" s="200" customFormat="1" ht="16.2" customHeight="1" x14ac:dyDescent="0.45">
      <c r="A52" s="204"/>
      <c r="B52" s="298"/>
      <c r="C52" s="205"/>
      <c r="D52" s="299"/>
      <c r="E52" s="299"/>
      <c r="F52" s="300"/>
      <c r="G52" s="301"/>
      <c r="H52" s="295"/>
      <c r="I52" s="302"/>
      <c r="J52" s="204" t="s">
        <v>10104</v>
      </c>
      <c r="K52" s="298"/>
      <c r="L52" s="205" t="s">
        <v>10067</v>
      </c>
      <c r="M52" s="299"/>
      <c r="N52" s="299"/>
      <c r="O52" s="300"/>
      <c r="P52" s="301"/>
      <c r="Q52" s="295"/>
      <c r="R52" s="302"/>
      <c r="S52" s="303"/>
      <c r="T52" s="204" t="s">
        <v>10111</v>
      </c>
      <c r="U52" s="298"/>
      <c r="V52" s="205" t="s">
        <v>10067</v>
      </c>
      <c r="W52" s="299"/>
      <c r="X52" s="299"/>
      <c r="Y52" s="300"/>
      <c r="Z52" s="301"/>
      <c r="AA52" s="295"/>
      <c r="AB52" s="296"/>
      <c r="AC52" s="297"/>
    </row>
    <row r="53" spans="1:29" s="200" customFormat="1" ht="16.2" customHeight="1" x14ac:dyDescent="0.45">
      <c r="A53" s="207" t="s">
        <v>2009</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2024</v>
      </c>
      <c r="K53" s="289" t="s">
        <v>10064</v>
      </c>
      <c r="L53" s="202" t="s">
        <v>10064</v>
      </c>
      <c r="M53" s="277" t="str">
        <f>IF(L54="ア",VLOOKUP(J54,ア!$A$2:$E$1684,2,FALSE),IF(L54="イ",VLOOKUP(J54,イ!$A$2:$E$1563,2,FALSE),IF(L54="ウ",HLOOKUP(J54,ウ!$B$1:$QI$6,4,FALSE),IF(L54="エ",VLOOKUP(J54,エ!$A$4:$E$1000,3,FALSE)&amp;"　"&amp;VLOOKUP(J54,エ!$A$4:$E$1000,4,FALSE),""))))</f>
        <v>116
日文</v>
      </c>
      <c r="N53" s="277" t="str">
        <f>IF(L54="ア",VLOOKUP(J54,ア!$A$2:$E$1684,4,FALSE),IF(L54="イ",VLOOKUP(J54,イ!$A$2:$E$1563,4,FALSE),IF(L54="ウ",IF(HLOOKUP(J54,ウ!$B$1:$QI$6,3,FALSE)="","",HLOOKUP(J54,ウ!$B$1:$QI$6,3,FALSE)),"")))</f>
        <v>道徳
116-84
※／◆</v>
      </c>
      <c r="O53" s="279" t="str">
        <f>IF(L54="ア",VLOOKUP(J54,ア!$A$2:$E$1684,5,FALSE),IF(L54="イ",VLOOKUP(J54,イ!$A$2:$E$1563,5,FALSE),IF(L54="ウ",HLOOKUP(J54,ウ!$B$1:$QI$6,5,FALSE),IF(L54="エ",VLOOKUP(J54,エ!$A$4:$E$1000,5,FALSE),""))))&amp;"　"&amp;IF(L54="ウ",HLOOKUP(J54,ウ!$B$1:$QI$6,6,FALSE),"")</f>
        <v>中学道徳　あすを生きる　２　
道徳ノート　</v>
      </c>
      <c r="P53" s="281" t="s">
        <v>10113</v>
      </c>
      <c r="Q53" s="283"/>
      <c r="R53" s="291" t="s">
        <v>10118</v>
      </c>
      <c r="S53" s="293"/>
      <c r="T53" s="207" t="s">
        <v>2039</v>
      </c>
      <c r="U53" s="289" t="s">
        <v>10064</v>
      </c>
      <c r="V53" s="202" t="s">
        <v>10064</v>
      </c>
      <c r="W53" s="277" t="str">
        <f>IF(V54="ア",VLOOKUP(T54,ア!$A$2:$E$1684,2,FALSE),IF(V54="イ",VLOOKUP(T54,イ!$A$2:$E$1563,2,FALSE),IF(V54="ウ",HLOOKUP(T54,ウ!$B$1:$QI$6,4,FALSE),IF(V54="エ",VLOOKUP(T54,エ!$A$4:$E$1000,3,FALSE)&amp;"　"&amp;VLOOKUP(T54,エ!$A$4:$E$1000,4,FALSE),""))))</f>
        <v>116
日文</v>
      </c>
      <c r="X53" s="277" t="str">
        <f>IF(V54="ア",VLOOKUP(T54,ア!$A$2:$E$1684,4,FALSE),IF(V54="イ",VLOOKUP(T54,イ!$A$2:$E$1563,4,FALSE),IF(V54="ウ",IF(HLOOKUP(T54,ウ!$B$1:$QI$6,3,FALSE)="","",HLOOKUP(T54,ウ!$B$1:$QI$6,3,FALSE)),"")))</f>
        <v>道徳
116-94
※／◆</v>
      </c>
      <c r="Y53" s="279" t="str">
        <f>IF(V54="ア",VLOOKUP(T54,ア!$A$2:$E$1684,5,FALSE),IF(V54="イ",VLOOKUP(T54,イ!$A$2:$E$1563,5,FALSE),IF(V54="ウ",HLOOKUP(T54,ウ!$B$1:$QI$6,5,FALSE),IF(V54="エ",VLOOKUP(T54,エ!$A$4:$E$1000,5,FALSE),""))))&amp;"　"&amp;IF(V54="ウ",HLOOKUP(T54,ウ!$B$1:$QI$6,6,FALSE),"")</f>
        <v>中学道徳　あすを生きる　３　
道徳ノート　</v>
      </c>
      <c r="Z53" s="281" t="s">
        <v>10113</v>
      </c>
      <c r="AA53" s="283"/>
      <c r="AB53" s="285" t="s">
        <v>10119</v>
      </c>
      <c r="AC53" s="287"/>
    </row>
    <row r="54" spans="1:29" s="200" customFormat="1" ht="16.2" customHeight="1" x14ac:dyDescent="0.45">
      <c r="A54" s="204"/>
      <c r="B54" s="298"/>
      <c r="C54" s="205"/>
      <c r="D54" s="299"/>
      <c r="E54" s="299"/>
      <c r="F54" s="300"/>
      <c r="G54" s="301"/>
      <c r="H54" s="295"/>
      <c r="I54" s="302"/>
      <c r="J54" s="204" t="s">
        <v>10105</v>
      </c>
      <c r="K54" s="298"/>
      <c r="L54" s="205" t="s">
        <v>10067</v>
      </c>
      <c r="M54" s="299"/>
      <c r="N54" s="299"/>
      <c r="O54" s="300"/>
      <c r="P54" s="301"/>
      <c r="Q54" s="295"/>
      <c r="R54" s="302"/>
      <c r="S54" s="303"/>
      <c r="T54" s="204" t="s">
        <v>10112</v>
      </c>
      <c r="U54" s="298"/>
      <c r="V54" s="205" t="s">
        <v>10067</v>
      </c>
      <c r="W54" s="299"/>
      <c r="X54" s="299"/>
      <c r="Y54" s="300"/>
      <c r="Z54" s="301"/>
      <c r="AA54" s="295"/>
      <c r="AB54" s="296"/>
      <c r="AC54" s="297"/>
    </row>
    <row r="55" spans="1:29" s="200" customFormat="1" ht="16.2" customHeight="1" x14ac:dyDescent="0.45">
      <c r="A55" s="207" t="s">
        <v>2010</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2025</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2040</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2011</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2026</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2041</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2012</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2027</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2042</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2013</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2028</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2043</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2014</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2029</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2044</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2015</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2030</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2045</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2016</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2031</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2046</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2017</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2032</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2047</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2018</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2033</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2048</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2019</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2034</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2049</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2020</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2035</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2050</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2036</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2051</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2024-08-01T04:34:12Z</cp:lastPrinted>
  <dcterms:created xsi:type="dcterms:W3CDTF">2019-06-05T06:28:00Z</dcterms:created>
  <dcterms:modified xsi:type="dcterms:W3CDTF">2024-11-19T02:29:10Z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