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36191A37-1040-4521-A875-4EC92934E792}" xr6:coauthVersionLast="47" xr6:coauthVersionMax="47" xr10:uidLastSave="{00000000-0000-0000-0000-000000000000}"/>
  <bookViews>
    <workbookView xWindow="-108" yWindow="-108" windowWidth="23256" windowHeight="14160" tabRatio="793" xr2:uid="{00000000-000D-0000-FFFF-FFFF00000000}"/>
  </bookViews>
  <sheets>
    <sheet name="市町村別自殺者集計表" sheetId="59" r:id="rId1"/>
    <sheet name="年間数値グラフ" sheetId="90" r:id="rId2"/>
    <sheet name="1月総数" sheetId="52" state="hidden" r:id="rId3"/>
    <sheet name="1月男" sheetId="53" state="hidden" r:id="rId4"/>
    <sheet name="1月女" sheetId="54" state="hidden" r:id="rId5"/>
    <sheet name="2月総数" sheetId="55" state="hidden" r:id="rId6"/>
    <sheet name="2月男" sheetId="56" state="hidden" r:id="rId7"/>
    <sheet name="2月女" sheetId="57" state="hidden" r:id="rId8"/>
    <sheet name="3月総数" sheetId="62" state="hidden" r:id="rId9"/>
    <sheet name="3月男" sheetId="61" state="hidden" r:id="rId10"/>
    <sheet name="3月女" sheetId="58" state="hidden" r:id="rId11"/>
    <sheet name="4月総数" sheetId="65" state="hidden" r:id="rId12"/>
    <sheet name="4月男" sheetId="63" state="hidden" r:id="rId13"/>
    <sheet name="4月女" sheetId="64" state="hidden" r:id="rId14"/>
    <sheet name="5月総数" sheetId="68" state="hidden" r:id="rId15"/>
    <sheet name="5月男" sheetId="66" state="hidden" r:id="rId16"/>
    <sheet name="5月女" sheetId="67" state="hidden" r:id="rId17"/>
    <sheet name="6月総数" sheetId="71" state="hidden" r:id="rId18"/>
    <sheet name="6月男" sheetId="69" state="hidden" r:id="rId19"/>
    <sheet name="6月女" sheetId="70" state="hidden" r:id="rId20"/>
    <sheet name="7月総数" sheetId="74" state="hidden" r:id="rId21"/>
    <sheet name="7月男" sheetId="72" state="hidden" r:id="rId22"/>
    <sheet name="7月女" sheetId="73" state="hidden" r:id="rId23"/>
    <sheet name="8月総数" sheetId="77" state="hidden" r:id="rId24"/>
    <sheet name="8月男" sheetId="75" state="hidden" r:id="rId25"/>
    <sheet name="8月女" sheetId="76" state="hidden" r:id="rId26"/>
    <sheet name="9月総数" sheetId="80" state="hidden" r:id="rId27"/>
    <sheet name="9月男" sheetId="78" state="hidden" r:id="rId28"/>
    <sheet name="9月女" sheetId="79" state="hidden" r:id="rId29"/>
    <sheet name="10月総数" sheetId="83" state="hidden" r:id="rId30"/>
    <sheet name="10月男" sheetId="81" state="hidden" r:id="rId31"/>
    <sheet name="10月女" sheetId="82" state="hidden" r:id="rId32"/>
    <sheet name="11月総数" sheetId="86" state="hidden" r:id="rId33"/>
    <sheet name="11月男" sheetId="84" state="hidden" r:id="rId34"/>
    <sheet name="11月女" sheetId="85" state="hidden" r:id="rId35"/>
    <sheet name="12月総数" sheetId="89" state="hidden" r:id="rId36"/>
    <sheet name="12月男" sheetId="87" state="hidden" r:id="rId37"/>
    <sheet name="12月女" sheetId="88" state="hidden" r:id="rId38"/>
    <sheet name="地域" sheetId="60" state="hidden" r:id="rId39"/>
    <sheet name="入力用" sheetId="51" state="hidden" r:id="rId40"/>
    <sheet name="使い方" sheetId="91" state="hidden" r:id="rId41"/>
    <sheet name="旧年度集計" sheetId="92" state="hidden" r:id="rId42"/>
    <sheet name="旧市町村総" sheetId="93" state="hidden" r:id="rId43"/>
    <sheet name="旧市町村男" sheetId="94" state="hidden" r:id="rId44"/>
    <sheet name="旧市町村女" sheetId="95" state="hidden" r:id="rId45"/>
  </sheets>
  <definedNames>
    <definedName name="_xlnm.Print_Area" localSheetId="0">市町村別自殺者集計表!$A$9:$Q$94</definedName>
    <definedName name="_xlnm.Print_Area" localSheetId="39">入力用!$A$1:$Q$86</definedName>
    <definedName name="_xlnm.Print_Area" localSheetId="1">年間数値グラフ!$A$1:$Q$427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90" l="1"/>
  <c r="J10" i="59"/>
  <c r="B16" i="59"/>
  <c r="B7" i="90"/>
  <c r="AA4" i="90"/>
  <c r="R7" i="59" l="1"/>
  <c r="AB4" i="90" l="1"/>
  <c r="AB3" i="90" s="1"/>
  <c r="J11" i="59"/>
  <c r="K3" i="90"/>
  <c r="B31" i="59"/>
  <c r="B28" i="59"/>
  <c r="C9" i="90"/>
  <c r="C12" i="90"/>
  <c r="S48" i="90"/>
  <c r="AC4" i="59"/>
  <c r="B22" i="59" l="1"/>
  <c r="B10" i="90"/>
  <c r="C442" i="90"/>
  <c r="C441" i="90"/>
  <c r="C440" i="90"/>
  <c r="S12" i="90" l="1"/>
  <c r="S49" i="90" s="1"/>
  <c r="S305" i="90" l="1"/>
  <c r="S260" i="90"/>
  <c r="R141" i="90"/>
  <c r="S44" i="90"/>
  <c r="V3" i="90"/>
  <c r="C169" i="90" l="1"/>
  <c r="C253" i="90" s="1"/>
  <c r="C379" i="90" s="1"/>
  <c r="S71" i="90"/>
  <c r="R165" i="90" s="1"/>
  <c r="C1" i="58" l="1"/>
  <c r="C1" i="86"/>
  <c r="C1" i="74"/>
  <c r="C1" i="62"/>
  <c r="C1" i="82"/>
  <c r="C1" i="70"/>
  <c r="C1" i="57"/>
  <c r="C1" i="81"/>
  <c r="C1" i="69"/>
  <c r="C1" i="56"/>
  <c r="C1" i="83"/>
  <c r="C1" i="71"/>
  <c r="C1" i="55"/>
  <c r="C1" i="79"/>
  <c r="C1" i="67"/>
  <c r="C1" i="54"/>
  <c r="C1" i="78"/>
  <c r="C1" i="66"/>
  <c r="C1" i="84"/>
  <c r="C1" i="61"/>
  <c r="C1" i="53"/>
  <c r="C1" i="80"/>
  <c r="C1" i="68"/>
  <c r="C1" i="52"/>
  <c r="C1" i="88"/>
  <c r="C1" i="76"/>
  <c r="C1" i="64"/>
  <c r="C1" i="87"/>
  <c r="C1" i="75"/>
  <c r="C1" i="63"/>
  <c r="C1" i="89"/>
  <c r="C1" i="77"/>
  <c r="C1" i="65"/>
  <c r="C1" i="85"/>
  <c r="C1" i="73"/>
  <c r="C1" i="72"/>
  <c r="S203" i="90"/>
  <c r="S366" i="90"/>
  <c r="S288" i="90"/>
  <c r="S330" i="90"/>
  <c r="S238" i="90"/>
  <c r="BC1" i="77" l="1"/>
  <c r="AB1" i="77"/>
  <c r="AB1" i="81"/>
  <c r="BC1" i="81"/>
  <c r="BC1" i="89"/>
  <c r="AB1" i="89"/>
  <c r="BC1" i="84"/>
  <c r="AB1" i="84"/>
  <c r="BC1" i="83"/>
  <c r="AB1" i="83"/>
  <c r="AB1" i="74"/>
  <c r="BC1" i="74"/>
  <c r="BC1" i="85"/>
  <c r="AB1" i="85"/>
  <c r="AB1" i="63"/>
  <c r="BC1" i="63"/>
  <c r="BC1" i="76"/>
  <c r="AB1" i="76"/>
  <c r="AB1" i="80"/>
  <c r="BC1" i="80"/>
  <c r="BC1" i="66"/>
  <c r="AB1" i="66"/>
  <c r="BC1" i="79"/>
  <c r="AB1" i="79"/>
  <c r="BC1" i="56"/>
  <c r="AB1" i="56"/>
  <c r="BC1" i="70"/>
  <c r="AB1" i="70"/>
  <c r="BC1" i="86"/>
  <c r="AB1" i="86"/>
  <c r="BC1" i="72"/>
  <c r="AB1" i="72"/>
  <c r="BC1" i="87"/>
  <c r="AB1" i="87"/>
  <c r="BC1" i="61"/>
  <c r="AB1" i="61"/>
  <c r="BC1" i="71"/>
  <c r="AB1" i="71"/>
  <c r="AB1" i="62"/>
  <c r="BC1" i="62"/>
  <c r="BC1" i="73"/>
  <c r="AB1" i="73"/>
  <c r="BC1" i="64"/>
  <c r="AB1" i="64"/>
  <c r="BC1" i="68"/>
  <c r="AB1" i="68"/>
  <c r="AB1" i="67"/>
  <c r="BC1" i="67"/>
  <c r="BC1" i="57"/>
  <c r="AB1" i="57"/>
  <c r="BC1" i="65"/>
  <c r="AB1" i="65"/>
  <c r="BC1" i="75"/>
  <c r="AB1" i="75"/>
  <c r="BC1" i="88"/>
  <c r="AB1" i="88"/>
  <c r="BC1" i="78"/>
  <c r="AB1" i="78"/>
  <c r="BC1" i="55"/>
  <c r="AB1" i="55"/>
  <c r="BC1" i="69"/>
  <c r="AB1" i="69"/>
  <c r="BC1" i="82"/>
  <c r="AB1" i="82"/>
  <c r="BC1" i="58"/>
  <c r="AB1" i="58"/>
  <c r="S72" i="90"/>
  <c r="R166" i="90" s="1"/>
  <c r="C170" i="90"/>
  <c r="C254" i="90" s="1"/>
  <c r="C380" i="90" s="1"/>
  <c r="BW87" i="88"/>
  <c r="BV87" i="88"/>
  <c r="BU87" i="88"/>
  <c r="BT87" i="88"/>
  <c r="BS87" i="88"/>
  <c r="BR87" i="88"/>
  <c r="BQ87" i="88"/>
  <c r="BP87" i="88"/>
  <c r="BO87" i="88"/>
  <c r="BN87" i="88"/>
  <c r="BM87" i="88"/>
  <c r="BL87" i="88"/>
  <c r="BK87" i="88"/>
  <c r="BJ87" i="88"/>
  <c r="BI87" i="88"/>
  <c r="BH87" i="88"/>
  <c r="BG87" i="88"/>
  <c r="BF87" i="88"/>
  <c r="BE87" i="88"/>
  <c r="BD87" i="88"/>
  <c r="BC87" i="88"/>
  <c r="BB87" i="88"/>
  <c r="BA87" i="88"/>
  <c r="AZ87" i="88"/>
  <c r="AY87" i="88"/>
  <c r="AX87" i="88"/>
  <c r="AW87" i="88"/>
  <c r="AV87" i="88"/>
  <c r="AU87" i="88"/>
  <c r="AT87" i="88"/>
  <c r="AS87" i="88"/>
  <c r="AR87" i="88"/>
  <c r="AQ87" i="88"/>
  <c r="AP87" i="88"/>
  <c r="AO87" i="88"/>
  <c r="AN87" i="88"/>
  <c r="AM87" i="88"/>
  <c r="AL87" i="88"/>
  <c r="AK87" i="88"/>
  <c r="AJ87" i="88"/>
  <c r="AI87" i="88"/>
  <c r="AH87" i="88"/>
  <c r="AG87" i="88"/>
  <c r="AF87" i="88"/>
  <c r="AE87" i="88"/>
  <c r="AD87" i="88"/>
  <c r="AC87" i="88"/>
  <c r="AB87" i="88"/>
  <c r="AA87" i="88"/>
  <c r="Z87" i="88"/>
  <c r="Y87" i="88"/>
  <c r="X87" i="88"/>
  <c r="W87" i="88"/>
  <c r="V87" i="88"/>
  <c r="U87" i="88"/>
  <c r="T87" i="88"/>
  <c r="S87" i="88"/>
  <c r="R87" i="88"/>
  <c r="Q87" i="88"/>
  <c r="P87" i="88"/>
  <c r="O87" i="88"/>
  <c r="N87" i="88"/>
  <c r="M87" i="88"/>
  <c r="L87" i="88"/>
  <c r="K87" i="88"/>
  <c r="J87" i="88"/>
  <c r="I87" i="88"/>
  <c r="H87" i="88"/>
  <c r="G87" i="88"/>
  <c r="D87" i="88"/>
  <c r="BW86" i="88"/>
  <c r="BV86" i="88"/>
  <c r="BU86" i="88"/>
  <c r="BT86" i="88"/>
  <c r="BS86" i="88"/>
  <c r="BR86" i="88"/>
  <c r="BQ86" i="88"/>
  <c r="BP86" i="88"/>
  <c r="BO86" i="88"/>
  <c r="BN86" i="88"/>
  <c r="BM86" i="88"/>
  <c r="BL86" i="88"/>
  <c r="BK86" i="88"/>
  <c r="BJ86" i="88"/>
  <c r="BI86" i="88"/>
  <c r="BH86" i="88"/>
  <c r="BG86" i="88"/>
  <c r="BF86" i="88"/>
  <c r="BE86" i="88"/>
  <c r="BD86" i="88"/>
  <c r="BC86" i="88"/>
  <c r="BB86" i="88"/>
  <c r="BA86" i="88"/>
  <c r="AZ86" i="88"/>
  <c r="AY86" i="88"/>
  <c r="AX86" i="88"/>
  <c r="AW86" i="88"/>
  <c r="AV86" i="88"/>
  <c r="AU86" i="88"/>
  <c r="AT86" i="88"/>
  <c r="AS86" i="88"/>
  <c r="AR86" i="88"/>
  <c r="AQ86" i="88"/>
  <c r="AP86" i="88"/>
  <c r="AO86" i="88"/>
  <c r="AN86" i="88"/>
  <c r="AM86" i="88"/>
  <c r="AL86" i="88"/>
  <c r="AK86" i="88"/>
  <c r="AJ86" i="88"/>
  <c r="AI86" i="88"/>
  <c r="AH86" i="88"/>
  <c r="AG86" i="88"/>
  <c r="AF86" i="88"/>
  <c r="AE86" i="88"/>
  <c r="AD86" i="88"/>
  <c r="AC86" i="88"/>
  <c r="AB86" i="88"/>
  <c r="AA86" i="88"/>
  <c r="Z86" i="88"/>
  <c r="Y86" i="88"/>
  <c r="X86" i="88"/>
  <c r="W86" i="88"/>
  <c r="V86" i="88"/>
  <c r="U86" i="88"/>
  <c r="T86" i="88"/>
  <c r="S86" i="88"/>
  <c r="R86" i="88"/>
  <c r="Q86" i="88"/>
  <c r="P86" i="88"/>
  <c r="O86" i="88"/>
  <c r="N86" i="88"/>
  <c r="M86" i="88"/>
  <c r="L86" i="88"/>
  <c r="K86" i="88"/>
  <c r="J86" i="88"/>
  <c r="I86" i="88"/>
  <c r="H86" i="88"/>
  <c r="G86" i="88"/>
  <c r="F86" i="88"/>
  <c r="E86" i="88"/>
  <c r="D86" i="88"/>
  <c r="BW85" i="88"/>
  <c r="BV85" i="88"/>
  <c r="BU85" i="88"/>
  <c r="BT85" i="88"/>
  <c r="BS85" i="88"/>
  <c r="BR85" i="88"/>
  <c r="BQ85" i="88"/>
  <c r="BP85" i="88"/>
  <c r="BO85" i="88"/>
  <c r="BN85" i="88"/>
  <c r="BM85" i="88"/>
  <c r="BL85" i="88"/>
  <c r="BK85" i="88"/>
  <c r="BJ85" i="88"/>
  <c r="BI85" i="88"/>
  <c r="BH85" i="88"/>
  <c r="BG85" i="88"/>
  <c r="BF85" i="88"/>
  <c r="BE85" i="88"/>
  <c r="BD85" i="88"/>
  <c r="BC85" i="88"/>
  <c r="BB85" i="88"/>
  <c r="BA85" i="88"/>
  <c r="AZ85" i="88"/>
  <c r="AY85" i="88"/>
  <c r="AX85" i="88"/>
  <c r="AW85" i="88"/>
  <c r="AV85" i="88"/>
  <c r="AU85" i="88"/>
  <c r="AT85" i="88"/>
  <c r="AS85" i="88"/>
  <c r="AR85" i="88"/>
  <c r="AQ85" i="88"/>
  <c r="AP85" i="88"/>
  <c r="AO85" i="88"/>
  <c r="AN85" i="88"/>
  <c r="AM85" i="88"/>
  <c r="AL85" i="88"/>
  <c r="AK85" i="88"/>
  <c r="AJ85" i="88"/>
  <c r="AI85" i="88"/>
  <c r="AH85" i="88"/>
  <c r="AG85" i="88"/>
  <c r="AF85" i="88"/>
  <c r="AE85" i="88"/>
  <c r="AD85" i="88"/>
  <c r="AC85" i="88"/>
  <c r="AB85" i="88"/>
  <c r="AA85" i="88"/>
  <c r="Z85" i="88"/>
  <c r="Y85" i="88"/>
  <c r="X85" i="88"/>
  <c r="W85" i="88"/>
  <c r="V85" i="88"/>
  <c r="U85" i="88"/>
  <c r="T85" i="88"/>
  <c r="S85" i="88"/>
  <c r="R85" i="88"/>
  <c r="Q85" i="88"/>
  <c r="P85" i="88"/>
  <c r="O85" i="88"/>
  <c r="N85" i="88"/>
  <c r="M85" i="88"/>
  <c r="L85" i="88"/>
  <c r="K85" i="88"/>
  <c r="J85" i="88"/>
  <c r="I85" i="88"/>
  <c r="H85" i="88"/>
  <c r="G85" i="88"/>
  <c r="F85" i="88"/>
  <c r="E85" i="88"/>
  <c r="D85" i="88"/>
  <c r="BW87" i="87"/>
  <c r="BV87" i="87"/>
  <c r="BU87" i="87"/>
  <c r="BT87" i="87"/>
  <c r="BS87" i="87"/>
  <c r="BR87" i="87"/>
  <c r="BQ87" i="87"/>
  <c r="BP87" i="87"/>
  <c r="BO87" i="87"/>
  <c r="BN87" i="87"/>
  <c r="BM87" i="87"/>
  <c r="BL87" i="87"/>
  <c r="BK87" i="87"/>
  <c r="BJ87" i="87"/>
  <c r="BI87" i="87"/>
  <c r="BH87" i="87"/>
  <c r="BG87" i="87"/>
  <c r="BF87" i="87"/>
  <c r="BE87" i="87"/>
  <c r="BD87" i="87"/>
  <c r="BC87" i="87"/>
  <c r="BB87" i="87"/>
  <c r="BA87" i="87"/>
  <c r="AZ87" i="87"/>
  <c r="AY87" i="87"/>
  <c r="AX87" i="87"/>
  <c r="AW87" i="87"/>
  <c r="AV87" i="87"/>
  <c r="AU87" i="87"/>
  <c r="AT87" i="87"/>
  <c r="AS87" i="87"/>
  <c r="AR87" i="87"/>
  <c r="AQ87" i="87"/>
  <c r="AP87" i="87"/>
  <c r="AO87" i="87"/>
  <c r="AN87" i="87"/>
  <c r="AM87" i="87"/>
  <c r="AL87" i="87"/>
  <c r="AK87" i="87"/>
  <c r="AJ87" i="87"/>
  <c r="AI87" i="87"/>
  <c r="AH87" i="87"/>
  <c r="AG87" i="87"/>
  <c r="AF87" i="87"/>
  <c r="AE87" i="87"/>
  <c r="AD87" i="87"/>
  <c r="AC87" i="87"/>
  <c r="AB87" i="87"/>
  <c r="AA87" i="87"/>
  <c r="Z87" i="87"/>
  <c r="Y87" i="87"/>
  <c r="X87" i="87"/>
  <c r="W87" i="87"/>
  <c r="V87" i="87"/>
  <c r="U87" i="87"/>
  <c r="T87" i="87"/>
  <c r="S87" i="87"/>
  <c r="R87" i="87"/>
  <c r="Q87" i="87"/>
  <c r="P87" i="87"/>
  <c r="O87" i="87"/>
  <c r="N87" i="87"/>
  <c r="M87" i="87"/>
  <c r="L87" i="87"/>
  <c r="K87" i="87"/>
  <c r="J87" i="87"/>
  <c r="I87" i="87"/>
  <c r="H87" i="87"/>
  <c r="G87" i="87"/>
  <c r="D87" i="87"/>
  <c r="BW86" i="87"/>
  <c r="BV86" i="87"/>
  <c r="BU86" i="87"/>
  <c r="BT86" i="87"/>
  <c r="BS86" i="87"/>
  <c r="BR86" i="87"/>
  <c r="BQ86" i="87"/>
  <c r="BP86" i="87"/>
  <c r="BO86" i="87"/>
  <c r="BN86" i="87"/>
  <c r="BM86" i="87"/>
  <c r="BL86" i="87"/>
  <c r="BK86" i="87"/>
  <c r="BJ86" i="87"/>
  <c r="BI86" i="87"/>
  <c r="BH86" i="87"/>
  <c r="BG86" i="87"/>
  <c r="BF86" i="87"/>
  <c r="BE86" i="87"/>
  <c r="BD86" i="87"/>
  <c r="BC86" i="87"/>
  <c r="BB86" i="87"/>
  <c r="BA86" i="87"/>
  <c r="AZ86" i="87"/>
  <c r="AY86" i="87"/>
  <c r="AX86" i="87"/>
  <c r="AW86" i="87"/>
  <c r="AV86" i="87"/>
  <c r="AU86" i="87"/>
  <c r="AT86" i="87"/>
  <c r="AS86" i="87"/>
  <c r="AR86" i="87"/>
  <c r="AQ86" i="87"/>
  <c r="AP86" i="87"/>
  <c r="AO86" i="87"/>
  <c r="AN86" i="87"/>
  <c r="AM86" i="87"/>
  <c r="AL86" i="87"/>
  <c r="AK86" i="87"/>
  <c r="AJ86" i="87"/>
  <c r="AI86" i="87"/>
  <c r="AH86" i="87"/>
  <c r="AG86" i="87"/>
  <c r="AF86" i="87"/>
  <c r="AE86" i="87"/>
  <c r="AD86" i="87"/>
  <c r="AC86" i="87"/>
  <c r="AB86" i="87"/>
  <c r="AA86" i="87"/>
  <c r="Z86" i="87"/>
  <c r="Y86" i="87"/>
  <c r="X86" i="87"/>
  <c r="W86" i="87"/>
  <c r="V86" i="87"/>
  <c r="U86" i="87"/>
  <c r="T86" i="87"/>
  <c r="S86" i="87"/>
  <c r="R86" i="87"/>
  <c r="Q86" i="87"/>
  <c r="P86" i="87"/>
  <c r="O86" i="87"/>
  <c r="N86" i="87"/>
  <c r="M86" i="87"/>
  <c r="L86" i="87"/>
  <c r="K86" i="87"/>
  <c r="J86" i="87"/>
  <c r="I86" i="87"/>
  <c r="H86" i="87"/>
  <c r="G86" i="87"/>
  <c r="F86" i="87"/>
  <c r="E86" i="87"/>
  <c r="D86" i="87"/>
  <c r="BW85" i="87"/>
  <c r="BV85" i="87"/>
  <c r="BU85" i="87"/>
  <c r="BT85" i="87"/>
  <c r="BS85" i="87"/>
  <c r="BR85" i="87"/>
  <c r="BQ85" i="87"/>
  <c r="BP85" i="87"/>
  <c r="BO85" i="87"/>
  <c r="BN85" i="87"/>
  <c r="BM85" i="87"/>
  <c r="BL85" i="87"/>
  <c r="BK85" i="87"/>
  <c r="BJ85" i="87"/>
  <c r="BI85" i="87"/>
  <c r="BH85" i="87"/>
  <c r="BG85" i="87"/>
  <c r="BF85" i="87"/>
  <c r="BE85" i="87"/>
  <c r="BD85" i="87"/>
  <c r="BC85" i="87"/>
  <c r="BB85" i="87"/>
  <c r="BA85" i="87"/>
  <c r="AZ85" i="87"/>
  <c r="AY85" i="87"/>
  <c r="AX85" i="87"/>
  <c r="AW85" i="87"/>
  <c r="AV85" i="87"/>
  <c r="AU85" i="87"/>
  <c r="AT85" i="87"/>
  <c r="AS85" i="87"/>
  <c r="AR85" i="87"/>
  <c r="AQ85" i="87"/>
  <c r="AP85" i="87"/>
  <c r="AO85" i="87"/>
  <c r="AN85" i="87"/>
  <c r="AM85" i="87"/>
  <c r="AL85" i="87"/>
  <c r="AK85" i="87"/>
  <c r="AJ85" i="87"/>
  <c r="AI85" i="87"/>
  <c r="AH85" i="87"/>
  <c r="AG85" i="87"/>
  <c r="AF85" i="87"/>
  <c r="AE85" i="87"/>
  <c r="AD85" i="87"/>
  <c r="AC85" i="87"/>
  <c r="AB85" i="87"/>
  <c r="AA85" i="87"/>
  <c r="Z85" i="87"/>
  <c r="Y85" i="87"/>
  <c r="X85" i="87"/>
  <c r="W85" i="87"/>
  <c r="V85" i="87"/>
  <c r="U85" i="87"/>
  <c r="T85" i="87"/>
  <c r="S85" i="87"/>
  <c r="R85" i="87"/>
  <c r="Q85" i="87"/>
  <c r="P85" i="87"/>
  <c r="O85" i="87"/>
  <c r="N85" i="87"/>
  <c r="M85" i="87"/>
  <c r="L85" i="87"/>
  <c r="K85" i="87"/>
  <c r="J85" i="87"/>
  <c r="I85" i="87"/>
  <c r="H85" i="87"/>
  <c r="G85" i="87"/>
  <c r="F85" i="87"/>
  <c r="E85" i="87"/>
  <c r="D85" i="87"/>
  <c r="BW87" i="89"/>
  <c r="BV87" i="89"/>
  <c r="BU87" i="89"/>
  <c r="BT87" i="89"/>
  <c r="BS87" i="89"/>
  <c r="BR87" i="89"/>
  <c r="BQ87" i="89"/>
  <c r="BP87" i="89"/>
  <c r="BO87" i="89"/>
  <c r="BN87" i="89"/>
  <c r="BM87" i="89"/>
  <c r="BL87" i="89"/>
  <c r="BK87" i="89"/>
  <c r="BJ87" i="89"/>
  <c r="BI87" i="89"/>
  <c r="BH87" i="89"/>
  <c r="BG87" i="89"/>
  <c r="BF87" i="89"/>
  <c r="BE87" i="89"/>
  <c r="BD87" i="89"/>
  <c r="BC87" i="89"/>
  <c r="BB87" i="89"/>
  <c r="BA87" i="89"/>
  <c r="AZ87" i="89"/>
  <c r="AY87" i="89"/>
  <c r="AX87" i="89"/>
  <c r="AW87" i="89"/>
  <c r="AV87" i="89"/>
  <c r="AU87" i="89"/>
  <c r="AT87" i="89"/>
  <c r="AS87" i="89"/>
  <c r="AR87" i="89"/>
  <c r="AQ87" i="89"/>
  <c r="AP87" i="89"/>
  <c r="AO87" i="89"/>
  <c r="AN87" i="89"/>
  <c r="AM87" i="89"/>
  <c r="AL87" i="89"/>
  <c r="AK87" i="89"/>
  <c r="AJ87" i="89"/>
  <c r="AI87" i="89"/>
  <c r="AH87" i="89"/>
  <c r="AG87" i="89"/>
  <c r="AF87" i="89"/>
  <c r="AE87" i="89"/>
  <c r="AD87" i="89"/>
  <c r="AC87" i="89"/>
  <c r="AB87" i="89"/>
  <c r="AA87" i="89"/>
  <c r="Z87" i="89"/>
  <c r="Y87" i="89"/>
  <c r="X87" i="89"/>
  <c r="W87" i="89"/>
  <c r="V87" i="89"/>
  <c r="U87" i="89"/>
  <c r="T87" i="89"/>
  <c r="S87" i="89"/>
  <c r="R87" i="89"/>
  <c r="Q87" i="89"/>
  <c r="P87" i="89"/>
  <c r="O87" i="89"/>
  <c r="N87" i="89"/>
  <c r="M87" i="89"/>
  <c r="L87" i="89"/>
  <c r="K87" i="89"/>
  <c r="J87" i="89"/>
  <c r="I87" i="89"/>
  <c r="H87" i="89"/>
  <c r="G87" i="89"/>
  <c r="D87" i="89"/>
  <c r="BW86" i="89"/>
  <c r="BV86" i="89"/>
  <c r="BU86" i="89"/>
  <c r="BT86" i="89"/>
  <c r="BS86" i="89"/>
  <c r="BR86" i="89"/>
  <c r="BQ86" i="89"/>
  <c r="BP86" i="89"/>
  <c r="BO86" i="89"/>
  <c r="BN86" i="89"/>
  <c r="BM86" i="89"/>
  <c r="BL86" i="89"/>
  <c r="BK86" i="89"/>
  <c r="BJ86" i="89"/>
  <c r="BI86" i="89"/>
  <c r="BH86" i="89"/>
  <c r="BG86" i="89"/>
  <c r="BF86" i="89"/>
  <c r="BE86" i="89"/>
  <c r="BD86" i="89"/>
  <c r="BC86" i="89"/>
  <c r="BB86" i="89"/>
  <c r="BA86" i="89"/>
  <c r="AZ86" i="89"/>
  <c r="AY86" i="89"/>
  <c r="AX86" i="89"/>
  <c r="AW86" i="89"/>
  <c r="AV86" i="89"/>
  <c r="AU86" i="89"/>
  <c r="AT86" i="89"/>
  <c r="AS86" i="89"/>
  <c r="AR86" i="89"/>
  <c r="AQ86" i="89"/>
  <c r="AP86" i="89"/>
  <c r="AO86" i="89"/>
  <c r="AN86" i="89"/>
  <c r="AM86" i="89"/>
  <c r="AL86" i="89"/>
  <c r="AK86" i="89"/>
  <c r="AJ86" i="89"/>
  <c r="AI86" i="89"/>
  <c r="AH86" i="89"/>
  <c r="AG86" i="89"/>
  <c r="AF86" i="89"/>
  <c r="AE86" i="89"/>
  <c r="AD86" i="89"/>
  <c r="AC86" i="89"/>
  <c r="AB86" i="89"/>
  <c r="AA86" i="89"/>
  <c r="Z86" i="89"/>
  <c r="Y86" i="89"/>
  <c r="X86" i="89"/>
  <c r="W86" i="89"/>
  <c r="V86" i="89"/>
  <c r="U86" i="89"/>
  <c r="T86" i="89"/>
  <c r="S86" i="89"/>
  <c r="R86" i="89"/>
  <c r="Q86" i="89"/>
  <c r="P86" i="89"/>
  <c r="O86" i="89"/>
  <c r="N86" i="89"/>
  <c r="M86" i="89"/>
  <c r="L86" i="89"/>
  <c r="K86" i="89"/>
  <c r="J86" i="89"/>
  <c r="I86" i="89"/>
  <c r="H86" i="89"/>
  <c r="G86" i="89"/>
  <c r="F86" i="89"/>
  <c r="E86" i="89"/>
  <c r="D86" i="89"/>
  <c r="BW85" i="89"/>
  <c r="BV85" i="89"/>
  <c r="BU85" i="89"/>
  <c r="BT85" i="89"/>
  <c r="BS85" i="89"/>
  <c r="BR85" i="89"/>
  <c r="BQ85" i="89"/>
  <c r="BP85" i="89"/>
  <c r="BO85" i="89"/>
  <c r="BN85" i="89"/>
  <c r="BM85" i="89"/>
  <c r="BL85" i="89"/>
  <c r="BK85" i="89"/>
  <c r="BJ85" i="89"/>
  <c r="BI85" i="89"/>
  <c r="BH85" i="89"/>
  <c r="BG85" i="89"/>
  <c r="BF85" i="89"/>
  <c r="BE85" i="89"/>
  <c r="BD85" i="89"/>
  <c r="BC85" i="89"/>
  <c r="BB85" i="89"/>
  <c r="BA85" i="89"/>
  <c r="AZ85" i="89"/>
  <c r="AY85" i="89"/>
  <c r="AX85" i="89"/>
  <c r="AW85" i="89"/>
  <c r="AV85" i="89"/>
  <c r="AU85" i="89"/>
  <c r="AT85" i="89"/>
  <c r="AS85" i="89"/>
  <c r="AR85" i="89"/>
  <c r="AQ85" i="89"/>
  <c r="AP85" i="89"/>
  <c r="AO85" i="89"/>
  <c r="AN85" i="89"/>
  <c r="AM85" i="89"/>
  <c r="AL85" i="89"/>
  <c r="AK85" i="89"/>
  <c r="AJ85" i="89"/>
  <c r="AI85" i="89"/>
  <c r="AH85" i="89"/>
  <c r="AG85" i="89"/>
  <c r="AF85" i="89"/>
  <c r="AE85" i="89"/>
  <c r="AD85" i="89"/>
  <c r="AC85" i="89"/>
  <c r="AB85" i="89"/>
  <c r="AA85" i="89"/>
  <c r="Z85" i="89"/>
  <c r="Y85" i="89"/>
  <c r="X85" i="89"/>
  <c r="W85" i="89"/>
  <c r="V85" i="89"/>
  <c r="U85" i="89"/>
  <c r="T85" i="89"/>
  <c r="S85" i="89"/>
  <c r="R85" i="89"/>
  <c r="Q85" i="89"/>
  <c r="P85" i="89"/>
  <c r="O85" i="89"/>
  <c r="N85" i="89"/>
  <c r="M85" i="89"/>
  <c r="L85" i="89"/>
  <c r="K85" i="89"/>
  <c r="J85" i="89"/>
  <c r="I85" i="89"/>
  <c r="H85" i="89"/>
  <c r="G85" i="89"/>
  <c r="F85" i="89"/>
  <c r="E85" i="89"/>
  <c r="D85" i="89"/>
  <c r="BW87" i="85"/>
  <c r="BV87" i="85"/>
  <c r="BU87" i="85"/>
  <c r="BT87" i="85"/>
  <c r="BS87" i="85"/>
  <c r="BR87" i="85"/>
  <c r="BQ87" i="85"/>
  <c r="BP87" i="85"/>
  <c r="BO87" i="85"/>
  <c r="BN87" i="85"/>
  <c r="BM87" i="85"/>
  <c r="BL87" i="85"/>
  <c r="BK87" i="85"/>
  <c r="BJ87" i="85"/>
  <c r="BI87" i="85"/>
  <c r="BH87" i="85"/>
  <c r="BG87" i="85"/>
  <c r="BF87" i="85"/>
  <c r="BE87" i="85"/>
  <c r="BD87" i="85"/>
  <c r="BC87" i="85"/>
  <c r="BB87" i="85"/>
  <c r="BA87" i="85"/>
  <c r="AZ87" i="85"/>
  <c r="AY87" i="85"/>
  <c r="AX87" i="85"/>
  <c r="AW87" i="85"/>
  <c r="AV87" i="85"/>
  <c r="AU87" i="85"/>
  <c r="AT87" i="85"/>
  <c r="AS87" i="85"/>
  <c r="AR87" i="85"/>
  <c r="AQ87" i="85"/>
  <c r="AP87" i="85"/>
  <c r="AO87" i="85"/>
  <c r="AN87" i="85"/>
  <c r="AM87" i="85"/>
  <c r="AL87" i="85"/>
  <c r="AK87" i="85"/>
  <c r="AJ87" i="85"/>
  <c r="AI87" i="85"/>
  <c r="AH87" i="85"/>
  <c r="AG87" i="85"/>
  <c r="AF87" i="85"/>
  <c r="AE87" i="85"/>
  <c r="AD87" i="85"/>
  <c r="AC87" i="85"/>
  <c r="AB87" i="85"/>
  <c r="AA87" i="85"/>
  <c r="Z87" i="85"/>
  <c r="Y87" i="85"/>
  <c r="X87" i="85"/>
  <c r="W87" i="85"/>
  <c r="V87" i="85"/>
  <c r="U87" i="85"/>
  <c r="T87" i="85"/>
  <c r="S87" i="85"/>
  <c r="R87" i="85"/>
  <c r="Q87" i="85"/>
  <c r="P87" i="85"/>
  <c r="O87" i="85"/>
  <c r="N87" i="85"/>
  <c r="M87" i="85"/>
  <c r="L87" i="85"/>
  <c r="K87" i="85"/>
  <c r="J87" i="85"/>
  <c r="I87" i="85"/>
  <c r="H87" i="85"/>
  <c r="G87" i="85"/>
  <c r="D87" i="85"/>
  <c r="BW86" i="85"/>
  <c r="BV86" i="85"/>
  <c r="BU86" i="85"/>
  <c r="BT86" i="85"/>
  <c r="BS86" i="85"/>
  <c r="BR86" i="85"/>
  <c r="BQ86" i="85"/>
  <c r="BP86" i="85"/>
  <c r="BO86" i="85"/>
  <c r="BN86" i="85"/>
  <c r="BM86" i="85"/>
  <c r="BL86" i="85"/>
  <c r="BK86" i="85"/>
  <c r="BJ86" i="85"/>
  <c r="BI86" i="85"/>
  <c r="BH86" i="85"/>
  <c r="BG86" i="85"/>
  <c r="BF86" i="85"/>
  <c r="BE86" i="85"/>
  <c r="BD86" i="85"/>
  <c r="BC86" i="85"/>
  <c r="BB86" i="85"/>
  <c r="BA86" i="85"/>
  <c r="AZ86" i="85"/>
  <c r="AY86" i="85"/>
  <c r="AX86" i="85"/>
  <c r="AW86" i="85"/>
  <c r="AV86" i="85"/>
  <c r="AU86" i="85"/>
  <c r="AT86" i="85"/>
  <c r="AS86" i="85"/>
  <c r="AR86" i="85"/>
  <c r="AQ86" i="85"/>
  <c r="AP86" i="85"/>
  <c r="AO86" i="85"/>
  <c r="AN86" i="85"/>
  <c r="AM86" i="85"/>
  <c r="AL86" i="85"/>
  <c r="AK86" i="85"/>
  <c r="AJ86" i="85"/>
  <c r="AI86" i="85"/>
  <c r="AH86" i="85"/>
  <c r="AG86" i="85"/>
  <c r="AF86" i="85"/>
  <c r="AE86" i="85"/>
  <c r="AD86" i="85"/>
  <c r="AC86" i="85"/>
  <c r="AB86" i="85"/>
  <c r="AA86" i="85"/>
  <c r="Z86" i="85"/>
  <c r="Y86" i="85"/>
  <c r="X86" i="85"/>
  <c r="W86" i="85"/>
  <c r="V86" i="85"/>
  <c r="U86" i="85"/>
  <c r="T86" i="85"/>
  <c r="S86" i="85"/>
  <c r="R86" i="85"/>
  <c r="Q86" i="85"/>
  <c r="P86" i="85"/>
  <c r="O86" i="85"/>
  <c r="N86" i="85"/>
  <c r="M86" i="85"/>
  <c r="L86" i="85"/>
  <c r="K86" i="85"/>
  <c r="J86" i="85"/>
  <c r="I86" i="85"/>
  <c r="H86" i="85"/>
  <c r="G86" i="85"/>
  <c r="F86" i="85"/>
  <c r="E86" i="85"/>
  <c r="D86" i="85"/>
  <c r="BW85" i="85"/>
  <c r="BV85" i="85"/>
  <c r="BU85" i="85"/>
  <c r="BT85" i="85"/>
  <c r="BS85" i="85"/>
  <c r="BR85" i="85"/>
  <c r="BQ85" i="85"/>
  <c r="BP85" i="85"/>
  <c r="BO85" i="85"/>
  <c r="BN85" i="85"/>
  <c r="BM85" i="85"/>
  <c r="BL85" i="85"/>
  <c r="BK85" i="85"/>
  <c r="BJ85" i="85"/>
  <c r="BI85" i="85"/>
  <c r="BH85" i="85"/>
  <c r="BG85" i="85"/>
  <c r="BF85" i="85"/>
  <c r="BE85" i="85"/>
  <c r="BD85" i="85"/>
  <c r="BC85" i="85"/>
  <c r="BB85" i="85"/>
  <c r="BA85" i="85"/>
  <c r="AZ85" i="85"/>
  <c r="AY85" i="85"/>
  <c r="AX85" i="85"/>
  <c r="AW85" i="85"/>
  <c r="AV85" i="85"/>
  <c r="AU85" i="85"/>
  <c r="AT85" i="85"/>
  <c r="AS85" i="85"/>
  <c r="AR85" i="85"/>
  <c r="AQ85" i="85"/>
  <c r="AP85" i="85"/>
  <c r="AO85" i="85"/>
  <c r="AN85" i="85"/>
  <c r="AM85" i="85"/>
  <c r="AL85" i="85"/>
  <c r="AK85" i="85"/>
  <c r="AJ85" i="85"/>
  <c r="AI85" i="85"/>
  <c r="AH85" i="85"/>
  <c r="AG85" i="85"/>
  <c r="AF85" i="85"/>
  <c r="AE85" i="85"/>
  <c r="AD85" i="85"/>
  <c r="AC85" i="85"/>
  <c r="AB85" i="85"/>
  <c r="AA85" i="85"/>
  <c r="Z85" i="85"/>
  <c r="Y85" i="85"/>
  <c r="X85" i="85"/>
  <c r="W85" i="85"/>
  <c r="V85" i="85"/>
  <c r="U85" i="85"/>
  <c r="T85" i="85"/>
  <c r="S85" i="85"/>
  <c r="R85" i="85"/>
  <c r="Q85" i="85"/>
  <c r="P85" i="85"/>
  <c r="O85" i="85"/>
  <c r="N85" i="85"/>
  <c r="M85" i="85"/>
  <c r="L85" i="85"/>
  <c r="K85" i="85"/>
  <c r="J85" i="85"/>
  <c r="I85" i="85"/>
  <c r="H85" i="85"/>
  <c r="G85" i="85"/>
  <c r="F85" i="85"/>
  <c r="E85" i="85"/>
  <c r="D85" i="85"/>
  <c r="BW87" i="84"/>
  <c r="BV87" i="84"/>
  <c r="BU87" i="84"/>
  <c r="BT87" i="84"/>
  <c r="BS87" i="84"/>
  <c r="BR87" i="84"/>
  <c r="BQ87" i="84"/>
  <c r="BP87" i="84"/>
  <c r="BO87" i="84"/>
  <c r="BN87" i="84"/>
  <c r="BM87" i="84"/>
  <c r="BL87" i="84"/>
  <c r="BK87" i="84"/>
  <c r="BJ87" i="84"/>
  <c r="BI87" i="84"/>
  <c r="BH87" i="84"/>
  <c r="BG87" i="84"/>
  <c r="BF87" i="84"/>
  <c r="BE87" i="84"/>
  <c r="BD87" i="84"/>
  <c r="BC87" i="84"/>
  <c r="BB87" i="84"/>
  <c r="BA87" i="84"/>
  <c r="AZ87" i="84"/>
  <c r="AY87" i="84"/>
  <c r="AX87" i="84"/>
  <c r="AW87" i="84"/>
  <c r="AV87" i="84"/>
  <c r="AU87" i="84"/>
  <c r="AT87" i="84"/>
  <c r="AS87" i="84"/>
  <c r="AR87" i="84"/>
  <c r="AQ87" i="84"/>
  <c r="AP87" i="84"/>
  <c r="AO87" i="84"/>
  <c r="AN87" i="84"/>
  <c r="AM87" i="84"/>
  <c r="AL87" i="84"/>
  <c r="AK87" i="84"/>
  <c r="AJ87" i="84"/>
  <c r="AI87" i="84"/>
  <c r="AH87" i="84"/>
  <c r="AG87" i="84"/>
  <c r="AF87" i="84"/>
  <c r="AE87" i="84"/>
  <c r="AD87" i="84"/>
  <c r="AC87" i="84"/>
  <c r="AB87" i="84"/>
  <c r="AA87" i="84"/>
  <c r="Z87" i="84"/>
  <c r="Y87" i="84"/>
  <c r="X87" i="84"/>
  <c r="W87" i="84"/>
  <c r="V87" i="84"/>
  <c r="U87" i="84"/>
  <c r="T87" i="84"/>
  <c r="S87" i="84"/>
  <c r="R87" i="84"/>
  <c r="Q87" i="84"/>
  <c r="P87" i="84"/>
  <c r="O87" i="84"/>
  <c r="N87" i="84"/>
  <c r="M87" i="84"/>
  <c r="L87" i="84"/>
  <c r="K87" i="84"/>
  <c r="J87" i="84"/>
  <c r="I87" i="84"/>
  <c r="H87" i="84"/>
  <c r="G87" i="84"/>
  <c r="D87" i="84"/>
  <c r="BW86" i="84"/>
  <c r="BV86" i="84"/>
  <c r="BU86" i="84"/>
  <c r="BT86" i="84"/>
  <c r="BS86" i="84"/>
  <c r="BR86" i="84"/>
  <c r="BQ86" i="84"/>
  <c r="BP86" i="84"/>
  <c r="BO86" i="84"/>
  <c r="BN86" i="84"/>
  <c r="BM86" i="84"/>
  <c r="BL86" i="84"/>
  <c r="BK86" i="84"/>
  <c r="BJ86" i="84"/>
  <c r="BI86" i="84"/>
  <c r="BH86" i="84"/>
  <c r="BG86" i="84"/>
  <c r="BF86" i="84"/>
  <c r="BE86" i="84"/>
  <c r="BD86" i="84"/>
  <c r="BC86" i="84"/>
  <c r="BB86" i="84"/>
  <c r="BA86" i="84"/>
  <c r="AZ86" i="84"/>
  <c r="AY86" i="84"/>
  <c r="AX86" i="84"/>
  <c r="AW86" i="84"/>
  <c r="AV86" i="84"/>
  <c r="AU86" i="84"/>
  <c r="AT86" i="84"/>
  <c r="AS86" i="84"/>
  <c r="AR86" i="84"/>
  <c r="AQ86" i="84"/>
  <c r="AP86" i="84"/>
  <c r="AO86" i="84"/>
  <c r="AN86" i="84"/>
  <c r="AM86" i="84"/>
  <c r="AL86" i="84"/>
  <c r="AK86" i="84"/>
  <c r="AJ86" i="84"/>
  <c r="AI86" i="84"/>
  <c r="AH86" i="84"/>
  <c r="AG86" i="84"/>
  <c r="AF86" i="84"/>
  <c r="AE86" i="84"/>
  <c r="AD86" i="84"/>
  <c r="AC86" i="84"/>
  <c r="AB86" i="84"/>
  <c r="AA86" i="84"/>
  <c r="Z86" i="84"/>
  <c r="Y86" i="84"/>
  <c r="X86" i="84"/>
  <c r="W86" i="84"/>
  <c r="V86" i="84"/>
  <c r="U86" i="84"/>
  <c r="T86" i="84"/>
  <c r="S86" i="84"/>
  <c r="R86" i="84"/>
  <c r="Q86" i="84"/>
  <c r="P86" i="84"/>
  <c r="O86" i="84"/>
  <c r="N86" i="84"/>
  <c r="M86" i="84"/>
  <c r="L86" i="84"/>
  <c r="K86" i="84"/>
  <c r="J86" i="84"/>
  <c r="I86" i="84"/>
  <c r="H86" i="84"/>
  <c r="G86" i="84"/>
  <c r="F86" i="84"/>
  <c r="E86" i="84"/>
  <c r="D86" i="84"/>
  <c r="BW85" i="84"/>
  <c r="BV85" i="84"/>
  <c r="BU85" i="84"/>
  <c r="BT85" i="84"/>
  <c r="BS85" i="84"/>
  <c r="BR85" i="84"/>
  <c r="BQ85" i="84"/>
  <c r="BP85" i="84"/>
  <c r="BO85" i="84"/>
  <c r="BN85" i="84"/>
  <c r="BM85" i="84"/>
  <c r="BL85" i="84"/>
  <c r="BK85" i="84"/>
  <c r="BJ85" i="84"/>
  <c r="BI85" i="84"/>
  <c r="BH85" i="84"/>
  <c r="BG85" i="84"/>
  <c r="BF85" i="84"/>
  <c r="BE85" i="84"/>
  <c r="BD85" i="84"/>
  <c r="BC85" i="84"/>
  <c r="BB85" i="84"/>
  <c r="BA85" i="84"/>
  <c r="AZ85" i="84"/>
  <c r="AY85" i="84"/>
  <c r="AX85" i="84"/>
  <c r="AW85" i="84"/>
  <c r="AV85" i="84"/>
  <c r="AU85" i="84"/>
  <c r="AT85" i="84"/>
  <c r="AS85" i="84"/>
  <c r="AR85" i="84"/>
  <c r="AQ85" i="84"/>
  <c r="AP85" i="84"/>
  <c r="AO85" i="84"/>
  <c r="AN85" i="84"/>
  <c r="AM85" i="84"/>
  <c r="AL85" i="84"/>
  <c r="AK85" i="84"/>
  <c r="AJ85" i="84"/>
  <c r="AI85" i="84"/>
  <c r="AH85" i="84"/>
  <c r="AG85" i="84"/>
  <c r="AF85" i="84"/>
  <c r="AE85" i="84"/>
  <c r="AD85" i="84"/>
  <c r="AC85" i="84"/>
  <c r="AB85" i="84"/>
  <c r="AA85" i="84"/>
  <c r="Z85" i="84"/>
  <c r="Y85" i="84"/>
  <c r="X85" i="84"/>
  <c r="W85" i="84"/>
  <c r="V85" i="84"/>
  <c r="U85" i="84"/>
  <c r="T85" i="84"/>
  <c r="S85" i="84"/>
  <c r="R85" i="84"/>
  <c r="Q85" i="84"/>
  <c r="P85" i="84"/>
  <c r="O85" i="84"/>
  <c r="N85" i="84"/>
  <c r="M85" i="84"/>
  <c r="L85" i="84"/>
  <c r="K85" i="84"/>
  <c r="J85" i="84"/>
  <c r="I85" i="84"/>
  <c r="H85" i="84"/>
  <c r="G85" i="84"/>
  <c r="F85" i="84"/>
  <c r="E85" i="84"/>
  <c r="D85" i="84"/>
  <c r="BW87" i="86"/>
  <c r="BV87" i="86"/>
  <c r="BU87" i="86"/>
  <c r="BT87" i="86"/>
  <c r="BS87" i="86"/>
  <c r="BR87" i="86"/>
  <c r="BQ87" i="86"/>
  <c r="BP87" i="86"/>
  <c r="BO87" i="86"/>
  <c r="BN87" i="86"/>
  <c r="BM87" i="86"/>
  <c r="BL87" i="86"/>
  <c r="BK87" i="86"/>
  <c r="BJ87" i="86"/>
  <c r="BI87" i="86"/>
  <c r="BH87" i="86"/>
  <c r="BG87" i="86"/>
  <c r="BF87" i="86"/>
  <c r="BE87" i="86"/>
  <c r="BD87" i="86"/>
  <c r="BC87" i="86"/>
  <c r="BB87" i="86"/>
  <c r="BA87" i="86"/>
  <c r="AZ87" i="86"/>
  <c r="AY87" i="86"/>
  <c r="AX87" i="86"/>
  <c r="AW87" i="86"/>
  <c r="AV87" i="86"/>
  <c r="AU87" i="86"/>
  <c r="AT87" i="86"/>
  <c r="AS87" i="86"/>
  <c r="AR87" i="86"/>
  <c r="AQ87" i="86"/>
  <c r="AP87" i="86"/>
  <c r="AO87" i="86"/>
  <c r="AN87" i="86"/>
  <c r="AM87" i="86"/>
  <c r="AL87" i="86"/>
  <c r="AK87" i="86"/>
  <c r="AJ87" i="86"/>
  <c r="AI87" i="86"/>
  <c r="AH87" i="86"/>
  <c r="AG87" i="86"/>
  <c r="AF87" i="86"/>
  <c r="AE87" i="86"/>
  <c r="AD87" i="86"/>
  <c r="AC87" i="86"/>
  <c r="AB87" i="86"/>
  <c r="AA87" i="86"/>
  <c r="Z87" i="86"/>
  <c r="Y87" i="86"/>
  <c r="X87" i="86"/>
  <c r="W87" i="86"/>
  <c r="V87" i="86"/>
  <c r="U87" i="86"/>
  <c r="T87" i="86"/>
  <c r="S87" i="86"/>
  <c r="R87" i="86"/>
  <c r="Q87" i="86"/>
  <c r="P87" i="86"/>
  <c r="O87" i="86"/>
  <c r="N87" i="86"/>
  <c r="M87" i="86"/>
  <c r="L87" i="86"/>
  <c r="K87" i="86"/>
  <c r="J87" i="86"/>
  <c r="I87" i="86"/>
  <c r="H87" i="86"/>
  <c r="G87" i="86"/>
  <c r="D87" i="86"/>
  <c r="BW86" i="86"/>
  <c r="BV86" i="86"/>
  <c r="BU86" i="86"/>
  <c r="BT86" i="86"/>
  <c r="BS86" i="86"/>
  <c r="BR86" i="86"/>
  <c r="BQ86" i="86"/>
  <c r="BP86" i="86"/>
  <c r="BO86" i="86"/>
  <c r="BN86" i="86"/>
  <c r="BM86" i="86"/>
  <c r="BL86" i="86"/>
  <c r="BK86" i="86"/>
  <c r="BJ86" i="86"/>
  <c r="BI86" i="86"/>
  <c r="BH86" i="86"/>
  <c r="BG86" i="86"/>
  <c r="BF86" i="86"/>
  <c r="BE86" i="86"/>
  <c r="BD86" i="86"/>
  <c r="BC86" i="86"/>
  <c r="BB86" i="86"/>
  <c r="BA86" i="86"/>
  <c r="AZ86" i="86"/>
  <c r="AY86" i="86"/>
  <c r="AX86" i="86"/>
  <c r="AW86" i="86"/>
  <c r="AV86" i="86"/>
  <c r="AU86" i="86"/>
  <c r="AT86" i="86"/>
  <c r="AS86" i="86"/>
  <c r="AR86" i="86"/>
  <c r="AQ86" i="86"/>
  <c r="AP86" i="86"/>
  <c r="AO86" i="86"/>
  <c r="AN86" i="86"/>
  <c r="AM86" i="86"/>
  <c r="AL86" i="86"/>
  <c r="AK86" i="86"/>
  <c r="AJ86" i="86"/>
  <c r="AI86" i="86"/>
  <c r="AH86" i="86"/>
  <c r="AG86" i="86"/>
  <c r="AF86" i="86"/>
  <c r="AE86" i="86"/>
  <c r="AD86" i="86"/>
  <c r="AC86" i="86"/>
  <c r="AB86" i="86"/>
  <c r="AA86" i="86"/>
  <c r="Z86" i="86"/>
  <c r="Y86" i="86"/>
  <c r="X86" i="86"/>
  <c r="W86" i="86"/>
  <c r="V86" i="86"/>
  <c r="U86" i="86"/>
  <c r="T86" i="86"/>
  <c r="S86" i="86"/>
  <c r="R86" i="86"/>
  <c r="Q86" i="86"/>
  <c r="P86" i="86"/>
  <c r="O86" i="86"/>
  <c r="N86" i="86"/>
  <c r="M86" i="86"/>
  <c r="L86" i="86"/>
  <c r="K86" i="86"/>
  <c r="J86" i="86"/>
  <c r="I86" i="86"/>
  <c r="H86" i="86"/>
  <c r="G86" i="86"/>
  <c r="F86" i="86"/>
  <c r="E86" i="86"/>
  <c r="D86" i="86"/>
  <c r="BW85" i="86"/>
  <c r="BV85" i="86"/>
  <c r="BU85" i="86"/>
  <c r="BT85" i="86"/>
  <c r="BS85" i="86"/>
  <c r="BR85" i="86"/>
  <c r="BQ85" i="86"/>
  <c r="BP85" i="86"/>
  <c r="BO85" i="86"/>
  <c r="BN85" i="86"/>
  <c r="BM85" i="86"/>
  <c r="BL85" i="86"/>
  <c r="BK85" i="86"/>
  <c r="BJ85" i="86"/>
  <c r="BI85" i="86"/>
  <c r="BH85" i="86"/>
  <c r="BG85" i="86"/>
  <c r="BF85" i="86"/>
  <c r="BE85" i="86"/>
  <c r="BD85" i="86"/>
  <c r="BC85" i="86"/>
  <c r="BB85" i="86"/>
  <c r="BA85" i="86"/>
  <c r="AZ85" i="86"/>
  <c r="AY85" i="86"/>
  <c r="AX85" i="86"/>
  <c r="AW85" i="86"/>
  <c r="AV85" i="86"/>
  <c r="AU85" i="86"/>
  <c r="AT85" i="86"/>
  <c r="AS85" i="86"/>
  <c r="AR85" i="86"/>
  <c r="AQ85" i="86"/>
  <c r="AP85" i="86"/>
  <c r="AO85" i="86"/>
  <c r="AN85" i="86"/>
  <c r="AM85" i="86"/>
  <c r="AL85" i="86"/>
  <c r="AK85" i="86"/>
  <c r="AJ85" i="86"/>
  <c r="AI85" i="86"/>
  <c r="AH85" i="86"/>
  <c r="AG85" i="86"/>
  <c r="AF85" i="86"/>
  <c r="AE85" i="86"/>
  <c r="AD85" i="86"/>
  <c r="AC85" i="86"/>
  <c r="AB85" i="86"/>
  <c r="AA85" i="86"/>
  <c r="Z85" i="86"/>
  <c r="Y85" i="86"/>
  <c r="X85" i="86"/>
  <c r="W85" i="86"/>
  <c r="V85" i="86"/>
  <c r="U85" i="86"/>
  <c r="T85" i="86"/>
  <c r="S85" i="86"/>
  <c r="R85" i="86"/>
  <c r="Q85" i="86"/>
  <c r="P85" i="86"/>
  <c r="O85" i="86"/>
  <c r="N85" i="86"/>
  <c r="M85" i="86"/>
  <c r="L85" i="86"/>
  <c r="K85" i="86"/>
  <c r="J85" i="86"/>
  <c r="I85" i="86"/>
  <c r="H85" i="86"/>
  <c r="G85" i="86"/>
  <c r="F85" i="86"/>
  <c r="E85" i="86"/>
  <c r="D85" i="86"/>
  <c r="BW87" i="82"/>
  <c r="BV87" i="82"/>
  <c r="BU87" i="82"/>
  <c r="BT87" i="82"/>
  <c r="BS87" i="82"/>
  <c r="BR87" i="82"/>
  <c r="BQ87" i="82"/>
  <c r="BP87" i="82"/>
  <c r="BO87" i="82"/>
  <c r="BN87" i="82"/>
  <c r="BM87" i="82"/>
  <c r="BL87" i="82"/>
  <c r="BK87" i="82"/>
  <c r="BJ87" i="82"/>
  <c r="BI87" i="82"/>
  <c r="BH87" i="82"/>
  <c r="BG87" i="82"/>
  <c r="BF87" i="82"/>
  <c r="BE87" i="82"/>
  <c r="BD87" i="82"/>
  <c r="BC87" i="82"/>
  <c r="BB87" i="82"/>
  <c r="BA87" i="82"/>
  <c r="AZ87" i="82"/>
  <c r="AY87" i="82"/>
  <c r="AX87" i="82"/>
  <c r="AW87" i="82"/>
  <c r="AV87" i="82"/>
  <c r="AU87" i="82"/>
  <c r="AT87" i="82"/>
  <c r="AS87" i="82"/>
  <c r="AR87" i="82"/>
  <c r="AQ87" i="82"/>
  <c r="AP87" i="82"/>
  <c r="AO87" i="82"/>
  <c r="AN87" i="82"/>
  <c r="AM87" i="82"/>
  <c r="AL87" i="82"/>
  <c r="AK87" i="82"/>
  <c r="AJ87" i="82"/>
  <c r="AI87" i="82"/>
  <c r="AH87" i="82"/>
  <c r="AG87" i="82"/>
  <c r="AF87" i="82"/>
  <c r="AE87" i="82"/>
  <c r="AD87" i="82"/>
  <c r="AC87" i="82"/>
  <c r="AB87" i="82"/>
  <c r="AA87" i="82"/>
  <c r="Z87" i="82"/>
  <c r="Y87" i="82"/>
  <c r="X87" i="82"/>
  <c r="W87" i="82"/>
  <c r="V87" i="82"/>
  <c r="U87" i="82"/>
  <c r="T87" i="82"/>
  <c r="S87" i="82"/>
  <c r="R87" i="82"/>
  <c r="Q87" i="82"/>
  <c r="P87" i="82"/>
  <c r="O87" i="82"/>
  <c r="N87" i="82"/>
  <c r="M87" i="82"/>
  <c r="L87" i="82"/>
  <c r="K87" i="82"/>
  <c r="J87" i="82"/>
  <c r="I87" i="82"/>
  <c r="H87" i="82"/>
  <c r="G87" i="82"/>
  <c r="D87" i="82"/>
  <c r="BW86" i="82"/>
  <c r="BV86" i="82"/>
  <c r="BU86" i="82"/>
  <c r="BT86" i="82"/>
  <c r="BS86" i="82"/>
  <c r="BR86" i="82"/>
  <c r="BQ86" i="82"/>
  <c r="BP86" i="82"/>
  <c r="BO86" i="82"/>
  <c r="BN86" i="82"/>
  <c r="BM86" i="82"/>
  <c r="BL86" i="82"/>
  <c r="BK86" i="82"/>
  <c r="BJ86" i="82"/>
  <c r="BI86" i="82"/>
  <c r="BH86" i="82"/>
  <c r="BG86" i="82"/>
  <c r="BF86" i="82"/>
  <c r="BE86" i="82"/>
  <c r="BD86" i="82"/>
  <c r="BC86" i="82"/>
  <c r="BB86" i="82"/>
  <c r="BA86" i="82"/>
  <c r="AZ86" i="82"/>
  <c r="AY86" i="82"/>
  <c r="AX86" i="82"/>
  <c r="AW86" i="82"/>
  <c r="AV86" i="82"/>
  <c r="AU86" i="82"/>
  <c r="AT86" i="82"/>
  <c r="AS86" i="82"/>
  <c r="AR86" i="82"/>
  <c r="AQ86" i="82"/>
  <c r="AP86" i="82"/>
  <c r="AO86" i="82"/>
  <c r="AN86" i="82"/>
  <c r="AM86" i="82"/>
  <c r="AL86" i="82"/>
  <c r="AK86" i="82"/>
  <c r="AJ86" i="82"/>
  <c r="AI86" i="82"/>
  <c r="AH86" i="82"/>
  <c r="AG86" i="82"/>
  <c r="AF86" i="82"/>
  <c r="AE86" i="82"/>
  <c r="AD86" i="82"/>
  <c r="AC86" i="82"/>
  <c r="AB86" i="82"/>
  <c r="AA86" i="82"/>
  <c r="Z86" i="82"/>
  <c r="Y86" i="82"/>
  <c r="X86" i="82"/>
  <c r="W86" i="82"/>
  <c r="V86" i="82"/>
  <c r="U86" i="82"/>
  <c r="T86" i="82"/>
  <c r="S86" i="82"/>
  <c r="R86" i="82"/>
  <c r="Q86" i="82"/>
  <c r="P86" i="82"/>
  <c r="O86" i="82"/>
  <c r="N86" i="82"/>
  <c r="M86" i="82"/>
  <c r="L86" i="82"/>
  <c r="K86" i="82"/>
  <c r="J86" i="82"/>
  <c r="I86" i="82"/>
  <c r="H86" i="82"/>
  <c r="G86" i="82"/>
  <c r="F86" i="82"/>
  <c r="E86" i="82"/>
  <c r="D86" i="82"/>
  <c r="BW85" i="82"/>
  <c r="BV85" i="82"/>
  <c r="BU85" i="82"/>
  <c r="BT85" i="82"/>
  <c r="BS85" i="82"/>
  <c r="BR85" i="82"/>
  <c r="BQ85" i="82"/>
  <c r="BP85" i="82"/>
  <c r="BO85" i="82"/>
  <c r="BN85" i="82"/>
  <c r="BM85" i="82"/>
  <c r="BL85" i="82"/>
  <c r="BK85" i="82"/>
  <c r="BJ85" i="82"/>
  <c r="BI85" i="82"/>
  <c r="BH85" i="82"/>
  <c r="BG85" i="82"/>
  <c r="BF85" i="82"/>
  <c r="BE85" i="82"/>
  <c r="BD85" i="82"/>
  <c r="BC85" i="82"/>
  <c r="BB85" i="82"/>
  <c r="BA85" i="82"/>
  <c r="AZ85" i="82"/>
  <c r="AY85" i="82"/>
  <c r="AX85" i="82"/>
  <c r="AW85" i="82"/>
  <c r="AV85" i="82"/>
  <c r="AU85" i="82"/>
  <c r="AT85" i="82"/>
  <c r="AS85" i="82"/>
  <c r="AR85" i="82"/>
  <c r="AQ85" i="82"/>
  <c r="AP85" i="82"/>
  <c r="AO85" i="82"/>
  <c r="AN85" i="82"/>
  <c r="AM85" i="82"/>
  <c r="AL85" i="82"/>
  <c r="AK85" i="82"/>
  <c r="AJ85" i="82"/>
  <c r="AI85" i="82"/>
  <c r="AH85" i="82"/>
  <c r="AG85" i="82"/>
  <c r="AF85" i="82"/>
  <c r="AE85" i="82"/>
  <c r="AD85" i="82"/>
  <c r="AC85" i="82"/>
  <c r="AB85" i="82"/>
  <c r="AA85" i="82"/>
  <c r="Z85" i="82"/>
  <c r="Y85" i="82"/>
  <c r="X85" i="82"/>
  <c r="W85" i="82"/>
  <c r="V85" i="82"/>
  <c r="U85" i="82"/>
  <c r="T85" i="82"/>
  <c r="S85" i="82"/>
  <c r="R85" i="82"/>
  <c r="Q85" i="82"/>
  <c r="P85" i="82"/>
  <c r="O85" i="82"/>
  <c r="N85" i="82"/>
  <c r="M85" i="82"/>
  <c r="L85" i="82"/>
  <c r="K85" i="82"/>
  <c r="J85" i="82"/>
  <c r="I85" i="82"/>
  <c r="H85" i="82"/>
  <c r="G85" i="82"/>
  <c r="F85" i="82"/>
  <c r="E85" i="82"/>
  <c r="D85" i="82"/>
  <c r="BW87" i="81"/>
  <c r="BV87" i="81"/>
  <c r="BU87" i="81"/>
  <c r="BT87" i="81"/>
  <c r="BS87" i="81"/>
  <c r="BR87" i="81"/>
  <c r="BQ87" i="81"/>
  <c r="BP87" i="81"/>
  <c r="BO87" i="81"/>
  <c r="BN87" i="81"/>
  <c r="BM87" i="81"/>
  <c r="BL87" i="81"/>
  <c r="BK87" i="81"/>
  <c r="BJ87" i="81"/>
  <c r="BI87" i="81"/>
  <c r="BH87" i="81"/>
  <c r="BG87" i="81"/>
  <c r="BF87" i="81"/>
  <c r="BE87" i="81"/>
  <c r="BD87" i="81"/>
  <c r="BC87" i="81"/>
  <c r="BB87" i="81"/>
  <c r="BA87" i="81"/>
  <c r="AZ87" i="81"/>
  <c r="AY87" i="81"/>
  <c r="AX87" i="81"/>
  <c r="AW87" i="81"/>
  <c r="AV87" i="81"/>
  <c r="AU87" i="81"/>
  <c r="AT87" i="81"/>
  <c r="AS87" i="81"/>
  <c r="AR87" i="81"/>
  <c r="AQ87" i="81"/>
  <c r="AP87" i="81"/>
  <c r="AO87" i="81"/>
  <c r="AN87" i="81"/>
  <c r="AM87" i="81"/>
  <c r="AL87" i="81"/>
  <c r="AK87" i="81"/>
  <c r="AJ87" i="81"/>
  <c r="AI87" i="81"/>
  <c r="AH87" i="81"/>
  <c r="AG87" i="81"/>
  <c r="AF87" i="81"/>
  <c r="AE87" i="81"/>
  <c r="AD87" i="81"/>
  <c r="AC87" i="81"/>
  <c r="AB87" i="81"/>
  <c r="AA87" i="81"/>
  <c r="Z87" i="81"/>
  <c r="Y87" i="81"/>
  <c r="X87" i="81"/>
  <c r="W87" i="81"/>
  <c r="V87" i="81"/>
  <c r="U87" i="81"/>
  <c r="T87" i="81"/>
  <c r="S87" i="81"/>
  <c r="R87" i="81"/>
  <c r="Q87" i="81"/>
  <c r="P87" i="81"/>
  <c r="O87" i="81"/>
  <c r="N87" i="81"/>
  <c r="M87" i="81"/>
  <c r="L87" i="81"/>
  <c r="K87" i="81"/>
  <c r="J87" i="81"/>
  <c r="I87" i="81"/>
  <c r="H87" i="81"/>
  <c r="G87" i="81"/>
  <c r="D87" i="81"/>
  <c r="BW86" i="81"/>
  <c r="BV86" i="81"/>
  <c r="BU86" i="81"/>
  <c r="BT86" i="81"/>
  <c r="BS86" i="81"/>
  <c r="BR86" i="81"/>
  <c r="BQ86" i="81"/>
  <c r="BP86" i="81"/>
  <c r="BO86" i="81"/>
  <c r="BN86" i="81"/>
  <c r="BM86" i="81"/>
  <c r="BL86" i="81"/>
  <c r="BK86" i="81"/>
  <c r="BJ86" i="81"/>
  <c r="BI86" i="81"/>
  <c r="BH86" i="81"/>
  <c r="BG86" i="81"/>
  <c r="BF86" i="81"/>
  <c r="BE86" i="81"/>
  <c r="BD86" i="81"/>
  <c r="BC86" i="81"/>
  <c r="BB86" i="81"/>
  <c r="BA86" i="81"/>
  <c r="AZ86" i="81"/>
  <c r="AY86" i="81"/>
  <c r="AX86" i="81"/>
  <c r="AW86" i="81"/>
  <c r="AV86" i="81"/>
  <c r="AU86" i="81"/>
  <c r="AT86" i="81"/>
  <c r="AS86" i="81"/>
  <c r="AR86" i="81"/>
  <c r="AQ86" i="81"/>
  <c r="AP86" i="81"/>
  <c r="AO86" i="81"/>
  <c r="AN86" i="81"/>
  <c r="AM86" i="81"/>
  <c r="AL86" i="81"/>
  <c r="AK86" i="81"/>
  <c r="AJ86" i="81"/>
  <c r="AI86" i="81"/>
  <c r="AH86" i="81"/>
  <c r="AG86" i="81"/>
  <c r="AF86" i="81"/>
  <c r="AE86" i="81"/>
  <c r="AD86" i="81"/>
  <c r="AC86" i="81"/>
  <c r="AB86" i="81"/>
  <c r="AA86" i="81"/>
  <c r="Z86" i="81"/>
  <c r="Y86" i="81"/>
  <c r="X86" i="81"/>
  <c r="W86" i="81"/>
  <c r="V86" i="81"/>
  <c r="U86" i="81"/>
  <c r="T86" i="81"/>
  <c r="S86" i="81"/>
  <c r="R86" i="81"/>
  <c r="Q86" i="81"/>
  <c r="P86" i="81"/>
  <c r="O86" i="81"/>
  <c r="N86" i="81"/>
  <c r="M86" i="81"/>
  <c r="L86" i="81"/>
  <c r="K86" i="81"/>
  <c r="J86" i="81"/>
  <c r="I86" i="81"/>
  <c r="H86" i="81"/>
  <c r="G86" i="81"/>
  <c r="F86" i="81"/>
  <c r="E86" i="81"/>
  <c r="D86" i="81"/>
  <c r="BW85" i="81"/>
  <c r="BV85" i="81"/>
  <c r="BU85" i="81"/>
  <c r="BT85" i="81"/>
  <c r="BS85" i="81"/>
  <c r="BR85" i="81"/>
  <c r="BQ85" i="81"/>
  <c r="BP85" i="81"/>
  <c r="BO85" i="81"/>
  <c r="BN85" i="81"/>
  <c r="BM85" i="81"/>
  <c r="BL85" i="81"/>
  <c r="BK85" i="81"/>
  <c r="BJ85" i="81"/>
  <c r="BI85" i="81"/>
  <c r="BH85" i="81"/>
  <c r="BG85" i="81"/>
  <c r="BF85" i="81"/>
  <c r="BE85" i="81"/>
  <c r="BD85" i="81"/>
  <c r="BC85" i="81"/>
  <c r="BB85" i="81"/>
  <c r="BA85" i="81"/>
  <c r="AZ85" i="81"/>
  <c r="AY85" i="81"/>
  <c r="AX85" i="81"/>
  <c r="AW85" i="81"/>
  <c r="AV85" i="81"/>
  <c r="AU85" i="81"/>
  <c r="AT85" i="81"/>
  <c r="AS85" i="81"/>
  <c r="AR85" i="81"/>
  <c r="AQ85" i="81"/>
  <c r="AP85" i="81"/>
  <c r="AO85" i="81"/>
  <c r="AN85" i="81"/>
  <c r="AM85" i="81"/>
  <c r="AL85" i="81"/>
  <c r="AK85" i="81"/>
  <c r="AJ85" i="81"/>
  <c r="AI85" i="81"/>
  <c r="AH85" i="81"/>
  <c r="AG85" i="81"/>
  <c r="AF85" i="81"/>
  <c r="AE85" i="81"/>
  <c r="AD85" i="81"/>
  <c r="AC85" i="81"/>
  <c r="AB85" i="81"/>
  <c r="AA85" i="81"/>
  <c r="Z85" i="81"/>
  <c r="Y85" i="81"/>
  <c r="X85" i="81"/>
  <c r="W85" i="81"/>
  <c r="V85" i="81"/>
  <c r="U85" i="81"/>
  <c r="T85" i="81"/>
  <c r="S85" i="81"/>
  <c r="R85" i="81"/>
  <c r="Q85" i="81"/>
  <c r="P85" i="81"/>
  <c r="O85" i="81"/>
  <c r="N85" i="81"/>
  <c r="M85" i="81"/>
  <c r="L85" i="81"/>
  <c r="K85" i="81"/>
  <c r="J85" i="81"/>
  <c r="I85" i="81"/>
  <c r="H85" i="81"/>
  <c r="G85" i="81"/>
  <c r="F85" i="81"/>
  <c r="E85" i="81"/>
  <c r="D85" i="81"/>
  <c r="BW87" i="83"/>
  <c r="BV87" i="83"/>
  <c r="BU87" i="83"/>
  <c r="BT87" i="83"/>
  <c r="BS87" i="83"/>
  <c r="BR87" i="83"/>
  <c r="BQ87" i="83"/>
  <c r="BP87" i="83"/>
  <c r="BO87" i="83"/>
  <c r="BN87" i="83"/>
  <c r="BM87" i="83"/>
  <c r="BL87" i="83"/>
  <c r="BK87" i="83"/>
  <c r="BJ87" i="83"/>
  <c r="BI87" i="83"/>
  <c r="BH87" i="83"/>
  <c r="BG87" i="83"/>
  <c r="BF87" i="83"/>
  <c r="BE87" i="83"/>
  <c r="BD87" i="83"/>
  <c r="BC87" i="83"/>
  <c r="BB87" i="83"/>
  <c r="BA87" i="83"/>
  <c r="AZ87" i="83"/>
  <c r="AY87" i="83"/>
  <c r="AX87" i="83"/>
  <c r="AW87" i="83"/>
  <c r="AV87" i="83"/>
  <c r="AU87" i="83"/>
  <c r="AT87" i="83"/>
  <c r="AS87" i="83"/>
  <c r="AR87" i="83"/>
  <c r="AQ87" i="83"/>
  <c r="AP87" i="83"/>
  <c r="AO87" i="83"/>
  <c r="AN87" i="83"/>
  <c r="AM87" i="83"/>
  <c r="AL87" i="83"/>
  <c r="AK87" i="83"/>
  <c r="AJ87" i="83"/>
  <c r="AI87" i="83"/>
  <c r="AH87" i="83"/>
  <c r="AG87" i="83"/>
  <c r="AF87" i="83"/>
  <c r="AE87" i="83"/>
  <c r="AD87" i="83"/>
  <c r="AC87" i="83"/>
  <c r="AB87" i="83"/>
  <c r="AA87" i="83"/>
  <c r="Z87" i="83"/>
  <c r="Y87" i="83"/>
  <c r="X87" i="83"/>
  <c r="W87" i="83"/>
  <c r="V87" i="83"/>
  <c r="U87" i="83"/>
  <c r="T87" i="83"/>
  <c r="S87" i="83"/>
  <c r="R87" i="83"/>
  <c r="Q87" i="83"/>
  <c r="P87" i="83"/>
  <c r="O87" i="83"/>
  <c r="N87" i="83"/>
  <c r="M87" i="83"/>
  <c r="L87" i="83"/>
  <c r="K87" i="83"/>
  <c r="J87" i="83"/>
  <c r="I87" i="83"/>
  <c r="H87" i="83"/>
  <c r="G87" i="83"/>
  <c r="D87" i="83"/>
  <c r="BW86" i="83"/>
  <c r="BV86" i="83"/>
  <c r="BU86" i="83"/>
  <c r="BT86" i="83"/>
  <c r="BS86" i="83"/>
  <c r="BR86" i="83"/>
  <c r="BQ86" i="83"/>
  <c r="BP86" i="83"/>
  <c r="BO86" i="83"/>
  <c r="BN86" i="83"/>
  <c r="BM86" i="83"/>
  <c r="BL86" i="83"/>
  <c r="BK86" i="83"/>
  <c r="BJ86" i="83"/>
  <c r="BI86" i="83"/>
  <c r="BH86" i="83"/>
  <c r="BG86" i="83"/>
  <c r="BF86" i="83"/>
  <c r="BE86" i="83"/>
  <c r="BD86" i="83"/>
  <c r="BC86" i="83"/>
  <c r="BB86" i="83"/>
  <c r="BA86" i="83"/>
  <c r="AZ86" i="83"/>
  <c r="AY86" i="83"/>
  <c r="AX86" i="83"/>
  <c r="AW86" i="83"/>
  <c r="AV86" i="83"/>
  <c r="AU86" i="83"/>
  <c r="AT86" i="83"/>
  <c r="AS86" i="83"/>
  <c r="AR86" i="83"/>
  <c r="AQ86" i="83"/>
  <c r="AP86" i="83"/>
  <c r="AO86" i="83"/>
  <c r="AN86" i="83"/>
  <c r="AM86" i="83"/>
  <c r="AL86" i="83"/>
  <c r="AK86" i="83"/>
  <c r="AJ86" i="83"/>
  <c r="AI86" i="83"/>
  <c r="AH86" i="83"/>
  <c r="AG86" i="83"/>
  <c r="AF86" i="83"/>
  <c r="AE86" i="83"/>
  <c r="AD86" i="83"/>
  <c r="AC86" i="83"/>
  <c r="AB86" i="83"/>
  <c r="AA86" i="83"/>
  <c r="Z86" i="83"/>
  <c r="Y86" i="83"/>
  <c r="X86" i="83"/>
  <c r="W86" i="83"/>
  <c r="V86" i="83"/>
  <c r="U86" i="83"/>
  <c r="T86" i="83"/>
  <c r="S86" i="83"/>
  <c r="R86" i="83"/>
  <c r="Q86" i="83"/>
  <c r="P86" i="83"/>
  <c r="O86" i="83"/>
  <c r="N86" i="83"/>
  <c r="M86" i="83"/>
  <c r="L86" i="83"/>
  <c r="K86" i="83"/>
  <c r="J86" i="83"/>
  <c r="I86" i="83"/>
  <c r="H86" i="83"/>
  <c r="G86" i="83"/>
  <c r="F86" i="83"/>
  <c r="E86" i="83"/>
  <c r="D86" i="83"/>
  <c r="BW85" i="83"/>
  <c r="BV85" i="83"/>
  <c r="BU85" i="83"/>
  <c r="BT85" i="83"/>
  <c r="BS85" i="83"/>
  <c r="BR85" i="83"/>
  <c r="BQ85" i="83"/>
  <c r="BP85" i="83"/>
  <c r="BO85" i="83"/>
  <c r="BN85" i="83"/>
  <c r="BM85" i="83"/>
  <c r="BL85" i="83"/>
  <c r="BK85" i="83"/>
  <c r="BJ85" i="83"/>
  <c r="BI85" i="83"/>
  <c r="BH85" i="83"/>
  <c r="BG85" i="83"/>
  <c r="BF85" i="83"/>
  <c r="BE85" i="83"/>
  <c r="BD85" i="83"/>
  <c r="BC85" i="83"/>
  <c r="BB85" i="83"/>
  <c r="BA85" i="83"/>
  <c r="AZ85" i="83"/>
  <c r="AY85" i="83"/>
  <c r="AX85" i="83"/>
  <c r="AW85" i="83"/>
  <c r="AV85" i="83"/>
  <c r="AU85" i="83"/>
  <c r="AT85" i="83"/>
  <c r="AS85" i="83"/>
  <c r="AR85" i="83"/>
  <c r="AQ85" i="83"/>
  <c r="AP85" i="83"/>
  <c r="AO85" i="83"/>
  <c r="AN85" i="83"/>
  <c r="AM85" i="83"/>
  <c r="AL85" i="83"/>
  <c r="AK85" i="83"/>
  <c r="AJ85" i="83"/>
  <c r="AI85" i="83"/>
  <c r="AH85" i="83"/>
  <c r="AG85" i="83"/>
  <c r="AF85" i="83"/>
  <c r="AE85" i="83"/>
  <c r="AD85" i="83"/>
  <c r="AC85" i="83"/>
  <c r="AB85" i="83"/>
  <c r="AA85" i="83"/>
  <c r="Z85" i="83"/>
  <c r="Y85" i="83"/>
  <c r="X85" i="83"/>
  <c r="W85" i="83"/>
  <c r="V85" i="83"/>
  <c r="U85" i="83"/>
  <c r="T85" i="83"/>
  <c r="S85" i="83"/>
  <c r="R85" i="83"/>
  <c r="Q85" i="83"/>
  <c r="P85" i="83"/>
  <c r="O85" i="83"/>
  <c r="N85" i="83"/>
  <c r="M85" i="83"/>
  <c r="L85" i="83"/>
  <c r="K85" i="83"/>
  <c r="J85" i="83"/>
  <c r="I85" i="83"/>
  <c r="H85" i="83"/>
  <c r="G85" i="83"/>
  <c r="F85" i="83"/>
  <c r="E85" i="83"/>
  <c r="D85" i="83"/>
  <c r="BW87" i="79"/>
  <c r="BV87" i="79"/>
  <c r="BU87" i="79"/>
  <c r="BT87" i="79"/>
  <c r="BS87" i="79"/>
  <c r="BR87" i="79"/>
  <c r="BQ87" i="79"/>
  <c r="BP87" i="79"/>
  <c r="BO87" i="79"/>
  <c r="BN87" i="79"/>
  <c r="BM87" i="79"/>
  <c r="BL87" i="79"/>
  <c r="BK87" i="79"/>
  <c r="BJ87" i="79"/>
  <c r="BI87" i="79"/>
  <c r="BH87" i="79"/>
  <c r="BG87" i="79"/>
  <c r="BF87" i="79"/>
  <c r="BE87" i="79"/>
  <c r="BD87" i="79"/>
  <c r="BC87" i="79"/>
  <c r="BB87" i="79"/>
  <c r="BA87" i="79"/>
  <c r="AZ87" i="79"/>
  <c r="AY87" i="79"/>
  <c r="AX87" i="79"/>
  <c r="AW87" i="79"/>
  <c r="AV87" i="79"/>
  <c r="AU87" i="79"/>
  <c r="AT87" i="79"/>
  <c r="AS87" i="79"/>
  <c r="AR87" i="79"/>
  <c r="AQ87" i="79"/>
  <c r="AP87" i="79"/>
  <c r="AO87" i="79"/>
  <c r="AN87" i="79"/>
  <c r="AM87" i="79"/>
  <c r="AL87" i="79"/>
  <c r="AK87" i="79"/>
  <c r="AJ87" i="79"/>
  <c r="AI87" i="79"/>
  <c r="AH87" i="79"/>
  <c r="AG87" i="79"/>
  <c r="AF87" i="79"/>
  <c r="AE87" i="79"/>
  <c r="AD87" i="79"/>
  <c r="AC87" i="79"/>
  <c r="AB87" i="79"/>
  <c r="AA87" i="79"/>
  <c r="Z87" i="79"/>
  <c r="Y87" i="79"/>
  <c r="X87" i="79"/>
  <c r="W87" i="79"/>
  <c r="V87" i="79"/>
  <c r="U87" i="79"/>
  <c r="T87" i="79"/>
  <c r="S87" i="79"/>
  <c r="R87" i="79"/>
  <c r="Q87" i="79"/>
  <c r="P87" i="79"/>
  <c r="O87" i="79"/>
  <c r="N87" i="79"/>
  <c r="M87" i="79"/>
  <c r="L87" i="79"/>
  <c r="K87" i="79"/>
  <c r="J87" i="79"/>
  <c r="I87" i="79"/>
  <c r="H87" i="79"/>
  <c r="G87" i="79"/>
  <c r="D87" i="79"/>
  <c r="BW86" i="79"/>
  <c r="BV86" i="79"/>
  <c r="BU86" i="79"/>
  <c r="BT86" i="79"/>
  <c r="BS86" i="79"/>
  <c r="BR86" i="79"/>
  <c r="BQ86" i="79"/>
  <c r="BP86" i="79"/>
  <c r="BO86" i="79"/>
  <c r="BN86" i="79"/>
  <c r="BM86" i="79"/>
  <c r="BL86" i="79"/>
  <c r="BK86" i="79"/>
  <c r="BJ86" i="79"/>
  <c r="BI86" i="79"/>
  <c r="BH86" i="79"/>
  <c r="BG86" i="79"/>
  <c r="BF86" i="79"/>
  <c r="BE86" i="79"/>
  <c r="BD86" i="79"/>
  <c r="BC86" i="79"/>
  <c r="BB86" i="79"/>
  <c r="BA86" i="79"/>
  <c r="AZ86" i="79"/>
  <c r="AY86" i="79"/>
  <c r="AX86" i="79"/>
  <c r="AW86" i="79"/>
  <c r="AV86" i="79"/>
  <c r="AU86" i="79"/>
  <c r="AT86" i="79"/>
  <c r="AS86" i="79"/>
  <c r="AR86" i="79"/>
  <c r="AQ86" i="79"/>
  <c r="AP86" i="79"/>
  <c r="AO86" i="79"/>
  <c r="AN86" i="79"/>
  <c r="AM86" i="79"/>
  <c r="AL86" i="79"/>
  <c r="AK86" i="79"/>
  <c r="AJ86" i="79"/>
  <c r="AI86" i="79"/>
  <c r="AH86" i="79"/>
  <c r="AG86" i="79"/>
  <c r="AF86" i="79"/>
  <c r="AE86" i="79"/>
  <c r="AD86" i="79"/>
  <c r="AC86" i="79"/>
  <c r="AB86" i="79"/>
  <c r="AA86" i="79"/>
  <c r="Z86" i="79"/>
  <c r="Y86" i="79"/>
  <c r="X86" i="79"/>
  <c r="W86" i="79"/>
  <c r="V86" i="79"/>
  <c r="U86" i="79"/>
  <c r="T86" i="79"/>
  <c r="S86" i="79"/>
  <c r="R86" i="79"/>
  <c r="Q86" i="79"/>
  <c r="P86" i="79"/>
  <c r="O86" i="79"/>
  <c r="N86" i="79"/>
  <c r="M86" i="79"/>
  <c r="L86" i="79"/>
  <c r="K86" i="79"/>
  <c r="J86" i="79"/>
  <c r="I86" i="79"/>
  <c r="H86" i="79"/>
  <c r="G86" i="79"/>
  <c r="F86" i="79"/>
  <c r="E86" i="79"/>
  <c r="D86" i="79"/>
  <c r="BW85" i="79"/>
  <c r="BV85" i="79"/>
  <c r="BU85" i="79"/>
  <c r="BT85" i="79"/>
  <c r="BS85" i="79"/>
  <c r="BR85" i="79"/>
  <c r="BQ85" i="79"/>
  <c r="BP85" i="79"/>
  <c r="BO85" i="79"/>
  <c r="BN85" i="79"/>
  <c r="BM85" i="79"/>
  <c r="BL85" i="79"/>
  <c r="BK85" i="79"/>
  <c r="BJ85" i="79"/>
  <c r="BI85" i="79"/>
  <c r="BH85" i="79"/>
  <c r="BG85" i="79"/>
  <c r="BF85" i="79"/>
  <c r="BE85" i="79"/>
  <c r="BD85" i="79"/>
  <c r="BC85" i="79"/>
  <c r="BB85" i="79"/>
  <c r="BA85" i="79"/>
  <c r="AZ85" i="79"/>
  <c r="AY85" i="79"/>
  <c r="AX85" i="79"/>
  <c r="AW85" i="79"/>
  <c r="AV85" i="79"/>
  <c r="AU85" i="79"/>
  <c r="AT85" i="79"/>
  <c r="AS85" i="79"/>
  <c r="AR85" i="79"/>
  <c r="AQ85" i="79"/>
  <c r="AP85" i="79"/>
  <c r="AO85" i="79"/>
  <c r="AN85" i="79"/>
  <c r="AM85" i="79"/>
  <c r="AL85" i="79"/>
  <c r="AK85" i="79"/>
  <c r="AJ85" i="79"/>
  <c r="AI85" i="79"/>
  <c r="AH85" i="79"/>
  <c r="AG85" i="79"/>
  <c r="AF85" i="79"/>
  <c r="AE85" i="79"/>
  <c r="AD85" i="79"/>
  <c r="AC85" i="79"/>
  <c r="AB85" i="79"/>
  <c r="AA85" i="79"/>
  <c r="Z85" i="79"/>
  <c r="Y85" i="79"/>
  <c r="X85" i="79"/>
  <c r="W85" i="79"/>
  <c r="V85" i="79"/>
  <c r="U85" i="79"/>
  <c r="T85" i="79"/>
  <c r="S85" i="79"/>
  <c r="R85" i="79"/>
  <c r="Q85" i="79"/>
  <c r="P85" i="79"/>
  <c r="O85" i="79"/>
  <c r="N85" i="79"/>
  <c r="M85" i="79"/>
  <c r="L85" i="79"/>
  <c r="K85" i="79"/>
  <c r="J85" i="79"/>
  <c r="I85" i="79"/>
  <c r="H85" i="79"/>
  <c r="G85" i="79"/>
  <c r="F85" i="79"/>
  <c r="E85" i="79"/>
  <c r="D85" i="79"/>
  <c r="BW87" i="78"/>
  <c r="BV87" i="78"/>
  <c r="BU87" i="78"/>
  <c r="BT87" i="78"/>
  <c r="BS87" i="78"/>
  <c r="BR87" i="78"/>
  <c r="BQ87" i="78"/>
  <c r="BP87" i="78"/>
  <c r="BO87" i="78"/>
  <c r="BN87" i="78"/>
  <c r="BM87" i="78"/>
  <c r="BL87" i="78"/>
  <c r="BK87" i="78"/>
  <c r="BJ87" i="78"/>
  <c r="BI87" i="78"/>
  <c r="BH87" i="78"/>
  <c r="BG87" i="78"/>
  <c r="BF87" i="78"/>
  <c r="BE87" i="78"/>
  <c r="BD87" i="78"/>
  <c r="BC87" i="78"/>
  <c r="BB87" i="78"/>
  <c r="BA87" i="78"/>
  <c r="AZ87" i="78"/>
  <c r="AY87" i="78"/>
  <c r="AX87" i="78"/>
  <c r="AW87" i="78"/>
  <c r="AV87" i="78"/>
  <c r="AU87" i="78"/>
  <c r="AT87" i="78"/>
  <c r="AS87" i="78"/>
  <c r="AR87" i="78"/>
  <c r="AQ87" i="78"/>
  <c r="AP87" i="78"/>
  <c r="AO87" i="78"/>
  <c r="AN87" i="78"/>
  <c r="AM87" i="78"/>
  <c r="AL87" i="78"/>
  <c r="AK87" i="78"/>
  <c r="AJ87" i="78"/>
  <c r="AI87" i="78"/>
  <c r="AH87" i="78"/>
  <c r="AG87" i="78"/>
  <c r="AF87" i="78"/>
  <c r="AE87" i="78"/>
  <c r="AD87" i="78"/>
  <c r="AC87" i="78"/>
  <c r="AB87" i="78"/>
  <c r="AA87" i="78"/>
  <c r="Z87" i="78"/>
  <c r="Y87" i="78"/>
  <c r="X87" i="78"/>
  <c r="W87" i="78"/>
  <c r="V87" i="78"/>
  <c r="U87" i="78"/>
  <c r="T87" i="78"/>
  <c r="S87" i="78"/>
  <c r="R87" i="78"/>
  <c r="Q87" i="78"/>
  <c r="P87" i="78"/>
  <c r="O87" i="78"/>
  <c r="N87" i="78"/>
  <c r="M87" i="78"/>
  <c r="L87" i="78"/>
  <c r="K87" i="78"/>
  <c r="J87" i="78"/>
  <c r="I87" i="78"/>
  <c r="H87" i="78"/>
  <c r="G87" i="78"/>
  <c r="D87" i="78"/>
  <c r="BW86" i="78"/>
  <c r="BV86" i="78"/>
  <c r="BU86" i="78"/>
  <c r="BT86" i="78"/>
  <c r="BS86" i="78"/>
  <c r="BR86" i="78"/>
  <c r="BQ86" i="78"/>
  <c r="BP86" i="78"/>
  <c r="BO86" i="78"/>
  <c r="BN86" i="78"/>
  <c r="BM86" i="78"/>
  <c r="BL86" i="78"/>
  <c r="BK86" i="78"/>
  <c r="BJ86" i="78"/>
  <c r="BI86" i="78"/>
  <c r="BH86" i="78"/>
  <c r="BG86" i="78"/>
  <c r="BF86" i="78"/>
  <c r="BE86" i="78"/>
  <c r="BD86" i="78"/>
  <c r="BC86" i="78"/>
  <c r="BB86" i="78"/>
  <c r="BA86" i="78"/>
  <c r="AZ86" i="78"/>
  <c r="AY86" i="78"/>
  <c r="AX86" i="78"/>
  <c r="AW86" i="78"/>
  <c r="AV86" i="78"/>
  <c r="AU86" i="78"/>
  <c r="AT86" i="78"/>
  <c r="AS86" i="78"/>
  <c r="AR86" i="78"/>
  <c r="AQ86" i="78"/>
  <c r="AP86" i="78"/>
  <c r="AO86" i="78"/>
  <c r="AN86" i="78"/>
  <c r="AM86" i="78"/>
  <c r="AL86" i="78"/>
  <c r="AK86" i="78"/>
  <c r="AJ86" i="78"/>
  <c r="AI86" i="78"/>
  <c r="AH86" i="78"/>
  <c r="AG86" i="78"/>
  <c r="AF86" i="78"/>
  <c r="AE86" i="78"/>
  <c r="AD86" i="78"/>
  <c r="AC86" i="78"/>
  <c r="AB86" i="78"/>
  <c r="AA86" i="78"/>
  <c r="Z86" i="78"/>
  <c r="Y86" i="78"/>
  <c r="X86" i="78"/>
  <c r="W86" i="78"/>
  <c r="V86" i="78"/>
  <c r="U86" i="78"/>
  <c r="T86" i="78"/>
  <c r="S86" i="78"/>
  <c r="R86" i="78"/>
  <c r="Q86" i="78"/>
  <c r="P86" i="78"/>
  <c r="O86" i="78"/>
  <c r="N86" i="78"/>
  <c r="M86" i="78"/>
  <c r="L86" i="78"/>
  <c r="K86" i="78"/>
  <c r="J86" i="78"/>
  <c r="I86" i="78"/>
  <c r="H86" i="78"/>
  <c r="G86" i="78"/>
  <c r="F86" i="78"/>
  <c r="E86" i="78"/>
  <c r="D86" i="78"/>
  <c r="BW85" i="78"/>
  <c r="BV85" i="78"/>
  <c r="BU85" i="78"/>
  <c r="BT85" i="78"/>
  <c r="BS85" i="78"/>
  <c r="BR85" i="78"/>
  <c r="BQ85" i="78"/>
  <c r="BP85" i="78"/>
  <c r="BO85" i="78"/>
  <c r="BN85" i="78"/>
  <c r="BM85" i="78"/>
  <c r="BL85" i="78"/>
  <c r="BK85" i="78"/>
  <c r="BJ85" i="78"/>
  <c r="BI85" i="78"/>
  <c r="BH85" i="78"/>
  <c r="BG85" i="78"/>
  <c r="BF85" i="78"/>
  <c r="BE85" i="78"/>
  <c r="BD85" i="78"/>
  <c r="BC85" i="78"/>
  <c r="BB85" i="78"/>
  <c r="BA85" i="78"/>
  <c r="AZ85" i="78"/>
  <c r="AY85" i="78"/>
  <c r="AX85" i="78"/>
  <c r="AW85" i="78"/>
  <c r="AV85" i="78"/>
  <c r="AU85" i="78"/>
  <c r="AT85" i="78"/>
  <c r="AS85" i="78"/>
  <c r="AR85" i="78"/>
  <c r="AQ85" i="78"/>
  <c r="AP85" i="78"/>
  <c r="AO85" i="78"/>
  <c r="AN85" i="78"/>
  <c r="AM85" i="78"/>
  <c r="AL85" i="78"/>
  <c r="AK85" i="78"/>
  <c r="AJ85" i="78"/>
  <c r="AI85" i="78"/>
  <c r="AH85" i="78"/>
  <c r="AG85" i="78"/>
  <c r="AF85" i="78"/>
  <c r="AE85" i="78"/>
  <c r="AD85" i="78"/>
  <c r="AC85" i="78"/>
  <c r="AB85" i="78"/>
  <c r="AA85" i="78"/>
  <c r="Z85" i="78"/>
  <c r="Y85" i="78"/>
  <c r="X85" i="78"/>
  <c r="W85" i="78"/>
  <c r="V85" i="78"/>
  <c r="U85" i="78"/>
  <c r="T85" i="78"/>
  <c r="S85" i="78"/>
  <c r="R85" i="78"/>
  <c r="Q85" i="78"/>
  <c r="P85" i="78"/>
  <c r="O85" i="78"/>
  <c r="N85" i="78"/>
  <c r="M85" i="78"/>
  <c r="L85" i="78"/>
  <c r="K85" i="78"/>
  <c r="J85" i="78"/>
  <c r="I85" i="78"/>
  <c r="H85" i="78"/>
  <c r="G85" i="78"/>
  <c r="F85" i="78"/>
  <c r="E85" i="78"/>
  <c r="D85" i="78"/>
  <c r="BW87" i="80"/>
  <c r="BV87" i="80"/>
  <c r="BU87" i="80"/>
  <c r="BT87" i="80"/>
  <c r="BS87" i="80"/>
  <c r="BR87" i="80"/>
  <c r="BQ87" i="80"/>
  <c r="BP87" i="80"/>
  <c r="BO87" i="80"/>
  <c r="BN87" i="80"/>
  <c r="BM87" i="80"/>
  <c r="BL87" i="80"/>
  <c r="BK87" i="80"/>
  <c r="BJ87" i="80"/>
  <c r="BI87" i="80"/>
  <c r="BH87" i="80"/>
  <c r="BG87" i="80"/>
  <c r="BF87" i="80"/>
  <c r="BE87" i="80"/>
  <c r="BD87" i="80"/>
  <c r="BC87" i="80"/>
  <c r="BB87" i="80"/>
  <c r="BA87" i="80"/>
  <c r="AZ87" i="80"/>
  <c r="AY87" i="80"/>
  <c r="AX87" i="80"/>
  <c r="AW87" i="80"/>
  <c r="AV87" i="80"/>
  <c r="AU87" i="80"/>
  <c r="AT87" i="80"/>
  <c r="AS87" i="80"/>
  <c r="AR87" i="80"/>
  <c r="AQ87" i="80"/>
  <c r="AP87" i="80"/>
  <c r="AO87" i="80"/>
  <c r="AN87" i="80"/>
  <c r="AM87" i="80"/>
  <c r="AL87" i="80"/>
  <c r="AK87" i="80"/>
  <c r="AJ87" i="80"/>
  <c r="AI87" i="80"/>
  <c r="AH87" i="80"/>
  <c r="AG87" i="80"/>
  <c r="AF87" i="80"/>
  <c r="AE87" i="80"/>
  <c r="AD87" i="80"/>
  <c r="AC87" i="80"/>
  <c r="AB87" i="80"/>
  <c r="AA87" i="80"/>
  <c r="Z87" i="80"/>
  <c r="Y87" i="80"/>
  <c r="X87" i="80"/>
  <c r="W87" i="80"/>
  <c r="V87" i="80"/>
  <c r="U87" i="80"/>
  <c r="T87" i="80"/>
  <c r="S87" i="80"/>
  <c r="R87" i="80"/>
  <c r="Q87" i="80"/>
  <c r="P87" i="80"/>
  <c r="O87" i="80"/>
  <c r="N87" i="80"/>
  <c r="M87" i="80"/>
  <c r="L87" i="80"/>
  <c r="K87" i="80"/>
  <c r="J87" i="80"/>
  <c r="I87" i="80"/>
  <c r="H87" i="80"/>
  <c r="G87" i="80"/>
  <c r="D87" i="80"/>
  <c r="BW86" i="80"/>
  <c r="BV86" i="80"/>
  <c r="BU86" i="80"/>
  <c r="BT86" i="80"/>
  <c r="BS86" i="80"/>
  <c r="BR86" i="80"/>
  <c r="BQ86" i="80"/>
  <c r="BP86" i="80"/>
  <c r="BO86" i="80"/>
  <c r="BN86" i="80"/>
  <c r="BM86" i="80"/>
  <c r="BL86" i="80"/>
  <c r="BK86" i="80"/>
  <c r="BJ86" i="80"/>
  <c r="BI86" i="80"/>
  <c r="BH86" i="80"/>
  <c r="BG86" i="80"/>
  <c r="BF86" i="80"/>
  <c r="BE86" i="80"/>
  <c r="BD86" i="80"/>
  <c r="BC86" i="80"/>
  <c r="BB86" i="80"/>
  <c r="BA86" i="80"/>
  <c r="AZ86" i="80"/>
  <c r="AY86" i="80"/>
  <c r="AX86" i="80"/>
  <c r="AW86" i="80"/>
  <c r="AV86" i="80"/>
  <c r="AU86" i="80"/>
  <c r="AT86" i="80"/>
  <c r="AS86" i="80"/>
  <c r="AR86" i="80"/>
  <c r="AQ86" i="80"/>
  <c r="AP86" i="80"/>
  <c r="AO86" i="80"/>
  <c r="AN86" i="80"/>
  <c r="AM86" i="80"/>
  <c r="AL86" i="80"/>
  <c r="AK86" i="80"/>
  <c r="AJ86" i="80"/>
  <c r="AI86" i="80"/>
  <c r="AH86" i="80"/>
  <c r="AG86" i="80"/>
  <c r="AF86" i="80"/>
  <c r="AE86" i="80"/>
  <c r="AD86" i="80"/>
  <c r="AC86" i="80"/>
  <c r="AB86" i="80"/>
  <c r="AA86" i="80"/>
  <c r="Z86" i="80"/>
  <c r="Y86" i="80"/>
  <c r="X86" i="80"/>
  <c r="W86" i="80"/>
  <c r="V86" i="80"/>
  <c r="U86" i="80"/>
  <c r="T86" i="80"/>
  <c r="S86" i="80"/>
  <c r="R86" i="80"/>
  <c r="Q86" i="80"/>
  <c r="P86" i="80"/>
  <c r="O86" i="80"/>
  <c r="N86" i="80"/>
  <c r="M86" i="80"/>
  <c r="L86" i="80"/>
  <c r="K86" i="80"/>
  <c r="J86" i="80"/>
  <c r="I86" i="80"/>
  <c r="H86" i="80"/>
  <c r="G86" i="80"/>
  <c r="F86" i="80"/>
  <c r="E86" i="80"/>
  <c r="D86" i="80"/>
  <c r="BW85" i="80"/>
  <c r="BV85" i="80"/>
  <c r="BU85" i="80"/>
  <c r="BT85" i="80"/>
  <c r="BS85" i="80"/>
  <c r="BR85" i="80"/>
  <c r="BQ85" i="80"/>
  <c r="BP85" i="80"/>
  <c r="BO85" i="80"/>
  <c r="BN85" i="80"/>
  <c r="BM85" i="80"/>
  <c r="BL85" i="80"/>
  <c r="BK85" i="80"/>
  <c r="BJ85" i="80"/>
  <c r="BI85" i="80"/>
  <c r="BH85" i="80"/>
  <c r="BG85" i="80"/>
  <c r="BF85" i="80"/>
  <c r="BE85" i="80"/>
  <c r="BD85" i="80"/>
  <c r="BC85" i="80"/>
  <c r="BB85" i="80"/>
  <c r="BA85" i="80"/>
  <c r="AZ85" i="80"/>
  <c r="AY85" i="80"/>
  <c r="AX85" i="80"/>
  <c r="AW85" i="80"/>
  <c r="AV85" i="80"/>
  <c r="AU85" i="80"/>
  <c r="AT85" i="80"/>
  <c r="AS85" i="80"/>
  <c r="AR85" i="80"/>
  <c r="AQ85" i="80"/>
  <c r="AP85" i="80"/>
  <c r="AO85" i="80"/>
  <c r="AN85" i="80"/>
  <c r="AM85" i="80"/>
  <c r="AL85" i="80"/>
  <c r="AK85" i="80"/>
  <c r="AJ85" i="80"/>
  <c r="AI85" i="80"/>
  <c r="AH85" i="80"/>
  <c r="AG85" i="80"/>
  <c r="AF85" i="80"/>
  <c r="AE85" i="80"/>
  <c r="AD85" i="80"/>
  <c r="AC85" i="80"/>
  <c r="AB85" i="80"/>
  <c r="AA85" i="80"/>
  <c r="Z85" i="80"/>
  <c r="Y85" i="80"/>
  <c r="X85" i="80"/>
  <c r="W85" i="80"/>
  <c r="V85" i="80"/>
  <c r="U85" i="80"/>
  <c r="T85" i="80"/>
  <c r="S85" i="80"/>
  <c r="R85" i="80"/>
  <c r="Q85" i="80"/>
  <c r="P85" i="80"/>
  <c r="O85" i="80"/>
  <c r="N85" i="80"/>
  <c r="M85" i="80"/>
  <c r="L85" i="80"/>
  <c r="K85" i="80"/>
  <c r="J85" i="80"/>
  <c r="I85" i="80"/>
  <c r="H85" i="80"/>
  <c r="G85" i="80"/>
  <c r="F85" i="80"/>
  <c r="E85" i="80"/>
  <c r="D85" i="80"/>
  <c r="BW87" i="76"/>
  <c r="BV87" i="76"/>
  <c r="BU87" i="76"/>
  <c r="BT87" i="76"/>
  <c r="BS87" i="76"/>
  <c r="BR87" i="76"/>
  <c r="BQ87" i="76"/>
  <c r="BP87" i="76"/>
  <c r="BO87" i="76"/>
  <c r="BN87" i="76"/>
  <c r="BM87" i="76"/>
  <c r="BL87" i="76"/>
  <c r="BK87" i="76"/>
  <c r="BJ87" i="76"/>
  <c r="BI87" i="76"/>
  <c r="BH87" i="76"/>
  <c r="BG87" i="76"/>
  <c r="BF87" i="76"/>
  <c r="BE87" i="76"/>
  <c r="BD87" i="76"/>
  <c r="BC87" i="76"/>
  <c r="BB87" i="76"/>
  <c r="BA87" i="76"/>
  <c r="AZ87" i="76"/>
  <c r="AY87" i="76"/>
  <c r="AX87" i="76"/>
  <c r="AW87" i="76"/>
  <c r="AV87" i="76"/>
  <c r="AU87" i="76"/>
  <c r="AT87" i="76"/>
  <c r="AS87" i="76"/>
  <c r="AR87" i="76"/>
  <c r="AQ87" i="76"/>
  <c r="AP87" i="76"/>
  <c r="AO87" i="76"/>
  <c r="AN87" i="76"/>
  <c r="AM87" i="76"/>
  <c r="AL87" i="76"/>
  <c r="AK87" i="76"/>
  <c r="AJ87" i="76"/>
  <c r="AI87" i="76"/>
  <c r="AH87" i="76"/>
  <c r="AG87" i="76"/>
  <c r="AF87" i="76"/>
  <c r="AE87" i="76"/>
  <c r="AD87" i="76"/>
  <c r="AC87" i="76"/>
  <c r="AB87" i="76"/>
  <c r="AA87" i="76"/>
  <c r="Z87" i="76"/>
  <c r="Y87" i="76"/>
  <c r="X87" i="76"/>
  <c r="W87" i="76"/>
  <c r="V87" i="76"/>
  <c r="U87" i="76"/>
  <c r="T87" i="76"/>
  <c r="S87" i="76"/>
  <c r="R87" i="76"/>
  <c r="Q87" i="76"/>
  <c r="P87" i="76"/>
  <c r="O87" i="76"/>
  <c r="N87" i="76"/>
  <c r="M87" i="76"/>
  <c r="L87" i="76"/>
  <c r="K87" i="76"/>
  <c r="J87" i="76"/>
  <c r="I87" i="76"/>
  <c r="H87" i="76"/>
  <c r="G87" i="76"/>
  <c r="D87" i="76"/>
  <c r="BW86" i="76"/>
  <c r="BV86" i="76"/>
  <c r="BU86" i="76"/>
  <c r="BT86" i="76"/>
  <c r="BS86" i="76"/>
  <c r="BR86" i="76"/>
  <c r="BQ86" i="76"/>
  <c r="BP86" i="76"/>
  <c r="BO86" i="76"/>
  <c r="BN86" i="76"/>
  <c r="BM86" i="76"/>
  <c r="BL86" i="76"/>
  <c r="BK86" i="76"/>
  <c r="BJ86" i="76"/>
  <c r="BI86" i="76"/>
  <c r="BH86" i="76"/>
  <c r="BG86" i="76"/>
  <c r="BF86" i="76"/>
  <c r="BE86" i="76"/>
  <c r="BD86" i="76"/>
  <c r="BC86" i="76"/>
  <c r="BB86" i="76"/>
  <c r="BA86" i="76"/>
  <c r="AZ86" i="76"/>
  <c r="AY86" i="76"/>
  <c r="AX86" i="76"/>
  <c r="AW86" i="76"/>
  <c r="AV86" i="76"/>
  <c r="AU86" i="76"/>
  <c r="AT86" i="76"/>
  <c r="AS86" i="76"/>
  <c r="AR86" i="76"/>
  <c r="AQ86" i="76"/>
  <c r="AP86" i="76"/>
  <c r="AO86" i="76"/>
  <c r="AN86" i="76"/>
  <c r="AM86" i="76"/>
  <c r="AL86" i="76"/>
  <c r="AK86" i="76"/>
  <c r="AJ86" i="76"/>
  <c r="AI86" i="76"/>
  <c r="AH86" i="76"/>
  <c r="AG86" i="76"/>
  <c r="AF86" i="76"/>
  <c r="AE86" i="76"/>
  <c r="AD86" i="76"/>
  <c r="AC86" i="76"/>
  <c r="AB86" i="76"/>
  <c r="AA86" i="76"/>
  <c r="Z86" i="76"/>
  <c r="Y86" i="76"/>
  <c r="X86" i="76"/>
  <c r="W86" i="76"/>
  <c r="V86" i="76"/>
  <c r="U86" i="76"/>
  <c r="T86" i="76"/>
  <c r="S86" i="76"/>
  <c r="R86" i="76"/>
  <c r="Q86" i="76"/>
  <c r="P86" i="76"/>
  <c r="O86" i="76"/>
  <c r="N86" i="76"/>
  <c r="M86" i="76"/>
  <c r="L86" i="76"/>
  <c r="K86" i="76"/>
  <c r="J86" i="76"/>
  <c r="I86" i="76"/>
  <c r="H86" i="76"/>
  <c r="G86" i="76"/>
  <c r="F86" i="76"/>
  <c r="E86" i="76"/>
  <c r="D86" i="76"/>
  <c r="BW85" i="76"/>
  <c r="BV85" i="76"/>
  <c r="BU85" i="76"/>
  <c r="BT85" i="76"/>
  <c r="BS85" i="76"/>
  <c r="BR85" i="76"/>
  <c r="BQ85" i="76"/>
  <c r="BP85" i="76"/>
  <c r="BO85" i="76"/>
  <c r="BN85" i="76"/>
  <c r="BM85" i="76"/>
  <c r="BL85" i="76"/>
  <c r="BK85" i="76"/>
  <c r="BJ85" i="76"/>
  <c r="BI85" i="76"/>
  <c r="BH85" i="76"/>
  <c r="BG85" i="76"/>
  <c r="BF85" i="76"/>
  <c r="BE85" i="76"/>
  <c r="BD85" i="76"/>
  <c r="BC85" i="76"/>
  <c r="BB85" i="76"/>
  <c r="BA85" i="76"/>
  <c r="AZ85" i="76"/>
  <c r="AY85" i="76"/>
  <c r="AX85" i="76"/>
  <c r="AW85" i="76"/>
  <c r="AV85" i="76"/>
  <c r="AU85" i="76"/>
  <c r="AT85" i="76"/>
  <c r="AS85" i="76"/>
  <c r="AR85" i="76"/>
  <c r="AQ85" i="76"/>
  <c r="AP85" i="76"/>
  <c r="AO85" i="76"/>
  <c r="AN85" i="76"/>
  <c r="AM85" i="76"/>
  <c r="AL85" i="76"/>
  <c r="AK85" i="76"/>
  <c r="AJ85" i="76"/>
  <c r="AI85" i="76"/>
  <c r="AH85" i="76"/>
  <c r="AG85" i="76"/>
  <c r="AF85" i="76"/>
  <c r="AE85" i="76"/>
  <c r="AD85" i="76"/>
  <c r="AC85" i="76"/>
  <c r="AB85" i="76"/>
  <c r="AA85" i="76"/>
  <c r="Z85" i="76"/>
  <c r="Y85" i="76"/>
  <c r="X85" i="76"/>
  <c r="W85" i="76"/>
  <c r="V85" i="76"/>
  <c r="U85" i="76"/>
  <c r="T85" i="76"/>
  <c r="S85" i="76"/>
  <c r="R85" i="76"/>
  <c r="Q85" i="76"/>
  <c r="P85" i="76"/>
  <c r="O85" i="76"/>
  <c r="N85" i="76"/>
  <c r="M85" i="76"/>
  <c r="L85" i="76"/>
  <c r="K85" i="76"/>
  <c r="J85" i="76"/>
  <c r="I85" i="76"/>
  <c r="H85" i="76"/>
  <c r="G85" i="76"/>
  <c r="F85" i="76"/>
  <c r="E85" i="76"/>
  <c r="D85" i="76"/>
  <c r="BW87" i="75"/>
  <c r="BV87" i="75"/>
  <c r="BU87" i="75"/>
  <c r="BT87" i="75"/>
  <c r="BS87" i="75"/>
  <c r="BR87" i="75"/>
  <c r="BQ87" i="75"/>
  <c r="BP87" i="75"/>
  <c r="BO87" i="75"/>
  <c r="BN87" i="75"/>
  <c r="BM87" i="75"/>
  <c r="BL87" i="75"/>
  <c r="BK87" i="75"/>
  <c r="BJ87" i="75"/>
  <c r="BI87" i="75"/>
  <c r="BH87" i="75"/>
  <c r="BG87" i="75"/>
  <c r="BF87" i="75"/>
  <c r="BE87" i="75"/>
  <c r="BD87" i="75"/>
  <c r="BC87" i="75"/>
  <c r="BB87" i="75"/>
  <c r="BA87" i="75"/>
  <c r="AZ87" i="75"/>
  <c r="AY87" i="75"/>
  <c r="AX87" i="75"/>
  <c r="AW87" i="75"/>
  <c r="AV87" i="75"/>
  <c r="AU87" i="75"/>
  <c r="AT87" i="75"/>
  <c r="AS87" i="75"/>
  <c r="AR87" i="75"/>
  <c r="AQ87" i="75"/>
  <c r="AP87" i="75"/>
  <c r="AO87" i="75"/>
  <c r="AN87" i="75"/>
  <c r="AM87" i="75"/>
  <c r="AL87" i="75"/>
  <c r="AK87" i="75"/>
  <c r="AJ87" i="75"/>
  <c r="AI87" i="75"/>
  <c r="AH87" i="75"/>
  <c r="AG87" i="75"/>
  <c r="AF87" i="75"/>
  <c r="AE87" i="75"/>
  <c r="AD87" i="75"/>
  <c r="AC87" i="75"/>
  <c r="AB87" i="75"/>
  <c r="AA87" i="75"/>
  <c r="Z87" i="75"/>
  <c r="Y87" i="75"/>
  <c r="X87" i="75"/>
  <c r="W87" i="75"/>
  <c r="V87" i="75"/>
  <c r="U87" i="75"/>
  <c r="T87" i="75"/>
  <c r="S87" i="75"/>
  <c r="R87" i="75"/>
  <c r="Q87" i="75"/>
  <c r="P87" i="75"/>
  <c r="O87" i="75"/>
  <c r="N87" i="75"/>
  <c r="M87" i="75"/>
  <c r="L87" i="75"/>
  <c r="K87" i="75"/>
  <c r="J87" i="75"/>
  <c r="I87" i="75"/>
  <c r="H87" i="75"/>
  <c r="G87" i="75"/>
  <c r="D87" i="75"/>
  <c r="BW86" i="75"/>
  <c r="BV86" i="75"/>
  <c r="BU86" i="75"/>
  <c r="BT86" i="75"/>
  <c r="BS86" i="75"/>
  <c r="BR86" i="75"/>
  <c r="BQ86" i="75"/>
  <c r="BP86" i="75"/>
  <c r="BO86" i="75"/>
  <c r="BN86" i="75"/>
  <c r="BM86" i="75"/>
  <c r="BL86" i="75"/>
  <c r="BK86" i="75"/>
  <c r="BJ86" i="75"/>
  <c r="BI86" i="75"/>
  <c r="BH86" i="75"/>
  <c r="BG86" i="75"/>
  <c r="BF86" i="75"/>
  <c r="BE86" i="75"/>
  <c r="BD86" i="75"/>
  <c r="BC86" i="75"/>
  <c r="BB86" i="75"/>
  <c r="BA86" i="75"/>
  <c r="AZ86" i="75"/>
  <c r="AY86" i="75"/>
  <c r="AX86" i="75"/>
  <c r="AW86" i="75"/>
  <c r="AV86" i="75"/>
  <c r="AU86" i="75"/>
  <c r="AT86" i="75"/>
  <c r="AS86" i="75"/>
  <c r="AR86" i="75"/>
  <c r="AQ86" i="75"/>
  <c r="AP86" i="75"/>
  <c r="AO86" i="75"/>
  <c r="AN86" i="75"/>
  <c r="AM86" i="75"/>
  <c r="AL86" i="75"/>
  <c r="AK86" i="75"/>
  <c r="AJ86" i="75"/>
  <c r="AI86" i="75"/>
  <c r="AH86" i="75"/>
  <c r="AG86" i="75"/>
  <c r="AF86" i="75"/>
  <c r="AE86" i="75"/>
  <c r="AD86" i="75"/>
  <c r="AC86" i="75"/>
  <c r="AB86" i="75"/>
  <c r="AA86" i="75"/>
  <c r="Z86" i="75"/>
  <c r="Y86" i="75"/>
  <c r="X86" i="75"/>
  <c r="W86" i="75"/>
  <c r="V86" i="75"/>
  <c r="U86" i="75"/>
  <c r="T86" i="75"/>
  <c r="S86" i="75"/>
  <c r="R86" i="75"/>
  <c r="Q86" i="75"/>
  <c r="P86" i="75"/>
  <c r="O86" i="75"/>
  <c r="N86" i="75"/>
  <c r="M86" i="75"/>
  <c r="L86" i="75"/>
  <c r="K86" i="75"/>
  <c r="J86" i="75"/>
  <c r="I86" i="75"/>
  <c r="H86" i="75"/>
  <c r="G86" i="75"/>
  <c r="F86" i="75"/>
  <c r="E86" i="75"/>
  <c r="D86" i="75"/>
  <c r="BW85" i="75"/>
  <c r="BV85" i="75"/>
  <c r="BU85" i="75"/>
  <c r="BT85" i="75"/>
  <c r="BS85" i="75"/>
  <c r="BR85" i="75"/>
  <c r="BQ85" i="75"/>
  <c r="BP85" i="75"/>
  <c r="BO85" i="75"/>
  <c r="BN85" i="75"/>
  <c r="BM85" i="75"/>
  <c r="BL85" i="75"/>
  <c r="BK85" i="75"/>
  <c r="BJ85" i="75"/>
  <c r="BI85" i="75"/>
  <c r="BH85" i="75"/>
  <c r="BG85" i="75"/>
  <c r="BF85" i="75"/>
  <c r="BE85" i="75"/>
  <c r="BD85" i="75"/>
  <c r="BC85" i="75"/>
  <c r="BB85" i="75"/>
  <c r="BA85" i="75"/>
  <c r="AZ85" i="75"/>
  <c r="AY85" i="75"/>
  <c r="AX85" i="75"/>
  <c r="AW85" i="75"/>
  <c r="AV85" i="75"/>
  <c r="AU85" i="75"/>
  <c r="AT85" i="75"/>
  <c r="AS85" i="75"/>
  <c r="AR85" i="75"/>
  <c r="AQ85" i="75"/>
  <c r="AP85" i="75"/>
  <c r="AO85" i="75"/>
  <c r="AN85" i="75"/>
  <c r="AM85" i="75"/>
  <c r="AL85" i="75"/>
  <c r="AK85" i="75"/>
  <c r="AJ85" i="75"/>
  <c r="AI85" i="75"/>
  <c r="AH85" i="75"/>
  <c r="AG85" i="75"/>
  <c r="AF85" i="75"/>
  <c r="AE85" i="75"/>
  <c r="AD85" i="75"/>
  <c r="AC85" i="75"/>
  <c r="AB85" i="75"/>
  <c r="AA85" i="75"/>
  <c r="Z85" i="75"/>
  <c r="Y85" i="75"/>
  <c r="X85" i="75"/>
  <c r="W85" i="75"/>
  <c r="V85" i="75"/>
  <c r="U85" i="75"/>
  <c r="T85" i="75"/>
  <c r="S85" i="75"/>
  <c r="R85" i="75"/>
  <c r="Q85" i="75"/>
  <c r="P85" i="75"/>
  <c r="O85" i="75"/>
  <c r="N85" i="75"/>
  <c r="M85" i="75"/>
  <c r="L85" i="75"/>
  <c r="K85" i="75"/>
  <c r="J85" i="75"/>
  <c r="I85" i="75"/>
  <c r="H85" i="75"/>
  <c r="G85" i="75"/>
  <c r="F85" i="75"/>
  <c r="E85" i="75"/>
  <c r="D85" i="75"/>
  <c r="BW87" i="77"/>
  <c r="BV87" i="77"/>
  <c r="BU87" i="77"/>
  <c r="BT87" i="77"/>
  <c r="BS87" i="77"/>
  <c r="BR87" i="77"/>
  <c r="BQ87" i="77"/>
  <c r="BP87" i="77"/>
  <c r="BO87" i="77"/>
  <c r="BN87" i="77"/>
  <c r="BM87" i="77"/>
  <c r="BL87" i="77"/>
  <c r="BK87" i="77"/>
  <c r="BJ87" i="77"/>
  <c r="BI87" i="77"/>
  <c r="BH87" i="77"/>
  <c r="BG87" i="77"/>
  <c r="BF87" i="77"/>
  <c r="BE87" i="77"/>
  <c r="BD87" i="77"/>
  <c r="BC87" i="77"/>
  <c r="BB87" i="77"/>
  <c r="BA87" i="77"/>
  <c r="AZ87" i="77"/>
  <c r="AY87" i="77"/>
  <c r="AX87" i="77"/>
  <c r="AW87" i="77"/>
  <c r="AV87" i="77"/>
  <c r="AU87" i="77"/>
  <c r="AT87" i="77"/>
  <c r="AS87" i="77"/>
  <c r="AR87" i="77"/>
  <c r="AQ87" i="77"/>
  <c r="AP87" i="77"/>
  <c r="AO87" i="77"/>
  <c r="AN87" i="77"/>
  <c r="AM87" i="77"/>
  <c r="AL87" i="77"/>
  <c r="AK87" i="77"/>
  <c r="AJ87" i="77"/>
  <c r="AI87" i="77"/>
  <c r="AH87" i="77"/>
  <c r="AG87" i="77"/>
  <c r="AF87" i="77"/>
  <c r="AE87" i="77"/>
  <c r="AD87" i="77"/>
  <c r="AC87" i="77"/>
  <c r="AB87" i="77"/>
  <c r="AA87" i="77"/>
  <c r="Z87" i="77"/>
  <c r="Y87" i="77"/>
  <c r="X87" i="77"/>
  <c r="W87" i="77"/>
  <c r="V87" i="77"/>
  <c r="U87" i="77"/>
  <c r="T87" i="77"/>
  <c r="S87" i="77"/>
  <c r="R87" i="77"/>
  <c r="Q87" i="77"/>
  <c r="P87" i="77"/>
  <c r="O87" i="77"/>
  <c r="N87" i="77"/>
  <c r="M87" i="77"/>
  <c r="L87" i="77"/>
  <c r="K87" i="77"/>
  <c r="J87" i="77"/>
  <c r="I87" i="77"/>
  <c r="H87" i="77"/>
  <c r="G87" i="77"/>
  <c r="D87" i="77"/>
  <c r="BW86" i="77"/>
  <c r="BV86" i="77"/>
  <c r="BU86" i="77"/>
  <c r="BT86" i="77"/>
  <c r="BS86" i="77"/>
  <c r="BR86" i="77"/>
  <c r="BQ86" i="77"/>
  <c r="BP86" i="77"/>
  <c r="BO86" i="77"/>
  <c r="BN86" i="77"/>
  <c r="BM86" i="77"/>
  <c r="BL86" i="77"/>
  <c r="BK86" i="77"/>
  <c r="BJ86" i="77"/>
  <c r="BI86" i="77"/>
  <c r="BH86" i="77"/>
  <c r="BG86" i="77"/>
  <c r="BF86" i="77"/>
  <c r="BE86" i="77"/>
  <c r="BD86" i="77"/>
  <c r="BC86" i="77"/>
  <c r="BB86" i="77"/>
  <c r="BA86" i="77"/>
  <c r="AZ86" i="77"/>
  <c r="AY86" i="77"/>
  <c r="AX86" i="77"/>
  <c r="AW86" i="77"/>
  <c r="AV86" i="77"/>
  <c r="AU86" i="77"/>
  <c r="AT86" i="77"/>
  <c r="AS86" i="77"/>
  <c r="AR86" i="77"/>
  <c r="AQ86" i="77"/>
  <c r="AP86" i="77"/>
  <c r="AO86" i="77"/>
  <c r="AN86" i="77"/>
  <c r="AM86" i="77"/>
  <c r="AL86" i="77"/>
  <c r="AK86" i="77"/>
  <c r="AJ86" i="77"/>
  <c r="AI86" i="77"/>
  <c r="AH86" i="77"/>
  <c r="AG86" i="77"/>
  <c r="AF86" i="77"/>
  <c r="AE86" i="77"/>
  <c r="AD86" i="77"/>
  <c r="AC86" i="77"/>
  <c r="AB86" i="77"/>
  <c r="AA86" i="77"/>
  <c r="Z86" i="77"/>
  <c r="Y86" i="77"/>
  <c r="X86" i="77"/>
  <c r="W86" i="77"/>
  <c r="V86" i="77"/>
  <c r="U86" i="77"/>
  <c r="T86" i="77"/>
  <c r="S86" i="77"/>
  <c r="R86" i="77"/>
  <c r="Q86" i="77"/>
  <c r="P86" i="77"/>
  <c r="O86" i="77"/>
  <c r="N86" i="77"/>
  <c r="M86" i="77"/>
  <c r="L86" i="77"/>
  <c r="K86" i="77"/>
  <c r="J86" i="77"/>
  <c r="I86" i="77"/>
  <c r="H86" i="77"/>
  <c r="G86" i="77"/>
  <c r="F86" i="77"/>
  <c r="E86" i="77"/>
  <c r="D86" i="77"/>
  <c r="BW85" i="77"/>
  <c r="BV85" i="77"/>
  <c r="BU85" i="77"/>
  <c r="BT85" i="77"/>
  <c r="BS85" i="77"/>
  <c r="BR85" i="77"/>
  <c r="BQ85" i="77"/>
  <c r="BP85" i="77"/>
  <c r="BO85" i="77"/>
  <c r="BN85" i="77"/>
  <c r="BM85" i="77"/>
  <c r="BL85" i="77"/>
  <c r="BK85" i="77"/>
  <c r="BJ85" i="77"/>
  <c r="BI85" i="77"/>
  <c r="BH85" i="77"/>
  <c r="BG85" i="77"/>
  <c r="BF85" i="77"/>
  <c r="BE85" i="77"/>
  <c r="BD85" i="77"/>
  <c r="BC85" i="77"/>
  <c r="BB85" i="77"/>
  <c r="BA85" i="77"/>
  <c r="AZ85" i="77"/>
  <c r="AY85" i="77"/>
  <c r="AX85" i="77"/>
  <c r="AW85" i="77"/>
  <c r="AV85" i="77"/>
  <c r="AU85" i="77"/>
  <c r="AT85" i="77"/>
  <c r="AS85" i="77"/>
  <c r="AR85" i="77"/>
  <c r="AQ85" i="77"/>
  <c r="AP85" i="77"/>
  <c r="AO85" i="77"/>
  <c r="AN85" i="77"/>
  <c r="AM85" i="77"/>
  <c r="AL85" i="77"/>
  <c r="AK85" i="77"/>
  <c r="AJ85" i="77"/>
  <c r="AI85" i="77"/>
  <c r="AH85" i="77"/>
  <c r="AG85" i="77"/>
  <c r="AF85" i="77"/>
  <c r="AE85" i="77"/>
  <c r="AD85" i="77"/>
  <c r="AC85" i="77"/>
  <c r="AB85" i="77"/>
  <c r="AA85" i="77"/>
  <c r="Z85" i="77"/>
  <c r="Y85" i="77"/>
  <c r="X85" i="77"/>
  <c r="W85" i="77"/>
  <c r="V85" i="77"/>
  <c r="U85" i="77"/>
  <c r="T85" i="77"/>
  <c r="S85" i="77"/>
  <c r="R85" i="77"/>
  <c r="Q85" i="77"/>
  <c r="P85" i="77"/>
  <c r="O85" i="77"/>
  <c r="N85" i="77"/>
  <c r="M85" i="77"/>
  <c r="L85" i="77"/>
  <c r="K85" i="77"/>
  <c r="J85" i="77"/>
  <c r="I85" i="77"/>
  <c r="H85" i="77"/>
  <c r="G85" i="77"/>
  <c r="F85" i="77"/>
  <c r="E85" i="77"/>
  <c r="D85" i="77"/>
  <c r="BW87" i="73"/>
  <c r="BV87" i="73"/>
  <c r="BU87" i="73"/>
  <c r="BT87" i="73"/>
  <c r="BS87" i="73"/>
  <c r="BR87" i="73"/>
  <c r="BQ87" i="73"/>
  <c r="BP87" i="73"/>
  <c r="BO87" i="73"/>
  <c r="BN87" i="73"/>
  <c r="BM87" i="73"/>
  <c r="BL87" i="73"/>
  <c r="BK87" i="73"/>
  <c r="BJ87" i="73"/>
  <c r="BI87" i="73"/>
  <c r="BH87" i="73"/>
  <c r="BG87" i="73"/>
  <c r="BF87" i="73"/>
  <c r="BE87" i="73"/>
  <c r="BD87" i="73"/>
  <c r="BC87" i="73"/>
  <c r="BB87" i="73"/>
  <c r="BA87" i="73"/>
  <c r="AZ87" i="73"/>
  <c r="AY87" i="73"/>
  <c r="AX87" i="73"/>
  <c r="AW87" i="73"/>
  <c r="AV87" i="73"/>
  <c r="AU87" i="73"/>
  <c r="AT87" i="73"/>
  <c r="AS87" i="73"/>
  <c r="AR87" i="73"/>
  <c r="AQ87" i="73"/>
  <c r="AP87" i="73"/>
  <c r="AO87" i="73"/>
  <c r="AN87" i="73"/>
  <c r="AM87" i="73"/>
  <c r="AL87" i="73"/>
  <c r="AK87" i="73"/>
  <c r="AJ87" i="73"/>
  <c r="AI87" i="73"/>
  <c r="AH87" i="73"/>
  <c r="AG87" i="73"/>
  <c r="AF87" i="73"/>
  <c r="AE87" i="73"/>
  <c r="AD87" i="73"/>
  <c r="AC87" i="73"/>
  <c r="AB87" i="73"/>
  <c r="AA87" i="73"/>
  <c r="Z87" i="73"/>
  <c r="Y87" i="73"/>
  <c r="X87" i="73"/>
  <c r="W87" i="73"/>
  <c r="V87" i="73"/>
  <c r="U87" i="73"/>
  <c r="T87" i="73"/>
  <c r="S87" i="73"/>
  <c r="R87" i="73"/>
  <c r="Q87" i="73"/>
  <c r="P87" i="73"/>
  <c r="O87" i="73"/>
  <c r="N87" i="73"/>
  <c r="M87" i="73"/>
  <c r="L87" i="73"/>
  <c r="K87" i="73"/>
  <c r="J87" i="73"/>
  <c r="I87" i="73"/>
  <c r="H87" i="73"/>
  <c r="G87" i="73"/>
  <c r="D87" i="73"/>
  <c r="BW86" i="73"/>
  <c r="BV86" i="73"/>
  <c r="BU86" i="73"/>
  <c r="BT86" i="73"/>
  <c r="BS86" i="73"/>
  <c r="BR86" i="73"/>
  <c r="BQ86" i="73"/>
  <c r="BP86" i="73"/>
  <c r="BO86" i="73"/>
  <c r="BN86" i="73"/>
  <c r="BM86" i="73"/>
  <c r="BL86" i="73"/>
  <c r="BK86" i="73"/>
  <c r="BJ86" i="73"/>
  <c r="BI86" i="73"/>
  <c r="BH86" i="73"/>
  <c r="BG86" i="73"/>
  <c r="BF86" i="73"/>
  <c r="BE86" i="73"/>
  <c r="BD86" i="73"/>
  <c r="BC86" i="73"/>
  <c r="BB86" i="73"/>
  <c r="BA86" i="73"/>
  <c r="AZ86" i="73"/>
  <c r="AY86" i="73"/>
  <c r="AX86" i="73"/>
  <c r="AW86" i="73"/>
  <c r="AV86" i="73"/>
  <c r="AU86" i="73"/>
  <c r="AT86" i="73"/>
  <c r="AS86" i="73"/>
  <c r="AR86" i="73"/>
  <c r="AQ86" i="73"/>
  <c r="AP86" i="73"/>
  <c r="AO86" i="73"/>
  <c r="AN86" i="73"/>
  <c r="AM86" i="73"/>
  <c r="AL86" i="73"/>
  <c r="AK86" i="73"/>
  <c r="AJ86" i="73"/>
  <c r="AI86" i="73"/>
  <c r="AH86" i="73"/>
  <c r="AG86" i="73"/>
  <c r="AF86" i="73"/>
  <c r="AE86" i="73"/>
  <c r="AD86" i="73"/>
  <c r="AC86" i="73"/>
  <c r="AB86" i="73"/>
  <c r="AA86" i="73"/>
  <c r="Z86" i="73"/>
  <c r="Y86" i="73"/>
  <c r="X86" i="73"/>
  <c r="W86" i="73"/>
  <c r="V86" i="73"/>
  <c r="U86" i="73"/>
  <c r="T86" i="73"/>
  <c r="S86" i="73"/>
  <c r="R86" i="73"/>
  <c r="Q86" i="73"/>
  <c r="P86" i="73"/>
  <c r="O86" i="73"/>
  <c r="N86" i="73"/>
  <c r="M86" i="73"/>
  <c r="L86" i="73"/>
  <c r="K86" i="73"/>
  <c r="J86" i="73"/>
  <c r="I86" i="73"/>
  <c r="H86" i="73"/>
  <c r="G86" i="73"/>
  <c r="F86" i="73"/>
  <c r="E86" i="73"/>
  <c r="D86" i="73"/>
  <c r="BW85" i="73"/>
  <c r="BV85" i="73"/>
  <c r="BU85" i="73"/>
  <c r="BT85" i="73"/>
  <c r="BS85" i="73"/>
  <c r="BR85" i="73"/>
  <c r="BQ85" i="73"/>
  <c r="BP85" i="73"/>
  <c r="BO85" i="73"/>
  <c r="BN85" i="73"/>
  <c r="BM85" i="73"/>
  <c r="BL85" i="73"/>
  <c r="BK85" i="73"/>
  <c r="BJ85" i="73"/>
  <c r="BI85" i="73"/>
  <c r="BH85" i="73"/>
  <c r="BG85" i="73"/>
  <c r="BF85" i="73"/>
  <c r="BE85" i="73"/>
  <c r="BD85" i="73"/>
  <c r="BC85" i="73"/>
  <c r="BB85" i="73"/>
  <c r="BA85" i="73"/>
  <c r="AZ85" i="73"/>
  <c r="AY85" i="73"/>
  <c r="AX85" i="73"/>
  <c r="AW85" i="73"/>
  <c r="AV85" i="73"/>
  <c r="AU85" i="73"/>
  <c r="AT85" i="73"/>
  <c r="AS85" i="73"/>
  <c r="AR85" i="73"/>
  <c r="AQ85" i="73"/>
  <c r="AP85" i="73"/>
  <c r="AO85" i="73"/>
  <c r="AN85" i="73"/>
  <c r="AM85" i="73"/>
  <c r="AL85" i="73"/>
  <c r="AK85" i="73"/>
  <c r="AJ85" i="73"/>
  <c r="AI85" i="73"/>
  <c r="AH85" i="73"/>
  <c r="AG85" i="73"/>
  <c r="AF85" i="73"/>
  <c r="AE85" i="73"/>
  <c r="AD85" i="73"/>
  <c r="AC85" i="73"/>
  <c r="AB85" i="73"/>
  <c r="AA85" i="73"/>
  <c r="Z85" i="73"/>
  <c r="Y85" i="73"/>
  <c r="X85" i="73"/>
  <c r="W85" i="73"/>
  <c r="V85" i="73"/>
  <c r="U85" i="73"/>
  <c r="T85" i="73"/>
  <c r="S85" i="73"/>
  <c r="R85" i="73"/>
  <c r="Q85" i="73"/>
  <c r="P85" i="73"/>
  <c r="O85" i="73"/>
  <c r="N85" i="73"/>
  <c r="M85" i="73"/>
  <c r="L85" i="73"/>
  <c r="K85" i="73"/>
  <c r="J85" i="73"/>
  <c r="I85" i="73"/>
  <c r="H85" i="73"/>
  <c r="G85" i="73"/>
  <c r="F85" i="73"/>
  <c r="E85" i="73"/>
  <c r="D85" i="73"/>
  <c r="BW87" i="72"/>
  <c r="BV87" i="72"/>
  <c r="BU87" i="72"/>
  <c r="BT87" i="72"/>
  <c r="BS87" i="72"/>
  <c r="BR87" i="72"/>
  <c r="BQ87" i="72"/>
  <c r="BP87" i="72"/>
  <c r="BO87" i="72"/>
  <c r="BN87" i="72"/>
  <c r="BM87" i="72"/>
  <c r="BL87" i="72"/>
  <c r="BK87" i="72"/>
  <c r="BJ87" i="72"/>
  <c r="BI87" i="72"/>
  <c r="BH87" i="72"/>
  <c r="BG87" i="72"/>
  <c r="BF87" i="72"/>
  <c r="BE87" i="72"/>
  <c r="BD87" i="72"/>
  <c r="BC87" i="72"/>
  <c r="BB87" i="72"/>
  <c r="BA87" i="72"/>
  <c r="AZ87" i="72"/>
  <c r="AY87" i="72"/>
  <c r="AX87" i="72"/>
  <c r="AW87" i="72"/>
  <c r="AV87" i="72"/>
  <c r="AU87" i="72"/>
  <c r="AT87" i="72"/>
  <c r="AS87" i="72"/>
  <c r="AR87" i="72"/>
  <c r="AQ87" i="72"/>
  <c r="AP87" i="72"/>
  <c r="AO87" i="72"/>
  <c r="AN87" i="72"/>
  <c r="AM87" i="72"/>
  <c r="AL87" i="72"/>
  <c r="AK87" i="72"/>
  <c r="AJ87" i="72"/>
  <c r="AI87" i="72"/>
  <c r="AH87" i="72"/>
  <c r="AG87" i="72"/>
  <c r="AF87" i="72"/>
  <c r="AE87" i="72"/>
  <c r="AD87" i="72"/>
  <c r="AC87" i="72"/>
  <c r="AB87" i="72"/>
  <c r="AA87" i="72"/>
  <c r="Z87" i="72"/>
  <c r="Y87" i="72"/>
  <c r="X87" i="72"/>
  <c r="W87" i="72"/>
  <c r="V87" i="72"/>
  <c r="U87" i="72"/>
  <c r="T87" i="72"/>
  <c r="S87" i="72"/>
  <c r="R87" i="72"/>
  <c r="Q87" i="72"/>
  <c r="P87" i="72"/>
  <c r="O87" i="72"/>
  <c r="N87" i="72"/>
  <c r="M87" i="72"/>
  <c r="L87" i="72"/>
  <c r="K87" i="72"/>
  <c r="J87" i="72"/>
  <c r="I87" i="72"/>
  <c r="H87" i="72"/>
  <c r="G87" i="72"/>
  <c r="D87" i="72"/>
  <c r="BW86" i="72"/>
  <c r="BV86" i="72"/>
  <c r="BU86" i="72"/>
  <c r="BT86" i="72"/>
  <c r="BS86" i="72"/>
  <c r="BR86" i="72"/>
  <c r="BQ86" i="72"/>
  <c r="BP86" i="72"/>
  <c r="BO86" i="72"/>
  <c r="BN86" i="72"/>
  <c r="BM86" i="72"/>
  <c r="BL86" i="72"/>
  <c r="BK86" i="72"/>
  <c r="BJ86" i="72"/>
  <c r="BI86" i="72"/>
  <c r="BH86" i="72"/>
  <c r="BG86" i="72"/>
  <c r="BF86" i="72"/>
  <c r="BE86" i="72"/>
  <c r="BD86" i="72"/>
  <c r="BC86" i="72"/>
  <c r="BB86" i="72"/>
  <c r="BA86" i="72"/>
  <c r="AZ86" i="72"/>
  <c r="AY86" i="72"/>
  <c r="AX86" i="72"/>
  <c r="AW86" i="72"/>
  <c r="AV86" i="72"/>
  <c r="AU86" i="72"/>
  <c r="AT86" i="72"/>
  <c r="AS86" i="72"/>
  <c r="AR86" i="72"/>
  <c r="AQ86" i="72"/>
  <c r="AP86" i="72"/>
  <c r="AO86" i="72"/>
  <c r="AN86" i="72"/>
  <c r="AM86" i="72"/>
  <c r="AL86" i="72"/>
  <c r="AK86" i="72"/>
  <c r="AJ86" i="72"/>
  <c r="AI86" i="72"/>
  <c r="AH86" i="72"/>
  <c r="AG86" i="72"/>
  <c r="AF86" i="72"/>
  <c r="AE86" i="72"/>
  <c r="AD86" i="72"/>
  <c r="AC86" i="72"/>
  <c r="AB86" i="72"/>
  <c r="AA86" i="72"/>
  <c r="Z86" i="72"/>
  <c r="Y86" i="72"/>
  <c r="X86" i="72"/>
  <c r="W86" i="72"/>
  <c r="V86" i="72"/>
  <c r="U86" i="72"/>
  <c r="T86" i="72"/>
  <c r="S86" i="72"/>
  <c r="R86" i="72"/>
  <c r="Q86" i="72"/>
  <c r="P86" i="72"/>
  <c r="O86" i="72"/>
  <c r="N86" i="72"/>
  <c r="M86" i="72"/>
  <c r="L86" i="72"/>
  <c r="K86" i="72"/>
  <c r="J86" i="72"/>
  <c r="I86" i="72"/>
  <c r="H86" i="72"/>
  <c r="G86" i="72"/>
  <c r="F86" i="72"/>
  <c r="E86" i="72"/>
  <c r="D86" i="72"/>
  <c r="BW85" i="72"/>
  <c r="BV85" i="72"/>
  <c r="BU85" i="72"/>
  <c r="BT85" i="72"/>
  <c r="BS85" i="72"/>
  <c r="BR85" i="72"/>
  <c r="BQ85" i="72"/>
  <c r="BP85" i="72"/>
  <c r="BO85" i="72"/>
  <c r="BN85" i="72"/>
  <c r="BM85" i="72"/>
  <c r="BL85" i="72"/>
  <c r="BK85" i="72"/>
  <c r="BJ85" i="72"/>
  <c r="BI85" i="72"/>
  <c r="BH85" i="72"/>
  <c r="BG85" i="72"/>
  <c r="BF85" i="72"/>
  <c r="BE85" i="72"/>
  <c r="BD85" i="72"/>
  <c r="BC85" i="72"/>
  <c r="BB85" i="72"/>
  <c r="BA85" i="72"/>
  <c r="AZ85" i="72"/>
  <c r="AY85" i="72"/>
  <c r="AX85" i="72"/>
  <c r="AW85" i="72"/>
  <c r="AV85" i="72"/>
  <c r="AU85" i="72"/>
  <c r="AT85" i="72"/>
  <c r="AS85" i="72"/>
  <c r="AR85" i="72"/>
  <c r="AQ85" i="72"/>
  <c r="AP85" i="72"/>
  <c r="AO85" i="72"/>
  <c r="AN85" i="72"/>
  <c r="AM85" i="72"/>
  <c r="AL85" i="72"/>
  <c r="AK85" i="72"/>
  <c r="AJ85" i="72"/>
  <c r="AI85" i="72"/>
  <c r="AH85" i="72"/>
  <c r="AG85" i="72"/>
  <c r="AF85" i="72"/>
  <c r="AE85" i="72"/>
  <c r="AD85" i="72"/>
  <c r="AC85" i="72"/>
  <c r="AB85" i="72"/>
  <c r="AA85" i="72"/>
  <c r="Z85" i="72"/>
  <c r="Y85" i="72"/>
  <c r="X85" i="72"/>
  <c r="W85" i="72"/>
  <c r="V85" i="72"/>
  <c r="U85" i="72"/>
  <c r="T85" i="72"/>
  <c r="S85" i="72"/>
  <c r="R85" i="72"/>
  <c r="Q85" i="72"/>
  <c r="P85" i="72"/>
  <c r="O85" i="72"/>
  <c r="N85" i="72"/>
  <c r="M85" i="72"/>
  <c r="L85" i="72"/>
  <c r="K85" i="72"/>
  <c r="J85" i="72"/>
  <c r="I85" i="72"/>
  <c r="H85" i="72"/>
  <c r="G85" i="72"/>
  <c r="F85" i="72"/>
  <c r="E85" i="72"/>
  <c r="D85" i="72"/>
  <c r="BW87" i="74"/>
  <c r="BV87" i="74"/>
  <c r="BU87" i="74"/>
  <c r="BT87" i="74"/>
  <c r="BS87" i="74"/>
  <c r="BR87" i="74"/>
  <c r="BQ87" i="74"/>
  <c r="BP87" i="74"/>
  <c r="BO87" i="74"/>
  <c r="BN87" i="74"/>
  <c r="BM87" i="74"/>
  <c r="BL87" i="74"/>
  <c r="BK87" i="74"/>
  <c r="BJ87" i="74"/>
  <c r="BI87" i="74"/>
  <c r="BH87" i="74"/>
  <c r="BG87" i="74"/>
  <c r="BF87" i="74"/>
  <c r="BE87" i="74"/>
  <c r="BD87" i="74"/>
  <c r="BC87" i="74"/>
  <c r="BB87" i="74"/>
  <c r="BA87" i="74"/>
  <c r="AZ87" i="74"/>
  <c r="AY87" i="74"/>
  <c r="AX87" i="74"/>
  <c r="AW87" i="74"/>
  <c r="AV87" i="74"/>
  <c r="AU87" i="74"/>
  <c r="AT87" i="74"/>
  <c r="AS87" i="74"/>
  <c r="AR87" i="74"/>
  <c r="AQ87" i="74"/>
  <c r="AP87" i="74"/>
  <c r="AO87" i="74"/>
  <c r="AN87" i="74"/>
  <c r="AM87" i="74"/>
  <c r="AL87" i="74"/>
  <c r="AK87" i="74"/>
  <c r="AJ87" i="74"/>
  <c r="AI87" i="74"/>
  <c r="AH87" i="74"/>
  <c r="AG87" i="74"/>
  <c r="AF87" i="74"/>
  <c r="AE87" i="74"/>
  <c r="AD87" i="74"/>
  <c r="AC87" i="74"/>
  <c r="AB87" i="74"/>
  <c r="AA87" i="74"/>
  <c r="Z87" i="74"/>
  <c r="Y87" i="74"/>
  <c r="X87" i="74"/>
  <c r="W87" i="74"/>
  <c r="V87" i="74"/>
  <c r="U87" i="74"/>
  <c r="T87" i="74"/>
  <c r="S87" i="74"/>
  <c r="R87" i="74"/>
  <c r="Q87" i="74"/>
  <c r="P87" i="74"/>
  <c r="O87" i="74"/>
  <c r="N87" i="74"/>
  <c r="M87" i="74"/>
  <c r="L87" i="74"/>
  <c r="K87" i="74"/>
  <c r="J87" i="74"/>
  <c r="I87" i="74"/>
  <c r="H87" i="74"/>
  <c r="G87" i="74"/>
  <c r="D87" i="74"/>
  <c r="BW86" i="74"/>
  <c r="BV86" i="74"/>
  <c r="BU86" i="74"/>
  <c r="BT86" i="74"/>
  <c r="BS86" i="74"/>
  <c r="BR86" i="74"/>
  <c r="BQ86" i="74"/>
  <c r="BP86" i="74"/>
  <c r="BO86" i="74"/>
  <c r="BN86" i="74"/>
  <c r="BM86" i="74"/>
  <c r="BL86" i="74"/>
  <c r="BK86" i="74"/>
  <c r="BJ86" i="74"/>
  <c r="BI86" i="74"/>
  <c r="BH86" i="74"/>
  <c r="BG86" i="74"/>
  <c r="BF86" i="74"/>
  <c r="BE86" i="74"/>
  <c r="BD86" i="74"/>
  <c r="BC86" i="74"/>
  <c r="BB86" i="74"/>
  <c r="BA86" i="74"/>
  <c r="AZ86" i="74"/>
  <c r="AY86" i="74"/>
  <c r="AX86" i="74"/>
  <c r="AW86" i="74"/>
  <c r="AV86" i="74"/>
  <c r="AU86" i="74"/>
  <c r="AT86" i="74"/>
  <c r="AS86" i="74"/>
  <c r="AR86" i="74"/>
  <c r="AQ86" i="74"/>
  <c r="AP86" i="74"/>
  <c r="AO86" i="74"/>
  <c r="AN86" i="74"/>
  <c r="AM86" i="74"/>
  <c r="AL86" i="74"/>
  <c r="AK86" i="74"/>
  <c r="AJ86" i="74"/>
  <c r="AI86" i="74"/>
  <c r="AH86" i="74"/>
  <c r="AG86" i="74"/>
  <c r="AF86" i="74"/>
  <c r="AE86" i="74"/>
  <c r="AD86" i="74"/>
  <c r="AC86" i="74"/>
  <c r="AB86" i="74"/>
  <c r="AA86" i="74"/>
  <c r="Z86" i="74"/>
  <c r="Y86" i="74"/>
  <c r="X86" i="74"/>
  <c r="W86" i="74"/>
  <c r="V86" i="74"/>
  <c r="U86" i="74"/>
  <c r="T86" i="74"/>
  <c r="S86" i="74"/>
  <c r="R86" i="74"/>
  <c r="Q86" i="74"/>
  <c r="P86" i="74"/>
  <c r="O86" i="74"/>
  <c r="N86" i="74"/>
  <c r="M86" i="74"/>
  <c r="L86" i="74"/>
  <c r="K86" i="74"/>
  <c r="J86" i="74"/>
  <c r="I86" i="74"/>
  <c r="H86" i="74"/>
  <c r="G86" i="74"/>
  <c r="F86" i="74"/>
  <c r="E86" i="74"/>
  <c r="D86" i="74"/>
  <c r="BW85" i="74"/>
  <c r="BV85" i="74"/>
  <c r="BU85" i="74"/>
  <c r="BT85" i="74"/>
  <c r="BS85" i="74"/>
  <c r="BR85" i="74"/>
  <c r="BQ85" i="74"/>
  <c r="BP85" i="74"/>
  <c r="BO85" i="74"/>
  <c r="BN85" i="74"/>
  <c r="BM85" i="74"/>
  <c r="BL85" i="74"/>
  <c r="BK85" i="74"/>
  <c r="BJ85" i="74"/>
  <c r="BI85" i="74"/>
  <c r="BH85" i="74"/>
  <c r="BG85" i="74"/>
  <c r="BF85" i="74"/>
  <c r="BE85" i="74"/>
  <c r="BD85" i="74"/>
  <c r="BC85" i="74"/>
  <c r="BB85" i="74"/>
  <c r="BA85" i="74"/>
  <c r="AZ85" i="74"/>
  <c r="AY85" i="74"/>
  <c r="AX85" i="74"/>
  <c r="AW85" i="74"/>
  <c r="AV85" i="74"/>
  <c r="AU85" i="74"/>
  <c r="AT85" i="74"/>
  <c r="AS85" i="74"/>
  <c r="AR85" i="74"/>
  <c r="AQ85" i="74"/>
  <c r="AP85" i="74"/>
  <c r="AO85" i="74"/>
  <c r="AN85" i="74"/>
  <c r="AM85" i="74"/>
  <c r="AL85" i="74"/>
  <c r="AK85" i="74"/>
  <c r="AJ85" i="74"/>
  <c r="AI85" i="74"/>
  <c r="AH85" i="74"/>
  <c r="AG85" i="74"/>
  <c r="AF85" i="74"/>
  <c r="AE85" i="74"/>
  <c r="AD85" i="74"/>
  <c r="AC85" i="74"/>
  <c r="AB85" i="74"/>
  <c r="AA85" i="74"/>
  <c r="Z85" i="74"/>
  <c r="Y85" i="74"/>
  <c r="X85" i="74"/>
  <c r="W85" i="74"/>
  <c r="V85" i="74"/>
  <c r="U85" i="74"/>
  <c r="T85" i="74"/>
  <c r="S85" i="74"/>
  <c r="R85" i="74"/>
  <c r="Q85" i="74"/>
  <c r="P85" i="74"/>
  <c r="O85" i="74"/>
  <c r="N85" i="74"/>
  <c r="M85" i="74"/>
  <c r="L85" i="74"/>
  <c r="K85" i="74"/>
  <c r="J85" i="74"/>
  <c r="I85" i="74"/>
  <c r="H85" i="74"/>
  <c r="G85" i="74"/>
  <c r="F85" i="74"/>
  <c r="E85" i="74"/>
  <c r="D85" i="74"/>
  <c r="BW87" i="70"/>
  <c r="BV87" i="70"/>
  <c r="BU87" i="70"/>
  <c r="BT87" i="70"/>
  <c r="BS87" i="70"/>
  <c r="BR87" i="70"/>
  <c r="BQ87" i="70"/>
  <c r="BP87" i="70"/>
  <c r="BO87" i="70"/>
  <c r="BN87" i="70"/>
  <c r="BM87" i="70"/>
  <c r="BL87" i="70"/>
  <c r="BK87" i="70"/>
  <c r="BJ87" i="70"/>
  <c r="BI87" i="70"/>
  <c r="BH87" i="70"/>
  <c r="BG87" i="70"/>
  <c r="BF87" i="70"/>
  <c r="BE87" i="70"/>
  <c r="BD87" i="70"/>
  <c r="BC87" i="70"/>
  <c r="BB87" i="70"/>
  <c r="BA87" i="70"/>
  <c r="AZ87" i="70"/>
  <c r="AY87" i="70"/>
  <c r="AX87" i="70"/>
  <c r="AW87" i="70"/>
  <c r="AV87" i="70"/>
  <c r="AU87" i="70"/>
  <c r="AT87" i="70"/>
  <c r="AS87" i="70"/>
  <c r="AR87" i="70"/>
  <c r="AQ87" i="70"/>
  <c r="AP87" i="70"/>
  <c r="AO87" i="70"/>
  <c r="AN87" i="70"/>
  <c r="AM87" i="70"/>
  <c r="AL87" i="70"/>
  <c r="AK87" i="70"/>
  <c r="AJ87" i="70"/>
  <c r="AI87" i="70"/>
  <c r="AH87" i="70"/>
  <c r="AG87" i="70"/>
  <c r="AF87" i="70"/>
  <c r="AE87" i="70"/>
  <c r="AD87" i="70"/>
  <c r="AC87" i="70"/>
  <c r="AB87" i="70"/>
  <c r="AA87" i="70"/>
  <c r="Z87" i="70"/>
  <c r="Y87" i="70"/>
  <c r="X87" i="70"/>
  <c r="W87" i="70"/>
  <c r="V87" i="70"/>
  <c r="U87" i="70"/>
  <c r="T87" i="70"/>
  <c r="S87" i="70"/>
  <c r="R87" i="70"/>
  <c r="Q87" i="70"/>
  <c r="P87" i="70"/>
  <c r="O87" i="70"/>
  <c r="N87" i="70"/>
  <c r="M87" i="70"/>
  <c r="L87" i="70"/>
  <c r="K87" i="70"/>
  <c r="J87" i="70"/>
  <c r="I87" i="70"/>
  <c r="H87" i="70"/>
  <c r="G87" i="70"/>
  <c r="D87" i="70"/>
  <c r="BW86" i="70"/>
  <c r="BV86" i="70"/>
  <c r="BU86" i="70"/>
  <c r="BT86" i="70"/>
  <c r="BS86" i="70"/>
  <c r="BR86" i="70"/>
  <c r="BQ86" i="70"/>
  <c r="BP86" i="70"/>
  <c r="BO86" i="70"/>
  <c r="BN86" i="70"/>
  <c r="BM86" i="70"/>
  <c r="BL86" i="70"/>
  <c r="BK86" i="70"/>
  <c r="BJ86" i="70"/>
  <c r="BI86" i="70"/>
  <c r="BH86" i="70"/>
  <c r="BG86" i="70"/>
  <c r="BF86" i="70"/>
  <c r="BE86" i="70"/>
  <c r="BD86" i="70"/>
  <c r="BC86" i="70"/>
  <c r="BB86" i="70"/>
  <c r="BA86" i="70"/>
  <c r="AZ86" i="70"/>
  <c r="AY86" i="70"/>
  <c r="AX86" i="70"/>
  <c r="AW86" i="70"/>
  <c r="AV86" i="70"/>
  <c r="AU86" i="70"/>
  <c r="AT86" i="70"/>
  <c r="AS86" i="70"/>
  <c r="AR86" i="70"/>
  <c r="AQ86" i="70"/>
  <c r="AP86" i="70"/>
  <c r="AO86" i="70"/>
  <c r="AN86" i="70"/>
  <c r="AM86" i="70"/>
  <c r="AL86" i="70"/>
  <c r="AK86" i="70"/>
  <c r="AJ86" i="70"/>
  <c r="AI86" i="70"/>
  <c r="AH86" i="70"/>
  <c r="AG86" i="70"/>
  <c r="AF86" i="70"/>
  <c r="AE86" i="70"/>
  <c r="AD86" i="70"/>
  <c r="AC86" i="70"/>
  <c r="AB86" i="70"/>
  <c r="AA86" i="70"/>
  <c r="Z86" i="70"/>
  <c r="Y86" i="70"/>
  <c r="X86" i="70"/>
  <c r="W86" i="70"/>
  <c r="V86" i="70"/>
  <c r="U86" i="70"/>
  <c r="T86" i="70"/>
  <c r="S86" i="70"/>
  <c r="R86" i="70"/>
  <c r="Q86" i="70"/>
  <c r="P86" i="70"/>
  <c r="O86" i="70"/>
  <c r="N86" i="70"/>
  <c r="M86" i="70"/>
  <c r="L86" i="70"/>
  <c r="K86" i="70"/>
  <c r="J86" i="70"/>
  <c r="I86" i="70"/>
  <c r="H86" i="70"/>
  <c r="G86" i="70"/>
  <c r="F86" i="70"/>
  <c r="E86" i="70"/>
  <c r="D86" i="70"/>
  <c r="BW85" i="70"/>
  <c r="BV85" i="70"/>
  <c r="BU85" i="70"/>
  <c r="BT85" i="70"/>
  <c r="BS85" i="70"/>
  <c r="BR85" i="70"/>
  <c r="BQ85" i="70"/>
  <c r="BP85" i="70"/>
  <c r="BO85" i="70"/>
  <c r="BN85" i="70"/>
  <c r="BM85" i="70"/>
  <c r="BL85" i="70"/>
  <c r="BK85" i="70"/>
  <c r="BJ85" i="70"/>
  <c r="BI85" i="70"/>
  <c r="BH85" i="70"/>
  <c r="BG85" i="70"/>
  <c r="BF85" i="70"/>
  <c r="BE85" i="70"/>
  <c r="BD85" i="70"/>
  <c r="BC85" i="70"/>
  <c r="BB85" i="70"/>
  <c r="BA85" i="70"/>
  <c r="AZ85" i="70"/>
  <c r="AY85" i="70"/>
  <c r="AX85" i="70"/>
  <c r="AW85" i="70"/>
  <c r="AV85" i="70"/>
  <c r="AU85" i="70"/>
  <c r="AT85" i="70"/>
  <c r="AS85" i="70"/>
  <c r="AR85" i="70"/>
  <c r="AQ85" i="70"/>
  <c r="AP85" i="70"/>
  <c r="AO85" i="70"/>
  <c r="AN85" i="70"/>
  <c r="AM85" i="70"/>
  <c r="AL85" i="70"/>
  <c r="AK85" i="70"/>
  <c r="AJ85" i="70"/>
  <c r="AI85" i="70"/>
  <c r="AH85" i="70"/>
  <c r="AG85" i="70"/>
  <c r="AF85" i="70"/>
  <c r="AE85" i="70"/>
  <c r="AD85" i="70"/>
  <c r="AC85" i="70"/>
  <c r="AB85" i="70"/>
  <c r="AA85" i="70"/>
  <c r="Z85" i="70"/>
  <c r="Y85" i="70"/>
  <c r="X85" i="70"/>
  <c r="W85" i="70"/>
  <c r="V85" i="70"/>
  <c r="U85" i="70"/>
  <c r="T85" i="70"/>
  <c r="S85" i="70"/>
  <c r="R85" i="70"/>
  <c r="Q85" i="70"/>
  <c r="P85" i="70"/>
  <c r="O85" i="70"/>
  <c r="N85" i="70"/>
  <c r="M85" i="70"/>
  <c r="L85" i="70"/>
  <c r="K85" i="70"/>
  <c r="J85" i="70"/>
  <c r="I85" i="70"/>
  <c r="H85" i="70"/>
  <c r="G85" i="70"/>
  <c r="F85" i="70"/>
  <c r="E85" i="70"/>
  <c r="D85" i="70"/>
  <c r="BW87" i="69"/>
  <c r="BV87" i="69"/>
  <c r="BU87" i="69"/>
  <c r="BT87" i="69"/>
  <c r="BS87" i="69"/>
  <c r="BR87" i="69"/>
  <c r="BQ87" i="69"/>
  <c r="BP87" i="69"/>
  <c r="BO87" i="69"/>
  <c r="BN87" i="69"/>
  <c r="BM87" i="69"/>
  <c r="BL87" i="69"/>
  <c r="BK87" i="69"/>
  <c r="BJ87" i="69"/>
  <c r="BI87" i="69"/>
  <c r="BH87" i="69"/>
  <c r="BG87" i="69"/>
  <c r="BF87" i="69"/>
  <c r="BE87" i="69"/>
  <c r="BD87" i="69"/>
  <c r="BC87" i="69"/>
  <c r="BB87" i="69"/>
  <c r="BA87" i="69"/>
  <c r="AZ87" i="69"/>
  <c r="AY87" i="69"/>
  <c r="AX87" i="69"/>
  <c r="AW87" i="69"/>
  <c r="AV87" i="69"/>
  <c r="AU87" i="69"/>
  <c r="AT87" i="69"/>
  <c r="AS87" i="69"/>
  <c r="AR87" i="69"/>
  <c r="AQ87" i="69"/>
  <c r="AP87" i="69"/>
  <c r="AO87" i="69"/>
  <c r="AN87" i="69"/>
  <c r="AM87" i="69"/>
  <c r="AL87" i="69"/>
  <c r="AK87" i="69"/>
  <c r="AJ87" i="69"/>
  <c r="AI87" i="69"/>
  <c r="AH87" i="69"/>
  <c r="AG87" i="69"/>
  <c r="AF87" i="69"/>
  <c r="AE87" i="69"/>
  <c r="AD87" i="69"/>
  <c r="AC87" i="69"/>
  <c r="AB87" i="69"/>
  <c r="AA87" i="69"/>
  <c r="Z87" i="69"/>
  <c r="Y87" i="69"/>
  <c r="X87" i="69"/>
  <c r="W87" i="69"/>
  <c r="V87" i="69"/>
  <c r="U87" i="69"/>
  <c r="T87" i="69"/>
  <c r="S87" i="69"/>
  <c r="R87" i="69"/>
  <c r="Q87" i="69"/>
  <c r="P87" i="69"/>
  <c r="O87" i="69"/>
  <c r="N87" i="69"/>
  <c r="M87" i="69"/>
  <c r="L87" i="69"/>
  <c r="K87" i="69"/>
  <c r="J87" i="69"/>
  <c r="I87" i="69"/>
  <c r="H87" i="69"/>
  <c r="G87" i="69"/>
  <c r="D87" i="69"/>
  <c r="BW86" i="69"/>
  <c r="BV86" i="69"/>
  <c r="BU86" i="69"/>
  <c r="BT86" i="69"/>
  <c r="BS86" i="69"/>
  <c r="BR86" i="69"/>
  <c r="BQ86" i="69"/>
  <c r="BP86" i="69"/>
  <c r="BO86" i="69"/>
  <c r="BN86" i="69"/>
  <c r="BM86" i="69"/>
  <c r="BL86" i="69"/>
  <c r="BK86" i="69"/>
  <c r="BJ86" i="69"/>
  <c r="BI86" i="69"/>
  <c r="BH86" i="69"/>
  <c r="BG86" i="69"/>
  <c r="BF86" i="69"/>
  <c r="BE86" i="69"/>
  <c r="BD86" i="69"/>
  <c r="BC86" i="69"/>
  <c r="BB86" i="69"/>
  <c r="BA86" i="69"/>
  <c r="AZ86" i="69"/>
  <c r="AY86" i="69"/>
  <c r="AX86" i="69"/>
  <c r="AW86" i="69"/>
  <c r="AV86" i="69"/>
  <c r="AU86" i="69"/>
  <c r="AT86" i="69"/>
  <c r="AS86" i="69"/>
  <c r="AR86" i="69"/>
  <c r="AQ86" i="69"/>
  <c r="AP86" i="69"/>
  <c r="AO86" i="69"/>
  <c r="AN86" i="69"/>
  <c r="AM86" i="69"/>
  <c r="AL86" i="69"/>
  <c r="AK86" i="69"/>
  <c r="AJ86" i="69"/>
  <c r="AI86" i="69"/>
  <c r="AH86" i="69"/>
  <c r="AG86" i="69"/>
  <c r="AF86" i="69"/>
  <c r="AE86" i="69"/>
  <c r="AD86" i="69"/>
  <c r="AC86" i="69"/>
  <c r="AB86" i="69"/>
  <c r="AA86" i="69"/>
  <c r="Z86" i="69"/>
  <c r="Y86" i="69"/>
  <c r="X86" i="69"/>
  <c r="W86" i="69"/>
  <c r="V86" i="69"/>
  <c r="U86" i="69"/>
  <c r="T86" i="69"/>
  <c r="S86" i="69"/>
  <c r="R86" i="69"/>
  <c r="Q86" i="69"/>
  <c r="P86" i="69"/>
  <c r="O86" i="69"/>
  <c r="N86" i="69"/>
  <c r="M86" i="69"/>
  <c r="L86" i="69"/>
  <c r="K86" i="69"/>
  <c r="J86" i="69"/>
  <c r="I86" i="69"/>
  <c r="H86" i="69"/>
  <c r="G86" i="69"/>
  <c r="F86" i="69"/>
  <c r="E86" i="69"/>
  <c r="D86" i="69"/>
  <c r="BW85" i="69"/>
  <c r="BV85" i="69"/>
  <c r="BU85" i="69"/>
  <c r="BT85" i="69"/>
  <c r="BS85" i="69"/>
  <c r="BR85" i="69"/>
  <c r="BQ85" i="69"/>
  <c r="BP85" i="69"/>
  <c r="BO85" i="69"/>
  <c r="BN85" i="69"/>
  <c r="BM85" i="69"/>
  <c r="BL85" i="69"/>
  <c r="BK85" i="69"/>
  <c r="BJ85" i="69"/>
  <c r="BI85" i="69"/>
  <c r="BH85" i="69"/>
  <c r="BG85" i="69"/>
  <c r="BF85" i="69"/>
  <c r="BE85" i="69"/>
  <c r="BD85" i="69"/>
  <c r="BC85" i="69"/>
  <c r="BB85" i="69"/>
  <c r="BA85" i="69"/>
  <c r="AZ85" i="69"/>
  <c r="AY85" i="69"/>
  <c r="AX85" i="69"/>
  <c r="AW85" i="69"/>
  <c r="AV85" i="69"/>
  <c r="AU85" i="69"/>
  <c r="AT85" i="69"/>
  <c r="AS85" i="69"/>
  <c r="AR85" i="69"/>
  <c r="AQ85" i="69"/>
  <c r="AP85" i="69"/>
  <c r="AO85" i="69"/>
  <c r="AN85" i="69"/>
  <c r="AM85" i="69"/>
  <c r="AL85" i="69"/>
  <c r="AK85" i="69"/>
  <c r="AJ85" i="69"/>
  <c r="AI85" i="69"/>
  <c r="AH85" i="69"/>
  <c r="AG85" i="69"/>
  <c r="AF85" i="69"/>
  <c r="AE85" i="69"/>
  <c r="AD85" i="69"/>
  <c r="AC85" i="69"/>
  <c r="AB85" i="69"/>
  <c r="AA85" i="69"/>
  <c r="Z85" i="69"/>
  <c r="Y85" i="69"/>
  <c r="X85" i="69"/>
  <c r="W85" i="69"/>
  <c r="V85" i="69"/>
  <c r="U85" i="69"/>
  <c r="T85" i="69"/>
  <c r="S85" i="69"/>
  <c r="R85" i="69"/>
  <c r="Q85" i="69"/>
  <c r="P85" i="69"/>
  <c r="O85" i="69"/>
  <c r="N85" i="69"/>
  <c r="M85" i="69"/>
  <c r="L85" i="69"/>
  <c r="K85" i="69"/>
  <c r="J85" i="69"/>
  <c r="I85" i="69"/>
  <c r="H85" i="69"/>
  <c r="G85" i="69"/>
  <c r="F85" i="69"/>
  <c r="E85" i="69"/>
  <c r="D85" i="69"/>
  <c r="BW87" i="71"/>
  <c r="BV87" i="71"/>
  <c r="BU87" i="71"/>
  <c r="BT87" i="71"/>
  <c r="BS87" i="71"/>
  <c r="BR87" i="71"/>
  <c r="BQ87" i="71"/>
  <c r="BP87" i="71"/>
  <c r="BO87" i="71"/>
  <c r="BN87" i="71"/>
  <c r="BM87" i="71"/>
  <c r="BL87" i="71"/>
  <c r="BK87" i="71"/>
  <c r="BJ87" i="71"/>
  <c r="BI87" i="71"/>
  <c r="BH87" i="71"/>
  <c r="BG87" i="71"/>
  <c r="BF87" i="71"/>
  <c r="BE87" i="71"/>
  <c r="BD87" i="71"/>
  <c r="BC87" i="71"/>
  <c r="BB87" i="71"/>
  <c r="BA87" i="71"/>
  <c r="AZ87" i="71"/>
  <c r="AY87" i="71"/>
  <c r="AX87" i="71"/>
  <c r="AW87" i="71"/>
  <c r="AV87" i="71"/>
  <c r="AU87" i="71"/>
  <c r="AT87" i="71"/>
  <c r="AS87" i="71"/>
  <c r="AR87" i="71"/>
  <c r="AQ87" i="71"/>
  <c r="AP87" i="71"/>
  <c r="AO87" i="71"/>
  <c r="AN87" i="71"/>
  <c r="AM87" i="71"/>
  <c r="AL87" i="71"/>
  <c r="AK87" i="71"/>
  <c r="AJ87" i="71"/>
  <c r="AI87" i="71"/>
  <c r="AH87" i="71"/>
  <c r="AG87" i="71"/>
  <c r="AF87" i="71"/>
  <c r="AE87" i="71"/>
  <c r="AD87" i="71"/>
  <c r="AC87" i="71"/>
  <c r="AB87" i="71"/>
  <c r="AA87" i="71"/>
  <c r="Z87" i="71"/>
  <c r="Y87" i="71"/>
  <c r="X87" i="71"/>
  <c r="W87" i="71"/>
  <c r="V87" i="71"/>
  <c r="U87" i="71"/>
  <c r="T87" i="71"/>
  <c r="S87" i="71"/>
  <c r="R87" i="71"/>
  <c r="Q87" i="71"/>
  <c r="P87" i="71"/>
  <c r="O87" i="71"/>
  <c r="N87" i="71"/>
  <c r="M87" i="71"/>
  <c r="L87" i="71"/>
  <c r="K87" i="71"/>
  <c r="J87" i="71"/>
  <c r="I87" i="71"/>
  <c r="H87" i="71"/>
  <c r="G87" i="71"/>
  <c r="D87" i="71"/>
  <c r="BW86" i="71"/>
  <c r="BV86" i="71"/>
  <c r="BU86" i="71"/>
  <c r="BT86" i="71"/>
  <c r="BS86" i="71"/>
  <c r="BR86" i="71"/>
  <c r="BQ86" i="71"/>
  <c r="BP86" i="71"/>
  <c r="BO86" i="71"/>
  <c r="BN86" i="71"/>
  <c r="BM86" i="71"/>
  <c r="BL86" i="71"/>
  <c r="BK86" i="71"/>
  <c r="BJ86" i="71"/>
  <c r="BI86" i="71"/>
  <c r="BH86" i="71"/>
  <c r="BG86" i="71"/>
  <c r="BF86" i="71"/>
  <c r="BE86" i="71"/>
  <c r="BD86" i="71"/>
  <c r="BC86" i="71"/>
  <c r="BB86" i="71"/>
  <c r="BA86" i="71"/>
  <c r="AZ86" i="71"/>
  <c r="AY86" i="71"/>
  <c r="AX86" i="71"/>
  <c r="AW86" i="71"/>
  <c r="AV86" i="71"/>
  <c r="AU86" i="71"/>
  <c r="AT86" i="71"/>
  <c r="AS86" i="71"/>
  <c r="AR86" i="71"/>
  <c r="AQ86" i="71"/>
  <c r="AP86" i="71"/>
  <c r="AO86" i="71"/>
  <c r="AN86" i="71"/>
  <c r="AM86" i="71"/>
  <c r="AL86" i="71"/>
  <c r="AK86" i="71"/>
  <c r="AJ86" i="71"/>
  <c r="AI86" i="71"/>
  <c r="AH86" i="71"/>
  <c r="AG86" i="71"/>
  <c r="AF86" i="71"/>
  <c r="AE86" i="71"/>
  <c r="AD86" i="71"/>
  <c r="AC86" i="71"/>
  <c r="AB86" i="71"/>
  <c r="AA86" i="71"/>
  <c r="Z86" i="71"/>
  <c r="Y86" i="71"/>
  <c r="X86" i="71"/>
  <c r="W86" i="71"/>
  <c r="V86" i="71"/>
  <c r="U86" i="71"/>
  <c r="T86" i="71"/>
  <c r="S86" i="71"/>
  <c r="R86" i="71"/>
  <c r="Q86" i="71"/>
  <c r="P86" i="71"/>
  <c r="O86" i="71"/>
  <c r="N86" i="71"/>
  <c r="M86" i="71"/>
  <c r="L86" i="71"/>
  <c r="K86" i="71"/>
  <c r="J86" i="71"/>
  <c r="I86" i="71"/>
  <c r="H86" i="71"/>
  <c r="G86" i="71"/>
  <c r="F86" i="71"/>
  <c r="E86" i="71"/>
  <c r="D86" i="71"/>
  <c r="BW85" i="71"/>
  <c r="BV85" i="71"/>
  <c r="BU85" i="71"/>
  <c r="BT85" i="71"/>
  <c r="BS85" i="71"/>
  <c r="BR85" i="71"/>
  <c r="BQ85" i="71"/>
  <c r="BP85" i="71"/>
  <c r="BO85" i="71"/>
  <c r="BN85" i="71"/>
  <c r="BM85" i="71"/>
  <c r="BL85" i="71"/>
  <c r="BK85" i="71"/>
  <c r="BJ85" i="71"/>
  <c r="BI85" i="71"/>
  <c r="BH85" i="71"/>
  <c r="BG85" i="71"/>
  <c r="BF85" i="71"/>
  <c r="BE85" i="71"/>
  <c r="BD85" i="71"/>
  <c r="BC85" i="71"/>
  <c r="BB85" i="71"/>
  <c r="BA85" i="71"/>
  <c r="AZ85" i="71"/>
  <c r="AY85" i="71"/>
  <c r="AX85" i="71"/>
  <c r="AW85" i="71"/>
  <c r="AV85" i="71"/>
  <c r="AU85" i="71"/>
  <c r="AT85" i="71"/>
  <c r="AS85" i="71"/>
  <c r="AR85" i="71"/>
  <c r="AQ85" i="71"/>
  <c r="AP85" i="71"/>
  <c r="AO85" i="71"/>
  <c r="AN85" i="71"/>
  <c r="AM85" i="71"/>
  <c r="AL85" i="71"/>
  <c r="AK85" i="71"/>
  <c r="AJ85" i="71"/>
  <c r="AI85" i="71"/>
  <c r="AH85" i="71"/>
  <c r="AG85" i="71"/>
  <c r="AF85" i="71"/>
  <c r="AE85" i="71"/>
  <c r="AD85" i="71"/>
  <c r="AC85" i="71"/>
  <c r="AB85" i="71"/>
  <c r="AA85" i="71"/>
  <c r="Z85" i="71"/>
  <c r="Y85" i="71"/>
  <c r="X85" i="71"/>
  <c r="W85" i="71"/>
  <c r="V85" i="71"/>
  <c r="U85" i="71"/>
  <c r="T85" i="71"/>
  <c r="S85" i="71"/>
  <c r="R85" i="71"/>
  <c r="Q85" i="71"/>
  <c r="P85" i="71"/>
  <c r="O85" i="71"/>
  <c r="N85" i="71"/>
  <c r="M85" i="71"/>
  <c r="L85" i="71"/>
  <c r="K85" i="71"/>
  <c r="J85" i="71"/>
  <c r="I85" i="71"/>
  <c r="H85" i="71"/>
  <c r="G85" i="71"/>
  <c r="F85" i="71"/>
  <c r="E85" i="71"/>
  <c r="D85" i="71"/>
  <c r="BW87" i="67"/>
  <c r="BV87" i="67"/>
  <c r="BU87" i="67"/>
  <c r="BT87" i="67"/>
  <c r="BS87" i="67"/>
  <c r="BR87" i="67"/>
  <c r="BQ87" i="67"/>
  <c r="BP87" i="67"/>
  <c r="BO87" i="67"/>
  <c r="BN87" i="67"/>
  <c r="BM87" i="67"/>
  <c r="BL87" i="67"/>
  <c r="BK87" i="67"/>
  <c r="BJ87" i="67"/>
  <c r="BI87" i="67"/>
  <c r="BH87" i="67"/>
  <c r="BG87" i="67"/>
  <c r="BF87" i="67"/>
  <c r="BE87" i="67"/>
  <c r="BD87" i="67"/>
  <c r="BC87" i="67"/>
  <c r="BB87" i="67"/>
  <c r="BA87" i="67"/>
  <c r="AZ87" i="67"/>
  <c r="AY87" i="67"/>
  <c r="AX87" i="67"/>
  <c r="AW87" i="67"/>
  <c r="AV87" i="67"/>
  <c r="AU87" i="67"/>
  <c r="AT87" i="67"/>
  <c r="AS87" i="67"/>
  <c r="AR87" i="67"/>
  <c r="AQ87" i="67"/>
  <c r="AP87" i="67"/>
  <c r="AO87" i="67"/>
  <c r="AN87" i="67"/>
  <c r="AM87" i="67"/>
  <c r="AL87" i="67"/>
  <c r="AK87" i="67"/>
  <c r="AJ87" i="67"/>
  <c r="AI87" i="67"/>
  <c r="AH87" i="67"/>
  <c r="AG87" i="67"/>
  <c r="AF87" i="67"/>
  <c r="AE87" i="67"/>
  <c r="AD87" i="67"/>
  <c r="AC87" i="67"/>
  <c r="AB87" i="67"/>
  <c r="AA87" i="67"/>
  <c r="Z87" i="67"/>
  <c r="Y87" i="67"/>
  <c r="X87" i="67"/>
  <c r="W87" i="67"/>
  <c r="V87" i="67"/>
  <c r="U87" i="67"/>
  <c r="T87" i="67"/>
  <c r="S87" i="67"/>
  <c r="R87" i="67"/>
  <c r="Q87" i="67"/>
  <c r="P87" i="67"/>
  <c r="O87" i="67"/>
  <c r="N87" i="67"/>
  <c r="M87" i="67"/>
  <c r="L87" i="67"/>
  <c r="K87" i="67"/>
  <c r="J87" i="67"/>
  <c r="I87" i="67"/>
  <c r="H87" i="67"/>
  <c r="G87" i="67"/>
  <c r="D87" i="67"/>
  <c r="BW86" i="67"/>
  <c r="BV86" i="67"/>
  <c r="BU86" i="67"/>
  <c r="BT86" i="67"/>
  <c r="BS86" i="67"/>
  <c r="BR86" i="67"/>
  <c r="BQ86" i="67"/>
  <c r="BP86" i="67"/>
  <c r="BO86" i="67"/>
  <c r="BN86" i="67"/>
  <c r="BM86" i="67"/>
  <c r="BL86" i="67"/>
  <c r="BK86" i="67"/>
  <c r="BJ86" i="67"/>
  <c r="BI86" i="67"/>
  <c r="BH86" i="67"/>
  <c r="BG86" i="67"/>
  <c r="BF86" i="67"/>
  <c r="BE86" i="67"/>
  <c r="BD86" i="67"/>
  <c r="BC86" i="67"/>
  <c r="BB86" i="67"/>
  <c r="BA86" i="67"/>
  <c r="AZ86" i="67"/>
  <c r="AY86" i="67"/>
  <c r="AX86" i="67"/>
  <c r="AW86" i="67"/>
  <c r="AV86" i="67"/>
  <c r="AU86" i="67"/>
  <c r="AT86" i="67"/>
  <c r="AS86" i="67"/>
  <c r="AR86" i="67"/>
  <c r="AQ86" i="67"/>
  <c r="AP86" i="67"/>
  <c r="AO86" i="67"/>
  <c r="AN86" i="67"/>
  <c r="AM86" i="67"/>
  <c r="AL86" i="67"/>
  <c r="AK86" i="67"/>
  <c r="AJ86" i="67"/>
  <c r="AI86" i="67"/>
  <c r="AH86" i="67"/>
  <c r="AG86" i="67"/>
  <c r="AF86" i="67"/>
  <c r="AE86" i="67"/>
  <c r="AD86" i="67"/>
  <c r="AC86" i="67"/>
  <c r="AB86" i="67"/>
  <c r="AA86" i="67"/>
  <c r="Z86" i="67"/>
  <c r="Y86" i="67"/>
  <c r="X86" i="67"/>
  <c r="W86" i="67"/>
  <c r="V86" i="67"/>
  <c r="U86" i="67"/>
  <c r="T86" i="67"/>
  <c r="S86" i="67"/>
  <c r="R86" i="67"/>
  <c r="Q86" i="67"/>
  <c r="P86" i="67"/>
  <c r="O86" i="67"/>
  <c r="N86" i="67"/>
  <c r="M86" i="67"/>
  <c r="L86" i="67"/>
  <c r="K86" i="67"/>
  <c r="J86" i="67"/>
  <c r="I86" i="67"/>
  <c r="H86" i="67"/>
  <c r="G86" i="67"/>
  <c r="F86" i="67"/>
  <c r="E86" i="67"/>
  <c r="D86" i="67"/>
  <c r="BW85" i="67"/>
  <c r="BV85" i="67"/>
  <c r="BU85" i="67"/>
  <c r="BT85" i="67"/>
  <c r="BS85" i="67"/>
  <c r="BR85" i="67"/>
  <c r="BQ85" i="67"/>
  <c r="BP85" i="67"/>
  <c r="BO85" i="67"/>
  <c r="BN85" i="67"/>
  <c r="BM85" i="67"/>
  <c r="BL85" i="67"/>
  <c r="BK85" i="67"/>
  <c r="BJ85" i="67"/>
  <c r="BI85" i="67"/>
  <c r="BH85" i="67"/>
  <c r="BG85" i="67"/>
  <c r="BF85" i="67"/>
  <c r="BE85" i="67"/>
  <c r="BD85" i="67"/>
  <c r="BC85" i="67"/>
  <c r="BB85" i="67"/>
  <c r="BA85" i="67"/>
  <c r="AZ85" i="67"/>
  <c r="AY85" i="67"/>
  <c r="AX85" i="67"/>
  <c r="AW85" i="67"/>
  <c r="AV85" i="67"/>
  <c r="AU85" i="67"/>
  <c r="AT85" i="67"/>
  <c r="AS85" i="67"/>
  <c r="AR85" i="67"/>
  <c r="AQ85" i="67"/>
  <c r="AP85" i="67"/>
  <c r="AO85" i="67"/>
  <c r="AN85" i="67"/>
  <c r="AM85" i="67"/>
  <c r="AL85" i="67"/>
  <c r="AK85" i="67"/>
  <c r="AJ85" i="67"/>
  <c r="AI85" i="67"/>
  <c r="AH85" i="67"/>
  <c r="AG85" i="67"/>
  <c r="AF85" i="67"/>
  <c r="AE85" i="67"/>
  <c r="AD85" i="67"/>
  <c r="AC85" i="67"/>
  <c r="AB85" i="67"/>
  <c r="AA85" i="67"/>
  <c r="Z85" i="67"/>
  <c r="Y85" i="67"/>
  <c r="X85" i="67"/>
  <c r="W85" i="67"/>
  <c r="V85" i="67"/>
  <c r="U85" i="67"/>
  <c r="T85" i="67"/>
  <c r="S85" i="67"/>
  <c r="R85" i="67"/>
  <c r="Q85" i="67"/>
  <c r="P85" i="67"/>
  <c r="O85" i="67"/>
  <c r="N85" i="67"/>
  <c r="M85" i="67"/>
  <c r="L85" i="67"/>
  <c r="K85" i="67"/>
  <c r="J85" i="67"/>
  <c r="I85" i="67"/>
  <c r="H85" i="67"/>
  <c r="G85" i="67"/>
  <c r="F85" i="67"/>
  <c r="E85" i="67"/>
  <c r="D85" i="67"/>
  <c r="BW87" i="66"/>
  <c r="BV87" i="66"/>
  <c r="BU87" i="66"/>
  <c r="BT87" i="66"/>
  <c r="BS87" i="66"/>
  <c r="BR87" i="66"/>
  <c r="BQ87" i="66"/>
  <c r="BP87" i="66"/>
  <c r="BO87" i="66"/>
  <c r="BN87" i="66"/>
  <c r="BM87" i="66"/>
  <c r="BL87" i="66"/>
  <c r="BK87" i="66"/>
  <c r="BJ87" i="66"/>
  <c r="BI87" i="66"/>
  <c r="BH87" i="66"/>
  <c r="BG87" i="66"/>
  <c r="BF87" i="66"/>
  <c r="BE87" i="66"/>
  <c r="BD87" i="66"/>
  <c r="BC87" i="66"/>
  <c r="BB87" i="66"/>
  <c r="BA87" i="66"/>
  <c r="AZ87" i="66"/>
  <c r="AY87" i="66"/>
  <c r="AX87" i="66"/>
  <c r="AW87" i="66"/>
  <c r="AV87" i="66"/>
  <c r="AU87" i="66"/>
  <c r="AT87" i="66"/>
  <c r="AS87" i="66"/>
  <c r="AR87" i="66"/>
  <c r="AQ87" i="66"/>
  <c r="AP87" i="66"/>
  <c r="AO87" i="66"/>
  <c r="AN87" i="66"/>
  <c r="AM87" i="66"/>
  <c r="AL87" i="66"/>
  <c r="AK87" i="66"/>
  <c r="AJ87" i="66"/>
  <c r="AI87" i="66"/>
  <c r="AH87" i="66"/>
  <c r="AG87" i="66"/>
  <c r="AF87" i="66"/>
  <c r="AE87" i="66"/>
  <c r="AD87" i="66"/>
  <c r="AC87" i="66"/>
  <c r="AB87" i="66"/>
  <c r="AA87" i="66"/>
  <c r="Z87" i="66"/>
  <c r="Y87" i="66"/>
  <c r="X87" i="66"/>
  <c r="W87" i="66"/>
  <c r="V87" i="66"/>
  <c r="U87" i="66"/>
  <c r="T87" i="66"/>
  <c r="S87" i="66"/>
  <c r="R87" i="66"/>
  <c r="Q87" i="66"/>
  <c r="P87" i="66"/>
  <c r="O87" i="66"/>
  <c r="N87" i="66"/>
  <c r="M87" i="66"/>
  <c r="L87" i="66"/>
  <c r="K87" i="66"/>
  <c r="J87" i="66"/>
  <c r="I87" i="66"/>
  <c r="H87" i="66"/>
  <c r="G87" i="66"/>
  <c r="D87" i="66"/>
  <c r="BW86" i="66"/>
  <c r="BV86" i="66"/>
  <c r="BU86" i="66"/>
  <c r="BT86" i="66"/>
  <c r="BS86" i="66"/>
  <c r="BR86" i="66"/>
  <c r="BQ86" i="66"/>
  <c r="BP86" i="66"/>
  <c r="BO86" i="66"/>
  <c r="BN86" i="66"/>
  <c r="BM86" i="66"/>
  <c r="BL86" i="66"/>
  <c r="BK86" i="66"/>
  <c r="BJ86" i="66"/>
  <c r="BI86" i="66"/>
  <c r="BH86" i="66"/>
  <c r="BG86" i="66"/>
  <c r="BF86" i="66"/>
  <c r="BE86" i="66"/>
  <c r="BD86" i="66"/>
  <c r="BC86" i="66"/>
  <c r="BB86" i="66"/>
  <c r="BA86" i="66"/>
  <c r="AZ86" i="66"/>
  <c r="AY86" i="66"/>
  <c r="AX86" i="66"/>
  <c r="AW86" i="66"/>
  <c r="AV86" i="66"/>
  <c r="AU86" i="66"/>
  <c r="AT86" i="66"/>
  <c r="AS86" i="66"/>
  <c r="AR86" i="66"/>
  <c r="AQ86" i="66"/>
  <c r="AP86" i="66"/>
  <c r="AO86" i="66"/>
  <c r="AN86" i="66"/>
  <c r="AM86" i="66"/>
  <c r="AL86" i="66"/>
  <c r="AK86" i="66"/>
  <c r="AJ86" i="66"/>
  <c r="AI86" i="66"/>
  <c r="AH86" i="66"/>
  <c r="AG86" i="66"/>
  <c r="AF86" i="66"/>
  <c r="AE86" i="66"/>
  <c r="AD86" i="66"/>
  <c r="AC86" i="66"/>
  <c r="AB86" i="66"/>
  <c r="AA86" i="66"/>
  <c r="Z86" i="66"/>
  <c r="Y86" i="66"/>
  <c r="X86" i="66"/>
  <c r="W86" i="66"/>
  <c r="V86" i="66"/>
  <c r="U86" i="66"/>
  <c r="T86" i="66"/>
  <c r="S86" i="66"/>
  <c r="R86" i="66"/>
  <c r="Q86" i="66"/>
  <c r="P86" i="66"/>
  <c r="O86" i="66"/>
  <c r="N86" i="66"/>
  <c r="M86" i="66"/>
  <c r="L86" i="66"/>
  <c r="K86" i="66"/>
  <c r="J86" i="66"/>
  <c r="I86" i="66"/>
  <c r="H86" i="66"/>
  <c r="G86" i="66"/>
  <c r="F86" i="66"/>
  <c r="E86" i="66"/>
  <c r="D86" i="66"/>
  <c r="BW85" i="66"/>
  <c r="BV85" i="66"/>
  <c r="BU85" i="66"/>
  <c r="BT85" i="66"/>
  <c r="BS85" i="66"/>
  <c r="BR85" i="66"/>
  <c r="BQ85" i="66"/>
  <c r="BP85" i="66"/>
  <c r="BO85" i="66"/>
  <c r="BN85" i="66"/>
  <c r="BM85" i="66"/>
  <c r="BL85" i="66"/>
  <c r="BK85" i="66"/>
  <c r="BJ85" i="66"/>
  <c r="BI85" i="66"/>
  <c r="BH85" i="66"/>
  <c r="BG85" i="66"/>
  <c r="BF85" i="66"/>
  <c r="BE85" i="66"/>
  <c r="BD85" i="66"/>
  <c r="BC85" i="66"/>
  <c r="BB85" i="66"/>
  <c r="BA85" i="66"/>
  <c r="AZ85" i="66"/>
  <c r="AY85" i="66"/>
  <c r="AX85" i="66"/>
  <c r="AW85" i="66"/>
  <c r="AV85" i="66"/>
  <c r="AU85" i="66"/>
  <c r="AT85" i="66"/>
  <c r="AS85" i="66"/>
  <c r="AR85" i="66"/>
  <c r="AQ85" i="66"/>
  <c r="AP85" i="66"/>
  <c r="AO85" i="66"/>
  <c r="AN85" i="66"/>
  <c r="AM85" i="66"/>
  <c r="AL85" i="66"/>
  <c r="AK85" i="66"/>
  <c r="AJ85" i="66"/>
  <c r="AI85" i="66"/>
  <c r="AH85" i="66"/>
  <c r="AG85" i="66"/>
  <c r="AF85" i="66"/>
  <c r="AE85" i="66"/>
  <c r="AD85" i="66"/>
  <c r="AC85" i="66"/>
  <c r="AB85" i="66"/>
  <c r="AA85" i="66"/>
  <c r="Z85" i="66"/>
  <c r="Y85" i="66"/>
  <c r="X85" i="66"/>
  <c r="W85" i="66"/>
  <c r="V85" i="66"/>
  <c r="U85" i="66"/>
  <c r="T85" i="66"/>
  <c r="S85" i="66"/>
  <c r="R85" i="66"/>
  <c r="Q85" i="66"/>
  <c r="P85" i="66"/>
  <c r="O85" i="66"/>
  <c r="N85" i="66"/>
  <c r="M85" i="66"/>
  <c r="L85" i="66"/>
  <c r="K85" i="66"/>
  <c r="J85" i="66"/>
  <c r="I85" i="66"/>
  <c r="H85" i="66"/>
  <c r="G85" i="66"/>
  <c r="F85" i="66"/>
  <c r="E85" i="66"/>
  <c r="D85" i="66"/>
  <c r="BW87" i="68"/>
  <c r="BV87" i="68"/>
  <c r="BU87" i="68"/>
  <c r="BT87" i="68"/>
  <c r="BS87" i="68"/>
  <c r="BR87" i="68"/>
  <c r="BQ87" i="68"/>
  <c r="BP87" i="68"/>
  <c r="BO87" i="68"/>
  <c r="BN87" i="68"/>
  <c r="BM87" i="68"/>
  <c r="BL87" i="68"/>
  <c r="BK87" i="68"/>
  <c r="BJ87" i="68"/>
  <c r="BI87" i="68"/>
  <c r="BH87" i="68"/>
  <c r="BG87" i="68"/>
  <c r="BF87" i="68"/>
  <c r="BE87" i="68"/>
  <c r="BD87" i="68"/>
  <c r="BC87" i="68"/>
  <c r="BB87" i="68"/>
  <c r="BA87" i="68"/>
  <c r="AZ87" i="68"/>
  <c r="AY87" i="68"/>
  <c r="AX87" i="68"/>
  <c r="AW87" i="68"/>
  <c r="AV87" i="68"/>
  <c r="AU87" i="68"/>
  <c r="AT87" i="68"/>
  <c r="AS87" i="68"/>
  <c r="AR87" i="68"/>
  <c r="AQ87" i="68"/>
  <c r="AP87" i="68"/>
  <c r="AO87" i="68"/>
  <c r="AN87" i="68"/>
  <c r="AM87" i="68"/>
  <c r="AL87" i="68"/>
  <c r="AK87" i="68"/>
  <c r="AJ87" i="68"/>
  <c r="AI87" i="68"/>
  <c r="AH87" i="68"/>
  <c r="AG87" i="68"/>
  <c r="AF87" i="68"/>
  <c r="AE87" i="68"/>
  <c r="AD87" i="68"/>
  <c r="AC87" i="68"/>
  <c r="AB87" i="68"/>
  <c r="AA87" i="68"/>
  <c r="Z87" i="68"/>
  <c r="Y87" i="68"/>
  <c r="X87" i="68"/>
  <c r="W87" i="68"/>
  <c r="V87" i="68"/>
  <c r="U87" i="68"/>
  <c r="T87" i="68"/>
  <c r="S87" i="68"/>
  <c r="R87" i="68"/>
  <c r="Q87" i="68"/>
  <c r="P87" i="68"/>
  <c r="O87" i="68"/>
  <c r="N87" i="68"/>
  <c r="M87" i="68"/>
  <c r="L87" i="68"/>
  <c r="K87" i="68"/>
  <c r="J87" i="68"/>
  <c r="I87" i="68"/>
  <c r="H87" i="68"/>
  <c r="G87" i="68"/>
  <c r="D87" i="68"/>
  <c r="BW86" i="68"/>
  <c r="BV86" i="68"/>
  <c r="BU86" i="68"/>
  <c r="BT86" i="68"/>
  <c r="BS86" i="68"/>
  <c r="BR86" i="68"/>
  <c r="BQ86" i="68"/>
  <c r="BP86" i="68"/>
  <c r="BO86" i="68"/>
  <c r="BN86" i="68"/>
  <c r="BM86" i="68"/>
  <c r="BL86" i="68"/>
  <c r="BK86" i="68"/>
  <c r="BJ86" i="68"/>
  <c r="BI86" i="68"/>
  <c r="BH86" i="68"/>
  <c r="BG86" i="68"/>
  <c r="BF86" i="68"/>
  <c r="BE86" i="68"/>
  <c r="BD86" i="68"/>
  <c r="BC86" i="68"/>
  <c r="BB86" i="68"/>
  <c r="BA86" i="68"/>
  <c r="AZ86" i="68"/>
  <c r="AY86" i="68"/>
  <c r="AX86" i="68"/>
  <c r="AW86" i="68"/>
  <c r="AV86" i="68"/>
  <c r="AU86" i="68"/>
  <c r="AT86" i="68"/>
  <c r="AS86" i="68"/>
  <c r="AR86" i="68"/>
  <c r="AQ86" i="68"/>
  <c r="AP86" i="68"/>
  <c r="AO86" i="68"/>
  <c r="AN86" i="68"/>
  <c r="AM86" i="68"/>
  <c r="AL86" i="68"/>
  <c r="AK86" i="68"/>
  <c r="AJ86" i="68"/>
  <c r="AI86" i="68"/>
  <c r="AH86" i="68"/>
  <c r="AG86" i="68"/>
  <c r="AF86" i="68"/>
  <c r="AE86" i="68"/>
  <c r="AD86" i="68"/>
  <c r="AC86" i="68"/>
  <c r="AB86" i="68"/>
  <c r="AA86" i="68"/>
  <c r="Z86" i="68"/>
  <c r="Y86" i="68"/>
  <c r="X86" i="68"/>
  <c r="W86" i="68"/>
  <c r="V86" i="68"/>
  <c r="U86" i="68"/>
  <c r="T86" i="68"/>
  <c r="S86" i="68"/>
  <c r="R86" i="68"/>
  <c r="Q86" i="68"/>
  <c r="P86" i="68"/>
  <c r="O86" i="68"/>
  <c r="N86" i="68"/>
  <c r="M86" i="68"/>
  <c r="L86" i="68"/>
  <c r="K86" i="68"/>
  <c r="J86" i="68"/>
  <c r="I86" i="68"/>
  <c r="H86" i="68"/>
  <c r="G86" i="68"/>
  <c r="F86" i="68"/>
  <c r="E86" i="68"/>
  <c r="D86" i="68"/>
  <c r="BW85" i="68"/>
  <c r="BV85" i="68"/>
  <c r="BU85" i="68"/>
  <c r="BT85" i="68"/>
  <c r="BS85" i="68"/>
  <c r="BR85" i="68"/>
  <c r="BQ85" i="68"/>
  <c r="BP85" i="68"/>
  <c r="BO85" i="68"/>
  <c r="BN85" i="68"/>
  <c r="BM85" i="68"/>
  <c r="BL85" i="68"/>
  <c r="BK85" i="68"/>
  <c r="BJ85" i="68"/>
  <c r="BI85" i="68"/>
  <c r="BH85" i="68"/>
  <c r="BG85" i="68"/>
  <c r="BF85" i="68"/>
  <c r="BE85" i="68"/>
  <c r="BD85" i="68"/>
  <c r="BC85" i="68"/>
  <c r="BB85" i="68"/>
  <c r="BA85" i="68"/>
  <c r="AZ85" i="68"/>
  <c r="AY85" i="68"/>
  <c r="AX85" i="68"/>
  <c r="AW85" i="68"/>
  <c r="AV85" i="68"/>
  <c r="AU85" i="68"/>
  <c r="AT85" i="68"/>
  <c r="AS85" i="68"/>
  <c r="AR85" i="68"/>
  <c r="AQ85" i="68"/>
  <c r="AP85" i="68"/>
  <c r="AO85" i="68"/>
  <c r="AN85" i="68"/>
  <c r="AM85" i="68"/>
  <c r="AL85" i="68"/>
  <c r="AK85" i="68"/>
  <c r="AJ85" i="68"/>
  <c r="AI85" i="68"/>
  <c r="AH85" i="68"/>
  <c r="AG85" i="68"/>
  <c r="AF85" i="68"/>
  <c r="AE85" i="68"/>
  <c r="AD85" i="68"/>
  <c r="AC85" i="68"/>
  <c r="AB85" i="68"/>
  <c r="AA85" i="68"/>
  <c r="Z85" i="68"/>
  <c r="Y85" i="68"/>
  <c r="X85" i="68"/>
  <c r="W85" i="68"/>
  <c r="V85" i="68"/>
  <c r="U85" i="68"/>
  <c r="T85" i="68"/>
  <c r="S85" i="68"/>
  <c r="R85" i="68"/>
  <c r="Q85" i="68"/>
  <c r="P85" i="68"/>
  <c r="O85" i="68"/>
  <c r="N85" i="68"/>
  <c r="M85" i="68"/>
  <c r="L85" i="68"/>
  <c r="K85" i="68"/>
  <c r="J85" i="68"/>
  <c r="I85" i="68"/>
  <c r="H85" i="68"/>
  <c r="G85" i="68"/>
  <c r="F85" i="68"/>
  <c r="E85" i="68"/>
  <c r="D85" i="68"/>
  <c r="BW87" i="64"/>
  <c r="BV87" i="64"/>
  <c r="BU87" i="64"/>
  <c r="BT87" i="64"/>
  <c r="BS87" i="64"/>
  <c r="BR87" i="64"/>
  <c r="BQ87" i="64"/>
  <c r="BP87" i="64"/>
  <c r="BO87" i="64"/>
  <c r="BN87" i="64"/>
  <c r="BM87" i="64"/>
  <c r="BL87" i="64"/>
  <c r="BK87" i="64"/>
  <c r="BJ87" i="64"/>
  <c r="BI87" i="64"/>
  <c r="BH87" i="64"/>
  <c r="BG87" i="64"/>
  <c r="BF87" i="64"/>
  <c r="BE87" i="64"/>
  <c r="BD87" i="64"/>
  <c r="BC87" i="64"/>
  <c r="BB87" i="64"/>
  <c r="BA87" i="64"/>
  <c r="AZ87" i="64"/>
  <c r="AY87" i="64"/>
  <c r="AX87" i="64"/>
  <c r="AW87" i="64"/>
  <c r="AV87" i="64"/>
  <c r="AU87" i="64"/>
  <c r="AT87" i="64"/>
  <c r="AS87" i="64"/>
  <c r="AR87" i="64"/>
  <c r="AQ87" i="64"/>
  <c r="AP87" i="64"/>
  <c r="AO87" i="64"/>
  <c r="AN87" i="64"/>
  <c r="AM87" i="64"/>
  <c r="AL87" i="64"/>
  <c r="AK87" i="64"/>
  <c r="AJ87" i="64"/>
  <c r="AI87" i="64"/>
  <c r="AH87" i="64"/>
  <c r="AG87" i="64"/>
  <c r="AF87" i="64"/>
  <c r="AE87" i="64"/>
  <c r="AD87" i="64"/>
  <c r="AC87" i="64"/>
  <c r="AB87" i="64"/>
  <c r="AA87" i="64"/>
  <c r="Z87" i="64"/>
  <c r="Y87" i="64"/>
  <c r="X87" i="64"/>
  <c r="W87" i="64"/>
  <c r="V87" i="64"/>
  <c r="U87" i="64"/>
  <c r="T87" i="64"/>
  <c r="S87" i="64"/>
  <c r="R87" i="64"/>
  <c r="Q87" i="64"/>
  <c r="P87" i="64"/>
  <c r="O87" i="64"/>
  <c r="N87" i="64"/>
  <c r="M87" i="64"/>
  <c r="L87" i="64"/>
  <c r="K87" i="64"/>
  <c r="J87" i="64"/>
  <c r="I87" i="64"/>
  <c r="H87" i="64"/>
  <c r="G87" i="64"/>
  <c r="D87" i="64"/>
  <c r="BW86" i="64"/>
  <c r="BV86" i="64"/>
  <c r="BU86" i="64"/>
  <c r="BT86" i="64"/>
  <c r="BS86" i="64"/>
  <c r="BR86" i="64"/>
  <c r="BQ86" i="64"/>
  <c r="BP86" i="64"/>
  <c r="BO86" i="64"/>
  <c r="BN86" i="64"/>
  <c r="BM86" i="64"/>
  <c r="BL86" i="64"/>
  <c r="BK86" i="64"/>
  <c r="BJ86" i="64"/>
  <c r="BI86" i="64"/>
  <c r="BH86" i="64"/>
  <c r="BG86" i="64"/>
  <c r="BF86" i="64"/>
  <c r="BE86" i="64"/>
  <c r="BD86" i="64"/>
  <c r="BC86" i="64"/>
  <c r="BB86" i="64"/>
  <c r="BA86" i="64"/>
  <c r="AZ86" i="64"/>
  <c r="AY86" i="64"/>
  <c r="AX86" i="64"/>
  <c r="AW86" i="64"/>
  <c r="AV86" i="64"/>
  <c r="AU86" i="64"/>
  <c r="AT86" i="64"/>
  <c r="AS86" i="64"/>
  <c r="AR86" i="64"/>
  <c r="AQ86" i="64"/>
  <c r="AP86" i="64"/>
  <c r="AO86" i="64"/>
  <c r="AN86" i="64"/>
  <c r="AM86" i="64"/>
  <c r="AL86" i="64"/>
  <c r="AK86" i="64"/>
  <c r="AJ86" i="64"/>
  <c r="AI86" i="64"/>
  <c r="AH86" i="64"/>
  <c r="AG86" i="64"/>
  <c r="AF86" i="64"/>
  <c r="AE86" i="64"/>
  <c r="AD86" i="64"/>
  <c r="AC86" i="64"/>
  <c r="AB86" i="64"/>
  <c r="AA86" i="64"/>
  <c r="Z86" i="64"/>
  <c r="Y86" i="64"/>
  <c r="X86" i="64"/>
  <c r="W86" i="64"/>
  <c r="V86" i="64"/>
  <c r="U86" i="64"/>
  <c r="T86" i="64"/>
  <c r="S86" i="64"/>
  <c r="R86" i="64"/>
  <c r="Q86" i="64"/>
  <c r="P86" i="64"/>
  <c r="O86" i="64"/>
  <c r="N86" i="64"/>
  <c r="M86" i="64"/>
  <c r="L86" i="64"/>
  <c r="K86" i="64"/>
  <c r="J86" i="64"/>
  <c r="I86" i="64"/>
  <c r="H86" i="64"/>
  <c r="G86" i="64"/>
  <c r="F86" i="64"/>
  <c r="E86" i="64"/>
  <c r="D86" i="64"/>
  <c r="BW85" i="64"/>
  <c r="BV85" i="64"/>
  <c r="BU85" i="64"/>
  <c r="BT85" i="64"/>
  <c r="BS85" i="64"/>
  <c r="BR85" i="64"/>
  <c r="BQ85" i="64"/>
  <c r="BP85" i="64"/>
  <c r="BO85" i="64"/>
  <c r="BN85" i="64"/>
  <c r="BM85" i="64"/>
  <c r="BL85" i="64"/>
  <c r="BK85" i="64"/>
  <c r="BJ85" i="64"/>
  <c r="BI85" i="64"/>
  <c r="BH85" i="64"/>
  <c r="BG85" i="64"/>
  <c r="BF85" i="64"/>
  <c r="BE85" i="64"/>
  <c r="BD85" i="64"/>
  <c r="BC85" i="64"/>
  <c r="BB85" i="64"/>
  <c r="BA85" i="64"/>
  <c r="AZ85" i="64"/>
  <c r="AY85" i="64"/>
  <c r="AX85" i="64"/>
  <c r="AW85" i="64"/>
  <c r="AV85" i="64"/>
  <c r="AU85" i="64"/>
  <c r="AT85" i="64"/>
  <c r="AS85" i="64"/>
  <c r="AR85" i="64"/>
  <c r="AQ85" i="64"/>
  <c r="AP85" i="64"/>
  <c r="AO85" i="64"/>
  <c r="AN85" i="64"/>
  <c r="AM85" i="64"/>
  <c r="AL85" i="64"/>
  <c r="AK85" i="64"/>
  <c r="AJ85" i="64"/>
  <c r="AI85" i="64"/>
  <c r="AH85" i="64"/>
  <c r="AG85" i="64"/>
  <c r="AF85" i="64"/>
  <c r="AE85" i="64"/>
  <c r="AD85" i="64"/>
  <c r="AC85" i="64"/>
  <c r="AB85" i="64"/>
  <c r="AA85" i="64"/>
  <c r="Z85" i="64"/>
  <c r="Y85" i="64"/>
  <c r="X85" i="64"/>
  <c r="W85" i="64"/>
  <c r="V85" i="64"/>
  <c r="U85" i="64"/>
  <c r="T85" i="64"/>
  <c r="S85" i="64"/>
  <c r="R85" i="64"/>
  <c r="Q85" i="64"/>
  <c r="P85" i="64"/>
  <c r="O85" i="64"/>
  <c r="N85" i="64"/>
  <c r="M85" i="64"/>
  <c r="L85" i="64"/>
  <c r="K85" i="64"/>
  <c r="J85" i="64"/>
  <c r="I85" i="64"/>
  <c r="H85" i="64"/>
  <c r="G85" i="64"/>
  <c r="F85" i="64"/>
  <c r="E85" i="64"/>
  <c r="D85" i="64"/>
  <c r="BW87" i="63"/>
  <c r="BV87" i="63"/>
  <c r="BU87" i="63"/>
  <c r="BT87" i="63"/>
  <c r="BS87" i="63"/>
  <c r="BR87" i="63"/>
  <c r="BQ87" i="63"/>
  <c r="BP87" i="63"/>
  <c r="BO87" i="63"/>
  <c r="BN87" i="63"/>
  <c r="BM87" i="63"/>
  <c r="BL87" i="63"/>
  <c r="BK87" i="63"/>
  <c r="BJ87" i="63"/>
  <c r="BI87" i="63"/>
  <c r="BH87" i="63"/>
  <c r="BG87" i="63"/>
  <c r="BF87" i="63"/>
  <c r="BE87" i="63"/>
  <c r="BD87" i="63"/>
  <c r="BC87" i="63"/>
  <c r="BB87" i="63"/>
  <c r="BA87" i="63"/>
  <c r="AZ87" i="63"/>
  <c r="AY87" i="63"/>
  <c r="AX87" i="63"/>
  <c r="AW87" i="63"/>
  <c r="AV87" i="63"/>
  <c r="AU87" i="63"/>
  <c r="AT87" i="63"/>
  <c r="AS87" i="63"/>
  <c r="AR87" i="63"/>
  <c r="AQ87" i="63"/>
  <c r="AP87" i="63"/>
  <c r="AO87" i="63"/>
  <c r="AN87" i="63"/>
  <c r="AM87" i="63"/>
  <c r="AL87" i="63"/>
  <c r="AK87" i="63"/>
  <c r="AJ87" i="63"/>
  <c r="AI87" i="63"/>
  <c r="AH87" i="63"/>
  <c r="AG87" i="63"/>
  <c r="AF87" i="63"/>
  <c r="AE87" i="63"/>
  <c r="AD87" i="63"/>
  <c r="AC87" i="63"/>
  <c r="AB87" i="63"/>
  <c r="AA87" i="63"/>
  <c r="Z87" i="63"/>
  <c r="Y87" i="63"/>
  <c r="X87" i="63"/>
  <c r="W87" i="63"/>
  <c r="V87" i="63"/>
  <c r="U87" i="63"/>
  <c r="T87" i="63"/>
  <c r="S87" i="63"/>
  <c r="R87" i="63"/>
  <c r="Q87" i="63"/>
  <c r="P87" i="63"/>
  <c r="O87" i="63"/>
  <c r="N87" i="63"/>
  <c r="M87" i="63"/>
  <c r="L87" i="63"/>
  <c r="K87" i="63"/>
  <c r="J87" i="63"/>
  <c r="I87" i="63"/>
  <c r="H87" i="63"/>
  <c r="G87" i="63"/>
  <c r="D87" i="63"/>
  <c r="BW86" i="63"/>
  <c r="BV86" i="63"/>
  <c r="BU86" i="63"/>
  <c r="BT86" i="63"/>
  <c r="BS86" i="63"/>
  <c r="BR86" i="63"/>
  <c r="BQ86" i="63"/>
  <c r="BP86" i="63"/>
  <c r="BO86" i="63"/>
  <c r="BN86" i="63"/>
  <c r="BM86" i="63"/>
  <c r="BL86" i="63"/>
  <c r="BK86" i="63"/>
  <c r="BJ86" i="63"/>
  <c r="BI86" i="63"/>
  <c r="BH86" i="63"/>
  <c r="BG86" i="63"/>
  <c r="BF86" i="63"/>
  <c r="BE86" i="63"/>
  <c r="BD86" i="63"/>
  <c r="BC86" i="63"/>
  <c r="BB86" i="63"/>
  <c r="BA86" i="63"/>
  <c r="AZ86" i="63"/>
  <c r="AY86" i="63"/>
  <c r="AX86" i="63"/>
  <c r="AW86" i="63"/>
  <c r="AV86" i="63"/>
  <c r="AU86" i="63"/>
  <c r="AT86" i="63"/>
  <c r="AS86" i="63"/>
  <c r="AR86" i="63"/>
  <c r="AQ86" i="63"/>
  <c r="AP86" i="63"/>
  <c r="AO86" i="63"/>
  <c r="AN86" i="63"/>
  <c r="AM86" i="63"/>
  <c r="AL86" i="63"/>
  <c r="AK86" i="63"/>
  <c r="AJ86" i="63"/>
  <c r="AI86" i="63"/>
  <c r="AH86" i="63"/>
  <c r="AG86" i="63"/>
  <c r="AF86" i="63"/>
  <c r="AE86" i="63"/>
  <c r="AD86" i="63"/>
  <c r="AC86" i="63"/>
  <c r="AB86" i="63"/>
  <c r="AA86" i="63"/>
  <c r="Z86" i="63"/>
  <c r="Y86" i="63"/>
  <c r="X86" i="63"/>
  <c r="W86" i="63"/>
  <c r="V86" i="63"/>
  <c r="U86" i="63"/>
  <c r="T86" i="63"/>
  <c r="S86" i="63"/>
  <c r="R86" i="63"/>
  <c r="Q86" i="63"/>
  <c r="P86" i="63"/>
  <c r="O86" i="63"/>
  <c r="N86" i="63"/>
  <c r="M86" i="63"/>
  <c r="L86" i="63"/>
  <c r="K86" i="63"/>
  <c r="J86" i="63"/>
  <c r="I86" i="63"/>
  <c r="H86" i="63"/>
  <c r="G86" i="63"/>
  <c r="F86" i="63"/>
  <c r="E86" i="63"/>
  <c r="D86" i="63"/>
  <c r="BW85" i="63"/>
  <c r="BV85" i="63"/>
  <c r="BU85" i="63"/>
  <c r="BT85" i="63"/>
  <c r="BS85" i="63"/>
  <c r="BR85" i="63"/>
  <c r="BQ85" i="63"/>
  <c r="BP85" i="63"/>
  <c r="BO85" i="63"/>
  <c r="BN85" i="63"/>
  <c r="BM85" i="63"/>
  <c r="BL85" i="63"/>
  <c r="BK85" i="63"/>
  <c r="BJ85" i="63"/>
  <c r="BI85" i="63"/>
  <c r="BH85" i="63"/>
  <c r="BG85" i="63"/>
  <c r="BF85" i="63"/>
  <c r="BE85" i="63"/>
  <c r="BD85" i="63"/>
  <c r="BC85" i="63"/>
  <c r="BB85" i="63"/>
  <c r="BA85" i="63"/>
  <c r="AZ85" i="63"/>
  <c r="AY85" i="63"/>
  <c r="AX85" i="63"/>
  <c r="AW85" i="63"/>
  <c r="AV85" i="63"/>
  <c r="AU85" i="63"/>
  <c r="AT85" i="63"/>
  <c r="AS85" i="63"/>
  <c r="AR85" i="63"/>
  <c r="AQ85" i="63"/>
  <c r="AP85" i="63"/>
  <c r="AO85" i="63"/>
  <c r="AN85" i="63"/>
  <c r="AM85" i="63"/>
  <c r="AL85" i="63"/>
  <c r="AK85" i="63"/>
  <c r="AJ85" i="63"/>
  <c r="AI85" i="63"/>
  <c r="AH85" i="63"/>
  <c r="AG85" i="63"/>
  <c r="AF85" i="63"/>
  <c r="AE85" i="63"/>
  <c r="AD85" i="63"/>
  <c r="AC85" i="63"/>
  <c r="AB85" i="63"/>
  <c r="AA85" i="63"/>
  <c r="Z85" i="63"/>
  <c r="Y85" i="63"/>
  <c r="X85" i="63"/>
  <c r="W85" i="63"/>
  <c r="V85" i="63"/>
  <c r="U85" i="63"/>
  <c r="T85" i="63"/>
  <c r="S85" i="63"/>
  <c r="R85" i="63"/>
  <c r="Q85" i="63"/>
  <c r="P85" i="63"/>
  <c r="O85" i="63"/>
  <c r="N85" i="63"/>
  <c r="M85" i="63"/>
  <c r="L85" i="63"/>
  <c r="K85" i="63"/>
  <c r="J85" i="63"/>
  <c r="I85" i="63"/>
  <c r="H85" i="63"/>
  <c r="G85" i="63"/>
  <c r="F85" i="63"/>
  <c r="E85" i="63"/>
  <c r="D85" i="63"/>
  <c r="BW87" i="65"/>
  <c r="BV87" i="65"/>
  <c r="BU87" i="65"/>
  <c r="BT87" i="65"/>
  <c r="BS87" i="65"/>
  <c r="BR87" i="65"/>
  <c r="BQ87" i="65"/>
  <c r="BP87" i="65"/>
  <c r="BO87" i="65"/>
  <c r="BN87" i="65"/>
  <c r="BM87" i="65"/>
  <c r="BL87" i="65"/>
  <c r="BK87" i="65"/>
  <c r="BJ87" i="65"/>
  <c r="BI87" i="65"/>
  <c r="BH87" i="65"/>
  <c r="BG87" i="65"/>
  <c r="BF87" i="65"/>
  <c r="BE87" i="65"/>
  <c r="BD87" i="65"/>
  <c r="BC87" i="65"/>
  <c r="BB87" i="65"/>
  <c r="BA87" i="65"/>
  <c r="AZ87" i="65"/>
  <c r="AY87" i="65"/>
  <c r="AX87" i="65"/>
  <c r="AW87" i="65"/>
  <c r="AV87" i="65"/>
  <c r="AU87" i="65"/>
  <c r="AT87" i="65"/>
  <c r="AS87" i="65"/>
  <c r="AR87" i="65"/>
  <c r="AQ87" i="65"/>
  <c r="AP87" i="65"/>
  <c r="AO87" i="65"/>
  <c r="AN87" i="65"/>
  <c r="AM87" i="65"/>
  <c r="AL87" i="65"/>
  <c r="AK87" i="65"/>
  <c r="AJ87" i="65"/>
  <c r="AI87" i="65"/>
  <c r="AH87" i="65"/>
  <c r="AG87" i="65"/>
  <c r="AF87" i="65"/>
  <c r="AE87" i="65"/>
  <c r="AD87" i="65"/>
  <c r="AC87" i="65"/>
  <c r="AB87" i="65"/>
  <c r="AA87" i="65"/>
  <c r="Z87" i="65"/>
  <c r="Y87" i="65"/>
  <c r="X87" i="65"/>
  <c r="W87" i="65"/>
  <c r="V87" i="65"/>
  <c r="U87" i="65"/>
  <c r="T87" i="65"/>
  <c r="S87" i="65"/>
  <c r="R87" i="65"/>
  <c r="Q87" i="65"/>
  <c r="P87" i="65"/>
  <c r="O87" i="65"/>
  <c r="N87" i="65"/>
  <c r="M87" i="65"/>
  <c r="L87" i="65"/>
  <c r="K87" i="65"/>
  <c r="J87" i="65"/>
  <c r="I87" i="65"/>
  <c r="H87" i="65"/>
  <c r="G87" i="65"/>
  <c r="D87" i="65"/>
  <c r="BW86" i="65"/>
  <c r="BV86" i="65"/>
  <c r="BU86" i="65"/>
  <c r="BT86" i="65"/>
  <c r="BS86" i="65"/>
  <c r="BR86" i="65"/>
  <c r="BQ86" i="65"/>
  <c r="BP86" i="65"/>
  <c r="BO86" i="65"/>
  <c r="BN86" i="65"/>
  <c r="BM86" i="65"/>
  <c r="BL86" i="65"/>
  <c r="BK86" i="65"/>
  <c r="BJ86" i="65"/>
  <c r="BI86" i="65"/>
  <c r="BH86" i="65"/>
  <c r="BG86" i="65"/>
  <c r="BF86" i="65"/>
  <c r="BE86" i="65"/>
  <c r="BD86" i="65"/>
  <c r="BC86" i="65"/>
  <c r="BB86" i="65"/>
  <c r="BA86" i="65"/>
  <c r="AZ86" i="65"/>
  <c r="AY86" i="65"/>
  <c r="AX86" i="65"/>
  <c r="AW86" i="65"/>
  <c r="AV86" i="65"/>
  <c r="AU86" i="65"/>
  <c r="AT86" i="65"/>
  <c r="AS86" i="65"/>
  <c r="AR86" i="65"/>
  <c r="AQ86" i="65"/>
  <c r="AP86" i="65"/>
  <c r="AO86" i="65"/>
  <c r="AN86" i="65"/>
  <c r="AM86" i="65"/>
  <c r="AL86" i="65"/>
  <c r="AK86" i="65"/>
  <c r="AJ86" i="65"/>
  <c r="AI86" i="65"/>
  <c r="AH86" i="65"/>
  <c r="AG86" i="65"/>
  <c r="AF86" i="65"/>
  <c r="AE86" i="65"/>
  <c r="AD86" i="65"/>
  <c r="AC86" i="65"/>
  <c r="AB86" i="65"/>
  <c r="AA86" i="65"/>
  <c r="Z86" i="65"/>
  <c r="Y86" i="65"/>
  <c r="X86" i="65"/>
  <c r="W86" i="65"/>
  <c r="V86" i="65"/>
  <c r="U86" i="65"/>
  <c r="T86" i="65"/>
  <c r="S86" i="65"/>
  <c r="R86" i="65"/>
  <c r="Q86" i="65"/>
  <c r="P86" i="65"/>
  <c r="O86" i="65"/>
  <c r="N86" i="65"/>
  <c r="M86" i="65"/>
  <c r="L86" i="65"/>
  <c r="K86" i="65"/>
  <c r="J86" i="65"/>
  <c r="I86" i="65"/>
  <c r="H86" i="65"/>
  <c r="G86" i="65"/>
  <c r="F86" i="65"/>
  <c r="E86" i="65"/>
  <c r="D86" i="65"/>
  <c r="BW85" i="65"/>
  <c r="BV85" i="65"/>
  <c r="BU85" i="65"/>
  <c r="BT85" i="65"/>
  <c r="BS85" i="65"/>
  <c r="BR85" i="65"/>
  <c r="BQ85" i="65"/>
  <c r="BP85" i="65"/>
  <c r="BO85" i="65"/>
  <c r="BN85" i="65"/>
  <c r="BM85" i="65"/>
  <c r="BL85" i="65"/>
  <c r="BK85" i="65"/>
  <c r="BJ85" i="65"/>
  <c r="BI85" i="65"/>
  <c r="BH85" i="65"/>
  <c r="BG85" i="65"/>
  <c r="BF85" i="65"/>
  <c r="BE85" i="65"/>
  <c r="BD85" i="65"/>
  <c r="BC85" i="65"/>
  <c r="BB85" i="65"/>
  <c r="BA85" i="65"/>
  <c r="AZ85" i="65"/>
  <c r="AY85" i="65"/>
  <c r="AX85" i="65"/>
  <c r="AW85" i="65"/>
  <c r="AV85" i="65"/>
  <c r="AU85" i="65"/>
  <c r="AT85" i="65"/>
  <c r="AS85" i="65"/>
  <c r="AR85" i="65"/>
  <c r="AQ85" i="65"/>
  <c r="AP85" i="65"/>
  <c r="AO85" i="65"/>
  <c r="AN85" i="65"/>
  <c r="AM85" i="65"/>
  <c r="AL85" i="65"/>
  <c r="AK85" i="65"/>
  <c r="AJ85" i="65"/>
  <c r="AI85" i="65"/>
  <c r="AH85" i="65"/>
  <c r="AG85" i="65"/>
  <c r="AF85" i="65"/>
  <c r="AE85" i="65"/>
  <c r="AD85" i="65"/>
  <c r="AC85" i="65"/>
  <c r="AB85" i="65"/>
  <c r="AA85" i="65"/>
  <c r="Z85" i="65"/>
  <c r="Y85" i="65"/>
  <c r="X85" i="65"/>
  <c r="W85" i="65"/>
  <c r="V85" i="65"/>
  <c r="U85" i="65"/>
  <c r="T85" i="65"/>
  <c r="S85" i="65"/>
  <c r="R85" i="65"/>
  <c r="Q85" i="65"/>
  <c r="P85" i="65"/>
  <c r="O85" i="65"/>
  <c r="N85" i="65"/>
  <c r="M85" i="65"/>
  <c r="L85" i="65"/>
  <c r="K85" i="65"/>
  <c r="J85" i="65"/>
  <c r="I85" i="65"/>
  <c r="H85" i="65"/>
  <c r="G85" i="65"/>
  <c r="F85" i="65"/>
  <c r="E85" i="65"/>
  <c r="D85" i="65"/>
  <c r="BW87" i="58"/>
  <c r="BV87" i="58"/>
  <c r="BU87" i="58"/>
  <c r="BT87" i="58"/>
  <c r="BS87" i="58"/>
  <c r="BR87" i="58"/>
  <c r="BQ87" i="58"/>
  <c r="BP87" i="58"/>
  <c r="BO87" i="58"/>
  <c r="BN87" i="58"/>
  <c r="BM87" i="58"/>
  <c r="BL87" i="58"/>
  <c r="BK87" i="58"/>
  <c r="BJ87" i="58"/>
  <c r="BI87" i="58"/>
  <c r="BH87" i="58"/>
  <c r="BG87" i="58"/>
  <c r="BF87" i="58"/>
  <c r="BE87" i="58"/>
  <c r="BD87" i="58"/>
  <c r="BC87" i="58"/>
  <c r="BB87" i="58"/>
  <c r="BA87" i="58"/>
  <c r="AZ87" i="58"/>
  <c r="AY87" i="58"/>
  <c r="AX87" i="58"/>
  <c r="AW87" i="58"/>
  <c r="AV87" i="58"/>
  <c r="AU87" i="58"/>
  <c r="AT87" i="58"/>
  <c r="AS87" i="58"/>
  <c r="AR87" i="58"/>
  <c r="AQ87" i="58"/>
  <c r="AP87" i="58"/>
  <c r="AO87" i="58"/>
  <c r="AN87" i="58"/>
  <c r="AM87" i="58"/>
  <c r="AL87" i="58"/>
  <c r="AK87" i="58"/>
  <c r="AJ87" i="58"/>
  <c r="AI87" i="58"/>
  <c r="AH87" i="58"/>
  <c r="AG87" i="58"/>
  <c r="AF87" i="58"/>
  <c r="AE87" i="58"/>
  <c r="AD87" i="58"/>
  <c r="AC87" i="58"/>
  <c r="AB87" i="58"/>
  <c r="AA87" i="58"/>
  <c r="Z87" i="58"/>
  <c r="Y87" i="58"/>
  <c r="X87" i="58"/>
  <c r="W87" i="58"/>
  <c r="V87" i="58"/>
  <c r="U87" i="58"/>
  <c r="T87" i="58"/>
  <c r="S87" i="58"/>
  <c r="R87" i="58"/>
  <c r="Q87" i="58"/>
  <c r="P87" i="58"/>
  <c r="O87" i="58"/>
  <c r="N87" i="58"/>
  <c r="M87" i="58"/>
  <c r="L87" i="58"/>
  <c r="K87" i="58"/>
  <c r="J87" i="58"/>
  <c r="I87" i="58"/>
  <c r="H87" i="58"/>
  <c r="G87" i="58"/>
  <c r="D87" i="58"/>
  <c r="BW86" i="58"/>
  <c r="BV86" i="58"/>
  <c r="BU86" i="58"/>
  <c r="BT86" i="58"/>
  <c r="BS86" i="58"/>
  <c r="BR86" i="58"/>
  <c r="BQ86" i="58"/>
  <c r="BP86" i="58"/>
  <c r="BO86" i="58"/>
  <c r="BN86" i="58"/>
  <c r="BM86" i="58"/>
  <c r="BL86" i="58"/>
  <c r="BK86" i="58"/>
  <c r="BJ86" i="58"/>
  <c r="BI86" i="58"/>
  <c r="BH86" i="58"/>
  <c r="BG86" i="58"/>
  <c r="BF86" i="58"/>
  <c r="BE86" i="58"/>
  <c r="BD86" i="58"/>
  <c r="BC86" i="58"/>
  <c r="BB86" i="58"/>
  <c r="BA86" i="58"/>
  <c r="AZ86" i="58"/>
  <c r="AY86" i="58"/>
  <c r="AX86" i="58"/>
  <c r="AW86" i="58"/>
  <c r="AV86" i="58"/>
  <c r="AU86" i="58"/>
  <c r="AT86" i="58"/>
  <c r="AS86" i="58"/>
  <c r="AR86" i="58"/>
  <c r="AQ86" i="58"/>
  <c r="AP86" i="58"/>
  <c r="AO86" i="58"/>
  <c r="AN86" i="58"/>
  <c r="AM86" i="58"/>
  <c r="AL86" i="58"/>
  <c r="AK86" i="58"/>
  <c r="AJ86" i="58"/>
  <c r="AI86" i="58"/>
  <c r="AH86" i="58"/>
  <c r="AG86" i="58"/>
  <c r="AF86" i="58"/>
  <c r="AE86" i="58"/>
  <c r="AD86" i="58"/>
  <c r="AC86" i="58"/>
  <c r="AB86" i="58"/>
  <c r="AA86" i="58"/>
  <c r="Z86" i="58"/>
  <c r="Y86" i="58"/>
  <c r="X86" i="58"/>
  <c r="W86" i="58"/>
  <c r="V86" i="58"/>
  <c r="U86" i="58"/>
  <c r="T86" i="58"/>
  <c r="S86" i="58"/>
  <c r="R86" i="58"/>
  <c r="Q86" i="58"/>
  <c r="P86" i="58"/>
  <c r="O86" i="58"/>
  <c r="N86" i="58"/>
  <c r="M86" i="58"/>
  <c r="L86" i="58"/>
  <c r="K86" i="58"/>
  <c r="J86" i="58"/>
  <c r="I86" i="58"/>
  <c r="H86" i="58"/>
  <c r="G86" i="58"/>
  <c r="F86" i="58"/>
  <c r="E86" i="58"/>
  <c r="D86" i="58"/>
  <c r="BW85" i="58"/>
  <c r="BV85" i="58"/>
  <c r="BU85" i="58"/>
  <c r="BT85" i="58"/>
  <c r="BS85" i="58"/>
  <c r="BR85" i="58"/>
  <c r="BQ85" i="58"/>
  <c r="BP85" i="58"/>
  <c r="BO85" i="58"/>
  <c r="BN85" i="58"/>
  <c r="BM85" i="58"/>
  <c r="BL85" i="58"/>
  <c r="BK85" i="58"/>
  <c r="BJ85" i="58"/>
  <c r="BI85" i="58"/>
  <c r="BH85" i="58"/>
  <c r="BG85" i="58"/>
  <c r="BF85" i="58"/>
  <c r="BE85" i="58"/>
  <c r="BD85" i="58"/>
  <c r="BC85" i="58"/>
  <c r="BB85" i="58"/>
  <c r="BA85" i="58"/>
  <c r="AZ85" i="58"/>
  <c r="AY85" i="58"/>
  <c r="AX85" i="58"/>
  <c r="AW85" i="58"/>
  <c r="AV85" i="58"/>
  <c r="AU85" i="58"/>
  <c r="AT85" i="58"/>
  <c r="AS85" i="58"/>
  <c r="AR85" i="58"/>
  <c r="AQ85" i="58"/>
  <c r="AP85" i="58"/>
  <c r="AO85" i="58"/>
  <c r="AN85" i="58"/>
  <c r="AM85" i="58"/>
  <c r="AL85" i="58"/>
  <c r="AK85" i="58"/>
  <c r="AJ85" i="58"/>
  <c r="AI85" i="58"/>
  <c r="AH85" i="58"/>
  <c r="AG85" i="58"/>
  <c r="AF85" i="58"/>
  <c r="AE85" i="58"/>
  <c r="AD85" i="58"/>
  <c r="AC85" i="58"/>
  <c r="AB85" i="58"/>
  <c r="AA85" i="58"/>
  <c r="Z85" i="58"/>
  <c r="Y85" i="58"/>
  <c r="X85" i="58"/>
  <c r="W85" i="58"/>
  <c r="V85" i="58"/>
  <c r="U85" i="58"/>
  <c r="T85" i="58"/>
  <c r="S85" i="58"/>
  <c r="R85" i="58"/>
  <c r="Q85" i="58"/>
  <c r="P85" i="58"/>
  <c r="O85" i="58"/>
  <c r="N85" i="58"/>
  <c r="M85" i="58"/>
  <c r="L85" i="58"/>
  <c r="K85" i="58"/>
  <c r="J85" i="58"/>
  <c r="I85" i="58"/>
  <c r="H85" i="58"/>
  <c r="G85" i="58"/>
  <c r="F85" i="58"/>
  <c r="E85" i="58"/>
  <c r="D85" i="58"/>
  <c r="BW87" i="61"/>
  <c r="BV87" i="61"/>
  <c r="BU87" i="61"/>
  <c r="BT87" i="61"/>
  <c r="BS87" i="61"/>
  <c r="BR87" i="61"/>
  <c r="BQ87" i="61"/>
  <c r="BP87" i="61"/>
  <c r="BO87" i="61"/>
  <c r="BN87" i="61"/>
  <c r="BM87" i="61"/>
  <c r="BL87" i="61"/>
  <c r="BK87" i="61"/>
  <c r="BJ87" i="61"/>
  <c r="BI87" i="61"/>
  <c r="BH87" i="61"/>
  <c r="BG87" i="61"/>
  <c r="BF87" i="61"/>
  <c r="BE87" i="61"/>
  <c r="BD87" i="61"/>
  <c r="BC87" i="61"/>
  <c r="BB87" i="61"/>
  <c r="BA87" i="61"/>
  <c r="AZ87" i="61"/>
  <c r="AY87" i="61"/>
  <c r="AX87" i="61"/>
  <c r="AW87" i="61"/>
  <c r="AV87" i="61"/>
  <c r="AU87" i="61"/>
  <c r="AT87" i="61"/>
  <c r="AS87" i="61"/>
  <c r="AR87" i="61"/>
  <c r="AQ87" i="61"/>
  <c r="AP87" i="61"/>
  <c r="AO87" i="61"/>
  <c r="AN87" i="61"/>
  <c r="AM87" i="61"/>
  <c r="AL87" i="61"/>
  <c r="AK87" i="61"/>
  <c r="AJ87" i="61"/>
  <c r="AI87" i="61"/>
  <c r="AH87" i="61"/>
  <c r="AG87" i="61"/>
  <c r="AF87" i="61"/>
  <c r="AE87" i="61"/>
  <c r="AD87" i="61"/>
  <c r="AC87" i="61"/>
  <c r="AB87" i="61"/>
  <c r="AA87" i="61"/>
  <c r="Z87" i="61"/>
  <c r="Y87" i="61"/>
  <c r="X87" i="61"/>
  <c r="W87" i="61"/>
  <c r="V87" i="61"/>
  <c r="U87" i="61"/>
  <c r="T87" i="61"/>
  <c r="S87" i="61"/>
  <c r="R87" i="61"/>
  <c r="Q87" i="61"/>
  <c r="P87" i="61"/>
  <c r="O87" i="61"/>
  <c r="N87" i="61"/>
  <c r="M87" i="61"/>
  <c r="L87" i="61"/>
  <c r="K87" i="61"/>
  <c r="J87" i="61"/>
  <c r="I87" i="61"/>
  <c r="H87" i="61"/>
  <c r="G87" i="61"/>
  <c r="D87" i="61"/>
  <c r="BW86" i="61"/>
  <c r="BV86" i="61"/>
  <c r="BU86" i="61"/>
  <c r="BT86" i="61"/>
  <c r="BS86" i="61"/>
  <c r="BR86" i="61"/>
  <c r="BQ86" i="61"/>
  <c r="BP86" i="61"/>
  <c r="BO86" i="61"/>
  <c r="BN86" i="61"/>
  <c r="BM86" i="61"/>
  <c r="BL86" i="61"/>
  <c r="BK86" i="61"/>
  <c r="BJ86" i="61"/>
  <c r="BI86" i="61"/>
  <c r="BH86" i="61"/>
  <c r="BG86" i="61"/>
  <c r="BF86" i="61"/>
  <c r="BE86" i="61"/>
  <c r="BD86" i="61"/>
  <c r="BC86" i="61"/>
  <c r="BB86" i="61"/>
  <c r="BA86" i="61"/>
  <c r="AZ86" i="61"/>
  <c r="AY86" i="61"/>
  <c r="AX86" i="61"/>
  <c r="AW86" i="61"/>
  <c r="AV86" i="61"/>
  <c r="AU86" i="61"/>
  <c r="AT86" i="61"/>
  <c r="AS86" i="61"/>
  <c r="AR86" i="61"/>
  <c r="AQ86" i="61"/>
  <c r="AP86" i="61"/>
  <c r="AO86" i="61"/>
  <c r="AN86" i="61"/>
  <c r="AM86" i="61"/>
  <c r="AL86" i="61"/>
  <c r="AK86" i="61"/>
  <c r="AJ86" i="61"/>
  <c r="AI86" i="61"/>
  <c r="AH86" i="61"/>
  <c r="AG86" i="61"/>
  <c r="AF86" i="61"/>
  <c r="AE86" i="61"/>
  <c r="AD86" i="61"/>
  <c r="AC86" i="61"/>
  <c r="AB86" i="61"/>
  <c r="AA86" i="61"/>
  <c r="Z86" i="61"/>
  <c r="Y86" i="61"/>
  <c r="X86" i="61"/>
  <c r="W86" i="61"/>
  <c r="V86" i="61"/>
  <c r="U86" i="61"/>
  <c r="T86" i="61"/>
  <c r="S86" i="61"/>
  <c r="R86" i="61"/>
  <c r="Q86" i="61"/>
  <c r="P86" i="61"/>
  <c r="O86" i="61"/>
  <c r="N86" i="61"/>
  <c r="M86" i="61"/>
  <c r="L86" i="61"/>
  <c r="K86" i="61"/>
  <c r="J86" i="61"/>
  <c r="I86" i="61"/>
  <c r="H86" i="61"/>
  <c r="G86" i="61"/>
  <c r="F86" i="61"/>
  <c r="E86" i="61"/>
  <c r="D86" i="61"/>
  <c r="BW85" i="61"/>
  <c r="BV85" i="61"/>
  <c r="BU85" i="61"/>
  <c r="BT85" i="61"/>
  <c r="BS85" i="61"/>
  <c r="BR85" i="61"/>
  <c r="BQ85" i="61"/>
  <c r="BP85" i="61"/>
  <c r="BO85" i="61"/>
  <c r="BN85" i="61"/>
  <c r="BM85" i="61"/>
  <c r="BL85" i="61"/>
  <c r="BK85" i="61"/>
  <c r="BJ85" i="61"/>
  <c r="BI85" i="61"/>
  <c r="BH85" i="61"/>
  <c r="BG85" i="61"/>
  <c r="BF85" i="61"/>
  <c r="BE85" i="61"/>
  <c r="BD85" i="61"/>
  <c r="BC85" i="61"/>
  <c r="BB85" i="61"/>
  <c r="BA85" i="61"/>
  <c r="AZ85" i="61"/>
  <c r="AY85" i="61"/>
  <c r="AX85" i="61"/>
  <c r="AW85" i="61"/>
  <c r="AV85" i="61"/>
  <c r="AU85" i="61"/>
  <c r="AT85" i="61"/>
  <c r="AS85" i="61"/>
  <c r="AR85" i="61"/>
  <c r="AQ85" i="61"/>
  <c r="AP85" i="61"/>
  <c r="AO85" i="61"/>
  <c r="AN85" i="61"/>
  <c r="AM85" i="61"/>
  <c r="AL85" i="61"/>
  <c r="AK85" i="61"/>
  <c r="AJ85" i="61"/>
  <c r="AI85" i="61"/>
  <c r="AH85" i="61"/>
  <c r="AG85" i="61"/>
  <c r="AF85" i="61"/>
  <c r="AE85" i="61"/>
  <c r="AD85" i="61"/>
  <c r="AC85" i="61"/>
  <c r="AB85" i="61"/>
  <c r="AA85" i="61"/>
  <c r="Z85" i="61"/>
  <c r="Y85" i="61"/>
  <c r="X85" i="61"/>
  <c r="W85" i="61"/>
  <c r="V85" i="61"/>
  <c r="U85" i="61"/>
  <c r="T85" i="61"/>
  <c r="S85" i="61"/>
  <c r="R85" i="61"/>
  <c r="Q85" i="61"/>
  <c r="P85" i="61"/>
  <c r="O85" i="61"/>
  <c r="N85" i="61"/>
  <c r="M85" i="61"/>
  <c r="L85" i="61"/>
  <c r="K85" i="61"/>
  <c r="J85" i="61"/>
  <c r="I85" i="61"/>
  <c r="H85" i="61"/>
  <c r="G85" i="61"/>
  <c r="F85" i="61"/>
  <c r="E85" i="61"/>
  <c r="D85" i="61"/>
  <c r="BW87" i="62"/>
  <c r="BV87" i="62"/>
  <c r="BU87" i="62"/>
  <c r="BT87" i="62"/>
  <c r="BS87" i="62"/>
  <c r="BR87" i="62"/>
  <c r="BQ87" i="62"/>
  <c r="BP87" i="62"/>
  <c r="BO87" i="62"/>
  <c r="BN87" i="62"/>
  <c r="BM87" i="62"/>
  <c r="BL87" i="62"/>
  <c r="BK87" i="62"/>
  <c r="BJ87" i="62"/>
  <c r="BI87" i="62"/>
  <c r="BH87" i="62"/>
  <c r="BG87" i="62"/>
  <c r="BF87" i="62"/>
  <c r="BE87" i="62"/>
  <c r="BD87" i="62"/>
  <c r="BC87" i="62"/>
  <c r="BB87" i="62"/>
  <c r="BA87" i="62"/>
  <c r="AZ87" i="62"/>
  <c r="AY87" i="62"/>
  <c r="AX87" i="62"/>
  <c r="AW87" i="62"/>
  <c r="AV87" i="62"/>
  <c r="AU87" i="62"/>
  <c r="AT87" i="62"/>
  <c r="AS87" i="62"/>
  <c r="AR87" i="62"/>
  <c r="AQ87" i="62"/>
  <c r="AP87" i="62"/>
  <c r="AO87" i="62"/>
  <c r="AN87" i="62"/>
  <c r="AM87" i="62"/>
  <c r="AL87" i="62"/>
  <c r="AK87" i="62"/>
  <c r="AJ87" i="62"/>
  <c r="AI87" i="62"/>
  <c r="AH87" i="62"/>
  <c r="AG87" i="62"/>
  <c r="AF87" i="62"/>
  <c r="AE87" i="62"/>
  <c r="AD87" i="62"/>
  <c r="AC87" i="62"/>
  <c r="AB87" i="62"/>
  <c r="AA87" i="62"/>
  <c r="Z87" i="62"/>
  <c r="Y87" i="62"/>
  <c r="X87" i="62"/>
  <c r="W87" i="62"/>
  <c r="V87" i="62"/>
  <c r="U87" i="62"/>
  <c r="T87" i="62"/>
  <c r="S87" i="62"/>
  <c r="R87" i="62"/>
  <c r="Q87" i="62"/>
  <c r="P87" i="62"/>
  <c r="O87" i="62"/>
  <c r="N87" i="62"/>
  <c r="M87" i="62"/>
  <c r="L87" i="62"/>
  <c r="K87" i="62"/>
  <c r="J87" i="62"/>
  <c r="I87" i="62"/>
  <c r="H87" i="62"/>
  <c r="G87" i="62"/>
  <c r="D87" i="62"/>
  <c r="BW86" i="62"/>
  <c r="BV86" i="62"/>
  <c r="BU86" i="62"/>
  <c r="BT86" i="62"/>
  <c r="BS86" i="62"/>
  <c r="BR86" i="62"/>
  <c r="BQ86" i="62"/>
  <c r="BP86" i="62"/>
  <c r="BO86" i="62"/>
  <c r="BN86" i="62"/>
  <c r="BM86" i="62"/>
  <c r="BL86" i="62"/>
  <c r="BK86" i="62"/>
  <c r="BJ86" i="62"/>
  <c r="BI86" i="62"/>
  <c r="BH86" i="62"/>
  <c r="BG86" i="62"/>
  <c r="BF86" i="62"/>
  <c r="BE86" i="62"/>
  <c r="BD86" i="62"/>
  <c r="BC86" i="62"/>
  <c r="BB86" i="62"/>
  <c r="BA86" i="62"/>
  <c r="AZ86" i="62"/>
  <c r="AY86" i="62"/>
  <c r="AX86" i="62"/>
  <c r="AW86" i="62"/>
  <c r="AV86" i="62"/>
  <c r="AU86" i="62"/>
  <c r="AT86" i="62"/>
  <c r="AS86" i="62"/>
  <c r="AR86" i="62"/>
  <c r="AQ86" i="62"/>
  <c r="AP86" i="62"/>
  <c r="AO86" i="62"/>
  <c r="AN86" i="62"/>
  <c r="AM86" i="62"/>
  <c r="AL86" i="62"/>
  <c r="AK86" i="62"/>
  <c r="AJ86" i="62"/>
  <c r="AI86" i="62"/>
  <c r="AH86" i="62"/>
  <c r="AG86" i="62"/>
  <c r="AF86" i="62"/>
  <c r="AE86" i="62"/>
  <c r="AD86" i="62"/>
  <c r="AC86" i="62"/>
  <c r="AB86" i="62"/>
  <c r="AA86" i="62"/>
  <c r="Z86" i="62"/>
  <c r="Y86" i="62"/>
  <c r="X86" i="62"/>
  <c r="W86" i="62"/>
  <c r="V86" i="62"/>
  <c r="U86" i="62"/>
  <c r="T86" i="62"/>
  <c r="S86" i="62"/>
  <c r="R86" i="62"/>
  <c r="Q86" i="62"/>
  <c r="P86" i="62"/>
  <c r="O86" i="62"/>
  <c r="N86" i="62"/>
  <c r="M86" i="62"/>
  <c r="L86" i="62"/>
  <c r="K86" i="62"/>
  <c r="J86" i="62"/>
  <c r="I86" i="62"/>
  <c r="H86" i="62"/>
  <c r="G86" i="62"/>
  <c r="F86" i="62"/>
  <c r="E86" i="62"/>
  <c r="D86" i="62"/>
  <c r="BW85" i="62"/>
  <c r="BV85" i="62"/>
  <c r="BU85" i="62"/>
  <c r="BT85" i="62"/>
  <c r="BS85" i="62"/>
  <c r="BR85" i="62"/>
  <c r="BQ85" i="62"/>
  <c r="BP85" i="62"/>
  <c r="BO85" i="62"/>
  <c r="BN85" i="62"/>
  <c r="BM85" i="62"/>
  <c r="BL85" i="62"/>
  <c r="BK85" i="62"/>
  <c r="BJ85" i="62"/>
  <c r="BI85" i="62"/>
  <c r="BH85" i="62"/>
  <c r="BG85" i="62"/>
  <c r="BF85" i="62"/>
  <c r="BE85" i="62"/>
  <c r="BD85" i="62"/>
  <c r="BC85" i="62"/>
  <c r="BB85" i="62"/>
  <c r="BA85" i="62"/>
  <c r="AZ85" i="62"/>
  <c r="AY85" i="62"/>
  <c r="AX85" i="62"/>
  <c r="AW85" i="62"/>
  <c r="AV85" i="62"/>
  <c r="AU85" i="62"/>
  <c r="AT85" i="62"/>
  <c r="AS85" i="62"/>
  <c r="AR85" i="62"/>
  <c r="AQ85" i="62"/>
  <c r="AP85" i="62"/>
  <c r="AO85" i="62"/>
  <c r="AN85" i="62"/>
  <c r="AM85" i="62"/>
  <c r="AL85" i="62"/>
  <c r="AK85" i="62"/>
  <c r="AJ85" i="62"/>
  <c r="AI85" i="62"/>
  <c r="AH85" i="62"/>
  <c r="AG85" i="62"/>
  <c r="AF85" i="62"/>
  <c r="AE85" i="62"/>
  <c r="AD85" i="62"/>
  <c r="AC85" i="62"/>
  <c r="AB85" i="62"/>
  <c r="AA85" i="62"/>
  <c r="Z85" i="62"/>
  <c r="Y85" i="62"/>
  <c r="X85" i="62"/>
  <c r="W85" i="62"/>
  <c r="V85" i="62"/>
  <c r="U85" i="62"/>
  <c r="T85" i="62"/>
  <c r="S85" i="62"/>
  <c r="R85" i="62"/>
  <c r="Q85" i="62"/>
  <c r="P85" i="62"/>
  <c r="O85" i="62"/>
  <c r="N85" i="62"/>
  <c r="M85" i="62"/>
  <c r="L85" i="62"/>
  <c r="K85" i="62"/>
  <c r="J85" i="62"/>
  <c r="I85" i="62"/>
  <c r="H85" i="62"/>
  <c r="G85" i="62"/>
  <c r="F85" i="62"/>
  <c r="E85" i="62"/>
  <c r="D85" i="62"/>
  <c r="BW87" i="57"/>
  <c r="BV87" i="57"/>
  <c r="BU87" i="57"/>
  <c r="BT87" i="57"/>
  <c r="BS87" i="57"/>
  <c r="BR87" i="57"/>
  <c r="BQ87" i="57"/>
  <c r="BP87" i="57"/>
  <c r="BO87" i="57"/>
  <c r="BN87" i="57"/>
  <c r="BM87" i="57"/>
  <c r="BL87" i="57"/>
  <c r="BK87" i="57"/>
  <c r="BJ87" i="57"/>
  <c r="BI87" i="57"/>
  <c r="BH87" i="57"/>
  <c r="BG87" i="57"/>
  <c r="BF87" i="57"/>
  <c r="BE87" i="57"/>
  <c r="BD87" i="57"/>
  <c r="BC87" i="57"/>
  <c r="BB87" i="57"/>
  <c r="BA87" i="57"/>
  <c r="AZ87" i="57"/>
  <c r="AY87" i="57"/>
  <c r="AX87" i="57"/>
  <c r="AW87" i="57"/>
  <c r="AV87" i="57"/>
  <c r="AU87" i="57"/>
  <c r="AT87" i="57"/>
  <c r="AS87" i="57"/>
  <c r="AR87" i="57"/>
  <c r="AQ87" i="57"/>
  <c r="AP87" i="57"/>
  <c r="AO87" i="57"/>
  <c r="AN87" i="57"/>
  <c r="AM87" i="57"/>
  <c r="AL87" i="57"/>
  <c r="AK87" i="57"/>
  <c r="AJ87" i="57"/>
  <c r="AI87" i="57"/>
  <c r="AH87" i="57"/>
  <c r="AG87" i="57"/>
  <c r="AF87" i="57"/>
  <c r="AE87" i="57"/>
  <c r="AD87" i="57"/>
  <c r="AC87" i="57"/>
  <c r="AB87" i="57"/>
  <c r="AA87" i="57"/>
  <c r="Z87" i="57"/>
  <c r="Y87" i="57"/>
  <c r="X87" i="57"/>
  <c r="W87" i="57"/>
  <c r="V87" i="57"/>
  <c r="U87" i="57"/>
  <c r="T87" i="57"/>
  <c r="S87" i="57"/>
  <c r="R87" i="57"/>
  <c r="Q87" i="57"/>
  <c r="P87" i="57"/>
  <c r="O87" i="57"/>
  <c r="N87" i="57"/>
  <c r="M87" i="57"/>
  <c r="L87" i="57"/>
  <c r="K87" i="57"/>
  <c r="J87" i="57"/>
  <c r="I87" i="57"/>
  <c r="H87" i="57"/>
  <c r="G87" i="57"/>
  <c r="D87" i="57"/>
  <c r="BW86" i="57"/>
  <c r="BV86" i="57"/>
  <c r="BU86" i="57"/>
  <c r="BT86" i="57"/>
  <c r="BS86" i="57"/>
  <c r="BR86" i="57"/>
  <c r="BQ86" i="57"/>
  <c r="BP86" i="57"/>
  <c r="BO86" i="57"/>
  <c r="BN86" i="57"/>
  <c r="BM86" i="57"/>
  <c r="BL86" i="57"/>
  <c r="BK86" i="57"/>
  <c r="BJ86" i="57"/>
  <c r="BI86" i="57"/>
  <c r="BH86" i="57"/>
  <c r="BG86" i="57"/>
  <c r="BF86" i="57"/>
  <c r="BE86" i="57"/>
  <c r="BD86" i="57"/>
  <c r="BC86" i="57"/>
  <c r="BB86"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V86" i="57"/>
  <c r="U86" i="57"/>
  <c r="T86" i="57"/>
  <c r="S86" i="57"/>
  <c r="R86" i="57"/>
  <c r="Q86" i="57"/>
  <c r="P86" i="57"/>
  <c r="O86" i="57"/>
  <c r="N86" i="57"/>
  <c r="M86" i="57"/>
  <c r="L86" i="57"/>
  <c r="K86" i="57"/>
  <c r="J86" i="57"/>
  <c r="I86" i="57"/>
  <c r="H86" i="57"/>
  <c r="G86" i="57"/>
  <c r="F86" i="57"/>
  <c r="E86" i="57"/>
  <c r="D86" i="57"/>
  <c r="BW85" i="57"/>
  <c r="BV85" i="57"/>
  <c r="BU85" i="57"/>
  <c r="BT85" i="57"/>
  <c r="BS85" i="57"/>
  <c r="BR85" i="57"/>
  <c r="BQ85" i="57"/>
  <c r="BP85" i="57"/>
  <c r="BO85" i="57"/>
  <c r="BN85" i="57"/>
  <c r="BM85" i="57"/>
  <c r="BL85" i="57"/>
  <c r="BK85" i="57"/>
  <c r="BJ85" i="57"/>
  <c r="BI85" i="57"/>
  <c r="BH85" i="57"/>
  <c r="BG85" i="57"/>
  <c r="BF85" i="57"/>
  <c r="BE85" i="57"/>
  <c r="BD85" i="57"/>
  <c r="BC85" i="57"/>
  <c r="BB85" i="57"/>
  <c r="BA85" i="57"/>
  <c r="AZ85" i="57"/>
  <c r="AY85" i="57"/>
  <c r="AX85" i="57"/>
  <c r="AW85" i="57"/>
  <c r="AV85" i="57"/>
  <c r="AU85" i="57"/>
  <c r="AT85" i="57"/>
  <c r="AS85" i="57"/>
  <c r="AR85" i="57"/>
  <c r="AQ85" i="57"/>
  <c r="AP85" i="57"/>
  <c r="AO85" i="57"/>
  <c r="AN85" i="57"/>
  <c r="AM85" i="57"/>
  <c r="AL85" i="57"/>
  <c r="AK85" i="57"/>
  <c r="AJ85" i="57"/>
  <c r="AI85" i="57"/>
  <c r="AH85" i="57"/>
  <c r="AG85" i="57"/>
  <c r="AF85" i="57"/>
  <c r="AE85" i="57"/>
  <c r="AD85" i="57"/>
  <c r="AC85" i="57"/>
  <c r="AB85" i="57"/>
  <c r="AA85" i="57"/>
  <c r="Z85" i="57"/>
  <c r="Y85" i="57"/>
  <c r="X85" i="57"/>
  <c r="W85" i="57"/>
  <c r="V85" i="57"/>
  <c r="U85" i="57"/>
  <c r="T85" i="57"/>
  <c r="S85" i="57"/>
  <c r="R85" i="57"/>
  <c r="Q85" i="57"/>
  <c r="P85" i="57"/>
  <c r="O85" i="57"/>
  <c r="N85" i="57"/>
  <c r="M85" i="57"/>
  <c r="L85" i="57"/>
  <c r="K85" i="57"/>
  <c r="J85" i="57"/>
  <c r="I85" i="57"/>
  <c r="H85" i="57"/>
  <c r="G85" i="57"/>
  <c r="F85" i="57"/>
  <c r="E85" i="57"/>
  <c r="D85" i="57"/>
  <c r="BW87" i="56"/>
  <c r="BV87" i="56"/>
  <c r="BU87" i="56"/>
  <c r="BT87" i="56"/>
  <c r="BS87" i="56"/>
  <c r="BR87" i="56"/>
  <c r="BQ87" i="56"/>
  <c r="BP87" i="56"/>
  <c r="BO87" i="56"/>
  <c r="BN87" i="56"/>
  <c r="BM87" i="56"/>
  <c r="BL87" i="56"/>
  <c r="BK87" i="56"/>
  <c r="BJ87" i="56"/>
  <c r="BI87" i="56"/>
  <c r="BH87" i="56"/>
  <c r="BG87" i="56"/>
  <c r="BF87" i="56"/>
  <c r="BE87" i="56"/>
  <c r="BD87" i="56"/>
  <c r="BC87" i="56"/>
  <c r="BB87" i="56"/>
  <c r="BA87" i="56"/>
  <c r="AZ87" i="56"/>
  <c r="AY87" i="56"/>
  <c r="AX87" i="56"/>
  <c r="AW87" i="56"/>
  <c r="AV87" i="56"/>
  <c r="AU87" i="56"/>
  <c r="AT87" i="56"/>
  <c r="AS87" i="56"/>
  <c r="AR87" i="56"/>
  <c r="AQ87" i="56"/>
  <c r="AP87" i="56"/>
  <c r="AO87" i="56"/>
  <c r="AN87" i="56"/>
  <c r="AM87" i="56"/>
  <c r="AL87" i="56"/>
  <c r="AK87" i="56"/>
  <c r="AJ87" i="56"/>
  <c r="AI87" i="56"/>
  <c r="AH87" i="56"/>
  <c r="AG87" i="56"/>
  <c r="AF87" i="56"/>
  <c r="AE87" i="56"/>
  <c r="AD87" i="56"/>
  <c r="AC87" i="56"/>
  <c r="AB87" i="56"/>
  <c r="AA87" i="56"/>
  <c r="Z87" i="56"/>
  <c r="Y87" i="56"/>
  <c r="X87" i="56"/>
  <c r="W87" i="56"/>
  <c r="V87" i="56"/>
  <c r="U87" i="56"/>
  <c r="T87" i="56"/>
  <c r="S87" i="56"/>
  <c r="R87" i="56"/>
  <c r="Q87" i="56"/>
  <c r="P87" i="56"/>
  <c r="O87" i="56"/>
  <c r="N87" i="56"/>
  <c r="M87" i="56"/>
  <c r="L87" i="56"/>
  <c r="K87" i="56"/>
  <c r="J87" i="56"/>
  <c r="I87" i="56"/>
  <c r="H87" i="56"/>
  <c r="G87" i="56"/>
  <c r="D87" i="56"/>
  <c r="BW86" i="56"/>
  <c r="BV86" i="56"/>
  <c r="BU86" i="56"/>
  <c r="BT86" i="56"/>
  <c r="BS86" i="56"/>
  <c r="BR86" i="56"/>
  <c r="BQ86" i="56"/>
  <c r="BP86" i="56"/>
  <c r="BO86" i="56"/>
  <c r="BN86" i="56"/>
  <c r="BM86" i="56"/>
  <c r="BL86" i="56"/>
  <c r="BK86" i="56"/>
  <c r="BJ86" i="56"/>
  <c r="BI86" i="56"/>
  <c r="BH86" i="56"/>
  <c r="BG86" i="56"/>
  <c r="BF86" i="56"/>
  <c r="BE86" i="56"/>
  <c r="BD86" i="56"/>
  <c r="BC86" i="56"/>
  <c r="BB86" i="56"/>
  <c r="BA86" i="56"/>
  <c r="AZ86" i="56"/>
  <c r="AY86" i="56"/>
  <c r="AX86" i="56"/>
  <c r="AW86" i="56"/>
  <c r="AV86" i="56"/>
  <c r="AU86" i="56"/>
  <c r="AT86" i="56"/>
  <c r="AS86" i="56"/>
  <c r="AR86" i="56"/>
  <c r="AQ86" i="56"/>
  <c r="AP86" i="56"/>
  <c r="AO86" i="56"/>
  <c r="AN86" i="56"/>
  <c r="AM86" i="56"/>
  <c r="AL86" i="56"/>
  <c r="AK86" i="56"/>
  <c r="AJ86" i="56"/>
  <c r="AI86" i="56"/>
  <c r="AH86" i="56"/>
  <c r="AG86" i="56"/>
  <c r="AF86" i="56"/>
  <c r="AE86" i="56"/>
  <c r="AD86" i="56"/>
  <c r="AC86" i="56"/>
  <c r="AB86" i="56"/>
  <c r="AA86" i="56"/>
  <c r="Z86" i="56"/>
  <c r="Y86" i="56"/>
  <c r="X86" i="56"/>
  <c r="W86" i="56"/>
  <c r="V86" i="56"/>
  <c r="U86" i="56"/>
  <c r="T86" i="56"/>
  <c r="S86" i="56"/>
  <c r="R86" i="56"/>
  <c r="Q86" i="56"/>
  <c r="P86" i="56"/>
  <c r="O86" i="56"/>
  <c r="N86" i="56"/>
  <c r="M86" i="56"/>
  <c r="L86" i="56"/>
  <c r="K86" i="56"/>
  <c r="J86" i="56"/>
  <c r="I86" i="56"/>
  <c r="H86" i="56"/>
  <c r="G86" i="56"/>
  <c r="F86" i="56"/>
  <c r="E86" i="56"/>
  <c r="D86" i="56"/>
  <c r="BW85" i="56"/>
  <c r="BV85" i="56"/>
  <c r="BU85" i="56"/>
  <c r="BT85" i="56"/>
  <c r="BS85" i="56"/>
  <c r="BR85" i="56"/>
  <c r="BQ85" i="56"/>
  <c r="BP85" i="56"/>
  <c r="BO85" i="56"/>
  <c r="BN85" i="56"/>
  <c r="BM85" i="56"/>
  <c r="BL85" i="56"/>
  <c r="BK85" i="56"/>
  <c r="BJ85" i="56"/>
  <c r="BI85" i="56"/>
  <c r="BH85" i="56"/>
  <c r="BG85" i="56"/>
  <c r="BF85" i="56"/>
  <c r="BE85" i="56"/>
  <c r="BD85" i="56"/>
  <c r="BC85" i="56"/>
  <c r="BB85" i="56"/>
  <c r="BA85" i="56"/>
  <c r="AZ85" i="56"/>
  <c r="AY85" i="56"/>
  <c r="AX85" i="56"/>
  <c r="AW85" i="56"/>
  <c r="AV85" i="56"/>
  <c r="AU85" i="56"/>
  <c r="AT85" i="56"/>
  <c r="AS85" i="56"/>
  <c r="AR85" i="56"/>
  <c r="AQ85" i="56"/>
  <c r="AP85" i="56"/>
  <c r="AO85" i="56"/>
  <c r="AN85" i="56"/>
  <c r="AM85" i="56"/>
  <c r="AL85" i="56"/>
  <c r="AK85" i="56"/>
  <c r="AJ85" i="56"/>
  <c r="AI85" i="56"/>
  <c r="AH85" i="56"/>
  <c r="AG85" i="56"/>
  <c r="AF85" i="56"/>
  <c r="AE85" i="56"/>
  <c r="AD85" i="56"/>
  <c r="AC85" i="56"/>
  <c r="AB85" i="56"/>
  <c r="AA85" i="56"/>
  <c r="Z85" i="56"/>
  <c r="Y85" i="56"/>
  <c r="X85" i="56"/>
  <c r="W85" i="56"/>
  <c r="V85" i="56"/>
  <c r="U85" i="56"/>
  <c r="T85" i="56"/>
  <c r="S85" i="56"/>
  <c r="R85" i="56"/>
  <c r="Q85" i="56"/>
  <c r="P85" i="56"/>
  <c r="O85" i="56"/>
  <c r="N85" i="56"/>
  <c r="M85" i="56"/>
  <c r="L85" i="56"/>
  <c r="K85" i="56"/>
  <c r="J85" i="56"/>
  <c r="I85" i="56"/>
  <c r="H85" i="56"/>
  <c r="G85" i="56"/>
  <c r="F85" i="56"/>
  <c r="E85" i="56"/>
  <c r="D85" i="56"/>
  <c r="BW87" i="55"/>
  <c r="BV87" i="55"/>
  <c r="BU87" i="55"/>
  <c r="BT87" i="55"/>
  <c r="BS87" i="55"/>
  <c r="BR87" i="55"/>
  <c r="BQ87" i="55"/>
  <c r="BP87" i="55"/>
  <c r="BO87" i="55"/>
  <c r="BN87" i="55"/>
  <c r="BM87" i="55"/>
  <c r="BL87" i="55"/>
  <c r="BK87" i="55"/>
  <c r="BJ87" i="55"/>
  <c r="BI87" i="55"/>
  <c r="BH87" i="55"/>
  <c r="BG87" i="55"/>
  <c r="BF87" i="55"/>
  <c r="BE87" i="55"/>
  <c r="BD87" i="55"/>
  <c r="BC87" i="55"/>
  <c r="BB87" i="55"/>
  <c r="BA87" i="55"/>
  <c r="AZ87" i="55"/>
  <c r="AY87" i="55"/>
  <c r="AX87" i="55"/>
  <c r="AW87" i="55"/>
  <c r="AV87" i="55"/>
  <c r="AU87" i="55"/>
  <c r="AT87" i="55"/>
  <c r="AS87" i="55"/>
  <c r="AR87" i="55"/>
  <c r="AQ87" i="55"/>
  <c r="AP87" i="55"/>
  <c r="AO87" i="55"/>
  <c r="AN87" i="55"/>
  <c r="AM87" i="55"/>
  <c r="AL87" i="55"/>
  <c r="AK87" i="55"/>
  <c r="AJ87" i="55"/>
  <c r="AI87" i="55"/>
  <c r="AH87" i="55"/>
  <c r="AG87" i="55"/>
  <c r="AF87" i="55"/>
  <c r="AE87" i="55"/>
  <c r="AD87" i="55"/>
  <c r="AC87" i="55"/>
  <c r="AB87" i="55"/>
  <c r="AA87" i="55"/>
  <c r="Z87" i="55"/>
  <c r="Y87" i="55"/>
  <c r="X87" i="55"/>
  <c r="W87" i="55"/>
  <c r="V87" i="55"/>
  <c r="U87" i="55"/>
  <c r="T87" i="55"/>
  <c r="S87" i="55"/>
  <c r="R87" i="55"/>
  <c r="Q87" i="55"/>
  <c r="P87" i="55"/>
  <c r="O87" i="55"/>
  <c r="N87" i="55"/>
  <c r="M87" i="55"/>
  <c r="L87" i="55"/>
  <c r="K87" i="55"/>
  <c r="J87" i="55"/>
  <c r="I87" i="55"/>
  <c r="H87" i="55"/>
  <c r="G87" i="55"/>
  <c r="D87" i="55"/>
  <c r="BW86" i="55"/>
  <c r="BV86" i="55"/>
  <c r="BU86" i="55"/>
  <c r="BT86" i="55"/>
  <c r="BS86" i="55"/>
  <c r="BR86" i="55"/>
  <c r="BQ86" i="55"/>
  <c r="BP86" i="55"/>
  <c r="BO86" i="55"/>
  <c r="BN86" i="55"/>
  <c r="BM86" i="55"/>
  <c r="BL86" i="55"/>
  <c r="BK86" i="55"/>
  <c r="BJ86" i="55"/>
  <c r="BI86" i="55"/>
  <c r="BH86" i="55"/>
  <c r="BG86" i="55"/>
  <c r="BF86" i="55"/>
  <c r="BE86" i="55"/>
  <c r="BD86" i="55"/>
  <c r="BC86" i="55"/>
  <c r="BB86" i="55"/>
  <c r="BA86" i="55"/>
  <c r="AZ86" i="55"/>
  <c r="AY86" i="55"/>
  <c r="AX86" i="55"/>
  <c r="AW86" i="55"/>
  <c r="AV86" i="55"/>
  <c r="AU86" i="55"/>
  <c r="AT86" i="55"/>
  <c r="AS86" i="55"/>
  <c r="AR86" i="55"/>
  <c r="AQ86" i="55"/>
  <c r="AP86" i="55"/>
  <c r="AO86" i="55"/>
  <c r="AN86" i="55"/>
  <c r="AM86" i="55"/>
  <c r="AL86" i="55"/>
  <c r="AK86" i="55"/>
  <c r="AJ86" i="55"/>
  <c r="AI86" i="55"/>
  <c r="AH86" i="55"/>
  <c r="AG86" i="55"/>
  <c r="AF86" i="55"/>
  <c r="AE86" i="55"/>
  <c r="AD86" i="55"/>
  <c r="AC86" i="55"/>
  <c r="AB86" i="55"/>
  <c r="AA86" i="55"/>
  <c r="Z86" i="55"/>
  <c r="Y86" i="55"/>
  <c r="X86" i="55"/>
  <c r="W86" i="55"/>
  <c r="V86" i="55"/>
  <c r="U86" i="55"/>
  <c r="T86" i="55"/>
  <c r="S86" i="55"/>
  <c r="R86" i="55"/>
  <c r="Q86" i="55"/>
  <c r="P86" i="55"/>
  <c r="O86" i="55"/>
  <c r="N86" i="55"/>
  <c r="M86" i="55"/>
  <c r="L86" i="55"/>
  <c r="K86" i="55"/>
  <c r="J86" i="55"/>
  <c r="I86" i="55"/>
  <c r="H86" i="55"/>
  <c r="G86" i="55"/>
  <c r="F86" i="55"/>
  <c r="E86" i="55"/>
  <c r="D86" i="55"/>
  <c r="BW85" i="55"/>
  <c r="BV85" i="55"/>
  <c r="BU85" i="55"/>
  <c r="BT85" i="55"/>
  <c r="BS85" i="55"/>
  <c r="BR85" i="55"/>
  <c r="BQ85" i="55"/>
  <c r="BP85" i="55"/>
  <c r="BO85" i="55"/>
  <c r="BN85" i="55"/>
  <c r="BM85" i="55"/>
  <c r="BL85" i="55"/>
  <c r="BK85" i="55"/>
  <c r="BJ85" i="55"/>
  <c r="BI85" i="55"/>
  <c r="BH85" i="55"/>
  <c r="BG85" i="55"/>
  <c r="BF85" i="55"/>
  <c r="BE85" i="55"/>
  <c r="BD85" i="55"/>
  <c r="BC85" i="55"/>
  <c r="BB85" i="55"/>
  <c r="BA85" i="55"/>
  <c r="AZ85" i="55"/>
  <c r="AY85" i="55"/>
  <c r="AX85" i="55"/>
  <c r="AW85" i="55"/>
  <c r="AV85" i="55"/>
  <c r="AU85" i="55"/>
  <c r="AT85" i="55"/>
  <c r="AS85" i="55"/>
  <c r="AR85" i="55"/>
  <c r="AQ85" i="55"/>
  <c r="AP85" i="55"/>
  <c r="AO85" i="55"/>
  <c r="AN85" i="55"/>
  <c r="AM85" i="55"/>
  <c r="AL85" i="55"/>
  <c r="AK85" i="55"/>
  <c r="AJ85" i="55"/>
  <c r="AI85" i="55"/>
  <c r="AH85" i="55"/>
  <c r="AG85" i="55"/>
  <c r="AF85" i="55"/>
  <c r="AE85" i="55"/>
  <c r="AD85" i="55"/>
  <c r="AC85" i="55"/>
  <c r="AB85" i="55"/>
  <c r="AA85" i="55"/>
  <c r="Z85" i="55"/>
  <c r="Y85" i="55"/>
  <c r="X85" i="55"/>
  <c r="W85" i="55"/>
  <c r="V85" i="55"/>
  <c r="U85" i="55"/>
  <c r="T85" i="55"/>
  <c r="S85" i="55"/>
  <c r="R85" i="55"/>
  <c r="Q85" i="55"/>
  <c r="P85" i="55"/>
  <c r="O85" i="55"/>
  <c r="N85" i="55"/>
  <c r="M85" i="55"/>
  <c r="L85" i="55"/>
  <c r="K85" i="55"/>
  <c r="J85" i="55"/>
  <c r="I85" i="55"/>
  <c r="H85" i="55"/>
  <c r="G85" i="55"/>
  <c r="F85" i="55"/>
  <c r="E85" i="55"/>
  <c r="D85" i="55"/>
  <c r="BV87" i="54"/>
  <c r="BU87" i="54"/>
  <c r="BT87" i="54"/>
  <c r="BS87" i="54"/>
  <c r="BR87" i="54"/>
  <c r="BQ87" i="54"/>
  <c r="BP87" i="54"/>
  <c r="BO87" i="54"/>
  <c r="BN87" i="54"/>
  <c r="BM87" i="54"/>
  <c r="BL87" i="54"/>
  <c r="BK87" i="54"/>
  <c r="BJ87" i="54"/>
  <c r="BI87" i="54"/>
  <c r="BH87" i="54"/>
  <c r="BG87" i="54"/>
  <c r="BF87" i="54"/>
  <c r="BE87" i="54"/>
  <c r="BD87" i="54"/>
  <c r="BC87" i="54"/>
  <c r="BB87" i="54"/>
  <c r="BA87" i="54"/>
  <c r="AZ87" i="54"/>
  <c r="AY87" i="54"/>
  <c r="AX87" i="54"/>
  <c r="AW87" i="54"/>
  <c r="AV87" i="54"/>
  <c r="AU87" i="54"/>
  <c r="AT87" i="54"/>
  <c r="AS87" i="54"/>
  <c r="AR87" i="54"/>
  <c r="AQ87" i="54"/>
  <c r="AP87" i="54"/>
  <c r="AO87" i="54"/>
  <c r="AN87" i="54"/>
  <c r="AM87" i="54"/>
  <c r="AL87" i="54"/>
  <c r="AK87" i="54"/>
  <c r="AJ87" i="54"/>
  <c r="AI87" i="54"/>
  <c r="AH87" i="54"/>
  <c r="AG87" i="54"/>
  <c r="AF87" i="54"/>
  <c r="AE87" i="54"/>
  <c r="AD87" i="54"/>
  <c r="AC87" i="54"/>
  <c r="AB87" i="54"/>
  <c r="AA87" i="54"/>
  <c r="Z87" i="54"/>
  <c r="Y87" i="54"/>
  <c r="X87" i="54"/>
  <c r="W87" i="54"/>
  <c r="V87" i="54"/>
  <c r="U87" i="54"/>
  <c r="T87" i="54"/>
  <c r="S87" i="54"/>
  <c r="R87" i="54"/>
  <c r="Q87" i="54"/>
  <c r="P87" i="54"/>
  <c r="O87" i="54"/>
  <c r="N87" i="54"/>
  <c r="M87" i="54"/>
  <c r="L87" i="54"/>
  <c r="K87" i="54"/>
  <c r="J87" i="54"/>
  <c r="I87" i="54"/>
  <c r="H87" i="54"/>
  <c r="G87" i="54"/>
  <c r="D87" i="54"/>
  <c r="BV86" i="54"/>
  <c r="BU86" i="54"/>
  <c r="BT86" i="54"/>
  <c r="BS86" i="54"/>
  <c r="BR86" i="54"/>
  <c r="BQ86" i="54"/>
  <c r="BP86" i="54"/>
  <c r="BO86" i="54"/>
  <c r="BN86" i="54"/>
  <c r="BM86" i="54"/>
  <c r="BL86" i="54"/>
  <c r="BK86" i="54"/>
  <c r="BJ86" i="54"/>
  <c r="BI86" i="54"/>
  <c r="BH86" i="54"/>
  <c r="BG86" i="54"/>
  <c r="BF86" i="54"/>
  <c r="BE86" i="54"/>
  <c r="BD86" i="54"/>
  <c r="BC86" i="54"/>
  <c r="BB86" i="54"/>
  <c r="BA86" i="54"/>
  <c r="AZ86" i="54"/>
  <c r="AY86" i="54"/>
  <c r="AX86" i="54"/>
  <c r="AW86" i="54"/>
  <c r="AV86" i="54"/>
  <c r="AU86" i="54"/>
  <c r="AT86" i="54"/>
  <c r="AS86" i="54"/>
  <c r="AR86" i="54"/>
  <c r="AQ86" i="54"/>
  <c r="AP86" i="54"/>
  <c r="AO86" i="54"/>
  <c r="AN86" i="54"/>
  <c r="AM86" i="54"/>
  <c r="AL86" i="54"/>
  <c r="AK86" i="54"/>
  <c r="AJ86" i="54"/>
  <c r="AI86" i="54"/>
  <c r="AH86" i="54"/>
  <c r="AG86" i="54"/>
  <c r="AF86" i="54"/>
  <c r="AE86" i="54"/>
  <c r="AD86" i="54"/>
  <c r="AC86" i="54"/>
  <c r="AB86" i="54"/>
  <c r="AA86" i="54"/>
  <c r="Z86" i="54"/>
  <c r="Y86" i="54"/>
  <c r="X86" i="54"/>
  <c r="W86" i="54"/>
  <c r="V86" i="54"/>
  <c r="U86" i="54"/>
  <c r="T86" i="54"/>
  <c r="S86" i="54"/>
  <c r="R86" i="54"/>
  <c r="Q86" i="54"/>
  <c r="P86" i="54"/>
  <c r="O86" i="54"/>
  <c r="N86" i="54"/>
  <c r="M86" i="54"/>
  <c r="L86" i="54"/>
  <c r="K86" i="54"/>
  <c r="J86" i="54"/>
  <c r="I86" i="54"/>
  <c r="H86" i="54"/>
  <c r="G86" i="54"/>
  <c r="F86" i="54"/>
  <c r="E86" i="54"/>
  <c r="D86" i="54"/>
  <c r="BV85" i="54"/>
  <c r="BU85" i="54"/>
  <c r="BT85" i="54"/>
  <c r="BS85" i="54"/>
  <c r="BR85" i="54"/>
  <c r="BQ85" i="54"/>
  <c r="BP85" i="54"/>
  <c r="BO85" i="54"/>
  <c r="BN85" i="54"/>
  <c r="BM85" i="54"/>
  <c r="BL85" i="54"/>
  <c r="BK85" i="54"/>
  <c r="BJ85" i="54"/>
  <c r="BI85" i="54"/>
  <c r="BH85" i="54"/>
  <c r="BG85" i="54"/>
  <c r="BF85" i="54"/>
  <c r="BE85" i="54"/>
  <c r="BD85" i="54"/>
  <c r="BC85" i="54"/>
  <c r="BB85" i="54"/>
  <c r="BA85" i="54"/>
  <c r="AZ85" i="54"/>
  <c r="AY85" i="54"/>
  <c r="AX85" i="54"/>
  <c r="AW85" i="54"/>
  <c r="AV85" i="54"/>
  <c r="AU85" i="54"/>
  <c r="AT85" i="54"/>
  <c r="AS85" i="54"/>
  <c r="AR85" i="54"/>
  <c r="AQ85" i="54"/>
  <c r="AP85" i="54"/>
  <c r="AO85" i="54"/>
  <c r="AN85" i="54"/>
  <c r="AM85" i="54"/>
  <c r="AL85" i="54"/>
  <c r="AK85" i="54"/>
  <c r="AJ85" i="54"/>
  <c r="AI85" i="54"/>
  <c r="AH85" i="54"/>
  <c r="AG85" i="54"/>
  <c r="AF85" i="54"/>
  <c r="AE85" i="54"/>
  <c r="AD85" i="54"/>
  <c r="AC85" i="54"/>
  <c r="AB85" i="54"/>
  <c r="AA85" i="54"/>
  <c r="Z85" i="54"/>
  <c r="Y85" i="54"/>
  <c r="X85" i="54"/>
  <c r="W85" i="54"/>
  <c r="V85" i="54"/>
  <c r="U85" i="54"/>
  <c r="T85" i="54"/>
  <c r="S85" i="54"/>
  <c r="R85" i="54"/>
  <c r="Q85" i="54"/>
  <c r="P85" i="54"/>
  <c r="O85" i="54"/>
  <c r="N85" i="54"/>
  <c r="M85" i="54"/>
  <c r="L85" i="54"/>
  <c r="K85" i="54"/>
  <c r="J85" i="54"/>
  <c r="I85" i="54"/>
  <c r="H85" i="54"/>
  <c r="G85" i="54"/>
  <c r="F85" i="54"/>
  <c r="E85" i="54"/>
  <c r="D85" i="54"/>
  <c r="BV87" i="53"/>
  <c r="BU87" i="53"/>
  <c r="BT87" i="53"/>
  <c r="BS87" i="53"/>
  <c r="BR87" i="53"/>
  <c r="BQ87" i="53"/>
  <c r="BP87" i="53"/>
  <c r="BO87" i="53"/>
  <c r="BN87" i="53"/>
  <c r="BM87" i="53"/>
  <c r="BL87" i="53"/>
  <c r="BK87" i="53"/>
  <c r="BJ87" i="53"/>
  <c r="BI87" i="53"/>
  <c r="BH87" i="53"/>
  <c r="BG87" i="53"/>
  <c r="BF87" i="53"/>
  <c r="BE87" i="53"/>
  <c r="BD87" i="53"/>
  <c r="BC87" i="53"/>
  <c r="BB87" i="53"/>
  <c r="BA87" i="53"/>
  <c r="AZ87" i="53"/>
  <c r="AY87" i="53"/>
  <c r="AX87" i="53"/>
  <c r="AW87" i="53"/>
  <c r="AV87" i="53"/>
  <c r="AU87" i="53"/>
  <c r="AT87" i="53"/>
  <c r="AS87" i="53"/>
  <c r="AR87" i="53"/>
  <c r="AQ87" i="53"/>
  <c r="AP87" i="53"/>
  <c r="AO87" i="53"/>
  <c r="AN87" i="53"/>
  <c r="AM87" i="53"/>
  <c r="AL87" i="53"/>
  <c r="AK87" i="53"/>
  <c r="AJ87" i="53"/>
  <c r="AI87" i="53"/>
  <c r="AH87" i="53"/>
  <c r="AG87" i="53"/>
  <c r="AF87" i="53"/>
  <c r="AE87" i="53"/>
  <c r="AD87" i="53"/>
  <c r="AC87" i="53"/>
  <c r="AB87" i="53"/>
  <c r="AA87" i="53"/>
  <c r="Z87" i="53"/>
  <c r="Y87" i="53"/>
  <c r="X87" i="53"/>
  <c r="W87" i="53"/>
  <c r="V87" i="53"/>
  <c r="U87" i="53"/>
  <c r="T87" i="53"/>
  <c r="S87" i="53"/>
  <c r="R87" i="53"/>
  <c r="Q87" i="53"/>
  <c r="P87" i="53"/>
  <c r="O87" i="53"/>
  <c r="N87" i="53"/>
  <c r="M87" i="53"/>
  <c r="L87" i="53"/>
  <c r="K87" i="53"/>
  <c r="J87" i="53"/>
  <c r="I87" i="53"/>
  <c r="H87" i="53"/>
  <c r="G87" i="53"/>
  <c r="D87" i="53"/>
  <c r="BV86" i="53"/>
  <c r="BU86" i="53"/>
  <c r="BT86" i="53"/>
  <c r="BS86" i="53"/>
  <c r="BR86" i="53"/>
  <c r="BQ86" i="53"/>
  <c r="BP86" i="53"/>
  <c r="BO86" i="53"/>
  <c r="BN86" i="53"/>
  <c r="BM86" i="53"/>
  <c r="BL86" i="53"/>
  <c r="BK86" i="53"/>
  <c r="BJ86" i="53"/>
  <c r="BI86" i="53"/>
  <c r="BH86" i="53"/>
  <c r="BG86" i="53"/>
  <c r="BF86" i="53"/>
  <c r="BE86" i="53"/>
  <c r="BD86" i="53"/>
  <c r="BC86" i="53"/>
  <c r="BB86" i="53"/>
  <c r="BA86" i="53"/>
  <c r="AZ86" i="53"/>
  <c r="AY86" i="53"/>
  <c r="AX86" i="53"/>
  <c r="AW86" i="53"/>
  <c r="AV86" i="53"/>
  <c r="AU86" i="53"/>
  <c r="AT86" i="53"/>
  <c r="AS86" i="53"/>
  <c r="AR86" i="53"/>
  <c r="AQ86" i="53"/>
  <c r="AP86" i="53"/>
  <c r="AO86" i="53"/>
  <c r="AN86" i="53"/>
  <c r="AM86" i="53"/>
  <c r="AL86" i="53"/>
  <c r="AK86" i="53"/>
  <c r="AJ86" i="53"/>
  <c r="AI86" i="53"/>
  <c r="AH86" i="53"/>
  <c r="AG86" i="53"/>
  <c r="AF86" i="53"/>
  <c r="AE86" i="53"/>
  <c r="AD86" i="53"/>
  <c r="AC86" i="53"/>
  <c r="AB86" i="53"/>
  <c r="AA86" i="53"/>
  <c r="Z86" i="53"/>
  <c r="Y86" i="53"/>
  <c r="X86" i="53"/>
  <c r="W86" i="53"/>
  <c r="V86" i="53"/>
  <c r="U86" i="53"/>
  <c r="T86" i="53"/>
  <c r="S86" i="53"/>
  <c r="R86" i="53"/>
  <c r="Q86" i="53"/>
  <c r="P86" i="53"/>
  <c r="O86" i="53"/>
  <c r="N86" i="53"/>
  <c r="M86" i="53"/>
  <c r="L86" i="53"/>
  <c r="K86" i="53"/>
  <c r="J86" i="53"/>
  <c r="I86" i="53"/>
  <c r="H86" i="53"/>
  <c r="G86" i="53"/>
  <c r="F86" i="53"/>
  <c r="E86" i="53"/>
  <c r="D86" i="53"/>
  <c r="BV85" i="53"/>
  <c r="BU85" i="53"/>
  <c r="BT85" i="53"/>
  <c r="BS85" i="53"/>
  <c r="BR85" i="53"/>
  <c r="BQ85" i="53"/>
  <c r="BP85" i="53"/>
  <c r="BO85" i="53"/>
  <c r="BN85" i="53"/>
  <c r="BM85" i="53"/>
  <c r="BL85" i="53"/>
  <c r="BK85" i="53"/>
  <c r="BJ85" i="53"/>
  <c r="BI85" i="53"/>
  <c r="BH85" i="53"/>
  <c r="BG85" i="53"/>
  <c r="BF85" i="53"/>
  <c r="BE85" i="53"/>
  <c r="BD85" i="53"/>
  <c r="BC85" i="53"/>
  <c r="BB85" i="53"/>
  <c r="BA85" i="53"/>
  <c r="AZ85" i="53"/>
  <c r="AY85" i="53"/>
  <c r="AX85" i="53"/>
  <c r="AW85" i="53"/>
  <c r="AV85" i="53"/>
  <c r="AU85" i="53"/>
  <c r="AT85" i="53"/>
  <c r="AS85" i="53"/>
  <c r="AR85" i="53"/>
  <c r="AQ85" i="53"/>
  <c r="AP85" i="53"/>
  <c r="AO85" i="53"/>
  <c r="AN85" i="53"/>
  <c r="AM85" i="53"/>
  <c r="AL85" i="53"/>
  <c r="AK85" i="53"/>
  <c r="AJ85" i="53"/>
  <c r="AI85" i="53"/>
  <c r="AH85" i="53"/>
  <c r="AG85" i="53"/>
  <c r="AF85" i="53"/>
  <c r="AE85" i="53"/>
  <c r="AD85" i="53"/>
  <c r="AC85" i="53"/>
  <c r="AB85" i="53"/>
  <c r="AA85" i="53"/>
  <c r="Z85" i="53"/>
  <c r="Y85" i="53"/>
  <c r="X85" i="53"/>
  <c r="W85" i="53"/>
  <c r="V85" i="53"/>
  <c r="U85" i="53"/>
  <c r="T85" i="53"/>
  <c r="S85" i="53"/>
  <c r="R85" i="53"/>
  <c r="Q85" i="53"/>
  <c r="P85" i="53"/>
  <c r="O85" i="53"/>
  <c r="N85" i="53"/>
  <c r="M85" i="53"/>
  <c r="L85" i="53"/>
  <c r="K85" i="53"/>
  <c r="J85" i="53"/>
  <c r="I85" i="53"/>
  <c r="H85" i="53"/>
  <c r="G85" i="53"/>
  <c r="F85" i="53"/>
  <c r="E85" i="53"/>
  <c r="D85" i="53"/>
  <c r="G85" i="52"/>
  <c r="H85" i="52"/>
  <c r="I85" i="52"/>
  <c r="J85" i="52"/>
  <c r="K85" i="52"/>
  <c r="L85" i="52"/>
  <c r="M85" i="52"/>
  <c r="N85" i="52"/>
  <c r="O85" i="52"/>
  <c r="P85" i="52"/>
  <c r="Q85" i="52"/>
  <c r="R85" i="52"/>
  <c r="S85" i="52"/>
  <c r="T85" i="52"/>
  <c r="U85" i="52"/>
  <c r="V85" i="52"/>
  <c r="W85" i="52"/>
  <c r="X85" i="52"/>
  <c r="Y85" i="52"/>
  <c r="Z85" i="52"/>
  <c r="AA85" i="52"/>
  <c r="AB85" i="52"/>
  <c r="AC85" i="52"/>
  <c r="AD85" i="52"/>
  <c r="AE85" i="52"/>
  <c r="AF85" i="52"/>
  <c r="AG85" i="52"/>
  <c r="AH85" i="52"/>
  <c r="AI85" i="52"/>
  <c r="AJ85" i="52"/>
  <c r="AK85" i="52"/>
  <c r="AL85" i="52"/>
  <c r="AM85" i="52"/>
  <c r="AN85" i="52"/>
  <c r="AO85" i="52"/>
  <c r="AP85" i="52"/>
  <c r="AQ85" i="52"/>
  <c r="AR85" i="52"/>
  <c r="AS85" i="52"/>
  <c r="AT85" i="52"/>
  <c r="AU85" i="52"/>
  <c r="AV85" i="52"/>
  <c r="AW85" i="52"/>
  <c r="AX85" i="52"/>
  <c r="AY85" i="52"/>
  <c r="AZ85" i="52"/>
  <c r="BA85" i="52"/>
  <c r="BB85" i="52"/>
  <c r="BC85" i="52"/>
  <c r="BD85" i="52"/>
  <c r="BE85" i="52"/>
  <c r="BF85" i="52"/>
  <c r="BG85" i="52"/>
  <c r="BH85" i="52"/>
  <c r="BI85" i="52"/>
  <c r="BJ85" i="52"/>
  <c r="BK85" i="52"/>
  <c r="BL85" i="52"/>
  <c r="BM85" i="52"/>
  <c r="BN85" i="52"/>
  <c r="BO85" i="52"/>
  <c r="BP85" i="52"/>
  <c r="BQ85" i="52"/>
  <c r="BR85" i="52"/>
  <c r="BS85" i="52"/>
  <c r="BT85" i="52"/>
  <c r="BU85" i="52"/>
  <c r="G86" i="52"/>
  <c r="H86" i="52"/>
  <c r="I86" i="52"/>
  <c r="J86" i="52"/>
  <c r="K86" i="52"/>
  <c r="L86" i="52"/>
  <c r="M86" i="52"/>
  <c r="N86" i="52"/>
  <c r="O86" i="52"/>
  <c r="P86" i="52"/>
  <c r="Q86" i="52"/>
  <c r="R86" i="52"/>
  <c r="S86" i="52"/>
  <c r="T86" i="52"/>
  <c r="U86" i="52"/>
  <c r="V86" i="52"/>
  <c r="W86" i="52"/>
  <c r="X86" i="52"/>
  <c r="Y86" i="52"/>
  <c r="Z86" i="52"/>
  <c r="AA86" i="52"/>
  <c r="AB86" i="52"/>
  <c r="AC86" i="52"/>
  <c r="AD86" i="52"/>
  <c r="AE86" i="52"/>
  <c r="AF86" i="52"/>
  <c r="AG86" i="52"/>
  <c r="AH86" i="52"/>
  <c r="AI86" i="52"/>
  <c r="AJ86" i="52"/>
  <c r="AK86" i="52"/>
  <c r="AL86" i="52"/>
  <c r="AM86" i="52"/>
  <c r="AN86" i="52"/>
  <c r="AO86" i="52"/>
  <c r="AP86" i="52"/>
  <c r="AQ86" i="52"/>
  <c r="AR86" i="52"/>
  <c r="AS86" i="52"/>
  <c r="AT86" i="52"/>
  <c r="AU86" i="52"/>
  <c r="AV86" i="52"/>
  <c r="AW86" i="52"/>
  <c r="AX86" i="52"/>
  <c r="AY86" i="52"/>
  <c r="AZ86" i="52"/>
  <c r="BA86" i="52"/>
  <c r="BB86" i="52"/>
  <c r="BC86" i="52"/>
  <c r="BD86" i="52"/>
  <c r="BE86" i="52"/>
  <c r="BF86" i="52"/>
  <c r="BG86" i="52"/>
  <c r="BH86" i="52"/>
  <c r="BI86" i="52"/>
  <c r="BJ86" i="52"/>
  <c r="BK86" i="52"/>
  <c r="BL86" i="52"/>
  <c r="BM86" i="52"/>
  <c r="BN86" i="52"/>
  <c r="BO86" i="52"/>
  <c r="BP86" i="52"/>
  <c r="BQ86" i="52"/>
  <c r="BR86" i="52"/>
  <c r="BS86" i="52"/>
  <c r="BT86" i="52"/>
  <c r="BU86" i="52"/>
  <c r="G87" i="52"/>
  <c r="H87" i="52"/>
  <c r="I87" i="52"/>
  <c r="J87" i="52"/>
  <c r="K87" i="52"/>
  <c r="L87" i="52"/>
  <c r="M87" i="52"/>
  <c r="N87" i="52"/>
  <c r="O87" i="52"/>
  <c r="P87" i="52"/>
  <c r="Q87" i="52"/>
  <c r="R87" i="52"/>
  <c r="S87" i="52"/>
  <c r="T87" i="52"/>
  <c r="U87" i="52"/>
  <c r="V87" i="52"/>
  <c r="W87" i="52"/>
  <c r="X87" i="52"/>
  <c r="Y87" i="52"/>
  <c r="Z87" i="52"/>
  <c r="AA87" i="52"/>
  <c r="AB87" i="52"/>
  <c r="AC87" i="52"/>
  <c r="AD87" i="52"/>
  <c r="AE87" i="52"/>
  <c r="AF87" i="52"/>
  <c r="AG87" i="52"/>
  <c r="AH87" i="52"/>
  <c r="AI87" i="52"/>
  <c r="AJ87" i="52"/>
  <c r="AK87" i="52"/>
  <c r="AL87" i="52"/>
  <c r="AM87" i="52"/>
  <c r="AN87" i="52"/>
  <c r="AO87" i="52"/>
  <c r="AP87" i="52"/>
  <c r="AQ87" i="52"/>
  <c r="AR87" i="52"/>
  <c r="AS87" i="52"/>
  <c r="AT87" i="52"/>
  <c r="AU87" i="52"/>
  <c r="AV87" i="52"/>
  <c r="AW87" i="52"/>
  <c r="AX87" i="52"/>
  <c r="AY87" i="52"/>
  <c r="AZ87" i="52"/>
  <c r="BA87" i="52"/>
  <c r="BB87" i="52"/>
  <c r="BC87" i="52"/>
  <c r="BD87" i="52"/>
  <c r="BE87" i="52"/>
  <c r="BF87" i="52"/>
  <c r="BG87" i="52"/>
  <c r="BH87" i="52"/>
  <c r="BI87" i="52"/>
  <c r="BJ87" i="52"/>
  <c r="BK87" i="52"/>
  <c r="BL87" i="52"/>
  <c r="BM87" i="52"/>
  <c r="BN87" i="52"/>
  <c r="BO87" i="52"/>
  <c r="BP87" i="52"/>
  <c r="BQ87" i="52"/>
  <c r="BR87" i="52"/>
  <c r="BS87" i="52"/>
  <c r="BT87" i="52"/>
  <c r="BU87" i="52"/>
  <c r="D87" i="52"/>
  <c r="E86" i="52"/>
  <c r="F86" i="52"/>
  <c r="D86" i="52"/>
  <c r="D85" i="52"/>
  <c r="E85" i="52"/>
  <c r="F85" i="52"/>
  <c r="S367" i="90" l="1"/>
  <c r="S239" i="90"/>
  <c r="S204" i="90"/>
  <c r="S331" i="90"/>
  <c r="S289" i="90"/>
  <c r="D92" i="88"/>
  <c r="D92" i="52"/>
  <c r="D92" i="87"/>
  <c r="D92" i="89"/>
  <c r="D92" i="85"/>
  <c r="D92" i="84"/>
  <c r="D92" i="86"/>
  <c r="D92" i="82"/>
  <c r="D92" i="81"/>
  <c r="D92" i="83"/>
  <c r="D92" i="79"/>
  <c r="D92" i="78"/>
  <c r="D92" i="80"/>
  <c r="D92" i="76"/>
  <c r="D92" i="75"/>
  <c r="D92" i="77"/>
  <c r="D92" i="73"/>
  <c r="D92" i="72"/>
  <c r="D92" i="74"/>
  <c r="D92" i="70"/>
  <c r="D92" i="69"/>
  <c r="D92" i="71"/>
  <c r="D92" i="67"/>
  <c r="D92" i="66"/>
  <c r="D92" i="68"/>
  <c r="D92" i="64"/>
  <c r="D92" i="63"/>
  <c r="D92" i="65"/>
  <c r="D92" i="58"/>
  <c r="D92" i="61"/>
  <c r="D92" i="62"/>
  <c r="D92" i="57"/>
  <c r="D92" i="56"/>
  <c r="D92" i="55"/>
  <c r="D92" i="54"/>
  <c r="D92" i="53"/>
  <c r="C111" i="59" l="1"/>
  <c r="B163" i="59" s="1"/>
  <c r="BC1" i="52" l="1"/>
  <c r="AB1" i="52"/>
  <c r="AB1" i="53"/>
  <c r="BC1" i="53"/>
  <c r="BC1" i="54"/>
  <c r="AB1" i="54"/>
  <c r="C100" i="59"/>
  <c r="A100" i="59" l="1"/>
  <c r="A101" i="59"/>
  <c r="A102" i="59"/>
  <c r="C112" i="59"/>
  <c r="B164" i="59" s="1"/>
  <c r="H7" i="59"/>
  <c r="A2" i="90" s="1"/>
  <c r="J49" i="60"/>
  <c r="K49" i="60" s="1"/>
  <c r="J48" i="60"/>
  <c r="K48" i="60" s="1"/>
  <c r="Q47" i="60"/>
  <c r="J47" i="60"/>
  <c r="K47" i="60" s="1"/>
  <c r="Q46" i="60"/>
  <c r="J46" i="60"/>
  <c r="K46" i="60" s="1"/>
  <c r="Q45" i="60"/>
  <c r="J45" i="60"/>
  <c r="K45" i="60" s="1"/>
  <c r="Q44" i="60"/>
  <c r="J44" i="60"/>
  <c r="K44" i="60" s="1"/>
  <c r="Q43" i="60"/>
  <c r="J43" i="60"/>
  <c r="K43" i="60" s="1"/>
  <c r="Q42" i="60"/>
  <c r="J42" i="60"/>
  <c r="K42" i="60" s="1"/>
  <c r="Q41" i="60"/>
  <c r="J41" i="60"/>
  <c r="K41" i="60" s="1"/>
  <c r="Q40" i="60"/>
  <c r="J40" i="60"/>
  <c r="K40" i="60" s="1"/>
  <c r="Q39" i="60"/>
  <c r="J39" i="60"/>
  <c r="K39" i="60" s="1"/>
  <c r="Q38" i="60"/>
  <c r="J38" i="60"/>
  <c r="K38" i="60" s="1"/>
  <c r="Q37" i="60"/>
  <c r="J37" i="60"/>
  <c r="K37" i="60" s="1"/>
  <c r="Q36" i="60"/>
  <c r="J36" i="60"/>
  <c r="K36" i="60" s="1"/>
  <c r="Q35" i="60"/>
  <c r="J35" i="60"/>
  <c r="K35" i="60" s="1"/>
  <c r="Q34" i="60"/>
  <c r="J34" i="60"/>
  <c r="K34" i="60" s="1"/>
  <c r="Q33" i="60"/>
  <c r="J33" i="60"/>
  <c r="K33" i="60" s="1"/>
  <c r="Q32" i="60"/>
  <c r="J32" i="60"/>
  <c r="K32" i="60" s="1"/>
  <c r="Q31" i="60"/>
  <c r="J31" i="60"/>
  <c r="K31" i="60" s="1"/>
  <c r="Q30" i="60"/>
  <c r="J30" i="60"/>
  <c r="K30" i="60" s="1"/>
  <c r="Q29" i="60"/>
  <c r="J29" i="60"/>
  <c r="K29" i="60" s="1"/>
  <c r="Q28" i="60"/>
  <c r="J28" i="60"/>
  <c r="K28" i="60" s="1"/>
  <c r="Q27" i="60"/>
  <c r="J27" i="60"/>
  <c r="K27" i="60" s="1"/>
  <c r="Q26" i="60"/>
  <c r="J26" i="60"/>
  <c r="K26" i="60" s="1"/>
  <c r="Q25" i="60"/>
  <c r="J25" i="60"/>
  <c r="K25" i="60" s="1"/>
  <c r="Q24" i="60"/>
  <c r="J24" i="60"/>
  <c r="K24" i="60" s="1"/>
  <c r="Q23" i="60"/>
  <c r="J23" i="60"/>
  <c r="K23" i="60" s="1"/>
  <c r="Q22" i="60"/>
  <c r="J22" i="60"/>
  <c r="K22" i="60" s="1"/>
  <c r="Q21" i="60"/>
  <c r="J21" i="60"/>
  <c r="K21" i="60" s="1"/>
  <c r="Q20" i="60"/>
  <c r="J20" i="60"/>
  <c r="K20" i="60" s="1"/>
  <c r="Q19" i="60"/>
  <c r="J19" i="60"/>
  <c r="K19" i="60" s="1"/>
  <c r="Q18" i="60"/>
  <c r="J18" i="60"/>
  <c r="K18" i="60" s="1"/>
  <c r="Q17" i="60"/>
  <c r="J17" i="60"/>
  <c r="K17" i="60" s="1"/>
  <c r="Q16" i="60"/>
  <c r="J16" i="60"/>
  <c r="K16" i="60" s="1"/>
  <c r="Q15" i="60"/>
  <c r="J15" i="60"/>
  <c r="K15" i="60" s="1"/>
  <c r="Q14" i="60"/>
  <c r="J14" i="60"/>
  <c r="K14" i="60" s="1"/>
  <c r="Q13" i="60"/>
  <c r="J13" i="60"/>
  <c r="K13" i="60" s="1"/>
  <c r="Q12" i="60"/>
  <c r="J12" i="60"/>
  <c r="K12" i="60" s="1"/>
  <c r="Q11" i="60"/>
  <c r="J11" i="60"/>
  <c r="K11" i="60" s="1"/>
  <c r="Q10" i="60"/>
  <c r="J10" i="60"/>
  <c r="K10" i="60" s="1"/>
  <c r="Q9" i="60"/>
  <c r="J9" i="60"/>
  <c r="K9" i="60" s="1"/>
  <c r="Q8" i="60"/>
  <c r="Q7" i="60"/>
  <c r="Q6" i="60"/>
  <c r="Q5" i="60"/>
  <c r="B111" i="59" l="1"/>
  <c r="B100" i="59" s="1"/>
  <c r="B440" i="90" s="1"/>
  <c r="A9" i="59"/>
  <c r="W3" i="90"/>
  <c r="B4" i="90"/>
  <c r="C113" i="59"/>
  <c r="B165" i="59" s="1"/>
  <c r="C101" i="59"/>
  <c r="B112" i="59"/>
  <c r="O18" i="59" l="1"/>
  <c r="O9" i="90" s="1"/>
  <c r="O17" i="59"/>
  <c r="O8" i="90" s="1"/>
  <c r="O16" i="59"/>
  <c r="O7" i="90" s="1"/>
  <c r="F16" i="59"/>
  <c r="E18" i="59"/>
  <c r="E9" i="90" s="1"/>
  <c r="A163" i="59"/>
  <c r="AA111" i="59"/>
  <c r="J133" i="90" s="1"/>
  <c r="AL111" i="59"/>
  <c r="G217" i="90" s="1"/>
  <c r="AX111" i="59"/>
  <c r="L259" i="90" s="1"/>
  <c r="BI111" i="59"/>
  <c r="J300" i="90" s="1"/>
  <c r="N111" i="59"/>
  <c r="K48" i="90" s="1"/>
  <c r="AD111" i="59"/>
  <c r="F175" i="90" s="1"/>
  <c r="AV111" i="59"/>
  <c r="J259" i="90" s="1"/>
  <c r="AG111" i="59"/>
  <c r="I175" i="90" s="1"/>
  <c r="AB111" i="59"/>
  <c r="K133" i="90" s="1"/>
  <c r="AI111" i="59"/>
  <c r="K175" i="90" s="1"/>
  <c r="J111" i="59"/>
  <c r="G48" i="90" s="1"/>
  <c r="BR111" i="59"/>
  <c r="K343" i="90" s="1"/>
  <c r="V111" i="59"/>
  <c r="F133" i="90" s="1"/>
  <c r="BO111" i="59"/>
  <c r="H343" i="90" s="1"/>
  <c r="AF111" i="59"/>
  <c r="H175" i="90" s="1"/>
  <c r="AQ111" i="59"/>
  <c r="E259" i="90" s="1"/>
  <c r="AO111" i="59"/>
  <c r="J217" i="90" s="1"/>
  <c r="N17" i="59"/>
  <c r="N8" i="90" s="1"/>
  <c r="M16" i="59"/>
  <c r="K18" i="59"/>
  <c r="K9" i="90" s="1"/>
  <c r="J17" i="59"/>
  <c r="J8" i="90" s="1"/>
  <c r="I16" i="59"/>
  <c r="G18" i="59"/>
  <c r="G9" i="90" s="1"/>
  <c r="G17" i="59"/>
  <c r="G8" i="90" s="1"/>
  <c r="F18" i="59"/>
  <c r="F9" i="90" s="1"/>
  <c r="BJ111" i="59"/>
  <c r="K300" i="90" s="1"/>
  <c r="Y111" i="59"/>
  <c r="H133" i="90" s="1"/>
  <c r="AE111" i="59"/>
  <c r="G175" i="90" s="1"/>
  <c r="G111" i="59"/>
  <c r="AN111" i="59"/>
  <c r="I217" i="90" s="1"/>
  <c r="E111" i="59"/>
  <c r="D48" i="90" s="1"/>
  <c r="N18" i="59"/>
  <c r="N9" i="90" s="1"/>
  <c r="J18" i="59"/>
  <c r="J9" i="90" s="1"/>
  <c r="F17" i="59"/>
  <c r="F8" i="90" s="1"/>
  <c r="E16" i="59"/>
  <c r="D18" i="59"/>
  <c r="BK111" i="59"/>
  <c r="L300" i="90" s="1"/>
  <c r="P111" i="59"/>
  <c r="M48" i="90" s="1"/>
  <c r="O111" i="59"/>
  <c r="L48" i="90" s="1"/>
  <c r="Z111" i="59"/>
  <c r="I133" i="90" s="1"/>
  <c r="AW111" i="59"/>
  <c r="K259" i="90" s="1"/>
  <c r="U111" i="59"/>
  <c r="BL111" i="59"/>
  <c r="E343" i="90" s="1"/>
  <c r="AJ111" i="59"/>
  <c r="E217" i="90" s="1"/>
  <c r="AR111" i="59"/>
  <c r="F259" i="90" s="1"/>
  <c r="BS111" i="59"/>
  <c r="L343" i="90" s="1"/>
  <c r="W111" i="59"/>
  <c r="BP111" i="59"/>
  <c r="I343" i="90" s="1"/>
  <c r="BF111" i="59"/>
  <c r="G300" i="90" s="1"/>
  <c r="K111" i="59"/>
  <c r="H48" i="90" s="1"/>
  <c r="AP111" i="59"/>
  <c r="K217" i="90" s="1"/>
  <c r="T111" i="59"/>
  <c r="E133" i="90" s="1"/>
  <c r="Q111" i="59"/>
  <c r="E89" i="90" s="1"/>
  <c r="AC111" i="59"/>
  <c r="E175" i="90" s="1"/>
  <c r="N16" i="59"/>
  <c r="L18" i="59"/>
  <c r="L9" i="90" s="1"/>
  <c r="K17" i="59"/>
  <c r="K8" i="90" s="1"/>
  <c r="J16" i="59"/>
  <c r="H18" i="59"/>
  <c r="H9" i="90" s="1"/>
  <c r="BB111" i="59"/>
  <c r="P259" i="90" s="1"/>
  <c r="M111" i="59"/>
  <c r="J48" i="90" s="1"/>
  <c r="BQ111" i="59"/>
  <c r="J343" i="90" s="1"/>
  <c r="AS111" i="59"/>
  <c r="G259" i="90" s="1"/>
  <c r="BA111" i="59"/>
  <c r="O259" i="90" s="1"/>
  <c r="M17" i="59"/>
  <c r="M8" i="90" s="1"/>
  <c r="H16" i="59"/>
  <c r="D16" i="59"/>
  <c r="E17" i="59"/>
  <c r="E8" i="90" s="1"/>
  <c r="AY111" i="59"/>
  <c r="M259" i="90" s="1"/>
  <c r="BV111" i="59"/>
  <c r="G388" i="90" s="1"/>
  <c r="S111" i="59"/>
  <c r="G89" i="90" s="1"/>
  <c r="AK111" i="59"/>
  <c r="F217" i="90" s="1"/>
  <c r="BD111" i="59"/>
  <c r="E300" i="90" s="1"/>
  <c r="BT111" i="59"/>
  <c r="E388" i="90" s="1"/>
  <c r="X111" i="59"/>
  <c r="G133" i="90" s="1"/>
  <c r="BC111" i="59"/>
  <c r="Q259" i="90" s="1"/>
  <c r="BG111" i="59"/>
  <c r="H300" i="90" s="1"/>
  <c r="L111" i="59"/>
  <c r="I48" i="90" s="1"/>
  <c r="H111" i="59"/>
  <c r="E48" i="90" s="1"/>
  <c r="AT111" i="59"/>
  <c r="H259" i="90" s="1"/>
  <c r="BE111" i="59"/>
  <c r="F300" i="90" s="1"/>
  <c r="AZ111" i="59"/>
  <c r="N259" i="90" s="1"/>
  <c r="BN111" i="59"/>
  <c r="G343" i="90" s="1"/>
  <c r="BM111" i="59"/>
  <c r="F343" i="90" s="1"/>
  <c r="R111" i="59"/>
  <c r="F89" i="90" s="1"/>
  <c r="M18" i="59"/>
  <c r="M9" i="90" s="1"/>
  <c r="L17" i="59"/>
  <c r="L8" i="90" s="1"/>
  <c r="K16" i="59"/>
  <c r="I18" i="59"/>
  <c r="I9" i="90" s="1"/>
  <c r="H17" i="59"/>
  <c r="H8" i="90" s="1"/>
  <c r="G16" i="59"/>
  <c r="D17" i="59"/>
  <c r="AM111" i="59"/>
  <c r="H217" i="90" s="1"/>
  <c r="BU111" i="59"/>
  <c r="F388" i="90" s="1"/>
  <c r="BH111" i="59"/>
  <c r="I300" i="90" s="1"/>
  <c r="AU111" i="59"/>
  <c r="I259" i="90" s="1"/>
  <c r="AH111" i="59"/>
  <c r="J175" i="90" s="1"/>
  <c r="I111" i="59"/>
  <c r="F48" i="90" s="1"/>
  <c r="F111" i="59"/>
  <c r="L16" i="59"/>
  <c r="I17" i="59"/>
  <c r="I8" i="90" s="1"/>
  <c r="BW440" i="90"/>
  <c r="BK440" i="90"/>
  <c r="AA336" i="90" s="1"/>
  <c r="AY440" i="90"/>
  <c r="AB294" i="90" s="1"/>
  <c r="AM440" i="90"/>
  <c r="W246" i="90" s="1"/>
  <c r="AA440" i="90"/>
  <c r="Y171" i="90" s="1"/>
  <c r="O440" i="90"/>
  <c r="AB95" i="90" s="1"/>
  <c r="BV440" i="90"/>
  <c r="BJ440" i="90"/>
  <c r="Z336" i="90" s="1"/>
  <c r="AX440" i="90"/>
  <c r="AA294" i="90" s="1"/>
  <c r="AL440" i="90"/>
  <c r="V246" i="90" s="1"/>
  <c r="Z440" i="90"/>
  <c r="X171" i="90" s="1"/>
  <c r="N440" i="90"/>
  <c r="AA95" i="90" s="1"/>
  <c r="BH440" i="90"/>
  <c r="X336" i="90" s="1"/>
  <c r="AJ440" i="90"/>
  <c r="AA210" i="90" s="1"/>
  <c r="AI440" i="90"/>
  <c r="Z210" i="90" s="1"/>
  <c r="BU440" i="90"/>
  <c r="BI440" i="90"/>
  <c r="Y336" i="90" s="1"/>
  <c r="AW440" i="90"/>
  <c r="Z294" i="90" s="1"/>
  <c r="AK440" i="90"/>
  <c r="U246" i="90" s="1"/>
  <c r="Y440" i="90"/>
  <c r="W171" i="90" s="1"/>
  <c r="M440" i="90"/>
  <c r="Z95" i="90" s="1"/>
  <c r="BT440" i="90"/>
  <c r="AB373" i="90" s="1"/>
  <c r="AV440" i="90"/>
  <c r="Y294" i="90" s="1"/>
  <c r="X440" i="90"/>
  <c r="BG440" i="90"/>
  <c r="W336" i="90" s="1"/>
  <c r="K440" i="90"/>
  <c r="X95" i="90" s="1"/>
  <c r="BR440" i="90"/>
  <c r="Z373" i="90" s="1"/>
  <c r="BF440" i="90"/>
  <c r="V336" i="90" s="1"/>
  <c r="AT440" i="90"/>
  <c r="W294" i="90" s="1"/>
  <c r="AH440" i="90"/>
  <c r="Y210" i="90" s="1"/>
  <c r="V440" i="90"/>
  <c r="J440" i="90"/>
  <c r="W95" i="90" s="1"/>
  <c r="T440" i="90"/>
  <c r="T171" i="90" s="1"/>
  <c r="BB440" i="90"/>
  <c r="AE294" i="90" s="1"/>
  <c r="R440" i="90"/>
  <c r="BM440" i="90"/>
  <c r="U373" i="90" s="1"/>
  <c r="Q440" i="90"/>
  <c r="BQ440" i="90"/>
  <c r="Y373" i="90" s="1"/>
  <c r="BE440" i="90"/>
  <c r="U336" i="90" s="1"/>
  <c r="AS440" i="90"/>
  <c r="V294" i="90" s="1"/>
  <c r="AG440" i="90"/>
  <c r="X210" i="90" s="1"/>
  <c r="U440" i="90"/>
  <c r="U171" i="90" s="1"/>
  <c r="I440" i="90"/>
  <c r="V95" i="90" s="1"/>
  <c r="BP440" i="90"/>
  <c r="X373" i="90" s="1"/>
  <c r="BD440" i="90"/>
  <c r="AG294" i="90" s="1"/>
  <c r="AR440" i="90"/>
  <c r="U294" i="90" s="1"/>
  <c r="AF440" i="90"/>
  <c r="W210" i="90" s="1"/>
  <c r="H440" i="90"/>
  <c r="U95" i="90" s="1"/>
  <c r="BN440" i="90"/>
  <c r="V373" i="90" s="1"/>
  <c r="AD440" i="90"/>
  <c r="U210" i="90" s="1"/>
  <c r="AO440" i="90"/>
  <c r="Y246" i="90" s="1"/>
  <c r="AU440" i="90"/>
  <c r="X294" i="90" s="1"/>
  <c r="BO440" i="90"/>
  <c r="W373" i="90" s="1"/>
  <c r="BC440" i="90"/>
  <c r="AF294" i="90" s="1"/>
  <c r="AQ440" i="90"/>
  <c r="AA246" i="90" s="1"/>
  <c r="AE440" i="90"/>
  <c r="V210" i="90" s="1"/>
  <c r="S440" i="90"/>
  <c r="G440" i="90"/>
  <c r="AP440" i="90"/>
  <c r="Z246" i="90" s="1"/>
  <c r="F440" i="90"/>
  <c r="AC440" i="90"/>
  <c r="AA171" i="90" s="1"/>
  <c r="BA440" i="90"/>
  <c r="AD294" i="90" s="1"/>
  <c r="BL440" i="90"/>
  <c r="AB336" i="90" s="1"/>
  <c r="AZ440" i="90"/>
  <c r="AC294" i="90" s="1"/>
  <c r="AN440" i="90"/>
  <c r="X246" i="90" s="1"/>
  <c r="AB440" i="90"/>
  <c r="Z171" i="90" s="1"/>
  <c r="P440" i="90"/>
  <c r="AC95" i="90" s="1"/>
  <c r="E440" i="90"/>
  <c r="L440" i="90"/>
  <c r="Y95" i="90" s="1"/>
  <c r="BS440" i="90"/>
  <c r="AA373" i="90" s="1"/>
  <c r="W440" i="90"/>
  <c r="V171" i="90" s="1"/>
  <c r="A164" i="59"/>
  <c r="BK112" i="59"/>
  <c r="L301" i="90" s="1"/>
  <c r="AY112" i="59"/>
  <c r="M260" i="90" s="1"/>
  <c r="AM112" i="59"/>
  <c r="H218" i="90" s="1"/>
  <c r="BR112" i="59"/>
  <c r="K344" i="90" s="1"/>
  <c r="BF112" i="59"/>
  <c r="G301" i="90" s="1"/>
  <c r="AT112" i="59"/>
  <c r="H260" i="90" s="1"/>
  <c r="AH112" i="59"/>
  <c r="J176" i="90" s="1"/>
  <c r="BS112" i="59"/>
  <c r="L344" i="90" s="1"/>
  <c r="BD112" i="59"/>
  <c r="E301" i="90" s="1"/>
  <c r="AP112" i="59"/>
  <c r="K218" i="90" s="1"/>
  <c r="AB112" i="59"/>
  <c r="K134" i="90" s="1"/>
  <c r="Q112" i="59"/>
  <c r="E90" i="90" s="1"/>
  <c r="E112" i="59"/>
  <c r="D49" i="90" s="1"/>
  <c r="BQ112" i="59"/>
  <c r="J344" i="90" s="1"/>
  <c r="AO112" i="59"/>
  <c r="J218" i="90" s="1"/>
  <c r="AA112" i="59"/>
  <c r="J134" i="90" s="1"/>
  <c r="I112" i="59"/>
  <c r="F49" i="90" s="1"/>
  <c r="BH112" i="59"/>
  <c r="I301" i="90" s="1"/>
  <c r="AQ112" i="59"/>
  <c r="E260" i="90" s="1"/>
  <c r="BC112" i="59"/>
  <c r="Q260" i="90" s="1"/>
  <c r="P112" i="59"/>
  <c r="M49" i="90" s="1"/>
  <c r="J112" i="59"/>
  <c r="G49" i="90" s="1"/>
  <c r="BI112" i="59"/>
  <c r="J301" i="90" s="1"/>
  <c r="T112" i="59"/>
  <c r="E134" i="90" s="1"/>
  <c r="AC112" i="59"/>
  <c r="E176" i="90" s="1"/>
  <c r="BP112" i="59"/>
  <c r="I344" i="90" s="1"/>
  <c r="BB112" i="59"/>
  <c r="P260" i="90" s="1"/>
  <c r="AN112" i="59"/>
  <c r="I218" i="90" s="1"/>
  <c r="Z112" i="59"/>
  <c r="I134" i="90" s="1"/>
  <c r="O112" i="59"/>
  <c r="L49" i="90" s="1"/>
  <c r="K112" i="59"/>
  <c r="H49" i="90" s="1"/>
  <c r="AV112" i="59"/>
  <c r="J260" i="90" s="1"/>
  <c r="AS112" i="59"/>
  <c r="G260" i="90" s="1"/>
  <c r="BO112" i="59"/>
  <c r="H344" i="90" s="1"/>
  <c r="BA112" i="59"/>
  <c r="O260" i="90" s="1"/>
  <c r="AL112" i="59"/>
  <c r="G218" i="90" s="1"/>
  <c r="Y112" i="59"/>
  <c r="H134" i="90" s="1"/>
  <c r="N112" i="59"/>
  <c r="K49" i="90" s="1"/>
  <c r="V112" i="59"/>
  <c r="F134" i="90" s="1"/>
  <c r="BJ112" i="59"/>
  <c r="K301" i="90" s="1"/>
  <c r="H112" i="59"/>
  <c r="E49" i="90" s="1"/>
  <c r="BN112" i="59"/>
  <c r="G344" i="90" s="1"/>
  <c r="AZ112" i="59"/>
  <c r="N260" i="90" s="1"/>
  <c r="AK112" i="59"/>
  <c r="F218" i="90" s="1"/>
  <c r="X112" i="59"/>
  <c r="G134" i="90" s="1"/>
  <c r="M112" i="59"/>
  <c r="J49" i="90" s="1"/>
  <c r="AW112" i="59"/>
  <c r="K260" i="90" s="1"/>
  <c r="BM112" i="59"/>
  <c r="F344" i="90" s="1"/>
  <c r="AX112" i="59"/>
  <c r="L260" i="90" s="1"/>
  <c r="AJ112" i="59"/>
  <c r="E218" i="90" s="1"/>
  <c r="W112" i="59"/>
  <c r="L112" i="59"/>
  <c r="I49" i="90" s="1"/>
  <c r="AI112" i="59"/>
  <c r="K176" i="90" s="1"/>
  <c r="AG112" i="59"/>
  <c r="I176" i="90" s="1"/>
  <c r="AU112" i="59"/>
  <c r="I260" i="90" s="1"/>
  <c r="AE112" i="59"/>
  <c r="G176" i="90" s="1"/>
  <c r="BL112" i="59"/>
  <c r="E344" i="90" s="1"/>
  <c r="AF112" i="59"/>
  <c r="H176" i="90" s="1"/>
  <c r="BV112" i="59"/>
  <c r="G389" i="90" s="1"/>
  <c r="BE112" i="59"/>
  <c r="F301" i="90" s="1"/>
  <c r="U112" i="59"/>
  <c r="R112" i="59"/>
  <c r="F90" i="90" s="1"/>
  <c r="BT112" i="59"/>
  <c r="E389" i="90" s="1"/>
  <c r="BU112" i="59"/>
  <c r="F389" i="90" s="1"/>
  <c r="BG112" i="59"/>
  <c r="H301" i="90" s="1"/>
  <c r="AR112" i="59"/>
  <c r="F260" i="90" s="1"/>
  <c r="AD112" i="59"/>
  <c r="F176" i="90" s="1"/>
  <c r="S112" i="59"/>
  <c r="G90" i="90" s="1"/>
  <c r="G112" i="59"/>
  <c r="F112" i="59"/>
  <c r="B101" i="59"/>
  <c r="B441" i="90" s="1"/>
  <c r="C114" i="59"/>
  <c r="C115" i="59" s="1"/>
  <c r="C116" i="59" s="1"/>
  <c r="C117" i="59" s="1"/>
  <c r="C118" i="59" s="1"/>
  <c r="C119" i="59" s="1"/>
  <c r="C120" i="59" s="1"/>
  <c r="C121" i="59" s="1"/>
  <c r="C122" i="59" s="1"/>
  <c r="C123" i="59" s="1"/>
  <c r="C124" i="59" s="1"/>
  <c r="C125" i="59" s="1"/>
  <c r="C126" i="59" s="1"/>
  <c r="C127" i="59" s="1"/>
  <c r="C128" i="59" s="1"/>
  <c r="C129" i="59" s="1"/>
  <c r="C130" i="59" s="1"/>
  <c r="C131" i="59" s="1"/>
  <c r="C132" i="59" s="1"/>
  <c r="C133" i="59" s="1"/>
  <c r="C134" i="59" s="1"/>
  <c r="C135" i="59" s="1"/>
  <c r="C136" i="59" s="1"/>
  <c r="C137" i="59" s="1"/>
  <c r="C138" i="59" s="1"/>
  <c r="C139" i="59" s="1"/>
  <c r="C140" i="59" s="1"/>
  <c r="C141" i="59" s="1"/>
  <c r="C142" i="59" s="1"/>
  <c r="C143" i="59" s="1"/>
  <c r="C144" i="59" s="1"/>
  <c r="C145" i="59" s="1"/>
  <c r="C146" i="59" s="1"/>
  <c r="C102" i="59"/>
  <c r="B113" i="59"/>
  <c r="O20" i="51"/>
  <c r="O21" i="51"/>
  <c r="O22" i="51"/>
  <c r="O11" i="51"/>
  <c r="O12" i="51"/>
  <c r="O13" i="51"/>
  <c r="E19" i="59" l="1"/>
  <c r="K20" i="59"/>
  <c r="E20" i="59"/>
  <c r="G20" i="59"/>
  <c r="H19" i="59"/>
  <c r="F19" i="59"/>
  <c r="G19" i="59"/>
  <c r="I19" i="59"/>
  <c r="J19" i="59"/>
  <c r="E21" i="59"/>
  <c r="J21" i="59"/>
  <c r="M19" i="59"/>
  <c r="O21" i="59"/>
  <c r="L20" i="59"/>
  <c r="O20" i="59"/>
  <c r="O19" i="59"/>
  <c r="J20" i="59"/>
  <c r="K19" i="59"/>
  <c r="L7" i="90"/>
  <c r="H20" i="59"/>
  <c r="K21" i="59"/>
  <c r="G7" i="90"/>
  <c r="D9" i="90"/>
  <c r="N21" i="59"/>
  <c r="F163" i="59"/>
  <c r="F22" i="59" s="1"/>
  <c r="F10" i="90" s="1"/>
  <c r="I163" i="59"/>
  <c r="I22" i="59" s="1"/>
  <c r="I10" i="90" s="1"/>
  <c r="E163" i="59"/>
  <c r="E22" i="59" s="1"/>
  <c r="E10" i="90" s="1"/>
  <c r="O163" i="59"/>
  <c r="O22" i="59" s="1"/>
  <c r="L163" i="59"/>
  <c r="L22" i="59" s="1"/>
  <c r="L10" i="90" s="1"/>
  <c r="H163" i="59"/>
  <c r="H22" i="59" s="1"/>
  <c r="H10" i="90" s="1"/>
  <c r="N163" i="59"/>
  <c r="N22" i="59" s="1"/>
  <c r="N10" i="90" s="1"/>
  <c r="K163" i="59"/>
  <c r="K22" i="59" s="1"/>
  <c r="K10" i="90" s="1"/>
  <c r="G163" i="59"/>
  <c r="G22" i="59" s="1"/>
  <c r="G10" i="90" s="1"/>
  <c r="M163" i="59"/>
  <c r="M22" i="59" s="1"/>
  <c r="M10" i="90" s="1"/>
  <c r="J163" i="59"/>
  <c r="J22" i="59" s="1"/>
  <c r="J10" i="90" s="1"/>
  <c r="D163" i="59"/>
  <c r="D22" i="59" s="1"/>
  <c r="D8" i="90"/>
  <c r="N20" i="59"/>
  <c r="F21" i="59"/>
  <c r="L19" i="59"/>
  <c r="G21" i="59"/>
  <c r="L21" i="59"/>
  <c r="M20" i="59"/>
  <c r="D7" i="90"/>
  <c r="N19" i="59"/>
  <c r="N7" i="90"/>
  <c r="E7" i="90"/>
  <c r="D175" i="90"/>
  <c r="D217" i="90" s="1"/>
  <c r="D259" i="90" s="1"/>
  <c r="D300" i="90" s="1"/>
  <c r="D343" i="90" s="1"/>
  <c r="D388" i="90" s="1"/>
  <c r="D133" i="90"/>
  <c r="D89" i="90"/>
  <c r="M7" i="90"/>
  <c r="K7" i="90"/>
  <c r="H21" i="59"/>
  <c r="F20" i="59"/>
  <c r="I21" i="59"/>
  <c r="M21" i="59"/>
  <c r="I20" i="59"/>
  <c r="H7" i="90"/>
  <c r="J7" i="90"/>
  <c r="I7" i="90"/>
  <c r="F7" i="90"/>
  <c r="T95" i="90"/>
  <c r="S171" i="90" s="1"/>
  <c r="T294" i="90"/>
  <c r="AC246" i="90"/>
  <c r="T336" i="90"/>
  <c r="T373" i="90" s="1"/>
  <c r="AC171" i="90"/>
  <c r="BM441" i="90"/>
  <c r="U374" i="90" s="1"/>
  <c r="BA441" i="90"/>
  <c r="AD295" i="90" s="1"/>
  <c r="AO441" i="90"/>
  <c r="Y247" i="90" s="1"/>
  <c r="AC441" i="90"/>
  <c r="AB172" i="90" s="1"/>
  <c r="Q441" i="90"/>
  <c r="BL441" i="90"/>
  <c r="AB337" i="90" s="1"/>
  <c r="AZ441" i="90"/>
  <c r="AC295" i="90" s="1"/>
  <c r="AN441" i="90"/>
  <c r="X247" i="90" s="1"/>
  <c r="AB441" i="90"/>
  <c r="AA172" i="90" s="1"/>
  <c r="P441" i="90"/>
  <c r="AC96" i="90" s="1"/>
  <c r="AX441" i="90"/>
  <c r="AA295" i="90" s="1"/>
  <c r="N441" i="90"/>
  <c r="AA96" i="90" s="1"/>
  <c r="BU441" i="90"/>
  <c r="AK441" i="90"/>
  <c r="U247" i="90" s="1"/>
  <c r="M441" i="90"/>
  <c r="Z96" i="90" s="1"/>
  <c r="BW441" i="90"/>
  <c r="BK441" i="90"/>
  <c r="AA337" i="90" s="1"/>
  <c r="AY441" i="90"/>
  <c r="AB295" i="90" s="1"/>
  <c r="AM441" i="90"/>
  <c r="W247" i="90" s="1"/>
  <c r="AA441" i="90"/>
  <c r="Z172" i="90" s="1"/>
  <c r="O441" i="90"/>
  <c r="AB96" i="90" s="1"/>
  <c r="BV441" i="90"/>
  <c r="BJ441" i="90"/>
  <c r="Z337" i="90" s="1"/>
  <c r="AL441" i="90"/>
  <c r="V247" i="90" s="1"/>
  <c r="Z441" i="90"/>
  <c r="Y172" i="90" s="1"/>
  <c r="BI441" i="90"/>
  <c r="Y337" i="90" s="1"/>
  <c r="Y441" i="90"/>
  <c r="X172" i="90" s="1"/>
  <c r="BT441" i="90"/>
  <c r="AB374" i="90" s="1"/>
  <c r="BH441" i="90"/>
  <c r="X337" i="90" s="1"/>
  <c r="AV441" i="90"/>
  <c r="Y295" i="90" s="1"/>
  <c r="AJ441" i="90"/>
  <c r="AA211" i="90" s="1"/>
  <c r="X441" i="90"/>
  <c r="L441" i="90"/>
  <c r="Y96" i="90" s="1"/>
  <c r="BP441" i="90"/>
  <c r="X374" i="90" s="1"/>
  <c r="T441" i="90"/>
  <c r="U172" i="90" s="1"/>
  <c r="BS441" i="90"/>
  <c r="AA374" i="90" s="1"/>
  <c r="BG441" i="90"/>
  <c r="W337" i="90" s="1"/>
  <c r="AU441" i="90"/>
  <c r="X295" i="90" s="1"/>
  <c r="AI441" i="90"/>
  <c r="Z211" i="90" s="1"/>
  <c r="W441" i="90"/>
  <c r="W172" i="90" s="1"/>
  <c r="K441" i="90"/>
  <c r="X96" i="90" s="1"/>
  <c r="BR441" i="90"/>
  <c r="Z374" i="90" s="1"/>
  <c r="BF441" i="90"/>
  <c r="V337" i="90" s="1"/>
  <c r="AT441" i="90"/>
  <c r="W295" i="90" s="1"/>
  <c r="AH441" i="90"/>
  <c r="Y211" i="90" s="1"/>
  <c r="V441" i="90"/>
  <c r="J441" i="90"/>
  <c r="W96" i="90" s="1"/>
  <c r="BD441" i="90"/>
  <c r="AG295" i="90" s="1"/>
  <c r="AF441" i="90"/>
  <c r="W211" i="90" s="1"/>
  <c r="AE441" i="90"/>
  <c r="V211" i="90" s="1"/>
  <c r="BQ441" i="90"/>
  <c r="Y374" i="90" s="1"/>
  <c r="BE441" i="90"/>
  <c r="U337" i="90" s="1"/>
  <c r="AS441" i="90"/>
  <c r="V295" i="90" s="1"/>
  <c r="AG441" i="90"/>
  <c r="X211" i="90" s="1"/>
  <c r="U441" i="90"/>
  <c r="V172" i="90" s="1"/>
  <c r="I441" i="90"/>
  <c r="V96" i="90" s="1"/>
  <c r="AR441" i="90"/>
  <c r="U295" i="90" s="1"/>
  <c r="H441" i="90"/>
  <c r="U96" i="90" s="1"/>
  <c r="S441" i="90"/>
  <c r="BO441" i="90"/>
  <c r="W374" i="90" s="1"/>
  <c r="BC441" i="90"/>
  <c r="AF295" i="90" s="1"/>
  <c r="AQ441" i="90"/>
  <c r="AA247" i="90" s="1"/>
  <c r="G441" i="90"/>
  <c r="E441" i="90"/>
  <c r="BN441" i="90"/>
  <c r="V374" i="90" s="1"/>
  <c r="BB441" i="90"/>
  <c r="AE295" i="90" s="1"/>
  <c r="AP441" i="90"/>
  <c r="Z247" i="90" s="1"/>
  <c r="AD441" i="90"/>
  <c r="U211" i="90" s="1"/>
  <c r="R441" i="90"/>
  <c r="F441" i="90"/>
  <c r="AW441" i="90"/>
  <c r="Z295" i="90" s="1"/>
  <c r="D176" i="90"/>
  <c r="D90" i="90"/>
  <c r="D134" i="90"/>
  <c r="O164" i="59"/>
  <c r="O23" i="59" s="1"/>
  <c r="N164" i="59"/>
  <c r="N23" i="59" s="1"/>
  <c r="M164" i="59"/>
  <c r="M23" i="59" s="1"/>
  <c r="L164" i="59"/>
  <c r="L23" i="59" s="1"/>
  <c r="K164" i="59"/>
  <c r="K23" i="59" s="1"/>
  <c r="J164" i="59"/>
  <c r="J23" i="59" s="1"/>
  <c r="I164" i="59"/>
  <c r="I23" i="59" s="1"/>
  <c r="F164" i="59"/>
  <c r="F23" i="59" s="1"/>
  <c r="E164" i="59"/>
  <c r="E23" i="59" s="1"/>
  <c r="H164" i="59"/>
  <c r="H23" i="59" s="1"/>
  <c r="G164" i="59"/>
  <c r="G23" i="59" s="1"/>
  <c r="D164" i="59"/>
  <c r="D23" i="59" s="1"/>
  <c r="A165" i="59"/>
  <c r="BL113" i="59"/>
  <c r="E345" i="90" s="1"/>
  <c r="AZ113" i="59"/>
  <c r="N261" i="90" s="1"/>
  <c r="AN113" i="59"/>
  <c r="I219" i="90" s="1"/>
  <c r="AB113" i="59"/>
  <c r="K135" i="90" s="1"/>
  <c r="Q113" i="59"/>
  <c r="E91" i="90" s="1"/>
  <c r="E113" i="59"/>
  <c r="D50" i="90" s="1"/>
  <c r="BS113" i="59"/>
  <c r="L345" i="90" s="1"/>
  <c r="BG113" i="59"/>
  <c r="H302" i="90" s="1"/>
  <c r="AU113" i="59"/>
  <c r="I261" i="90" s="1"/>
  <c r="AI113" i="59"/>
  <c r="K177" i="90" s="1"/>
  <c r="W113" i="59"/>
  <c r="L113" i="59"/>
  <c r="I50" i="90" s="1"/>
  <c r="BT113" i="59"/>
  <c r="E390" i="90" s="1"/>
  <c r="BE113" i="59"/>
  <c r="F302" i="90" s="1"/>
  <c r="AQ113" i="59"/>
  <c r="E261" i="90" s="1"/>
  <c r="AC113" i="59"/>
  <c r="E177" i="90" s="1"/>
  <c r="O113" i="59"/>
  <c r="L50" i="90" s="1"/>
  <c r="BR113" i="59"/>
  <c r="K345" i="90" s="1"/>
  <c r="BD113" i="59"/>
  <c r="E302" i="90" s="1"/>
  <c r="AA113" i="59"/>
  <c r="J135" i="90" s="1"/>
  <c r="AV113" i="59"/>
  <c r="J261" i="90" s="1"/>
  <c r="AP113" i="59"/>
  <c r="K219" i="90" s="1"/>
  <c r="N113" i="59"/>
  <c r="K50" i="90" s="1"/>
  <c r="AF113" i="59"/>
  <c r="H177" i="90" s="1"/>
  <c r="BF113" i="59"/>
  <c r="G302" i="90" s="1"/>
  <c r="BQ113" i="59"/>
  <c r="J345" i="90" s="1"/>
  <c r="BC113" i="59"/>
  <c r="Q261" i="90" s="1"/>
  <c r="AO113" i="59"/>
  <c r="J219" i="90" s="1"/>
  <c r="Z113" i="59"/>
  <c r="I135" i="90" s="1"/>
  <c r="M113" i="59"/>
  <c r="J50" i="90" s="1"/>
  <c r="U113" i="59"/>
  <c r="BK113" i="59"/>
  <c r="L302" i="90" s="1"/>
  <c r="F113" i="59"/>
  <c r="AD113" i="59"/>
  <c r="F177" i="90" s="1"/>
  <c r="BP113" i="59"/>
  <c r="I345" i="90" s="1"/>
  <c r="BB113" i="59"/>
  <c r="P261" i="90" s="1"/>
  <c r="AM113" i="59"/>
  <c r="H219" i="90" s="1"/>
  <c r="Y113" i="59"/>
  <c r="H135" i="90" s="1"/>
  <c r="K113" i="59"/>
  <c r="H50" i="90" s="1"/>
  <c r="H113" i="59"/>
  <c r="E50" i="90" s="1"/>
  <c r="T113" i="59"/>
  <c r="E135" i="90" s="1"/>
  <c r="P113" i="59"/>
  <c r="M50" i="90" s="1"/>
  <c r="BO113" i="59"/>
  <c r="H345" i="90" s="1"/>
  <c r="BA113" i="59"/>
  <c r="O261" i="90" s="1"/>
  <c r="AL113" i="59"/>
  <c r="G219" i="90" s="1"/>
  <c r="X113" i="59"/>
  <c r="G135" i="90" s="1"/>
  <c r="J113" i="59"/>
  <c r="G50" i="90" s="1"/>
  <c r="AH113" i="59"/>
  <c r="J177" i="90" s="1"/>
  <c r="BN113" i="59"/>
  <c r="G345" i="90" s="1"/>
  <c r="AY113" i="59"/>
  <c r="M261" i="90" s="1"/>
  <c r="AK113" i="59"/>
  <c r="F219" i="90" s="1"/>
  <c r="V113" i="59"/>
  <c r="F135" i="90" s="1"/>
  <c r="I113" i="59"/>
  <c r="F50" i="90" s="1"/>
  <c r="AX113" i="59"/>
  <c r="L261" i="90" s="1"/>
  <c r="AJ113" i="59"/>
  <c r="E219" i="90" s="1"/>
  <c r="BI113" i="59"/>
  <c r="J302" i="90" s="1"/>
  <c r="AR113" i="59"/>
  <c r="F261" i="90" s="1"/>
  <c r="BM113" i="59"/>
  <c r="F345" i="90" s="1"/>
  <c r="G113" i="59"/>
  <c r="AW113" i="59"/>
  <c r="K261" i="90" s="1"/>
  <c r="AT113" i="59"/>
  <c r="H261" i="90" s="1"/>
  <c r="BU113" i="59"/>
  <c r="F390" i="90" s="1"/>
  <c r="BJ113" i="59"/>
  <c r="K302" i="90" s="1"/>
  <c r="AG113" i="59"/>
  <c r="I177" i="90" s="1"/>
  <c r="S113" i="59"/>
  <c r="G91" i="90" s="1"/>
  <c r="BV113" i="59"/>
  <c r="G390" i="90" s="1"/>
  <c r="BH113" i="59"/>
  <c r="I302" i="90" s="1"/>
  <c r="AS113" i="59"/>
  <c r="G261" i="90" s="1"/>
  <c r="AE113" i="59"/>
  <c r="G177" i="90" s="1"/>
  <c r="R113" i="59"/>
  <c r="F91" i="90" s="1"/>
  <c r="B102" i="59"/>
  <c r="B442" i="90" s="1"/>
  <c r="P16" i="59"/>
  <c r="P7" i="90" s="1"/>
  <c r="B114" i="59"/>
  <c r="P17" i="59"/>
  <c r="P8" i="90" s="1"/>
  <c r="N20" i="51"/>
  <c r="N21" i="51"/>
  <c r="N22" i="51"/>
  <c r="N11" i="51"/>
  <c r="N12" i="51"/>
  <c r="N13" i="51"/>
  <c r="N28" i="59" l="1"/>
  <c r="M28" i="59"/>
  <c r="K28" i="59"/>
  <c r="I28" i="59"/>
  <c r="F28" i="59"/>
  <c r="O25" i="59"/>
  <c r="O10" i="90"/>
  <c r="O28" i="59"/>
  <c r="H28" i="59"/>
  <c r="J28" i="59"/>
  <c r="E28" i="59"/>
  <c r="G28" i="59"/>
  <c r="L28" i="59"/>
  <c r="I25" i="59"/>
  <c r="K25" i="59"/>
  <c r="D10" i="90"/>
  <c r="E25" i="59"/>
  <c r="J25" i="59"/>
  <c r="G25" i="59"/>
  <c r="P22" i="59"/>
  <c r="P10" i="90" s="1"/>
  <c r="H25" i="59"/>
  <c r="N25" i="59"/>
  <c r="F25" i="59"/>
  <c r="M25" i="59"/>
  <c r="L25" i="59"/>
  <c r="D28" i="59"/>
  <c r="T210" i="90"/>
  <c r="T246" i="90"/>
  <c r="T295" i="90"/>
  <c r="T337" i="90"/>
  <c r="T374" i="90" s="1"/>
  <c r="AC247" i="90"/>
  <c r="T96" i="90"/>
  <c r="AD172" i="90"/>
  <c r="N442" i="90"/>
  <c r="Z442" i="90"/>
  <c r="Y173" i="90" s="1"/>
  <c r="AL442" i="90"/>
  <c r="V248" i="90" s="1"/>
  <c r="AX442" i="90"/>
  <c r="AA296" i="90" s="1"/>
  <c r="Z288" i="90" s="1"/>
  <c r="BJ442" i="90"/>
  <c r="Z338" i="90" s="1"/>
  <c r="Y330" i="90" s="1"/>
  <c r="BV442" i="90"/>
  <c r="V442" i="90"/>
  <c r="M442" i="90"/>
  <c r="AJ442" i="90"/>
  <c r="AA212" i="90" s="1"/>
  <c r="Z203" i="90" s="1"/>
  <c r="O442" i="90"/>
  <c r="AA442" i="90"/>
  <c r="Z173" i="90" s="1"/>
  <c r="AM442" i="90"/>
  <c r="W248" i="90" s="1"/>
  <c r="AY442" i="90"/>
  <c r="AB296" i="90" s="1"/>
  <c r="AA288" i="90" s="1"/>
  <c r="BK442" i="90"/>
  <c r="AA338" i="90" s="1"/>
  <c r="Z330" i="90" s="1"/>
  <c r="BW442" i="90"/>
  <c r="AE442" i="90"/>
  <c r="V212" i="90" s="1"/>
  <c r="U203" i="90" s="1"/>
  <c r="BO442" i="90"/>
  <c r="W375" i="90" s="1"/>
  <c r="AS442" i="90"/>
  <c r="V296" i="90" s="1"/>
  <c r="U288" i="90" s="1"/>
  <c r="BR442" i="90"/>
  <c r="Z375" i="90" s="1"/>
  <c r="W442" i="90"/>
  <c r="W173" i="90" s="1"/>
  <c r="BT442" i="90"/>
  <c r="AB375" i="90" s="1"/>
  <c r="BU442" i="90"/>
  <c r="P442" i="90"/>
  <c r="AB442" i="90"/>
  <c r="AA173" i="90" s="1"/>
  <c r="AN442" i="90"/>
  <c r="X248" i="90" s="1"/>
  <c r="AZ442" i="90"/>
  <c r="AC296" i="90" s="1"/>
  <c r="AB288" i="90" s="1"/>
  <c r="BL442" i="90"/>
  <c r="AB338" i="90" s="1"/>
  <c r="AA330" i="90" s="1"/>
  <c r="F442" i="90"/>
  <c r="G442" i="90"/>
  <c r="BC442" i="90"/>
  <c r="AF296" i="90" s="1"/>
  <c r="AE288" i="90" s="1"/>
  <c r="BP442" i="90"/>
  <c r="X375" i="90" s="1"/>
  <c r="BE442" i="90"/>
  <c r="U338" i="90" s="1"/>
  <c r="AH442" i="90"/>
  <c r="Y212" i="90" s="1"/>
  <c r="X203" i="90" s="1"/>
  <c r="AI442" i="90"/>
  <c r="Z212" i="90" s="1"/>
  <c r="Y203" i="90" s="1"/>
  <c r="AV442" i="90"/>
  <c r="Y296" i="90" s="1"/>
  <c r="X288" i="90" s="1"/>
  <c r="BI442" i="90"/>
  <c r="Y338" i="90" s="1"/>
  <c r="X330" i="90" s="1"/>
  <c r="Q442" i="90"/>
  <c r="AC442" i="90"/>
  <c r="AB173" i="90" s="1"/>
  <c r="AO442" i="90"/>
  <c r="Y248" i="90" s="1"/>
  <c r="BA442" i="90"/>
  <c r="AD296" i="90" s="1"/>
  <c r="AC288" i="90" s="1"/>
  <c r="BM442" i="90"/>
  <c r="U375" i="90" s="1"/>
  <c r="I442" i="90"/>
  <c r="AG442" i="90"/>
  <c r="X212" i="90" s="1"/>
  <c r="W203" i="90" s="1"/>
  <c r="BF442" i="90"/>
  <c r="V338" i="90" s="1"/>
  <c r="U330" i="90" s="1"/>
  <c r="AU442" i="90"/>
  <c r="X296" i="90" s="1"/>
  <c r="W288" i="90" s="1"/>
  <c r="E442" i="90"/>
  <c r="AW442" i="90"/>
  <c r="Z296" i="90" s="1"/>
  <c r="Y288" i="90" s="1"/>
  <c r="R442" i="90"/>
  <c r="AD442" i="90"/>
  <c r="U212" i="90" s="1"/>
  <c r="AP442" i="90"/>
  <c r="Z248" i="90" s="1"/>
  <c r="BB442" i="90"/>
  <c r="AE296" i="90" s="1"/>
  <c r="AD288" i="90" s="1"/>
  <c r="BN442" i="90"/>
  <c r="V375" i="90" s="1"/>
  <c r="H442" i="90"/>
  <c r="S442" i="90"/>
  <c r="AQ442" i="90"/>
  <c r="AA248" i="90" s="1"/>
  <c r="U442" i="90"/>
  <c r="V173" i="90" s="1"/>
  <c r="L442" i="90"/>
  <c r="BG442" i="90"/>
  <c r="W338" i="90" s="1"/>
  <c r="V330" i="90" s="1"/>
  <c r="BH442" i="90"/>
  <c r="X338" i="90" s="1"/>
  <c r="W330" i="90" s="1"/>
  <c r="Y442" i="90"/>
  <c r="X173" i="90" s="1"/>
  <c r="T442" i="90"/>
  <c r="U173" i="90" s="1"/>
  <c r="AF442" i="90"/>
  <c r="W212" i="90" s="1"/>
  <c r="V203" i="90" s="1"/>
  <c r="AR442" i="90"/>
  <c r="U296" i="90" s="1"/>
  <c r="BD442" i="90"/>
  <c r="AG296" i="90" s="1"/>
  <c r="AF288" i="90" s="1"/>
  <c r="J442" i="90"/>
  <c r="K442" i="90"/>
  <c r="AT442" i="90"/>
  <c r="W296" i="90" s="1"/>
  <c r="V288" i="90" s="1"/>
  <c r="BS442" i="90"/>
  <c r="AA375" i="90" s="1"/>
  <c r="X442" i="90"/>
  <c r="AK442" i="90"/>
  <c r="U248" i="90" s="1"/>
  <c r="BQ442" i="90"/>
  <c r="Y375" i="90" s="1"/>
  <c r="O11" i="90"/>
  <c r="O29" i="59"/>
  <c r="N11" i="90"/>
  <c r="N29" i="59"/>
  <c r="D11" i="90"/>
  <c r="N26" i="59"/>
  <c r="O26" i="59"/>
  <c r="D177" i="90"/>
  <c r="D135" i="90"/>
  <c r="D91" i="90"/>
  <c r="D218" i="90"/>
  <c r="D260" i="90" s="1"/>
  <c r="F29" i="59"/>
  <c r="F11" i="90"/>
  <c r="I29" i="59"/>
  <c r="I11" i="90"/>
  <c r="J29" i="59"/>
  <c r="J11" i="90"/>
  <c r="K29" i="59"/>
  <c r="K11" i="90"/>
  <c r="L29" i="59"/>
  <c r="L11" i="90"/>
  <c r="M29" i="59"/>
  <c r="M11" i="90"/>
  <c r="G29" i="59"/>
  <c r="G11" i="90"/>
  <c r="H29" i="59"/>
  <c r="H11" i="90"/>
  <c r="E29" i="59"/>
  <c r="E11" i="90"/>
  <c r="I26" i="59"/>
  <c r="H26" i="59"/>
  <c r="D29" i="59"/>
  <c r="J26" i="59"/>
  <c r="M26" i="59"/>
  <c r="L26" i="59"/>
  <c r="K26" i="59"/>
  <c r="G26" i="59"/>
  <c r="E26" i="59"/>
  <c r="P23" i="59"/>
  <c r="P11" i="90" s="1"/>
  <c r="F26" i="59"/>
  <c r="O165" i="59"/>
  <c r="O24" i="59" s="1"/>
  <c r="E165" i="59"/>
  <c r="E24" i="59" s="1"/>
  <c r="N165" i="59"/>
  <c r="N24" i="59" s="1"/>
  <c r="M165" i="59"/>
  <c r="M24" i="59" s="1"/>
  <c r="L165" i="59"/>
  <c r="L24" i="59" s="1"/>
  <c r="K165" i="59"/>
  <c r="K24" i="59" s="1"/>
  <c r="J165" i="59"/>
  <c r="J24" i="59" s="1"/>
  <c r="I165" i="59"/>
  <c r="I24" i="59" s="1"/>
  <c r="H165" i="59"/>
  <c r="H24" i="59" s="1"/>
  <c r="G165" i="59"/>
  <c r="G24" i="59" s="1"/>
  <c r="F165" i="59"/>
  <c r="F24" i="59" s="1"/>
  <c r="D165" i="59"/>
  <c r="D24" i="59" s="1"/>
  <c r="BM114" i="59"/>
  <c r="F346" i="90" s="1"/>
  <c r="BA114" i="59"/>
  <c r="O262" i="90" s="1"/>
  <c r="AO114" i="59"/>
  <c r="J220" i="90" s="1"/>
  <c r="AC114" i="59"/>
  <c r="E178" i="90" s="1"/>
  <c r="R114" i="59"/>
  <c r="F92" i="90" s="1"/>
  <c r="F114" i="59"/>
  <c r="BT114" i="59"/>
  <c r="E391" i="90" s="1"/>
  <c r="BH114" i="59"/>
  <c r="I303" i="90" s="1"/>
  <c r="AV114" i="59"/>
  <c r="J262" i="90" s="1"/>
  <c r="AJ114" i="59"/>
  <c r="E220" i="90" s="1"/>
  <c r="X114" i="59"/>
  <c r="G136" i="90" s="1"/>
  <c r="M114" i="59"/>
  <c r="J51" i="90" s="1"/>
  <c r="BU114" i="59"/>
  <c r="F391" i="90" s="1"/>
  <c r="BF114" i="59"/>
  <c r="G303" i="90" s="1"/>
  <c r="AR114" i="59"/>
  <c r="F262" i="90" s="1"/>
  <c r="AD114" i="59"/>
  <c r="F178" i="90" s="1"/>
  <c r="P114" i="59"/>
  <c r="M51" i="90" s="1"/>
  <c r="BS114" i="59"/>
  <c r="L346" i="90" s="1"/>
  <c r="BE114" i="59"/>
  <c r="F303" i="90" s="1"/>
  <c r="AB114" i="59"/>
  <c r="K136" i="90" s="1"/>
  <c r="BJ114" i="59"/>
  <c r="K303" i="90" s="1"/>
  <c r="AS114" i="59"/>
  <c r="G262" i="90" s="1"/>
  <c r="AQ114" i="59"/>
  <c r="E262" i="90" s="1"/>
  <c r="O114" i="59"/>
  <c r="L51" i="90" s="1"/>
  <c r="AU114" i="59"/>
  <c r="I262" i="90" s="1"/>
  <c r="BR114" i="59"/>
  <c r="K346" i="90" s="1"/>
  <c r="BD114" i="59"/>
  <c r="E303" i="90" s="1"/>
  <c r="AP114" i="59"/>
  <c r="K220" i="90" s="1"/>
  <c r="AA114" i="59"/>
  <c r="J136" i="90" s="1"/>
  <c r="N114" i="59"/>
  <c r="K51" i="90" s="1"/>
  <c r="BV114" i="59"/>
  <c r="G391" i="90" s="1"/>
  <c r="BQ114" i="59"/>
  <c r="J346" i="90" s="1"/>
  <c r="BC114" i="59"/>
  <c r="Q262" i="90" s="1"/>
  <c r="AN114" i="59"/>
  <c r="I220" i="90" s="1"/>
  <c r="Z114" i="59"/>
  <c r="I136" i="90" s="1"/>
  <c r="L114" i="59"/>
  <c r="I51" i="90" s="1"/>
  <c r="U114" i="59"/>
  <c r="E114" i="59"/>
  <c r="D51" i="90" s="1"/>
  <c r="BP114" i="59"/>
  <c r="I346" i="90" s="1"/>
  <c r="BB114" i="59"/>
  <c r="P262" i="90" s="1"/>
  <c r="AM114" i="59"/>
  <c r="H220" i="90" s="1"/>
  <c r="Y114" i="59"/>
  <c r="H136" i="90" s="1"/>
  <c r="K114" i="59"/>
  <c r="H51" i="90" s="1"/>
  <c r="I114" i="59"/>
  <c r="F51" i="90" s="1"/>
  <c r="T114" i="59"/>
  <c r="E136" i="90" s="1"/>
  <c r="Q114" i="59"/>
  <c r="E92" i="90" s="1"/>
  <c r="BO114" i="59"/>
  <c r="H346" i="90" s="1"/>
  <c r="AZ114" i="59"/>
  <c r="N262" i="90" s="1"/>
  <c r="AL114" i="59"/>
  <c r="G220" i="90" s="1"/>
  <c r="W114" i="59"/>
  <c r="J114" i="59"/>
  <c r="G51" i="90" s="1"/>
  <c r="AY114" i="59"/>
  <c r="M262" i="90" s="1"/>
  <c r="V114" i="59"/>
  <c r="F136" i="90" s="1"/>
  <c r="H114" i="59"/>
  <c r="E51" i="90" s="1"/>
  <c r="BN114" i="59"/>
  <c r="G346" i="90" s="1"/>
  <c r="AK114" i="59"/>
  <c r="F220" i="90" s="1"/>
  <c r="AG114" i="59"/>
  <c r="I178" i="90" s="1"/>
  <c r="BG114" i="59"/>
  <c r="H303" i="90" s="1"/>
  <c r="BL114" i="59"/>
  <c r="E346" i="90" s="1"/>
  <c r="AX114" i="59"/>
  <c r="L262" i="90" s="1"/>
  <c r="AI114" i="59"/>
  <c r="K178" i="90" s="1"/>
  <c r="BK114" i="59"/>
  <c r="L303" i="90" s="1"/>
  <c r="AW114" i="59"/>
  <c r="K262" i="90" s="1"/>
  <c r="AH114" i="59"/>
  <c r="J178" i="90" s="1"/>
  <c r="G114" i="59"/>
  <c r="BI114" i="59"/>
  <c r="J303" i="90" s="1"/>
  <c r="AT114" i="59"/>
  <c r="H262" i="90" s="1"/>
  <c r="AF114" i="59"/>
  <c r="H178" i="90" s="1"/>
  <c r="S114" i="59"/>
  <c r="G92" i="90" s="1"/>
  <c r="AE114" i="59"/>
  <c r="G178" i="90" s="1"/>
  <c r="B115" i="59"/>
  <c r="M20" i="51"/>
  <c r="M21" i="51"/>
  <c r="M22" i="51"/>
  <c r="M11" i="51"/>
  <c r="M12" i="51"/>
  <c r="M13" i="51"/>
  <c r="P28" i="59" l="1"/>
  <c r="O31" i="59"/>
  <c r="N31" i="59"/>
  <c r="L31" i="59"/>
  <c r="E31" i="59"/>
  <c r="I31" i="59"/>
  <c r="F31" i="59"/>
  <c r="K31" i="59"/>
  <c r="H31" i="59"/>
  <c r="M31" i="59"/>
  <c r="G31" i="59"/>
  <c r="J31" i="59"/>
  <c r="Z366" i="90"/>
  <c r="T165" i="90"/>
  <c r="U165" i="90"/>
  <c r="Z238" i="90"/>
  <c r="W366" i="90"/>
  <c r="Y366" i="90"/>
  <c r="T366" i="90"/>
  <c r="V366" i="90"/>
  <c r="U366" i="90"/>
  <c r="X238" i="90"/>
  <c r="Y238" i="90"/>
  <c r="Z165" i="90"/>
  <c r="W165" i="90"/>
  <c r="W238" i="90"/>
  <c r="V165" i="90"/>
  <c r="Y165" i="90"/>
  <c r="V238" i="90"/>
  <c r="X366" i="90"/>
  <c r="X165" i="90"/>
  <c r="AA366" i="90"/>
  <c r="X71" i="90"/>
  <c r="Y97" i="90"/>
  <c r="Y71" i="90"/>
  <c r="Z97" i="90"/>
  <c r="W71" i="90"/>
  <c r="X97" i="90"/>
  <c r="U71" i="90"/>
  <c r="V97" i="90"/>
  <c r="V71" i="90"/>
  <c r="W97" i="90"/>
  <c r="T71" i="90"/>
  <c r="U97" i="90"/>
  <c r="Z71" i="90"/>
  <c r="AA97" i="90"/>
  <c r="AB71" i="90"/>
  <c r="AC97" i="90"/>
  <c r="T247" i="90"/>
  <c r="T172" i="90"/>
  <c r="T211" i="90"/>
  <c r="AA71" i="90"/>
  <c r="AB97" i="90"/>
  <c r="T238" i="90"/>
  <c r="AC248" i="90"/>
  <c r="T330" i="90"/>
  <c r="T338" i="90"/>
  <c r="T288" i="90"/>
  <c r="T296" i="90"/>
  <c r="AG288" i="90" s="1"/>
  <c r="U238" i="90"/>
  <c r="AD173" i="90"/>
  <c r="S165" i="90"/>
  <c r="T203" i="90"/>
  <c r="O12" i="90"/>
  <c r="O30" i="59"/>
  <c r="N12" i="90"/>
  <c r="N30" i="59"/>
  <c r="D12" i="90"/>
  <c r="O27" i="59"/>
  <c r="N27" i="59"/>
  <c r="O32" i="59"/>
  <c r="N32" i="59"/>
  <c r="I32" i="59"/>
  <c r="D178" i="90"/>
  <c r="D92" i="90"/>
  <c r="D136" i="90"/>
  <c r="D301" i="90"/>
  <c r="D219" i="90"/>
  <c r="K30" i="59"/>
  <c r="K12" i="90"/>
  <c r="L30" i="59"/>
  <c r="L12" i="90"/>
  <c r="M30" i="59"/>
  <c r="M12" i="90"/>
  <c r="E30" i="59"/>
  <c r="E12" i="90"/>
  <c r="F30" i="59"/>
  <c r="F12" i="90"/>
  <c r="G30" i="59"/>
  <c r="G12" i="90"/>
  <c r="H30" i="59"/>
  <c r="H12" i="90"/>
  <c r="J30" i="59"/>
  <c r="J12" i="90"/>
  <c r="I30" i="59"/>
  <c r="I12" i="90"/>
  <c r="H32" i="59"/>
  <c r="E32" i="59"/>
  <c r="F32" i="59"/>
  <c r="P29" i="59"/>
  <c r="G32" i="59"/>
  <c r="I27" i="59"/>
  <c r="F27" i="59"/>
  <c r="E27" i="59"/>
  <c r="M27" i="59"/>
  <c r="L27" i="59"/>
  <c r="K27" i="59"/>
  <c r="J27" i="59"/>
  <c r="D30" i="59"/>
  <c r="P24" i="59"/>
  <c r="P12" i="90" s="1"/>
  <c r="J32" i="59"/>
  <c r="L32" i="59"/>
  <c r="M32" i="59"/>
  <c r="K32" i="59"/>
  <c r="H27" i="59"/>
  <c r="G27" i="59"/>
  <c r="BN115" i="59"/>
  <c r="G347" i="90" s="1"/>
  <c r="BB115" i="59"/>
  <c r="P263" i="90" s="1"/>
  <c r="AP115" i="59"/>
  <c r="K221" i="90" s="1"/>
  <c r="AD115" i="59"/>
  <c r="F179" i="90" s="1"/>
  <c r="S115" i="59"/>
  <c r="G93" i="90" s="1"/>
  <c r="G115" i="59"/>
  <c r="BU115" i="59"/>
  <c r="F392" i="90" s="1"/>
  <c r="BI115" i="59"/>
  <c r="J304" i="90" s="1"/>
  <c r="AW115" i="59"/>
  <c r="K263" i="90" s="1"/>
  <c r="AK115" i="59"/>
  <c r="F221" i="90" s="1"/>
  <c r="Y115" i="59"/>
  <c r="H137" i="90" s="1"/>
  <c r="N115" i="59"/>
  <c r="K52" i="90" s="1"/>
  <c r="BV115" i="59"/>
  <c r="G392" i="90" s="1"/>
  <c r="BG115" i="59"/>
  <c r="H304" i="90" s="1"/>
  <c r="AS115" i="59"/>
  <c r="G263" i="90" s="1"/>
  <c r="AE115" i="59"/>
  <c r="G179" i="90" s="1"/>
  <c r="Q115" i="59"/>
  <c r="E93" i="90" s="1"/>
  <c r="BT115" i="59"/>
  <c r="E392" i="90" s="1"/>
  <c r="AR115" i="59"/>
  <c r="F263" i="90" s="1"/>
  <c r="AC115" i="59"/>
  <c r="E179" i="90" s="1"/>
  <c r="BF115" i="59"/>
  <c r="G304" i="90" s="1"/>
  <c r="P115" i="59"/>
  <c r="M52" i="90" s="1"/>
  <c r="AH115" i="59"/>
  <c r="J179" i="90" s="1"/>
  <c r="AF115" i="59"/>
  <c r="H179" i="90" s="1"/>
  <c r="BS115" i="59"/>
  <c r="L347" i="90" s="1"/>
  <c r="BE115" i="59"/>
  <c r="F304" i="90" s="1"/>
  <c r="AQ115" i="59"/>
  <c r="E263" i="90" s="1"/>
  <c r="AB115" i="59"/>
  <c r="K137" i="90" s="1"/>
  <c r="O115" i="59"/>
  <c r="L52" i="90" s="1"/>
  <c r="F115" i="59"/>
  <c r="BR115" i="59"/>
  <c r="K347" i="90" s="1"/>
  <c r="BD115" i="59"/>
  <c r="E304" i="90" s="1"/>
  <c r="AO115" i="59"/>
  <c r="J221" i="90" s="1"/>
  <c r="AA115" i="59"/>
  <c r="J137" i="90" s="1"/>
  <c r="M115" i="59"/>
  <c r="J52" i="90" s="1"/>
  <c r="BK115" i="59"/>
  <c r="L304" i="90" s="1"/>
  <c r="R115" i="59"/>
  <c r="F93" i="90" s="1"/>
  <c r="BQ115" i="59"/>
  <c r="J347" i="90" s="1"/>
  <c r="BC115" i="59"/>
  <c r="Q263" i="90" s="1"/>
  <c r="AN115" i="59"/>
  <c r="I221" i="90" s="1"/>
  <c r="Z115" i="59"/>
  <c r="I137" i="90" s="1"/>
  <c r="L115" i="59"/>
  <c r="I52" i="90" s="1"/>
  <c r="BP115" i="59"/>
  <c r="I347" i="90" s="1"/>
  <c r="BA115" i="59"/>
  <c r="O263" i="90" s="1"/>
  <c r="AM115" i="59"/>
  <c r="H221" i="90" s="1"/>
  <c r="X115" i="59"/>
  <c r="G137" i="90" s="1"/>
  <c r="K115" i="59"/>
  <c r="H52" i="90" s="1"/>
  <c r="BO115" i="59"/>
  <c r="H347" i="90" s="1"/>
  <c r="AZ115" i="59"/>
  <c r="N263" i="90" s="1"/>
  <c r="W115" i="59"/>
  <c r="J115" i="59"/>
  <c r="G52" i="90" s="1"/>
  <c r="AT115" i="59"/>
  <c r="H263" i="90" s="1"/>
  <c r="AL115" i="59"/>
  <c r="G221" i="90" s="1"/>
  <c r="AV115" i="59"/>
  <c r="J263" i="90" s="1"/>
  <c r="BM115" i="59"/>
  <c r="F347" i="90" s="1"/>
  <c r="AY115" i="59"/>
  <c r="M263" i="90" s="1"/>
  <c r="AJ115" i="59"/>
  <c r="E221" i="90" s="1"/>
  <c r="V115" i="59"/>
  <c r="F137" i="90" s="1"/>
  <c r="I115" i="59"/>
  <c r="F52" i="90" s="1"/>
  <c r="BL115" i="59"/>
  <c r="E347" i="90" s="1"/>
  <c r="AX115" i="59"/>
  <c r="L263" i="90" s="1"/>
  <c r="AI115" i="59"/>
  <c r="K179" i="90" s="1"/>
  <c r="U115" i="59"/>
  <c r="H115" i="59"/>
  <c r="E52" i="90" s="1"/>
  <c r="BJ115" i="59"/>
  <c r="K304" i="90" s="1"/>
  <c r="AU115" i="59"/>
  <c r="I263" i="90" s="1"/>
  <c r="AG115" i="59"/>
  <c r="I179" i="90" s="1"/>
  <c r="T115" i="59"/>
  <c r="E137" i="90" s="1"/>
  <c r="E115" i="59"/>
  <c r="D52" i="90" s="1"/>
  <c r="BH115" i="59"/>
  <c r="I304" i="90" s="1"/>
  <c r="P18" i="59"/>
  <c r="P9" i="90" s="1"/>
  <c r="B116" i="59"/>
  <c r="L20" i="51"/>
  <c r="L21" i="51"/>
  <c r="L22" i="51"/>
  <c r="L11" i="51"/>
  <c r="L12" i="51"/>
  <c r="L13" i="51"/>
  <c r="U49" i="90" l="1"/>
  <c r="AA49" i="90"/>
  <c r="Y49" i="90"/>
  <c r="T49" i="90"/>
  <c r="W49" i="90"/>
  <c r="V49" i="90"/>
  <c r="X49" i="90"/>
  <c r="AC71" i="90"/>
  <c r="Z49" i="90"/>
  <c r="T97" i="90"/>
  <c r="T212" i="90" s="1"/>
  <c r="AA203" i="90" s="1"/>
  <c r="AB49" i="90"/>
  <c r="AB330" i="90"/>
  <c r="T375" i="90"/>
  <c r="N33" i="59"/>
  <c r="O33" i="59"/>
  <c r="D179" i="90"/>
  <c r="D137" i="90"/>
  <c r="D93" i="90"/>
  <c r="D220" i="90"/>
  <c r="D262" i="90" s="1"/>
  <c r="D344" i="90"/>
  <c r="D389" i="90" s="1"/>
  <c r="D261" i="90"/>
  <c r="I33" i="59"/>
  <c r="F33" i="59"/>
  <c r="M33" i="59"/>
  <c r="L33" i="59"/>
  <c r="K33" i="59"/>
  <c r="J33" i="59"/>
  <c r="H33" i="59"/>
  <c r="G33" i="59"/>
  <c r="E33" i="59"/>
  <c r="BO116" i="59"/>
  <c r="H348" i="90" s="1"/>
  <c r="BC116" i="59"/>
  <c r="Q264" i="90" s="1"/>
  <c r="AQ116" i="59"/>
  <c r="E264" i="90" s="1"/>
  <c r="AE116" i="59"/>
  <c r="G180" i="90" s="1"/>
  <c r="T116" i="59"/>
  <c r="E138" i="90" s="1"/>
  <c r="H116" i="59"/>
  <c r="E53" i="90" s="1"/>
  <c r="BM116" i="59"/>
  <c r="F348" i="90" s="1"/>
  <c r="BL116" i="59"/>
  <c r="E348" i="90" s="1"/>
  <c r="BK116" i="59"/>
  <c r="L305" i="90" s="1"/>
  <c r="AY116" i="59"/>
  <c r="M264" i="90" s="1"/>
  <c r="BV116" i="59"/>
  <c r="G393" i="90" s="1"/>
  <c r="BJ116" i="59"/>
  <c r="K305" i="90" s="1"/>
  <c r="AX116" i="59"/>
  <c r="L264" i="90" s="1"/>
  <c r="AL116" i="59"/>
  <c r="G222" i="90" s="1"/>
  <c r="Z116" i="59"/>
  <c r="I138" i="90" s="1"/>
  <c r="O116" i="59"/>
  <c r="L53" i="90" s="1"/>
  <c r="BQ116" i="59"/>
  <c r="J348" i="90" s="1"/>
  <c r="BE116" i="59"/>
  <c r="F305" i="90" s="1"/>
  <c r="BN116" i="59"/>
  <c r="G348" i="90" s="1"/>
  <c r="AT116" i="59"/>
  <c r="H264" i="90" s="1"/>
  <c r="AF116" i="59"/>
  <c r="H180" i="90" s="1"/>
  <c r="R116" i="59"/>
  <c r="F94" i="90" s="1"/>
  <c r="AS116" i="59"/>
  <c r="G264" i="90" s="1"/>
  <c r="AD116" i="59"/>
  <c r="F180" i="90" s="1"/>
  <c r="G116" i="59"/>
  <c r="BI116" i="59"/>
  <c r="J305" i="90" s="1"/>
  <c r="Q116" i="59"/>
  <c r="E94" i="90" s="1"/>
  <c r="AI116" i="59"/>
  <c r="K180" i="90" s="1"/>
  <c r="AU116" i="59"/>
  <c r="I264" i="90" s="1"/>
  <c r="BH116" i="59"/>
  <c r="I305" i="90" s="1"/>
  <c r="AR116" i="59"/>
  <c r="F264" i="90" s="1"/>
  <c r="AC116" i="59"/>
  <c r="E180" i="90" s="1"/>
  <c r="P116" i="59"/>
  <c r="M53" i="90" s="1"/>
  <c r="BS116" i="59"/>
  <c r="L348" i="90" s="1"/>
  <c r="S116" i="59"/>
  <c r="G94" i="90" s="1"/>
  <c r="BG116" i="59"/>
  <c r="H305" i="90" s="1"/>
  <c r="AP116" i="59"/>
  <c r="K222" i="90" s="1"/>
  <c r="AB116" i="59"/>
  <c r="K138" i="90" s="1"/>
  <c r="N116" i="59"/>
  <c r="K53" i="90" s="1"/>
  <c r="AG116" i="59"/>
  <c r="I180" i="90" s="1"/>
  <c r="BF116" i="59"/>
  <c r="G305" i="90" s="1"/>
  <c r="AO116" i="59"/>
  <c r="J222" i="90" s="1"/>
  <c r="AA116" i="59"/>
  <c r="J138" i="90" s="1"/>
  <c r="M116" i="59"/>
  <c r="J53" i="90" s="1"/>
  <c r="BD116" i="59"/>
  <c r="E305" i="90" s="1"/>
  <c r="AN116" i="59"/>
  <c r="I222" i="90" s="1"/>
  <c r="Y116" i="59"/>
  <c r="H138" i="90" s="1"/>
  <c r="L116" i="59"/>
  <c r="I53" i="90" s="1"/>
  <c r="AM116" i="59"/>
  <c r="H222" i="90" s="1"/>
  <c r="X116" i="59"/>
  <c r="G138" i="90" s="1"/>
  <c r="U116" i="59"/>
  <c r="BB116" i="59"/>
  <c r="P264" i="90" s="1"/>
  <c r="K116" i="59"/>
  <c r="H53" i="90" s="1"/>
  <c r="AW116" i="59"/>
  <c r="K264" i="90" s="1"/>
  <c r="BU116" i="59"/>
  <c r="F393" i="90" s="1"/>
  <c r="BA116" i="59"/>
  <c r="O264" i="90" s="1"/>
  <c r="AK116" i="59"/>
  <c r="F222" i="90" s="1"/>
  <c r="W116" i="59"/>
  <c r="J116" i="59"/>
  <c r="G53" i="90" s="1"/>
  <c r="BT116" i="59"/>
  <c r="E393" i="90" s="1"/>
  <c r="AZ116" i="59"/>
  <c r="N264" i="90" s="1"/>
  <c r="AJ116" i="59"/>
  <c r="E222" i="90" s="1"/>
  <c r="V116" i="59"/>
  <c r="F138" i="90" s="1"/>
  <c r="I116" i="59"/>
  <c r="F53" i="90" s="1"/>
  <c r="BR116" i="59"/>
  <c r="K348" i="90" s="1"/>
  <c r="AV116" i="59"/>
  <c r="J264" i="90" s="1"/>
  <c r="AH116" i="59"/>
  <c r="J180" i="90" s="1"/>
  <c r="F116" i="59"/>
  <c r="BP116" i="59"/>
  <c r="I348" i="90" s="1"/>
  <c r="E116" i="59"/>
  <c r="D53" i="90" s="1"/>
  <c r="P30" i="59"/>
  <c r="B117" i="59"/>
  <c r="I22" i="51"/>
  <c r="J22" i="51"/>
  <c r="K22" i="51"/>
  <c r="I21" i="51"/>
  <c r="J21" i="51"/>
  <c r="K21" i="51"/>
  <c r="I20" i="51"/>
  <c r="J20" i="51"/>
  <c r="K20" i="51"/>
  <c r="P14" i="51"/>
  <c r="T248" i="90" l="1"/>
  <c r="AA238" i="90" s="1"/>
  <c r="AC49" i="90"/>
  <c r="T173" i="90"/>
  <c r="AA165" i="90" s="1"/>
  <c r="AB366" i="90"/>
  <c r="D303" i="90"/>
  <c r="D302" i="90"/>
  <c r="D94" i="90"/>
  <c r="D180" i="90"/>
  <c r="D138" i="90"/>
  <c r="D221" i="90"/>
  <c r="D263" i="90" s="1"/>
  <c r="BP117" i="59"/>
  <c r="I349" i="90" s="1"/>
  <c r="BD117" i="59"/>
  <c r="E306" i="90" s="1"/>
  <c r="AR117" i="59"/>
  <c r="F265" i="90" s="1"/>
  <c r="AF117" i="59"/>
  <c r="H181" i="90" s="1"/>
  <c r="I117" i="59"/>
  <c r="F54" i="90" s="1"/>
  <c r="BN117" i="59"/>
  <c r="G349" i="90" s="1"/>
  <c r="BB117" i="59"/>
  <c r="P265" i="90" s="1"/>
  <c r="AP117" i="59"/>
  <c r="K223" i="90" s="1"/>
  <c r="AD117" i="59"/>
  <c r="F181" i="90" s="1"/>
  <c r="S117" i="59"/>
  <c r="G95" i="90" s="1"/>
  <c r="G117" i="59"/>
  <c r="BM117" i="59"/>
  <c r="F349" i="90" s="1"/>
  <c r="BA117" i="59"/>
  <c r="O265" i="90" s="1"/>
  <c r="AO117" i="59"/>
  <c r="J223" i="90" s="1"/>
  <c r="AC117" i="59"/>
  <c r="E181" i="90" s="1"/>
  <c r="R117" i="59"/>
  <c r="F95" i="90" s="1"/>
  <c r="F117" i="59"/>
  <c r="BL117" i="59"/>
  <c r="E349" i="90" s="1"/>
  <c r="AZ117" i="59"/>
  <c r="N265" i="90" s="1"/>
  <c r="AN117" i="59"/>
  <c r="I223" i="90" s="1"/>
  <c r="AB117" i="59"/>
  <c r="K139" i="90" s="1"/>
  <c r="Q117" i="59"/>
  <c r="E95" i="90" s="1"/>
  <c r="E117" i="59"/>
  <c r="D54" i="90" s="1"/>
  <c r="BK117" i="59"/>
  <c r="L306" i="90" s="1"/>
  <c r="AY117" i="59"/>
  <c r="M265" i="90" s="1"/>
  <c r="AM117" i="59"/>
  <c r="H223" i="90" s="1"/>
  <c r="AA117" i="59"/>
  <c r="J139" i="90" s="1"/>
  <c r="P117" i="59"/>
  <c r="M54" i="90" s="1"/>
  <c r="BR117" i="59"/>
  <c r="K349" i="90" s="1"/>
  <c r="BF117" i="59"/>
  <c r="G306" i="90" s="1"/>
  <c r="AT117" i="59"/>
  <c r="H265" i="90" s="1"/>
  <c r="AH117" i="59"/>
  <c r="J181" i="90" s="1"/>
  <c r="V117" i="59"/>
  <c r="F139" i="90" s="1"/>
  <c r="K117" i="59"/>
  <c r="H54" i="90" s="1"/>
  <c r="BO117" i="59"/>
  <c r="H349" i="90" s="1"/>
  <c r="AQ117" i="59"/>
  <c r="E265" i="90" s="1"/>
  <c r="T117" i="59"/>
  <c r="E139" i="90" s="1"/>
  <c r="AL117" i="59"/>
  <c r="G223" i="90" s="1"/>
  <c r="O117" i="59"/>
  <c r="L54" i="90" s="1"/>
  <c r="X117" i="59"/>
  <c r="G139" i="90" s="1"/>
  <c r="BQ117" i="59"/>
  <c r="J349" i="90" s="1"/>
  <c r="BJ117" i="59"/>
  <c r="K306" i="90" s="1"/>
  <c r="BT117" i="59"/>
  <c r="E394" i="90" s="1"/>
  <c r="BI117" i="59"/>
  <c r="J306" i="90" s="1"/>
  <c r="AK117" i="59"/>
  <c r="F223" i="90" s="1"/>
  <c r="N117" i="59"/>
  <c r="K54" i="90" s="1"/>
  <c r="BH117" i="59"/>
  <c r="I306" i="90" s="1"/>
  <c r="AJ117" i="59"/>
  <c r="E223" i="90" s="1"/>
  <c r="M117" i="59"/>
  <c r="J54" i="90" s="1"/>
  <c r="BG117" i="59"/>
  <c r="H306" i="90" s="1"/>
  <c r="AI117" i="59"/>
  <c r="K181" i="90" s="1"/>
  <c r="L117" i="59"/>
  <c r="I54" i="90" s="1"/>
  <c r="BE117" i="59"/>
  <c r="F306" i="90" s="1"/>
  <c r="AG117" i="59"/>
  <c r="I181" i="90" s="1"/>
  <c r="J117" i="59"/>
  <c r="G54" i="90" s="1"/>
  <c r="AE117" i="59"/>
  <c r="G181" i="90" s="1"/>
  <c r="H117" i="59"/>
  <c r="E54" i="90" s="1"/>
  <c r="AV117" i="59"/>
  <c r="J265" i="90" s="1"/>
  <c r="U117" i="59"/>
  <c r="BC117" i="59"/>
  <c r="Q265" i="90" s="1"/>
  <c r="AS117" i="59"/>
  <c r="G265" i="90" s="1"/>
  <c r="BV117" i="59"/>
  <c r="G394" i="90" s="1"/>
  <c r="AX117" i="59"/>
  <c r="L265" i="90" s="1"/>
  <c r="Z117" i="59"/>
  <c r="I139" i="90" s="1"/>
  <c r="BU117" i="59"/>
  <c r="F394" i="90" s="1"/>
  <c r="AW117" i="59"/>
  <c r="K265" i="90" s="1"/>
  <c r="Y117" i="59"/>
  <c r="H139" i="90" s="1"/>
  <c r="BS117" i="59"/>
  <c r="L349" i="90" s="1"/>
  <c r="AU117" i="59"/>
  <c r="I265" i="90" s="1"/>
  <c r="W117" i="59"/>
  <c r="B118" i="59"/>
  <c r="E22" i="51"/>
  <c r="F22" i="51"/>
  <c r="G22" i="51"/>
  <c r="H22" i="51"/>
  <c r="E21" i="51"/>
  <c r="F21" i="51"/>
  <c r="G21" i="51"/>
  <c r="H21" i="51"/>
  <c r="E20" i="51"/>
  <c r="F20" i="51"/>
  <c r="G20" i="51"/>
  <c r="H20" i="51"/>
  <c r="F13" i="51"/>
  <c r="G13" i="51"/>
  <c r="H13" i="51"/>
  <c r="I13" i="51"/>
  <c r="J13" i="51"/>
  <c r="K13" i="51"/>
  <c r="E13" i="51"/>
  <c r="F12" i="51"/>
  <c r="G12" i="51"/>
  <c r="H12" i="51"/>
  <c r="I12" i="51"/>
  <c r="J12" i="51"/>
  <c r="K12" i="51"/>
  <c r="E12" i="51"/>
  <c r="F11" i="51"/>
  <c r="G11" i="51"/>
  <c r="H11" i="51"/>
  <c r="I11" i="51"/>
  <c r="J11" i="51"/>
  <c r="K11" i="51"/>
  <c r="E11" i="51"/>
  <c r="D345" i="90" l="1"/>
  <c r="D304" i="90"/>
  <c r="D346" i="90"/>
  <c r="D391" i="90" s="1"/>
  <c r="D181" i="90"/>
  <c r="D95" i="90"/>
  <c r="D139" i="90"/>
  <c r="D222" i="90"/>
  <c r="BQ118" i="59"/>
  <c r="J350" i="90" s="1"/>
  <c r="BE118" i="59"/>
  <c r="F307" i="90" s="1"/>
  <c r="AS118" i="59"/>
  <c r="G266" i="90" s="1"/>
  <c r="AG118" i="59"/>
  <c r="I182" i="90" s="1"/>
  <c r="U118" i="59"/>
  <c r="J118" i="59"/>
  <c r="G55" i="90" s="1"/>
  <c r="BO118" i="59"/>
  <c r="H350" i="90" s="1"/>
  <c r="BC118" i="59"/>
  <c r="Q266" i="90" s="1"/>
  <c r="AQ118" i="59"/>
  <c r="E266" i="90" s="1"/>
  <c r="AE118" i="59"/>
  <c r="G182" i="90" s="1"/>
  <c r="T118" i="59"/>
  <c r="E140" i="90" s="1"/>
  <c r="H118" i="59"/>
  <c r="E55" i="90" s="1"/>
  <c r="BN118" i="59"/>
  <c r="G350" i="90" s="1"/>
  <c r="BB118" i="59"/>
  <c r="P266" i="90" s="1"/>
  <c r="AP118" i="59"/>
  <c r="K224" i="90" s="1"/>
  <c r="AD118" i="59"/>
  <c r="F182" i="90" s="1"/>
  <c r="S118" i="59"/>
  <c r="G96" i="90" s="1"/>
  <c r="G118" i="59"/>
  <c r="BM118" i="59"/>
  <c r="F350" i="90" s="1"/>
  <c r="BA118" i="59"/>
  <c r="O266" i="90" s="1"/>
  <c r="AO118" i="59"/>
  <c r="J224" i="90" s="1"/>
  <c r="AC118" i="59"/>
  <c r="E182" i="90" s="1"/>
  <c r="R118" i="59"/>
  <c r="F96" i="90" s="1"/>
  <c r="F118" i="59"/>
  <c r="BL118" i="59"/>
  <c r="E350" i="90" s="1"/>
  <c r="AZ118" i="59"/>
  <c r="N266" i="90" s="1"/>
  <c r="AN118" i="59"/>
  <c r="I224" i="90" s="1"/>
  <c r="AB118" i="59"/>
  <c r="K140" i="90" s="1"/>
  <c r="Q118" i="59"/>
  <c r="E96" i="90" s="1"/>
  <c r="E118" i="59"/>
  <c r="D55" i="90" s="1"/>
  <c r="BS118" i="59"/>
  <c r="L350" i="90" s="1"/>
  <c r="BG118" i="59"/>
  <c r="H307" i="90" s="1"/>
  <c r="AU118" i="59"/>
  <c r="I266" i="90" s="1"/>
  <c r="AI118" i="59"/>
  <c r="K182" i="90" s="1"/>
  <c r="W118" i="59"/>
  <c r="L118" i="59"/>
  <c r="I55" i="90" s="1"/>
  <c r="BP118" i="59"/>
  <c r="I350" i="90" s="1"/>
  <c r="AR118" i="59"/>
  <c r="F266" i="90" s="1"/>
  <c r="AM118" i="59"/>
  <c r="H224" i="90" s="1"/>
  <c r="P118" i="59"/>
  <c r="M55" i="90" s="1"/>
  <c r="BK118" i="59"/>
  <c r="L307" i="90" s="1"/>
  <c r="BU118" i="59"/>
  <c r="F395" i="90" s="1"/>
  <c r="BJ118" i="59"/>
  <c r="K307" i="90" s="1"/>
  <c r="AL118" i="59"/>
  <c r="G224" i="90" s="1"/>
  <c r="O118" i="59"/>
  <c r="L55" i="90" s="1"/>
  <c r="BI118" i="59"/>
  <c r="J307" i="90" s="1"/>
  <c r="AK118" i="59"/>
  <c r="F224" i="90" s="1"/>
  <c r="N118" i="59"/>
  <c r="K55" i="90" s="1"/>
  <c r="AW118" i="59"/>
  <c r="K266" i="90" s="1"/>
  <c r="BH118" i="59"/>
  <c r="I307" i="90" s="1"/>
  <c r="AJ118" i="59"/>
  <c r="E224" i="90" s="1"/>
  <c r="M118" i="59"/>
  <c r="J55" i="90" s="1"/>
  <c r="BF118" i="59"/>
  <c r="G307" i="90" s="1"/>
  <c r="AH118" i="59"/>
  <c r="J182" i="90" s="1"/>
  <c r="K118" i="59"/>
  <c r="H55" i="90" s="1"/>
  <c r="AF118" i="59"/>
  <c r="H182" i="90" s="1"/>
  <c r="I118" i="59"/>
  <c r="F55" i="90" s="1"/>
  <c r="BD118" i="59"/>
  <c r="E307" i="90" s="1"/>
  <c r="Y118" i="59"/>
  <c r="H140" i="90" s="1"/>
  <c r="AY118" i="59"/>
  <c r="M266" i="90" s="1"/>
  <c r="AA118" i="59"/>
  <c r="J140" i="90" s="1"/>
  <c r="BV118" i="59"/>
  <c r="G395" i="90" s="1"/>
  <c r="AX118" i="59"/>
  <c r="L266" i="90" s="1"/>
  <c r="Z118" i="59"/>
  <c r="I140" i="90" s="1"/>
  <c r="BT118" i="59"/>
  <c r="E395" i="90" s="1"/>
  <c r="AV118" i="59"/>
  <c r="J266" i="90" s="1"/>
  <c r="X118" i="59"/>
  <c r="G140" i="90" s="1"/>
  <c r="BR118" i="59"/>
  <c r="K350" i="90" s="1"/>
  <c r="AT118" i="59"/>
  <c r="H266" i="90" s="1"/>
  <c r="V118" i="59"/>
  <c r="F140" i="90" s="1"/>
  <c r="B119" i="59"/>
  <c r="D21" i="51"/>
  <c r="O24" i="51" s="1"/>
  <c r="D22" i="51"/>
  <c r="O25" i="51" s="1"/>
  <c r="D20" i="51"/>
  <c r="O23" i="51" s="1"/>
  <c r="O19" i="51"/>
  <c r="N19" i="51"/>
  <c r="M19" i="51"/>
  <c r="L19" i="51"/>
  <c r="K19" i="51"/>
  <c r="J19" i="51"/>
  <c r="I19" i="51"/>
  <c r="H19" i="51"/>
  <c r="G19" i="51"/>
  <c r="F19" i="51"/>
  <c r="E19" i="51"/>
  <c r="O18" i="51"/>
  <c r="N18" i="51"/>
  <c r="M18" i="51"/>
  <c r="L18" i="51"/>
  <c r="K18" i="51"/>
  <c r="J18" i="51"/>
  <c r="I18" i="51"/>
  <c r="H18" i="51"/>
  <c r="G18" i="51"/>
  <c r="F18" i="51"/>
  <c r="E18" i="51"/>
  <c r="O17" i="51"/>
  <c r="N17" i="51"/>
  <c r="M17" i="51"/>
  <c r="L17" i="51"/>
  <c r="K17" i="51"/>
  <c r="J17" i="51"/>
  <c r="I17" i="51"/>
  <c r="H17" i="51"/>
  <c r="G17" i="51"/>
  <c r="F17" i="51"/>
  <c r="E17" i="51"/>
  <c r="P9" i="51"/>
  <c r="P10" i="51"/>
  <c r="P15" i="51"/>
  <c r="P16" i="51"/>
  <c r="P8" i="51"/>
  <c r="D390" i="90" l="1"/>
  <c r="D182" i="90"/>
  <c r="D96" i="90"/>
  <c r="D140" i="90"/>
  <c r="D347" i="90"/>
  <c r="D392" i="90" s="1"/>
  <c r="D223" i="90"/>
  <c r="D264" i="90"/>
  <c r="BU119" i="59"/>
  <c r="F396" i="90" s="1"/>
  <c r="BI119" i="59"/>
  <c r="J308" i="90" s="1"/>
  <c r="AW119" i="59"/>
  <c r="K267" i="90" s="1"/>
  <c r="BT119" i="59"/>
  <c r="E396" i="90" s="1"/>
  <c r="BG119" i="59"/>
  <c r="H308" i="90" s="1"/>
  <c r="AT119" i="59"/>
  <c r="H267" i="90" s="1"/>
  <c r="AH119" i="59"/>
  <c r="J183" i="90" s="1"/>
  <c r="V119" i="59"/>
  <c r="F141" i="90" s="1"/>
  <c r="K119" i="59"/>
  <c r="H56" i="90" s="1"/>
  <c r="BR119" i="59"/>
  <c r="K351" i="90" s="1"/>
  <c r="BE119" i="59"/>
  <c r="F308" i="90" s="1"/>
  <c r="AR119" i="59"/>
  <c r="F267" i="90" s="1"/>
  <c r="AF119" i="59"/>
  <c r="H183" i="90" s="1"/>
  <c r="I119" i="59"/>
  <c r="F56" i="90" s="1"/>
  <c r="BQ119" i="59"/>
  <c r="J351" i="90" s="1"/>
  <c r="BD119" i="59"/>
  <c r="E308" i="90" s="1"/>
  <c r="AQ119" i="59"/>
  <c r="E267" i="90" s="1"/>
  <c r="AE119" i="59"/>
  <c r="G183" i="90" s="1"/>
  <c r="T119" i="59"/>
  <c r="E141" i="90" s="1"/>
  <c r="H119" i="59"/>
  <c r="E56" i="90" s="1"/>
  <c r="BP119" i="59"/>
  <c r="I351" i="90" s="1"/>
  <c r="BC119" i="59"/>
  <c r="Q267" i="90" s="1"/>
  <c r="AP119" i="59"/>
  <c r="K225" i="90" s="1"/>
  <c r="AD119" i="59"/>
  <c r="F183" i="90" s="1"/>
  <c r="S119" i="59"/>
  <c r="G97" i="90" s="1"/>
  <c r="G119" i="59"/>
  <c r="BO119" i="59"/>
  <c r="H351" i="90" s="1"/>
  <c r="BB119" i="59"/>
  <c r="P267" i="90" s="1"/>
  <c r="AO119" i="59"/>
  <c r="J225" i="90" s="1"/>
  <c r="AC119" i="59"/>
  <c r="E183" i="90" s="1"/>
  <c r="R119" i="59"/>
  <c r="F97" i="90" s="1"/>
  <c r="F119" i="59"/>
  <c r="BJ119" i="59"/>
  <c r="K308" i="90" s="1"/>
  <c r="AV119" i="59"/>
  <c r="J267" i="90" s="1"/>
  <c r="AJ119" i="59"/>
  <c r="E225" i="90" s="1"/>
  <c r="X119" i="59"/>
  <c r="G141" i="90" s="1"/>
  <c r="M119" i="59"/>
  <c r="J56" i="90" s="1"/>
  <c r="BS119" i="59"/>
  <c r="L351" i="90" s="1"/>
  <c r="AS119" i="59"/>
  <c r="G267" i="90" s="1"/>
  <c r="U119" i="59"/>
  <c r="BN119" i="59"/>
  <c r="G351" i="90" s="1"/>
  <c r="Q119" i="59"/>
  <c r="E97" i="90" s="1"/>
  <c r="Z119" i="59"/>
  <c r="I141" i="90" s="1"/>
  <c r="AN119" i="59"/>
  <c r="I225" i="90" s="1"/>
  <c r="BM119" i="59"/>
  <c r="F351" i="90" s="1"/>
  <c r="AM119" i="59"/>
  <c r="H225" i="90" s="1"/>
  <c r="P119" i="59"/>
  <c r="M56" i="90" s="1"/>
  <c r="BL119" i="59"/>
  <c r="E351" i="90" s="1"/>
  <c r="AL119" i="59"/>
  <c r="G225" i="90" s="1"/>
  <c r="O119" i="59"/>
  <c r="L56" i="90" s="1"/>
  <c r="BK119" i="59"/>
  <c r="L308" i="90" s="1"/>
  <c r="AK119" i="59"/>
  <c r="F225" i="90" s="1"/>
  <c r="N119" i="59"/>
  <c r="K56" i="90" s="1"/>
  <c r="BH119" i="59"/>
  <c r="I308" i="90" s="1"/>
  <c r="AI119" i="59"/>
  <c r="K183" i="90" s="1"/>
  <c r="L119" i="59"/>
  <c r="I56" i="90" s="1"/>
  <c r="BF119" i="59"/>
  <c r="G308" i="90" s="1"/>
  <c r="J119" i="59"/>
  <c r="G56" i="90" s="1"/>
  <c r="AY119" i="59"/>
  <c r="M267" i="90" s="1"/>
  <c r="AG119" i="59"/>
  <c r="I183" i="90" s="1"/>
  <c r="BA119" i="59"/>
  <c r="O267" i="90" s="1"/>
  <c r="AB119" i="59"/>
  <c r="K141" i="90" s="1"/>
  <c r="E119" i="59"/>
  <c r="D56" i="90" s="1"/>
  <c r="AZ119" i="59"/>
  <c r="N267" i="90" s="1"/>
  <c r="AA119" i="59"/>
  <c r="J141" i="90" s="1"/>
  <c r="AX119" i="59"/>
  <c r="L267" i="90" s="1"/>
  <c r="Y119" i="59"/>
  <c r="H141" i="90" s="1"/>
  <c r="BV119" i="59"/>
  <c r="G396" i="90" s="1"/>
  <c r="AU119" i="59"/>
  <c r="I267" i="90" s="1"/>
  <c r="W119" i="59"/>
  <c r="B120" i="59"/>
  <c r="N25" i="51"/>
  <c r="M25" i="51"/>
  <c r="L25" i="51"/>
  <c r="P22" i="51"/>
  <c r="G25" i="51"/>
  <c r="H25" i="51"/>
  <c r="I25" i="51"/>
  <c r="F25" i="51"/>
  <c r="J25" i="51"/>
  <c r="E25" i="51"/>
  <c r="K25" i="51"/>
  <c r="N24" i="51"/>
  <c r="M24" i="51"/>
  <c r="L24" i="51"/>
  <c r="P21" i="51"/>
  <c r="E24" i="51"/>
  <c r="F24" i="51"/>
  <c r="G24" i="51"/>
  <c r="I24" i="51"/>
  <c r="K24" i="51"/>
  <c r="H24" i="51"/>
  <c r="J24" i="51"/>
  <c r="N23" i="51"/>
  <c r="M23" i="51"/>
  <c r="L23" i="51"/>
  <c r="P20" i="51"/>
  <c r="F23" i="51"/>
  <c r="G23" i="51"/>
  <c r="E23" i="51"/>
  <c r="H23" i="51"/>
  <c r="I23" i="51"/>
  <c r="K23" i="51"/>
  <c r="J23" i="51"/>
  <c r="D265" i="90" l="1"/>
  <c r="D306" i="90" s="1"/>
  <c r="D97" i="90"/>
  <c r="D141" i="90"/>
  <c r="D183" i="90"/>
  <c r="D305" i="90"/>
  <c r="D224" i="90"/>
  <c r="BV120" i="59"/>
  <c r="G397" i="90" s="1"/>
  <c r="BJ120" i="59"/>
  <c r="K309" i="90" s="1"/>
  <c r="AX120" i="59"/>
  <c r="L268" i="90" s="1"/>
  <c r="AL120" i="59"/>
  <c r="G226" i="90" s="1"/>
  <c r="Z120" i="59"/>
  <c r="I142" i="90" s="1"/>
  <c r="O120" i="59"/>
  <c r="L57" i="90" s="1"/>
  <c r="BO120" i="59"/>
  <c r="H352" i="90" s="1"/>
  <c r="BB120" i="59"/>
  <c r="P268" i="90" s="1"/>
  <c r="AO120" i="59"/>
  <c r="J226" i="90" s="1"/>
  <c r="AB120" i="59"/>
  <c r="K142" i="90" s="1"/>
  <c r="P120" i="59"/>
  <c r="M57" i="90" s="1"/>
  <c r="BM120" i="59"/>
  <c r="F352" i="90" s="1"/>
  <c r="AZ120" i="59"/>
  <c r="N268" i="90" s="1"/>
  <c r="AM120" i="59"/>
  <c r="H226" i="90" s="1"/>
  <c r="Y120" i="59"/>
  <c r="H142" i="90" s="1"/>
  <c r="M120" i="59"/>
  <c r="J57" i="90" s="1"/>
  <c r="BL120" i="59"/>
  <c r="E352" i="90" s="1"/>
  <c r="AY120" i="59"/>
  <c r="M268" i="90" s="1"/>
  <c r="AK120" i="59"/>
  <c r="F226" i="90" s="1"/>
  <c r="X120" i="59"/>
  <c r="G142" i="90" s="1"/>
  <c r="L120" i="59"/>
  <c r="I57" i="90" s="1"/>
  <c r="BK120" i="59"/>
  <c r="L309" i="90" s="1"/>
  <c r="AW120" i="59"/>
  <c r="K268" i="90" s="1"/>
  <c r="AJ120" i="59"/>
  <c r="E226" i="90" s="1"/>
  <c r="W120" i="59"/>
  <c r="K120" i="59"/>
  <c r="H57" i="90" s="1"/>
  <c r="BI120" i="59"/>
  <c r="J309" i="90" s="1"/>
  <c r="AV120" i="59"/>
  <c r="J268" i="90" s="1"/>
  <c r="AI120" i="59"/>
  <c r="K184" i="90" s="1"/>
  <c r="V120" i="59"/>
  <c r="F142" i="90" s="1"/>
  <c r="J120" i="59"/>
  <c r="G57" i="90" s="1"/>
  <c r="BQ120" i="59"/>
  <c r="J352" i="90" s="1"/>
  <c r="BD120" i="59"/>
  <c r="E309" i="90" s="1"/>
  <c r="AQ120" i="59"/>
  <c r="E268" i="90" s="1"/>
  <c r="AD120" i="59"/>
  <c r="F184" i="90" s="1"/>
  <c r="R120" i="59"/>
  <c r="F98" i="90" s="1"/>
  <c r="E120" i="59"/>
  <c r="D57" i="90" s="1"/>
  <c r="BA120" i="59"/>
  <c r="O268" i="90" s="1"/>
  <c r="AA120" i="59"/>
  <c r="J142" i="90" s="1"/>
  <c r="BU120" i="59"/>
  <c r="F397" i="90" s="1"/>
  <c r="AU120" i="59"/>
  <c r="I268" i="90" s="1"/>
  <c r="U120" i="59"/>
  <c r="BT120" i="59"/>
  <c r="E397" i="90" s="1"/>
  <c r="AT120" i="59"/>
  <c r="H268" i="90" s="1"/>
  <c r="BS120" i="59"/>
  <c r="L352" i="90" s="1"/>
  <c r="AS120" i="59"/>
  <c r="G268" i="90" s="1"/>
  <c r="T120" i="59"/>
  <c r="E142" i="90" s="1"/>
  <c r="BR120" i="59"/>
  <c r="K352" i="90" s="1"/>
  <c r="AR120" i="59"/>
  <c r="F268" i="90" s="1"/>
  <c r="S120" i="59"/>
  <c r="G98" i="90" s="1"/>
  <c r="G120" i="59"/>
  <c r="BP120" i="59"/>
  <c r="I352" i="90" s="1"/>
  <c r="AP120" i="59"/>
  <c r="K226" i="90" s="1"/>
  <c r="Q120" i="59"/>
  <c r="E98" i="90" s="1"/>
  <c r="BN120" i="59"/>
  <c r="G352" i="90" s="1"/>
  <c r="AN120" i="59"/>
  <c r="I226" i="90" s="1"/>
  <c r="N120" i="59"/>
  <c r="K57" i="90" s="1"/>
  <c r="AF120" i="59"/>
  <c r="H184" i="90" s="1"/>
  <c r="BH120" i="59"/>
  <c r="I309" i="90" s="1"/>
  <c r="AH120" i="59"/>
  <c r="J184" i="90" s="1"/>
  <c r="I120" i="59"/>
  <c r="F57" i="90" s="1"/>
  <c r="BF120" i="59"/>
  <c r="G309" i="90" s="1"/>
  <c r="BG120" i="59"/>
  <c r="H309" i="90" s="1"/>
  <c r="AG120" i="59"/>
  <c r="I184" i="90" s="1"/>
  <c r="H120" i="59"/>
  <c r="E57" i="90" s="1"/>
  <c r="BE120" i="59"/>
  <c r="F309" i="90" s="1"/>
  <c r="AE120" i="59"/>
  <c r="G184" i="90" s="1"/>
  <c r="F120" i="59"/>
  <c r="BC120" i="59"/>
  <c r="Q268" i="90" s="1"/>
  <c r="AC120" i="59"/>
  <c r="E184" i="90" s="1"/>
  <c r="B121" i="59"/>
  <c r="D266" i="90" l="1"/>
  <c r="D98" i="90"/>
  <c r="D142" i="90"/>
  <c r="D184" i="90"/>
  <c r="D348" i="90"/>
  <c r="D225" i="90"/>
  <c r="D307" i="90"/>
  <c r="D349" i="90"/>
  <c r="BM121" i="59"/>
  <c r="F353" i="90" s="1"/>
  <c r="BA121" i="59"/>
  <c r="O269" i="90" s="1"/>
  <c r="AO121" i="59"/>
  <c r="J227" i="90" s="1"/>
  <c r="BK121" i="59"/>
  <c r="L310" i="90" s="1"/>
  <c r="AY121" i="59"/>
  <c r="M269" i="90" s="1"/>
  <c r="AM121" i="59"/>
  <c r="H227" i="90" s="1"/>
  <c r="AA121" i="59"/>
  <c r="J143" i="90" s="1"/>
  <c r="P121" i="59"/>
  <c r="M58" i="90" s="1"/>
  <c r="BU121" i="59"/>
  <c r="F398" i="90" s="1"/>
  <c r="BI121" i="59"/>
  <c r="J310" i="90" s="1"/>
  <c r="AW121" i="59"/>
  <c r="K269" i="90" s="1"/>
  <c r="AK121" i="59"/>
  <c r="F227" i="90" s="1"/>
  <c r="Y121" i="59"/>
  <c r="H143" i="90" s="1"/>
  <c r="BQ121" i="59"/>
  <c r="J353" i="90" s="1"/>
  <c r="BE121" i="59"/>
  <c r="F310" i="90" s="1"/>
  <c r="AS121" i="59"/>
  <c r="G269" i="90" s="1"/>
  <c r="AG121" i="59"/>
  <c r="I185" i="90" s="1"/>
  <c r="U121" i="59"/>
  <c r="BF121" i="59"/>
  <c r="G310" i="90" s="1"/>
  <c r="AN121" i="59"/>
  <c r="I227" i="90" s="1"/>
  <c r="W121" i="59"/>
  <c r="J121" i="59"/>
  <c r="G58" i="90" s="1"/>
  <c r="BV121" i="59"/>
  <c r="G398" i="90" s="1"/>
  <c r="BD121" i="59"/>
  <c r="E310" i="90" s="1"/>
  <c r="AL121" i="59"/>
  <c r="G227" i="90" s="1"/>
  <c r="V121" i="59"/>
  <c r="F143" i="90" s="1"/>
  <c r="BT121" i="59"/>
  <c r="E398" i="90" s="1"/>
  <c r="BC121" i="59"/>
  <c r="Q269" i="90" s="1"/>
  <c r="AJ121" i="59"/>
  <c r="E227" i="90" s="1"/>
  <c r="H121" i="59"/>
  <c r="E58" i="90" s="1"/>
  <c r="BS121" i="59"/>
  <c r="L353" i="90" s="1"/>
  <c r="BB121" i="59"/>
  <c r="P269" i="90" s="1"/>
  <c r="AI121" i="59"/>
  <c r="K185" i="90" s="1"/>
  <c r="T121" i="59"/>
  <c r="E143" i="90" s="1"/>
  <c r="G121" i="59"/>
  <c r="BR121" i="59"/>
  <c r="K353" i="90" s="1"/>
  <c r="AZ121" i="59"/>
  <c r="N269" i="90" s="1"/>
  <c r="AH121" i="59"/>
  <c r="J185" i="90" s="1"/>
  <c r="S121" i="59"/>
  <c r="G99" i="90" s="1"/>
  <c r="F121" i="59"/>
  <c r="BP121" i="59"/>
  <c r="I353" i="90" s="1"/>
  <c r="AX121" i="59"/>
  <c r="L269" i="90" s="1"/>
  <c r="AF121" i="59"/>
  <c r="H185" i="90" s="1"/>
  <c r="R121" i="59"/>
  <c r="F99" i="90" s="1"/>
  <c r="E121" i="59"/>
  <c r="D58" i="90" s="1"/>
  <c r="BO121" i="59"/>
  <c r="H353" i="90" s="1"/>
  <c r="AV121" i="59"/>
  <c r="J269" i="90" s="1"/>
  <c r="AE121" i="59"/>
  <c r="G185" i="90" s="1"/>
  <c r="BN121" i="59"/>
  <c r="G353" i="90" s="1"/>
  <c r="BH121" i="59"/>
  <c r="I310" i="90" s="1"/>
  <c r="AQ121" i="59"/>
  <c r="E269" i="90" s="1"/>
  <c r="Z121" i="59"/>
  <c r="I143" i="90" s="1"/>
  <c r="L121" i="59"/>
  <c r="I58" i="90" s="1"/>
  <c r="AT121" i="59"/>
  <c r="H269" i="90" s="1"/>
  <c r="I121" i="59"/>
  <c r="F58" i="90" s="1"/>
  <c r="AR121" i="59"/>
  <c r="F269" i="90" s="1"/>
  <c r="AP121" i="59"/>
  <c r="K227" i="90" s="1"/>
  <c r="BJ121" i="59"/>
  <c r="K310" i="90" s="1"/>
  <c r="AD121" i="59"/>
  <c r="F185" i="90" s="1"/>
  <c r="AC121" i="59"/>
  <c r="E185" i="90" s="1"/>
  <c r="AB121" i="59"/>
  <c r="K143" i="90" s="1"/>
  <c r="X121" i="59"/>
  <c r="G143" i="90" s="1"/>
  <c r="Q121" i="59"/>
  <c r="E99" i="90" s="1"/>
  <c r="BL121" i="59"/>
  <c r="E353" i="90" s="1"/>
  <c r="O121" i="59"/>
  <c r="L58" i="90" s="1"/>
  <c r="N121" i="59"/>
  <c r="K58" i="90" s="1"/>
  <c r="BG121" i="59"/>
  <c r="H310" i="90" s="1"/>
  <c r="M121" i="59"/>
  <c r="J58" i="90" s="1"/>
  <c r="AU121" i="59"/>
  <c r="I269" i="90" s="1"/>
  <c r="K121" i="59"/>
  <c r="H58" i="90" s="1"/>
  <c r="B122" i="59"/>
  <c r="D394" i="90" l="1"/>
  <c r="D99" i="90"/>
  <c r="D143" i="90"/>
  <c r="D185" i="90"/>
  <c r="D393" i="90"/>
  <c r="D350" i="90"/>
  <c r="D226" i="90"/>
  <c r="D267" i="90"/>
  <c r="BN122" i="59"/>
  <c r="G354" i="90" s="1"/>
  <c r="BB122" i="59"/>
  <c r="P270" i="90" s="1"/>
  <c r="AP122" i="59"/>
  <c r="K228" i="90" s="1"/>
  <c r="AD122" i="59"/>
  <c r="F186" i="90" s="1"/>
  <c r="S122" i="59"/>
  <c r="G100" i="90" s="1"/>
  <c r="G122" i="59"/>
  <c r="BL122" i="59"/>
  <c r="E354" i="90" s="1"/>
  <c r="AZ122" i="59"/>
  <c r="N270" i="90" s="1"/>
  <c r="AN122" i="59"/>
  <c r="I228" i="90" s="1"/>
  <c r="AB122" i="59"/>
  <c r="K144" i="90" s="1"/>
  <c r="Q122" i="59"/>
  <c r="E100" i="90" s="1"/>
  <c r="E122" i="59"/>
  <c r="D59" i="90" s="1"/>
  <c r="BV122" i="59"/>
  <c r="G399" i="90" s="1"/>
  <c r="BJ122" i="59"/>
  <c r="K311" i="90" s="1"/>
  <c r="AX122" i="59"/>
  <c r="L270" i="90" s="1"/>
  <c r="AL122" i="59"/>
  <c r="G228" i="90" s="1"/>
  <c r="Z122" i="59"/>
  <c r="I144" i="90" s="1"/>
  <c r="O122" i="59"/>
  <c r="L59" i="90" s="1"/>
  <c r="BR122" i="59"/>
  <c r="K354" i="90" s="1"/>
  <c r="BF122" i="59"/>
  <c r="G311" i="90" s="1"/>
  <c r="AT122" i="59"/>
  <c r="H270" i="90" s="1"/>
  <c r="AH122" i="59"/>
  <c r="J186" i="90" s="1"/>
  <c r="V122" i="59"/>
  <c r="F144" i="90" s="1"/>
  <c r="K122" i="59"/>
  <c r="H59" i="90" s="1"/>
  <c r="BG122" i="59"/>
  <c r="H311" i="90" s="1"/>
  <c r="AO122" i="59"/>
  <c r="J228" i="90" s="1"/>
  <c r="W122" i="59"/>
  <c r="F122" i="59"/>
  <c r="BE122" i="59"/>
  <c r="F311" i="90" s="1"/>
  <c r="AM122" i="59"/>
  <c r="H228" i="90" s="1"/>
  <c r="U122" i="59"/>
  <c r="BU122" i="59"/>
  <c r="F399" i="90" s="1"/>
  <c r="BD122" i="59"/>
  <c r="E311" i="90" s="1"/>
  <c r="AK122" i="59"/>
  <c r="F228" i="90" s="1"/>
  <c r="BT122" i="59"/>
  <c r="E399" i="90" s="1"/>
  <c r="BC122" i="59"/>
  <c r="Q270" i="90" s="1"/>
  <c r="AJ122" i="59"/>
  <c r="E228" i="90" s="1"/>
  <c r="T122" i="59"/>
  <c r="E144" i="90" s="1"/>
  <c r="BS122" i="59"/>
  <c r="L354" i="90" s="1"/>
  <c r="BA122" i="59"/>
  <c r="O270" i="90" s="1"/>
  <c r="AI122" i="59"/>
  <c r="K186" i="90" s="1"/>
  <c r="R122" i="59"/>
  <c r="F100" i="90" s="1"/>
  <c r="BQ122" i="59"/>
  <c r="J354" i="90" s="1"/>
  <c r="AY122" i="59"/>
  <c r="M270" i="90" s="1"/>
  <c r="AG122" i="59"/>
  <c r="I186" i="90" s="1"/>
  <c r="P122" i="59"/>
  <c r="M59" i="90" s="1"/>
  <c r="BP122" i="59"/>
  <c r="I354" i="90" s="1"/>
  <c r="AW122" i="59"/>
  <c r="K270" i="90" s="1"/>
  <c r="AF122" i="59"/>
  <c r="H186" i="90" s="1"/>
  <c r="N122" i="59"/>
  <c r="K59" i="90" s="1"/>
  <c r="BO122" i="59"/>
  <c r="H354" i="90" s="1"/>
  <c r="AV122" i="59"/>
  <c r="J270" i="90" s="1"/>
  <c r="AE122" i="59"/>
  <c r="G186" i="90" s="1"/>
  <c r="M122" i="59"/>
  <c r="J59" i="90" s="1"/>
  <c r="BM122" i="59"/>
  <c r="F354" i="90" s="1"/>
  <c r="AU122" i="59"/>
  <c r="I270" i="90" s="1"/>
  <c r="AC122" i="59"/>
  <c r="E186" i="90" s="1"/>
  <c r="L122" i="59"/>
  <c r="I59" i="90" s="1"/>
  <c r="BI122" i="59"/>
  <c r="J311" i="90" s="1"/>
  <c r="AR122" i="59"/>
  <c r="F270" i="90" s="1"/>
  <c r="Y122" i="59"/>
  <c r="H144" i="90" s="1"/>
  <c r="I122" i="59"/>
  <c r="F59" i="90" s="1"/>
  <c r="BK122" i="59"/>
  <c r="L311" i="90" s="1"/>
  <c r="BH122" i="59"/>
  <c r="I311" i="90" s="1"/>
  <c r="AS122" i="59"/>
  <c r="G270" i="90" s="1"/>
  <c r="AQ122" i="59"/>
  <c r="E270" i="90" s="1"/>
  <c r="AA122" i="59"/>
  <c r="J144" i="90" s="1"/>
  <c r="X122" i="59"/>
  <c r="G144" i="90" s="1"/>
  <c r="J122" i="59"/>
  <c r="G59" i="90" s="1"/>
  <c r="H122" i="59"/>
  <c r="E59" i="90" s="1"/>
  <c r="B123" i="59"/>
  <c r="D268" i="90" l="1"/>
  <c r="D309" i="90" s="1"/>
  <c r="D395" i="90"/>
  <c r="D186" i="90"/>
  <c r="D100" i="90"/>
  <c r="D144" i="90"/>
  <c r="D227" i="90"/>
  <c r="D308" i="90"/>
  <c r="BO123" i="59"/>
  <c r="H355" i="90" s="1"/>
  <c r="BC123" i="59"/>
  <c r="Q271" i="90" s="1"/>
  <c r="AQ123" i="59"/>
  <c r="E271" i="90" s="1"/>
  <c r="AE123" i="59"/>
  <c r="G187" i="90" s="1"/>
  <c r="T123" i="59"/>
  <c r="E145" i="90" s="1"/>
  <c r="H123" i="59"/>
  <c r="E60" i="90" s="1"/>
  <c r="BM123" i="59"/>
  <c r="F355" i="90" s="1"/>
  <c r="BA123" i="59"/>
  <c r="O271" i="90" s="1"/>
  <c r="AO123" i="59"/>
  <c r="J229" i="90" s="1"/>
  <c r="AC123" i="59"/>
  <c r="E187" i="90" s="1"/>
  <c r="R123" i="59"/>
  <c r="F101" i="90" s="1"/>
  <c r="F123" i="59"/>
  <c r="BK123" i="59"/>
  <c r="L312" i="90" s="1"/>
  <c r="AY123" i="59"/>
  <c r="M271" i="90" s="1"/>
  <c r="AM123" i="59"/>
  <c r="H229" i="90" s="1"/>
  <c r="AA123" i="59"/>
  <c r="J145" i="90" s="1"/>
  <c r="P123" i="59"/>
  <c r="M60" i="90" s="1"/>
  <c r="BS123" i="59"/>
  <c r="L355" i="90" s="1"/>
  <c r="BG123" i="59"/>
  <c r="H312" i="90" s="1"/>
  <c r="AU123" i="59"/>
  <c r="I271" i="90" s="1"/>
  <c r="AI123" i="59"/>
  <c r="K187" i="90" s="1"/>
  <c r="W123" i="59"/>
  <c r="L123" i="59"/>
  <c r="I60" i="90" s="1"/>
  <c r="BH123" i="59"/>
  <c r="I312" i="90" s="1"/>
  <c r="AP123" i="59"/>
  <c r="K229" i="90" s="1"/>
  <c r="X123" i="59"/>
  <c r="G145" i="90" s="1"/>
  <c r="G123" i="59"/>
  <c r="BF123" i="59"/>
  <c r="G312" i="90" s="1"/>
  <c r="AN123" i="59"/>
  <c r="I229" i="90" s="1"/>
  <c r="V123" i="59"/>
  <c r="F145" i="90" s="1"/>
  <c r="E123" i="59"/>
  <c r="D60" i="90" s="1"/>
  <c r="BV123" i="59"/>
  <c r="G400" i="90" s="1"/>
  <c r="BE123" i="59"/>
  <c r="F312" i="90" s="1"/>
  <c r="AL123" i="59"/>
  <c r="G229" i="90" s="1"/>
  <c r="U123" i="59"/>
  <c r="BU123" i="59"/>
  <c r="F400" i="90" s="1"/>
  <c r="BD123" i="59"/>
  <c r="E312" i="90" s="1"/>
  <c r="AK123" i="59"/>
  <c r="F229" i="90" s="1"/>
  <c r="BT123" i="59"/>
  <c r="E400" i="90" s="1"/>
  <c r="BB123" i="59"/>
  <c r="P271" i="90" s="1"/>
  <c r="AJ123" i="59"/>
  <c r="E229" i="90" s="1"/>
  <c r="S123" i="59"/>
  <c r="G101" i="90" s="1"/>
  <c r="BR123" i="59"/>
  <c r="K355" i="90" s="1"/>
  <c r="AZ123" i="59"/>
  <c r="N271" i="90" s="1"/>
  <c r="AH123" i="59"/>
  <c r="J187" i="90" s="1"/>
  <c r="Q123" i="59"/>
  <c r="E101" i="90" s="1"/>
  <c r="BQ123" i="59"/>
  <c r="J355" i="90" s="1"/>
  <c r="AX123" i="59"/>
  <c r="L271" i="90" s="1"/>
  <c r="AG123" i="59"/>
  <c r="I187" i="90" s="1"/>
  <c r="O123" i="59"/>
  <c r="L60" i="90" s="1"/>
  <c r="BP123" i="59"/>
  <c r="I355" i="90" s="1"/>
  <c r="AW123" i="59"/>
  <c r="K271" i="90" s="1"/>
  <c r="AF123" i="59"/>
  <c r="H187" i="90" s="1"/>
  <c r="N123" i="59"/>
  <c r="K60" i="90" s="1"/>
  <c r="BN123" i="59"/>
  <c r="G355" i="90" s="1"/>
  <c r="AV123" i="59"/>
  <c r="J271" i="90" s="1"/>
  <c r="AD123" i="59"/>
  <c r="F187" i="90" s="1"/>
  <c r="M123" i="59"/>
  <c r="J60" i="90" s="1"/>
  <c r="BJ123" i="59"/>
  <c r="K312" i="90" s="1"/>
  <c r="AS123" i="59"/>
  <c r="G271" i="90" s="1"/>
  <c r="Z123" i="59"/>
  <c r="I145" i="90" s="1"/>
  <c r="J123" i="59"/>
  <c r="G60" i="90" s="1"/>
  <c r="Y123" i="59"/>
  <c r="H145" i="90" s="1"/>
  <c r="BL123" i="59"/>
  <c r="E355" i="90" s="1"/>
  <c r="BI123" i="59"/>
  <c r="J312" i="90" s="1"/>
  <c r="AT123" i="59"/>
  <c r="H271" i="90" s="1"/>
  <c r="AR123" i="59"/>
  <c r="F271" i="90" s="1"/>
  <c r="AB123" i="59"/>
  <c r="K145" i="90" s="1"/>
  <c r="K123" i="59"/>
  <c r="H60" i="90" s="1"/>
  <c r="I123" i="59"/>
  <c r="F60" i="90" s="1"/>
  <c r="B124" i="59"/>
  <c r="D269" i="90" l="1"/>
  <c r="D310" i="90" s="1"/>
  <c r="D351" i="90"/>
  <c r="D187" i="90"/>
  <c r="D101" i="90"/>
  <c r="D145" i="90"/>
  <c r="D228" i="90"/>
  <c r="D352" i="90"/>
  <c r="BP124" i="59"/>
  <c r="I356" i="90" s="1"/>
  <c r="BD124" i="59"/>
  <c r="E313" i="90" s="1"/>
  <c r="AR124" i="59"/>
  <c r="F272" i="90" s="1"/>
  <c r="AF124" i="59"/>
  <c r="H188" i="90" s="1"/>
  <c r="I124" i="59"/>
  <c r="F61" i="90" s="1"/>
  <c r="BN124" i="59"/>
  <c r="G356" i="90" s="1"/>
  <c r="BB124" i="59"/>
  <c r="P272" i="90" s="1"/>
  <c r="AP124" i="59"/>
  <c r="K230" i="90" s="1"/>
  <c r="AD124" i="59"/>
  <c r="F188" i="90" s="1"/>
  <c r="S124" i="59"/>
  <c r="G102" i="90" s="1"/>
  <c r="G124" i="59"/>
  <c r="BL124" i="59"/>
  <c r="E356" i="90" s="1"/>
  <c r="AZ124" i="59"/>
  <c r="N272" i="90" s="1"/>
  <c r="AN124" i="59"/>
  <c r="I230" i="90" s="1"/>
  <c r="AB124" i="59"/>
  <c r="K146" i="90" s="1"/>
  <c r="Q124" i="59"/>
  <c r="E102" i="90" s="1"/>
  <c r="E124" i="59"/>
  <c r="D61" i="90" s="1"/>
  <c r="BK124" i="59"/>
  <c r="L313" i="90" s="1"/>
  <c r="BV124" i="59"/>
  <c r="G401" i="90" s="1"/>
  <c r="BJ124" i="59"/>
  <c r="K313" i="90" s="1"/>
  <c r="BT124" i="59"/>
  <c r="E401" i="90" s="1"/>
  <c r="BH124" i="59"/>
  <c r="I313" i="90" s="1"/>
  <c r="AV124" i="59"/>
  <c r="J272" i="90" s="1"/>
  <c r="AJ124" i="59"/>
  <c r="E230" i="90" s="1"/>
  <c r="X124" i="59"/>
  <c r="G146" i="90" s="1"/>
  <c r="M124" i="59"/>
  <c r="J61" i="90" s="1"/>
  <c r="BI124" i="59"/>
  <c r="J313" i="90" s="1"/>
  <c r="AQ124" i="59"/>
  <c r="E272" i="90" s="1"/>
  <c r="Y124" i="59"/>
  <c r="H146" i="90" s="1"/>
  <c r="H124" i="59"/>
  <c r="E61" i="90" s="1"/>
  <c r="BG124" i="59"/>
  <c r="H313" i="90" s="1"/>
  <c r="AO124" i="59"/>
  <c r="J230" i="90" s="1"/>
  <c r="W124" i="59"/>
  <c r="F124" i="59"/>
  <c r="BF124" i="59"/>
  <c r="G313" i="90" s="1"/>
  <c r="AM124" i="59"/>
  <c r="H230" i="90" s="1"/>
  <c r="V124" i="59"/>
  <c r="F146" i="90" s="1"/>
  <c r="BE124" i="59"/>
  <c r="F313" i="90" s="1"/>
  <c r="AL124" i="59"/>
  <c r="G230" i="90" s="1"/>
  <c r="U124" i="59"/>
  <c r="BC124" i="59"/>
  <c r="Q272" i="90" s="1"/>
  <c r="AK124" i="59"/>
  <c r="F230" i="90" s="1"/>
  <c r="T124" i="59"/>
  <c r="E146" i="90" s="1"/>
  <c r="BA124" i="59"/>
  <c r="O272" i="90" s="1"/>
  <c r="AI124" i="59"/>
  <c r="K188" i="90" s="1"/>
  <c r="R124" i="59"/>
  <c r="F102" i="90" s="1"/>
  <c r="BU124" i="59"/>
  <c r="F401" i="90" s="1"/>
  <c r="AY124" i="59"/>
  <c r="M272" i="90" s="1"/>
  <c r="AH124" i="59"/>
  <c r="J188" i="90" s="1"/>
  <c r="P124" i="59"/>
  <c r="M61" i="90" s="1"/>
  <c r="BS124" i="59"/>
  <c r="L356" i="90" s="1"/>
  <c r="AX124" i="59"/>
  <c r="L272" i="90" s="1"/>
  <c r="AG124" i="59"/>
  <c r="I188" i="90" s="1"/>
  <c r="O124" i="59"/>
  <c r="L61" i="90" s="1"/>
  <c r="BR124" i="59"/>
  <c r="K356" i="90" s="1"/>
  <c r="AW124" i="59"/>
  <c r="K272" i="90" s="1"/>
  <c r="AE124" i="59"/>
  <c r="G188" i="90" s="1"/>
  <c r="N124" i="59"/>
  <c r="K61" i="90" s="1"/>
  <c r="BO124" i="59"/>
  <c r="H356" i="90" s="1"/>
  <c r="AT124" i="59"/>
  <c r="H272" i="90" s="1"/>
  <c r="AA124" i="59"/>
  <c r="J146" i="90" s="1"/>
  <c r="K124" i="59"/>
  <c r="H61" i="90" s="1"/>
  <c r="AC124" i="59"/>
  <c r="E188" i="90" s="1"/>
  <c r="BM124" i="59"/>
  <c r="F356" i="90" s="1"/>
  <c r="Z124" i="59"/>
  <c r="I146" i="90" s="1"/>
  <c r="L124" i="59"/>
  <c r="I61" i="90" s="1"/>
  <c r="J124" i="59"/>
  <c r="G61" i="90" s="1"/>
  <c r="BQ124" i="59"/>
  <c r="J356" i="90" s="1"/>
  <c r="AU124" i="59"/>
  <c r="I272" i="90" s="1"/>
  <c r="AS124" i="59"/>
  <c r="G272" i="90" s="1"/>
  <c r="B125" i="59"/>
  <c r="D397" i="90" l="1"/>
  <c r="D396" i="90"/>
  <c r="D353" i="90"/>
  <c r="D188" i="90"/>
  <c r="D102" i="90"/>
  <c r="D146" i="90"/>
  <c r="D270" i="90"/>
  <c r="D229" i="90"/>
  <c r="BQ125" i="59"/>
  <c r="J357" i="90" s="1"/>
  <c r="BE125" i="59"/>
  <c r="F314" i="90" s="1"/>
  <c r="AS125" i="59"/>
  <c r="G273" i="90" s="1"/>
  <c r="AG125" i="59"/>
  <c r="I189" i="90" s="1"/>
  <c r="U125" i="59"/>
  <c r="J125" i="59"/>
  <c r="G62" i="90" s="1"/>
  <c r="BO125" i="59"/>
  <c r="H357" i="90" s="1"/>
  <c r="BC125" i="59"/>
  <c r="Q273" i="90" s="1"/>
  <c r="AQ125" i="59"/>
  <c r="E273" i="90" s="1"/>
  <c r="AE125" i="59"/>
  <c r="G189" i="90" s="1"/>
  <c r="T125" i="59"/>
  <c r="E147" i="90" s="1"/>
  <c r="H125" i="59"/>
  <c r="E62" i="90" s="1"/>
  <c r="BM125" i="59"/>
  <c r="F357" i="90" s="1"/>
  <c r="BA125" i="59"/>
  <c r="O273" i="90" s="1"/>
  <c r="AO125" i="59"/>
  <c r="J231" i="90" s="1"/>
  <c r="AC125" i="59"/>
  <c r="E189" i="90" s="1"/>
  <c r="R125" i="59"/>
  <c r="F103" i="90" s="1"/>
  <c r="F125" i="59"/>
  <c r="BL125" i="59"/>
  <c r="E357" i="90" s="1"/>
  <c r="AZ125" i="59"/>
  <c r="N273" i="90" s="1"/>
  <c r="AN125" i="59"/>
  <c r="I231" i="90" s="1"/>
  <c r="AB125" i="59"/>
  <c r="K147" i="90" s="1"/>
  <c r="Q125" i="59"/>
  <c r="E103" i="90" s="1"/>
  <c r="E125" i="59"/>
  <c r="D62" i="90" s="1"/>
  <c r="BK125" i="59"/>
  <c r="L314" i="90" s="1"/>
  <c r="AY125" i="59"/>
  <c r="M273" i="90" s="1"/>
  <c r="AM125" i="59"/>
  <c r="H231" i="90" s="1"/>
  <c r="AA125" i="59"/>
  <c r="J147" i="90" s="1"/>
  <c r="P125" i="59"/>
  <c r="M62" i="90" s="1"/>
  <c r="BU125" i="59"/>
  <c r="F402" i="90" s="1"/>
  <c r="BI125" i="59"/>
  <c r="J314" i="90" s="1"/>
  <c r="AW125" i="59"/>
  <c r="K273" i="90" s="1"/>
  <c r="AK125" i="59"/>
  <c r="F231" i="90" s="1"/>
  <c r="Y125" i="59"/>
  <c r="H147" i="90" s="1"/>
  <c r="N125" i="59"/>
  <c r="K62" i="90" s="1"/>
  <c r="BJ125" i="59"/>
  <c r="K314" i="90" s="1"/>
  <c r="AL125" i="59"/>
  <c r="G231" i="90" s="1"/>
  <c r="O125" i="59"/>
  <c r="L62" i="90" s="1"/>
  <c r="BH125" i="59"/>
  <c r="I314" i="90" s="1"/>
  <c r="AJ125" i="59"/>
  <c r="E231" i="90" s="1"/>
  <c r="M125" i="59"/>
  <c r="J62" i="90" s="1"/>
  <c r="BG125" i="59"/>
  <c r="H314" i="90" s="1"/>
  <c r="AI125" i="59"/>
  <c r="K189" i="90" s="1"/>
  <c r="L125" i="59"/>
  <c r="I62" i="90" s="1"/>
  <c r="BF125" i="59"/>
  <c r="G314" i="90" s="1"/>
  <c r="AH125" i="59"/>
  <c r="J189" i="90" s="1"/>
  <c r="K125" i="59"/>
  <c r="H62" i="90" s="1"/>
  <c r="BD125" i="59"/>
  <c r="E314" i="90" s="1"/>
  <c r="AF125" i="59"/>
  <c r="H189" i="90" s="1"/>
  <c r="I125" i="59"/>
  <c r="F62" i="90" s="1"/>
  <c r="BB125" i="59"/>
  <c r="P273" i="90" s="1"/>
  <c r="AD125" i="59"/>
  <c r="F189" i="90" s="1"/>
  <c r="G125" i="59"/>
  <c r="BV125" i="59"/>
  <c r="G402" i="90" s="1"/>
  <c r="AX125" i="59"/>
  <c r="L273" i="90" s="1"/>
  <c r="Z125" i="59"/>
  <c r="I147" i="90" s="1"/>
  <c r="BT125" i="59"/>
  <c r="E402" i="90" s="1"/>
  <c r="AV125" i="59"/>
  <c r="J273" i="90" s="1"/>
  <c r="X125" i="59"/>
  <c r="G147" i="90" s="1"/>
  <c r="BS125" i="59"/>
  <c r="L357" i="90" s="1"/>
  <c r="AU125" i="59"/>
  <c r="I273" i="90" s="1"/>
  <c r="W125" i="59"/>
  <c r="BP125" i="59"/>
  <c r="I357" i="90" s="1"/>
  <c r="AR125" i="59"/>
  <c r="F273" i="90" s="1"/>
  <c r="BR125" i="59"/>
  <c r="K357" i="90" s="1"/>
  <c r="BN125" i="59"/>
  <c r="G357" i="90" s="1"/>
  <c r="AT125" i="59"/>
  <c r="H273" i="90" s="1"/>
  <c r="AP125" i="59"/>
  <c r="K231" i="90" s="1"/>
  <c r="V125" i="59"/>
  <c r="F147" i="90" s="1"/>
  <c r="S125" i="59"/>
  <c r="G103" i="90" s="1"/>
  <c r="B126" i="59"/>
  <c r="D271" i="90" l="1"/>
  <c r="D312" i="90" s="1"/>
  <c r="D398" i="90"/>
  <c r="D147" i="90"/>
  <c r="D189" i="90"/>
  <c r="D103" i="90"/>
  <c r="D311" i="90"/>
  <c r="D230" i="90"/>
  <c r="BR126" i="59"/>
  <c r="K358" i="90" s="1"/>
  <c r="BF126" i="59"/>
  <c r="G315" i="90" s="1"/>
  <c r="AT126" i="59"/>
  <c r="H274" i="90" s="1"/>
  <c r="AH126" i="59"/>
  <c r="J190" i="90" s="1"/>
  <c r="V126" i="59"/>
  <c r="F148" i="90" s="1"/>
  <c r="K126" i="59"/>
  <c r="H63" i="90" s="1"/>
  <c r="BP126" i="59"/>
  <c r="I358" i="90" s="1"/>
  <c r="BD126" i="59"/>
  <c r="E315" i="90" s="1"/>
  <c r="AR126" i="59"/>
  <c r="F274" i="90" s="1"/>
  <c r="AF126" i="59"/>
  <c r="H190" i="90" s="1"/>
  <c r="I126" i="59"/>
  <c r="F63" i="90" s="1"/>
  <c r="BN126" i="59"/>
  <c r="G358" i="90" s="1"/>
  <c r="BB126" i="59"/>
  <c r="P274" i="90" s="1"/>
  <c r="AP126" i="59"/>
  <c r="K232" i="90" s="1"/>
  <c r="AD126" i="59"/>
  <c r="F190" i="90" s="1"/>
  <c r="S126" i="59"/>
  <c r="G104" i="90" s="1"/>
  <c r="G126" i="59"/>
  <c r="BM126" i="59"/>
  <c r="F358" i="90" s="1"/>
  <c r="BA126" i="59"/>
  <c r="O274" i="90" s="1"/>
  <c r="AO126" i="59"/>
  <c r="J232" i="90" s="1"/>
  <c r="AC126" i="59"/>
  <c r="E190" i="90" s="1"/>
  <c r="R126" i="59"/>
  <c r="F104" i="90" s="1"/>
  <c r="F126" i="59"/>
  <c r="BL126" i="59"/>
  <c r="E358" i="90" s="1"/>
  <c r="AZ126" i="59"/>
  <c r="N274" i="90" s="1"/>
  <c r="AN126" i="59"/>
  <c r="I232" i="90" s="1"/>
  <c r="AB126" i="59"/>
  <c r="K148" i="90" s="1"/>
  <c r="Q126" i="59"/>
  <c r="E104" i="90" s="1"/>
  <c r="E126" i="59"/>
  <c r="D63" i="90" s="1"/>
  <c r="BV126" i="59"/>
  <c r="G403" i="90" s="1"/>
  <c r="BJ126" i="59"/>
  <c r="K315" i="90" s="1"/>
  <c r="AX126" i="59"/>
  <c r="L274" i="90" s="1"/>
  <c r="AL126" i="59"/>
  <c r="G232" i="90" s="1"/>
  <c r="Z126" i="59"/>
  <c r="I148" i="90" s="1"/>
  <c r="O126" i="59"/>
  <c r="L63" i="90" s="1"/>
  <c r="BK126" i="59"/>
  <c r="L315" i="90" s="1"/>
  <c r="AM126" i="59"/>
  <c r="H232" i="90" s="1"/>
  <c r="P126" i="59"/>
  <c r="M63" i="90" s="1"/>
  <c r="BI126" i="59"/>
  <c r="J315" i="90" s="1"/>
  <c r="AK126" i="59"/>
  <c r="F232" i="90" s="1"/>
  <c r="N126" i="59"/>
  <c r="K63" i="90" s="1"/>
  <c r="BH126" i="59"/>
  <c r="I315" i="90" s="1"/>
  <c r="AJ126" i="59"/>
  <c r="E232" i="90" s="1"/>
  <c r="M126" i="59"/>
  <c r="J63" i="90" s="1"/>
  <c r="BG126" i="59"/>
  <c r="H315" i="90" s="1"/>
  <c r="AI126" i="59"/>
  <c r="K190" i="90" s="1"/>
  <c r="L126" i="59"/>
  <c r="I63" i="90" s="1"/>
  <c r="BE126" i="59"/>
  <c r="F315" i="90" s="1"/>
  <c r="AG126" i="59"/>
  <c r="I190" i="90" s="1"/>
  <c r="J126" i="59"/>
  <c r="G63" i="90" s="1"/>
  <c r="BC126" i="59"/>
  <c r="Q274" i="90" s="1"/>
  <c r="AE126" i="59"/>
  <c r="G190" i="90" s="1"/>
  <c r="H126" i="59"/>
  <c r="E63" i="90" s="1"/>
  <c r="AY126" i="59"/>
  <c r="M274" i="90" s="1"/>
  <c r="AA126" i="59"/>
  <c r="J148" i="90" s="1"/>
  <c r="BU126" i="59"/>
  <c r="F403" i="90" s="1"/>
  <c r="AW126" i="59"/>
  <c r="K274" i="90" s="1"/>
  <c r="Y126" i="59"/>
  <c r="H148" i="90" s="1"/>
  <c r="BT126" i="59"/>
  <c r="E403" i="90" s="1"/>
  <c r="AV126" i="59"/>
  <c r="J274" i="90" s="1"/>
  <c r="X126" i="59"/>
  <c r="G148" i="90" s="1"/>
  <c r="BQ126" i="59"/>
  <c r="J358" i="90" s="1"/>
  <c r="AS126" i="59"/>
  <c r="G274" i="90" s="1"/>
  <c r="U126" i="59"/>
  <c r="W126" i="59"/>
  <c r="T126" i="59"/>
  <c r="E148" i="90" s="1"/>
  <c r="BO126" i="59"/>
  <c r="H358" i="90" s="1"/>
  <c r="BS126" i="59"/>
  <c r="L358" i="90" s="1"/>
  <c r="AU126" i="59"/>
  <c r="I274" i="90" s="1"/>
  <c r="AQ126" i="59"/>
  <c r="E274" i="90" s="1"/>
  <c r="B127" i="59"/>
  <c r="D272" i="90" l="1"/>
  <c r="D313" i="90" s="1"/>
  <c r="D190" i="90"/>
  <c r="D104" i="90"/>
  <c r="D148" i="90"/>
  <c r="D231" i="90"/>
  <c r="D354" i="90"/>
  <c r="D355" i="90"/>
  <c r="BS127" i="59"/>
  <c r="L359" i="90" s="1"/>
  <c r="BG127" i="59"/>
  <c r="H316" i="90" s="1"/>
  <c r="AU127" i="59"/>
  <c r="I275" i="90" s="1"/>
  <c r="AI127" i="59"/>
  <c r="K191" i="90" s="1"/>
  <c r="W127" i="59"/>
  <c r="L127" i="59"/>
  <c r="I64" i="90" s="1"/>
  <c r="BQ127" i="59"/>
  <c r="J359" i="90" s="1"/>
  <c r="BE127" i="59"/>
  <c r="F316" i="90" s="1"/>
  <c r="AS127" i="59"/>
  <c r="G275" i="90" s="1"/>
  <c r="AG127" i="59"/>
  <c r="I191" i="90" s="1"/>
  <c r="U127" i="59"/>
  <c r="J127" i="59"/>
  <c r="G64" i="90" s="1"/>
  <c r="BO127" i="59"/>
  <c r="H359" i="90" s="1"/>
  <c r="BC127" i="59"/>
  <c r="Q275" i="90" s="1"/>
  <c r="AQ127" i="59"/>
  <c r="E275" i="90" s="1"/>
  <c r="AE127" i="59"/>
  <c r="G191" i="90" s="1"/>
  <c r="T127" i="59"/>
  <c r="E149" i="90" s="1"/>
  <c r="H127" i="59"/>
  <c r="E64" i="90" s="1"/>
  <c r="BN127" i="59"/>
  <c r="G359" i="90" s="1"/>
  <c r="BB127" i="59"/>
  <c r="P275" i="90" s="1"/>
  <c r="AP127" i="59"/>
  <c r="K233" i="90" s="1"/>
  <c r="AD127" i="59"/>
  <c r="F191" i="90" s="1"/>
  <c r="S127" i="59"/>
  <c r="G105" i="90" s="1"/>
  <c r="G127" i="59"/>
  <c r="BM127" i="59"/>
  <c r="F359" i="90" s="1"/>
  <c r="BA127" i="59"/>
  <c r="O275" i="90" s="1"/>
  <c r="AO127" i="59"/>
  <c r="J233" i="90" s="1"/>
  <c r="AC127" i="59"/>
  <c r="E191" i="90" s="1"/>
  <c r="R127" i="59"/>
  <c r="F105" i="90" s="1"/>
  <c r="F127" i="59"/>
  <c r="BK127" i="59"/>
  <c r="L316" i="90" s="1"/>
  <c r="AY127" i="59"/>
  <c r="M275" i="90" s="1"/>
  <c r="AM127" i="59"/>
  <c r="H233" i="90" s="1"/>
  <c r="AA127" i="59"/>
  <c r="J149" i="90" s="1"/>
  <c r="P127" i="59"/>
  <c r="M64" i="90" s="1"/>
  <c r="BL127" i="59"/>
  <c r="E359" i="90" s="1"/>
  <c r="AN127" i="59"/>
  <c r="I233" i="90" s="1"/>
  <c r="Q127" i="59"/>
  <c r="E105" i="90" s="1"/>
  <c r="BJ127" i="59"/>
  <c r="K316" i="90" s="1"/>
  <c r="AL127" i="59"/>
  <c r="G233" i="90" s="1"/>
  <c r="O127" i="59"/>
  <c r="L64" i="90" s="1"/>
  <c r="BI127" i="59"/>
  <c r="J316" i="90" s="1"/>
  <c r="AK127" i="59"/>
  <c r="F233" i="90" s="1"/>
  <c r="N127" i="59"/>
  <c r="K64" i="90" s="1"/>
  <c r="BH127" i="59"/>
  <c r="I316" i="90" s="1"/>
  <c r="AJ127" i="59"/>
  <c r="E233" i="90" s="1"/>
  <c r="M127" i="59"/>
  <c r="J64" i="90" s="1"/>
  <c r="BF127" i="59"/>
  <c r="G316" i="90" s="1"/>
  <c r="AH127" i="59"/>
  <c r="J191" i="90" s="1"/>
  <c r="K127" i="59"/>
  <c r="H64" i="90" s="1"/>
  <c r="BD127" i="59"/>
  <c r="E316" i="90" s="1"/>
  <c r="AF127" i="59"/>
  <c r="H191" i="90" s="1"/>
  <c r="I127" i="59"/>
  <c r="F64" i="90" s="1"/>
  <c r="AZ127" i="59"/>
  <c r="N275" i="90" s="1"/>
  <c r="AB127" i="59"/>
  <c r="K149" i="90" s="1"/>
  <c r="E127" i="59"/>
  <c r="D64" i="90" s="1"/>
  <c r="BV127" i="59"/>
  <c r="G404" i="90" s="1"/>
  <c r="AX127" i="59"/>
  <c r="L275" i="90" s="1"/>
  <c r="Z127" i="59"/>
  <c r="I149" i="90" s="1"/>
  <c r="BU127" i="59"/>
  <c r="F404" i="90" s="1"/>
  <c r="AW127" i="59"/>
  <c r="K275" i="90" s="1"/>
  <c r="Y127" i="59"/>
  <c r="H149" i="90" s="1"/>
  <c r="BR127" i="59"/>
  <c r="K359" i="90" s="1"/>
  <c r="AT127" i="59"/>
  <c r="H275" i="90" s="1"/>
  <c r="V127" i="59"/>
  <c r="F149" i="90" s="1"/>
  <c r="BT127" i="59"/>
  <c r="E404" i="90" s="1"/>
  <c r="BP127" i="59"/>
  <c r="I359" i="90" s="1"/>
  <c r="AV127" i="59"/>
  <c r="J275" i="90" s="1"/>
  <c r="AR127" i="59"/>
  <c r="F275" i="90" s="1"/>
  <c r="X127" i="59"/>
  <c r="G149" i="90" s="1"/>
  <c r="B128" i="59"/>
  <c r="D400" i="90" l="1"/>
  <c r="D191" i="90"/>
  <c r="D149" i="90"/>
  <c r="D105" i="90"/>
  <c r="D232" i="90"/>
  <c r="D399" i="90"/>
  <c r="D273" i="90"/>
  <c r="D356" i="90"/>
  <c r="BU128" i="59"/>
  <c r="F405" i="90" s="1"/>
  <c r="BI128" i="59"/>
  <c r="J317" i="90" s="1"/>
  <c r="AW128" i="59"/>
  <c r="K276" i="90" s="1"/>
  <c r="AK128" i="59"/>
  <c r="F234" i="90" s="1"/>
  <c r="BT128" i="59"/>
  <c r="E405" i="90" s="1"/>
  <c r="BH128" i="59"/>
  <c r="I317" i="90" s="1"/>
  <c r="AV128" i="59"/>
  <c r="J276" i="90" s="1"/>
  <c r="AJ128" i="59"/>
  <c r="E234" i="90" s="1"/>
  <c r="X128" i="59"/>
  <c r="G150" i="90" s="1"/>
  <c r="M128" i="59"/>
  <c r="J65" i="90" s="1"/>
  <c r="BR128" i="59"/>
  <c r="K360" i="90" s="1"/>
  <c r="BF128" i="59"/>
  <c r="G317" i="90" s="1"/>
  <c r="AT128" i="59"/>
  <c r="H276" i="90" s="1"/>
  <c r="AH128" i="59"/>
  <c r="J192" i="90" s="1"/>
  <c r="V128" i="59"/>
  <c r="F150" i="90" s="1"/>
  <c r="K128" i="59"/>
  <c r="H65" i="90" s="1"/>
  <c r="BP128" i="59"/>
  <c r="I360" i="90" s="1"/>
  <c r="BD128" i="59"/>
  <c r="E317" i="90" s="1"/>
  <c r="AR128" i="59"/>
  <c r="F276" i="90" s="1"/>
  <c r="AF128" i="59"/>
  <c r="H192" i="90" s="1"/>
  <c r="I128" i="59"/>
  <c r="F65" i="90" s="1"/>
  <c r="BO128" i="59"/>
  <c r="H360" i="90" s="1"/>
  <c r="BC128" i="59"/>
  <c r="Q276" i="90" s="1"/>
  <c r="AQ128" i="59"/>
  <c r="E276" i="90" s="1"/>
  <c r="AE128" i="59"/>
  <c r="G192" i="90" s="1"/>
  <c r="T128" i="59"/>
  <c r="E150" i="90" s="1"/>
  <c r="H128" i="59"/>
  <c r="E65" i="90" s="1"/>
  <c r="BN128" i="59"/>
  <c r="G360" i="90" s="1"/>
  <c r="BB128" i="59"/>
  <c r="P276" i="90" s="1"/>
  <c r="AP128" i="59"/>
  <c r="K234" i="90" s="1"/>
  <c r="AD128" i="59"/>
  <c r="F192" i="90" s="1"/>
  <c r="S128" i="59"/>
  <c r="G106" i="90" s="1"/>
  <c r="G128" i="59"/>
  <c r="BL128" i="59"/>
  <c r="E360" i="90" s="1"/>
  <c r="AZ128" i="59"/>
  <c r="N276" i="90" s="1"/>
  <c r="AN128" i="59"/>
  <c r="I234" i="90" s="1"/>
  <c r="AB128" i="59"/>
  <c r="K150" i="90" s="1"/>
  <c r="Q128" i="59"/>
  <c r="E106" i="90" s="1"/>
  <c r="E128" i="59"/>
  <c r="D65" i="90" s="1"/>
  <c r="BV128" i="59"/>
  <c r="G405" i="90" s="1"/>
  <c r="AS128" i="59"/>
  <c r="G276" i="90" s="1"/>
  <c r="R128" i="59"/>
  <c r="F106" i="90" s="1"/>
  <c r="BS128" i="59"/>
  <c r="L360" i="90" s="1"/>
  <c r="AO128" i="59"/>
  <c r="J234" i="90" s="1"/>
  <c r="P128" i="59"/>
  <c r="M65" i="90" s="1"/>
  <c r="BQ128" i="59"/>
  <c r="J360" i="90" s="1"/>
  <c r="AM128" i="59"/>
  <c r="H234" i="90" s="1"/>
  <c r="O128" i="59"/>
  <c r="L65" i="90" s="1"/>
  <c r="BM128" i="59"/>
  <c r="F360" i="90" s="1"/>
  <c r="AL128" i="59"/>
  <c r="G234" i="90" s="1"/>
  <c r="N128" i="59"/>
  <c r="K65" i="90" s="1"/>
  <c r="BK128" i="59"/>
  <c r="L317" i="90" s="1"/>
  <c r="AI128" i="59"/>
  <c r="K192" i="90" s="1"/>
  <c r="L128" i="59"/>
  <c r="I65" i="90" s="1"/>
  <c r="BJ128" i="59"/>
  <c r="K317" i="90" s="1"/>
  <c r="AG128" i="59"/>
  <c r="I192" i="90" s="1"/>
  <c r="J128" i="59"/>
  <c r="G65" i="90" s="1"/>
  <c r="BG128" i="59"/>
  <c r="H317" i="90" s="1"/>
  <c r="AC128" i="59"/>
  <c r="E192" i="90" s="1"/>
  <c r="F128" i="59"/>
  <c r="BE128" i="59"/>
  <c r="F317" i="90" s="1"/>
  <c r="AA128" i="59"/>
  <c r="J150" i="90" s="1"/>
  <c r="BA128" i="59"/>
  <c r="O276" i="90" s="1"/>
  <c r="Z128" i="59"/>
  <c r="I150" i="90" s="1"/>
  <c r="AX128" i="59"/>
  <c r="L276" i="90" s="1"/>
  <c r="W128" i="59"/>
  <c r="Y128" i="59"/>
  <c r="H150" i="90" s="1"/>
  <c r="U128" i="59"/>
  <c r="AY128" i="59"/>
  <c r="M276" i="90" s="1"/>
  <c r="AU128" i="59"/>
  <c r="I276" i="90" s="1"/>
  <c r="B129" i="59"/>
  <c r="D274" i="90" l="1"/>
  <c r="D315" i="90" s="1"/>
  <c r="D401" i="90"/>
  <c r="D314" i="90"/>
  <c r="D233" i="90"/>
  <c r="D192" i="90"/>
  <c r="D106" i="90"/>
  <c r="D150" i="90"/>
  <c r="BV129" i="59"/>
  <c r="G406" i="90" s="1"/>
  <c r="BJ129" i="59"/>
  <c r="K318" i="90" s="1"/>
  <c r="AX129" i="59"/>
  <c r="L277" i="90" s="1"/>
  <c r="AL129" i="59"/>
  <c r="G235" i="90" s="1"/>
  <c r="Z129" i="59"/>
  <c r="I151" i="90" s="1"/>
  <c r="O129" i="59"/>
  <c r="L66" i="90" s="1"/>
  <c r="BU129" i="59"/>
  <c r="F406" i="90" s="1"/>
  <c r="BI129" i="59"/>
  <c r="J318" i="90" s="1"/>
  <c r="AW129" i="59"/>
  <c r="K277" i="90" s="1"/>
  <c r="AK129" i="59"/>
  <c r="F235" i="90" s="1"/>
  <c r="Y129" i="59"/>
  <c r="H151" i="90" s="1"/>
  <c r="N129" i="59"/>
  <c r="K66" i="90" s="1"/>
  <c r="BS129" i="59"/>
  <c r="L361" i="90" s="1"/>
  <c r="BG129" i="59"/>
  <c r="H318" i="90" s="1"/>
  <c r="AU129" i="59"/>
  <c r="I277" i="90" s="1"/>
  <c r="AI129" i="59"/>
  <c r="K193" i="90" s="1"/>
  <c r="W129" i="59"/>
  <c r="L129" i="59"/>
  <c r="I66" i="90" s="1"/>
  <c r="BQ129" i="59"/>
  <c r="J361" i="90" s="1"/>
  <c r="BE129" i="59"/>
  <c r="F318" i="90" s="1"/>
  <c r="AS129" i="59"/>
  <c r="G277" i="90" s="1"/>
  <c r="AG129" i="59"/>
  <c r="I193" i="90" s="1"/>
  <c r="U129" i="59"/>
  <c r="J129" i="59"/>
  <c r="G66" i="90" s="1"/>
  <c r="BP129" i="59"/>
  <c r="I361" i="90" s="1"/>
  <c r="BD129" i="59"/>
  <c r="E318" i="90" s="1"/>
  <c r="AR129" i="59"/>
  <c r="F277" i="90" s="1"/>
  <c r="AF129" i="59"/>
  <c r="H193" i="90" s="1"/>
  <c r="I129" i="59"/>
  <c r="F66" i="90" s="1"/>
  <c r="BO129" i="59"/>
  <c r="H361" i="90" s="1"/>
  <c r="BC129" i="59"/>
  <c r="Q277" i="90" s="1"/>
  <c r="AQ129" i="59"/>
  <c r="E277" i="90" s="1"/>
  <c r="AE129" i="59"/>
  <c r="G193" i="90" s="1"/>
  <c r="T129" i="59"/>
  <c r="E151" i="90" s="1"/>
  <c r="H129" i="59"/>
  <c r="E66" i="90" s="1"/>
  <c r="BN129" i="59"/>
  <c r="G361" i="90" s="1"/>
  <c r="BM129" i="59"/>
  <c r="F361" i="90" s="1"/>
  <c r="BA129" i="59"/>
  <c r="O277" i="90" s="1"/>
  <c r="AO129" i="59"/>
  <c r="J235" i="90" s="1"/>
  <c r="AC129" i="59"/>
  <c r="E193" i="90" s="1"/>
  <c r="R129" i="59"/>
  <c r="F107" i="90" s="1"/>
  <c r="F129" i="59"/>
  <c r="BH129" i="59"/>
  <c r="I318" i="90" s="1"/>
  <c r="AD129" i="59"/>
  <c r="F193" i="90" s="1"/>
  <c r="BF129" i="59"/>
  <c r="G318" i="90" s="1"/>
  <c r="AB129" i="59"/>
  <c r="K151" i="90" s="1"/>
  <c r="BB129" i="59"/>
  <c r="P277" i="90" s="1"/>
  <c r="AA129" i="59"/>
  <c r="J151" i="90" s="1"/>
  <c r="AZ129" i="59"/>
  <c r="N277" i="90" s="1"/>
  <c r="X129" i="59"/>
  <c r="G151" i="90" s="1"/>
  <c r="AY129" i="59"/>
  <c r="M277" i="90" s="1"/>
  <c r="V129" i="59"/>
  <c r="F151" i="90" s="1"/>
  <c r="AV129" i="59"/>
  <c r="J277" i="90" s="1"/>
  <c r="S129" i="59"/>
  <c r="G107" i="90" s="1"/>
  <c r="AT129" i="59"/>
  <c r="H277" i="90" s="1"/>
  <c r="Q129" i="59"/>
  <c r="E107" i="90" s="1"/>
  <c r="AP129" i="59"/>
  <c r="K235" i="90" s="1"/>
  <c r="P129" i="59"/>
  <c r="M66" i="90" s="1"/>
  <c r="BT129" i="59"/>
  <c r="E406" i="90" s="1"/>
  <c r="AN129" i="59"/>
  <c r="I235" i="90" s="1"/>
  <c r="M129" i="59"/>
  <c r="J66" i="90" s="1"/>
  <c r="BL129" i="59"/>
  <c r="E361" i="90" s="1"/>
  <c r="AJ129" i="59"/>
  <c r="E235" i="90" s="1"/>
  <c r="G129" i="59"/>
  <c r="E129" i="59"/>
  <c r="D66" i="90" s="1"/>
  <c r="BR129" i="59"/>
  <c r="K361" i="90" s="1"/>
  <c r="BK129" i="59"/>
  <c r="L318" i="90" s="1"/>
  <c r="AM129" i="59"/>
  <c r="H235" i="90" s="1"/>
  <c r="AH129" i="59"/>
  <c r="J193" i="90" s="1"/>
  <c r="K129" i="59"/>
  <c r="H66" i="90" s="1"/>
  <c r="B130" i="59"/>
  <c r="D275" i="90" l="1"/>
  <c r="D316" i="90" s="1"/>
  <c r="D193" i="90"/>
  <c r="D107" i="90"/>
  <c r="D151" i="90"/>
  <c r="D358" i="90"/>
  <c r="D357" i="90"/>
  <c r="D234" i="90"/>
  <c r="BK130" i="59"/>
  <c r="L319" i="90" s="1"/>
  <c r="AY130" i="59"/>
  <c r="M278" i="90" s="1"/>
  <c r="AM130" i="59"/>
  <c r="H236" i="90" s="1"/>
  <c r="AA130" i="59"/>
  <c r="J152" i="90" s="1"/>
  <c r="P130" i="59"/>
  <c r="M67" i="90" s="1"/>
  <c r="BV130" i="59"/>
  <c r="G407" i="90" s="1"/>
  <c r="BJ130" i="59"/>
  <c r="K319" i="90" s="1"/>
  <c r="AX130" i="59"/>
  <c r="L278" i="90" s="1"/>
  <c r="AL130" i="59"/>
  <c r="G236" i="90" s="1"/>
  <c r="Z130" i="59"/>
  <c r="I152" i="90" s="1"/>
  <c r="O130" i="59"/>
  <c r="L67" i="90" s="1"/>
  <c r="BT130" i="59"/>
  <c r="E407" i="90" s="1"/>
  <c r="BH130" i="59"/>
  <c r="I319" i="90" s="1"/>
  <c r="AV130" i="59"/>
  <c r="J278" i="90" s="1"/>
  <c r="AJ130" i="59"/>
  <c r="E236" i="90" s="1"/>
  <c r="X130" i="59"/>
  <c r="G152" i="90" s="1"/>
  <c r="M130" i="59"/>
  <c r="J67" i="90" s="1"/>
  <c r="BR130" i="59"/>
  <c r="K362" i="90" s="1"/>
  <c r="BF130" i="59"/>
  <c r="G319" i="90" s="1"/>
  <c r="AT130" i="59"/>
  <c r="H278" i="90" s="1"/>
  <c r="AH130" i="59"/>
  <c r="J194" i="90" s="1"/>
  <c r="V130" i="59"/>
  <c r="F152" i="90" s="1"/>
  <c r="K130" i="59"/>
  <c r="H67" i="90" s="1"/>
  <c r="BQ130" i="59"/>
  <c r="J362" i="90" s="1"/>
  <c r="BE130" i="59"/>
  <c r="F319" i="90" s="1"/>
  <c r="AS130" i="59"/>
  <c r="G278" i="90" s="1"/>
  <c r="AG130" i="59"/>
  <c r="I194" i="90" s="1"/>
  <c r="U130" i="59"/>
  <c r="J130" i="59"/>
  <c r="G67" i="90" s="1"/>
  <c r="BP130" i="59"/>
  <c r="I362" i="90" s="1"/>
  <c r="BD130" i="59"/>
  <c r="E319" i="90" s="1"/>
  <c r="AR130" i="59"/>
  <c r="F278" i="90" s="1"/>
  <c r="AF130" i="59"/>
  <c r="H194" i="90" s="1"/>
  <c r="I130" i="59"/>
  <c r="F67" i="90" s="1"/>
  <c r="BO130" i="59"/>
  <c r="H362" i="90" s="1"/>
  <c r="BC130" i="59"/>
  <c r="Q278" i="90" s="1"/>
  <c r="AQ130" i="59"/>
  <c r="E278" i="90" s="1"/>
  <c r="AE130" i="59"/>
  <c r="G194" i="90" s="1"/>
  <c r="T130" i="59"/>
  <c r="E152" i="90" s="1"/>
  <c r="H130" i="59"/>
  <c r="E67" i="90" s="1"/>
  <c r="BN130" i="59"/>
  <c r="G362" i="90" s="1"/>
  <c r="BB130" i="59"/>
  <c r="P278" i="90" s="1"/>
  <c r="AP130" i="59"/>
  <c r="K236" i="90" s="1"/>
  <c r="AD130" i="59"/>
  <c r="F194" i="90" s="1"/>
  <c r="S130" i="59"/>
  <c r="G108" i="90" s="1"/>
  <c r="G130" i="59"/>
  <c r="BI130" i="59"/>
  <c r="J319" i="90" s="1"/>
  <c r="Y130" i="59"/>
  <c r="H152" i="90" s="1"/>
  <c r="BG130" i="59"/>
  <c r="H319" i="90" s="1"/>
  <c r="W130" i="59"/>
  <c r="BA130" i="59"/>
  <c r="O278" i="90" s="1"/>
  <c r="R130" i="59"/>
  <c r="F108" i="90" s="1"/>
  <c r="AZ130" i="59"/>
  <c r="N278" i="90" s="1"/>
  <c r="Q130" i="59"/>
  <c r="E108" i="90" s="1"/>
  <c r="AW130" i="59"/>
  <c r="K278" i="90" s="1"/>
  <c r="N130" i="59"/>
  <c r="K67" i="90" s="1"/>
  <c r="AU130" i="59"/>
  <c r="I278" i="90" s="1"/>
  <c r="L130" i="59"/>
  <c r="I67" i="90" s="1"/>
  <c r="AO130" i="59"/>
  <c r="J236" i="90" s="1"/>
  <c r="F130" i="59"/>
  <c r="AN130" i="59"/>
  <c r="I236" i="90" s="1"/>
  <c r="E130" i="59"/>
  <c r="D67" i="90" s="1"/>
  <c r="BU130" i="59"/>
  <c r="F407" i="90" s="1"/>
  <c r="AK130" i="59"/>
  <c r="F236" i="90" s="1"/>
  <c r="BM130" i="59"/>
  <c r="F362" i="90" s="1"/>
  <c r="AC130" i="59"/>
  <c r="E194" i="90" s="1"/>
  <c r="BS130" i="59"/>
  <c r="L362" i="90" s="1"/>
  <c r="BL130" i="59"/>
  <c r="E362" i="90" s="1"/>
  <c r="AI130" i="59"/>
  <c r="K194" i="90" s="1"/>
  <c r="AB130" i="59"/>
  <c r="K152" i="90" s="1"/>
  <c r="B131" i="59"/>
  <c r="D403" i="90" l="1"/>
  <c r="D359" i="90"/>
  <c r="D402" i="90"/>
  <c r="D194" i="90"/>
  <c r="D108" i="90"/>
  <c r="D152" i="90"/>
  <c r="D276" i="90"/>
  <c r="D235" i="90"/>
  <c r="BL131" i="59"/>
  <c r="E363" i="90" s="1"/>
  <c r="AZ131" i="59"/>
  <c r="N279" i="90" s="1"/>
  <c r="AN131" i="59"/>
  <c r="I237" i="90" s="1"/>
  <c r="AB131" i="59"/>
  <c r="K153" i="90" s="1"/>
  <c r="Q131" i="59"/>
  <c r="E109" i="90" s="1"/>
  <c r="E131" i="59"/>
  <c r="D68" i="90" s="1"/>
  <c r="BK131" i="59"/>
  <c r="L320" i="90" s="1"/>
  <c r="AY131" i="59"/>
  <c r="M279" i="90" s="1"/>
  <c r="AM131" i="59"/>
  <c r="H237" i="90" s="1"/>
  <c r="AA131" i="59"/>
  <c r="J153" i="90" s="1"/>
  <c r="P131" i="59"/>
  <c r="M68" i="90" s="1"/>
  <c r="BV131" i="59"/>
  <c r="G408" i="90" s="1"/>
  <c r="BJ131" i="59"/>
  <c r="K320" i="90" s="1"/>
  <c r="AX131" i="59"/>
  <c r="L279" i="90" s="1"/>
  <c r="AL131" i="59"/>
  <c r="G237" i="90" s="1"/>
  <c r="Z131" i="59"/>
  <c r="I153" i="90" s="1"/>
  <c r="BU131" i="59"/>
  <c r="F408" i="90" s="1"/>
  <c r="BI131" i="59"/>
  <c r="J320" i="90" s="1"/>
  <c r="AW131" i="59"/>
  <c r="K279" i="90" s="1"/>
  <c r="AK131" i="59"/>
  <c r="F237" i="90" s="1"/>
  <c r="Y131" i="59"/>
  <c r="H153" i="90" s="1"/>
  <c r="N131" i="59"/>
  <c r="K68" i="90" s="1"/>
  <c r="BT131" i="59"/>
  <c r="E408" i="90" s="1"/>
  <c r="BH131" i="59"/>
  <c r="I320" i="90" s="1"/>
  <c r="AV131" i="59"/>
  <c r="J279" i="90" s="1"/>
  <c r="AJ131" i="59"/>
  <c r="E237" i="90" s="1"/>
  <c r="X131" i="59"/>
  <c r="G153" i="90" s="1"/>
  <c r="BS131" i="59"/>
  <c r="L363" i="90" s="1"/>
  <c r="BG131" i="59"/>
  <c r="H320" i="90" s="1"/>
  <c r="AU131" i="59"/>
  <c r="I279" i="90" s="1"/>
  <c r="AI131" i="59"/>
  <c r="K195" i="90" s="1"/>
  <c r="W131" i="59"/>
  <c r="L131" i="59"/>
  <c r="I68" i="90" s="1"/>
  <c r="BR131" i="59"/>
  <c r="K363" i="90" s="1"/>
  <c r="BF131" i="59"/>
  <c r="G320" i="90" s="1"/>
  <c r="AT131" i="59"/>
  <c r="H279" i="90" s="1"/>
  <c r="AH131" i="59"/>
  <c r="J195" i="90" s="1"/>
  <c r="V131" i="59"/>
  <c r="F153" i="90" s="1"/>
  <c r="K131" i="59"/>
  <c r="H68" i="90" s="1"/>
  <c r="BQ131" i="59"/>
  <c r="J363" i="90" s="1"/>
  <c r="BE131" i="59"/>
  <c r="F320" i="90" s="1"/>
  <c r="AS131" i="59"/>
  <c r="G279" i="90" s="1"/>
  <c r="AG131" i="59"/>
  <c r="I195" i="90" s="1"/>
  <c r="U131" i="59"/>
  <c r="J131" i="59"/>
  <c r="G68" i="90" s="1"/>
  <c r="BP131" i="59"/>
  <c r="I363" i="90" s="1"/>
  <c r="BD131" i="59"/>
  <c r="E320" i="90" s="1"/>
  <c r="AR131" i="59"/>
  <c r="F279" i="90" s="1"/>
  <c r="AF131" i="59"/>
  <c r="H195" i="90" s="1"/>
  <c r="I131" i="59"/>
  <c r="F68" i="90" s="1"/>
  <c r="BO131" i="59"/>
  <c r="H363" i="90" s="1"/>
  <c r="BC131" i="59"/>
  <c r="Q279" i="90" s="1"/>
  <c r="AQ131" i="59"/>
  <c r="E279" i="90" s="1"/>
  <c r="AE131" i="59"/>
  <c r="G195" i="90" s="1"/>
  <c r="T131" i="59"/>
  <c r="E153" i="90" s="1"/>
  <c r="H131" i="59"/>
  <c r="E68" i="90" s="1"/>
  <c r="AD131" i="59"/>
  <c r="F195" i="90" s="1"/>
  <c r="AC131" i="59"/>
  <c r="E195" i="90" s="1"/>
  <c r="S131" i="59"/>
  <c r="G109" i="90" s="1"/>
  <c r="R131" i="59"/>
  <c r="F109" i="90" s="1"/>
  <c r="O131" i="59"/>
  <c r="L68" i="90" s="1"/>
  <c r="M131" i="59"/>
  <c r="J68" i="90" s="1"/>
  <c r="BN131" i="59"/>
  <c r="G363" i="90" s="1"/>
  <c r="G131" i="59"/>
  <c r="BM131" i="59"/>
  <c r="F363" i="90" s="1"/>
  <c r="F131" i="59"/>
  <c r="BB131" i="59"/>
  <c r="P279" i="90" s="1"/>
  <c r="AP131" i="59"/>
  <c r="K237" i="90" s="1"/>
  <c r="BA131" i="59"/>
  <c r="O279" i="90" s="1"/>
  <c r="AO131" i="59"/>
  <c r="J237" i="90" s="1"/>
  <c r="B132" i="59"/>
  <c r="D277" i="90" l="1"/>
  <c r="D318" i="90" s="1"/>
  <c r="D404" i="90"/>
  <c r="D317" i="90"/>
  <c r="D195" i="90"/>
  <c r="D109" i="90"/>
  <c r="D153" i="90"/>
  <c r="D236" i="90"/>
  <c r="BN132" i="59"/>
  <c r="G364" i="90" s="1"/>
  <c r="BB132" i="59"/>
  <c r="P280" i="90" s="1"/>
  <c r="BM132" i="59"/>
  <c r="F364" i="90" s="1"/>
  <c r="BA132" i="59"/>
  <c r="O280" i="90" s="1"/>
  <c r="BL132" i="59"/>
  <c r="E364" i="90" s="1"/>
  <c r="AZ132" i="59"/>
  <c r="N280" i="90" s="1"/>
  <c r="BK132" i="59"/>
  <c r="L321" i="90" s="1"/>
  <c r="AY132" i="59"/>
  <c r="M280" i="90" s="1"/>
  <c r="BV132" i="59"/>
  <c r="G409" i="90" s="1"/>
  <c r="BJ132" i="59"/>
  <c r="K321" i="90" s="1"/>
  <c r="BU132" i="59"/>
  <c r="F409" i="90" s="1"/>
  <c r="BI132" i="59"/>
  <c r="J321" i="90" s="1"/>
  <c r="BT132" i="59"/>
  <c r="E409" i="90" s="1"/>
  <c r="BH132" i="59"/>
  <c r="I321" i="90" s="1"/>
  <c r="BO132" i="59"/>
  <c r="H364" i="90" s="1"/>
  <c r="BC132" i="59"/>
  <c r="Q280" i="90" s="1"/>
  <c r="BF132" i="59"/>
  <c r="G321" i="90" s="1"/>
  <c r="AO132" i="59"/>
  <c r="J238" i="90" s="1"/>
  <c r="AC132" i="59"/>
  <c r="E196" i="90" s="1"/>
  <c r="R132" i="59"/>
  <c r="F110" i="90" s="1"/>
  <c r="F132" i="59"/>
  <c r="BE132" i="59"/>
  <c r="F321" i="90" s="1"/>
  <c r="AN132" i="59"/>
  <c r="I238" i="90" s="1"/>
  <c r="AB132" i="59"/>
  <c r="K154" i="90" s="1"/>
  <c r="Q132" i="59"/>
  <c r="E110" i="90" s="1"/>
  <c r="E132" i="59"/>
  <c r="D69" i="90" s="1"/>
  <c r="BD132" i="59"/>
  <c r="E321" i="90" s="1"/>
  <c r="AM132" i="59"/>
  <c r="H238" i="90" s="1"/>
  <c r="AA132" i="59"/>
  <c r="J154" i="90" s="1"/>
  <c r="P132" i="59"/>
  <c r="M69" i="90" s="1"/>
  <c r="AX132" i="59"/>
  <c r="L280" i="90" s="1"/>
  <c r="AL132" i="59"/>
  <c r="G238" i="90" s="1"/>
  <c r="Z132" i="59"/>
  <c r="I154" i="90" s="1"/>
  <c r="O132" i="59"/>
  <c r="L69" i="90" s="1"/>
  <c r="AW132" i="59"/>
  <c r="K280" i="90" s="1"/>
  <c r="AK132" i="59"/>
  <c r="F238" i="90" s="1"/>
  <c r="Y132" i="59"/>
  <c r="H154" i="90" s="1"/>
  <c r="N132" i="59"/>
  <c r="K69" i="90" s="1"/>
  <c r="AV132" i="59"/>
  <c r="J280" i="90" s="1"/>
  <c r="AJ132" i="59"/>
  <c r="E238" i="90" s="1"/>
  <c r="X132" i="59"/>
  <c r="G154" i="90" s="1"/>
  <c r="M132" i="59"/>
  <c r="J69" i="90" s="1"/>
  <c r="AU132" i="59"/>
  <c r="I280" i="90" s="1"/>
  <c r="AI132" i="59"/>
  <c r="K196" i="90" s="1"/>
  <c r="W132" i="59"/>
  <c r="L132" i="59"/>
  <c r="I69" i="90" s="1"/>
  <c r="BS132" i="59"/>
  <c r="L364" i="90" s="1"/>
  <c r="AT132" i="59"/>
  <c r="H280" i="90" s="1"/>
  <c r="AH132" i="59"/>
  <c r="J196" i="90" s="1"/>
  <c r="V132" i="59"/>
  <c r="F154" i="90" s="1"/>
  <c r="K132" i="59"/>
  <c r="H69" i="90" s="1"/>
  <c r="BR132" i="59"/>
  <c r="K364" i="90" s="1"/>
  <c r="AS132" i="59"/>
  <c r="G280" i="90" s="1"/>
  <c r="AG132" i="59"/>
  <c r="I196" i="90" s="1"/>
  <c r="U132" i="59"/>
  <c r="J132" i="59"/>
  <c r="G69" i="90" s="1"/>
  <c r="BQ132" i="59"/>
  <c r="J364" i="90" s="1"/>
  <c r="AR132" i="59"/>
  <c r="F280" i="90" s="1"/>
  <c r="AF132" i="59"/>
  <c r="H196" i="90" s="1"/>
  <c r="I132" i="59"/>
  <c r="F69" i="90" s="1"/>
  <c r="AE132" i="59"/>
  <c r="G196" i="90" s="1"/>
  <c r="AD132" i="59"/>
  <c r="F196" i="90" s="1"/>
  <c r="T132" i="59"/>
  <c r="E154" i="90" s="1"/>
  <c r="S132" i="59"/>
  <c r="G110" i="90" s="1"/>
  <c r="H132" i="59"/>
  <c r="E69" i="90" s="1"/>
  <c r="G132" i="59"/>
  <c r="BP132" i="59"/>
  <c r="I364" i="90" s="1"/>
  <c r="AQ132" i="59"/>
  <c r="E280" i="90" s="1"/>
  <c r="AP132" i="59"/>
  <c r="K238" i="90" s="1"/>
  <c r="BG132" i="59"/>
  <c r="H321" i="90" s="1"/>
  <c r="B133" i="59"/>
  <c r="D278" i="90" l="1"/>
  <c r="D319" i="90" s="1"/>
  <c r="D196" i="90"/>
  <c r="D110" i="90"/>
  <c r="D154" i="90"/>
  <c r="D237" i="90"/>
  <c r="D361" i="90"/>
  <c r="D360" i="90"/>
  <c r="BO133" i="59"/>
  <c r="H365" i="90" s="1"/>
  <c r="BC133" i="59"/>
  <c r="Q281" i="90" s="1"/>
  <c r="AQ133" i="59"/>
  <c r="E281" i="90" s="1"/>
  <c r="AE133" i="59"/>
  <c r="G197" i="90" s="1"/>
  <c r="T133" i="59"/>
  <c r="E155" i="90" s="1"/>
  <c r="H133" i="59"/>
  <c r="E70" i="90" s="1"/>
  <c r="BN133" i="59"/>
  <c r="G365" i="90" s="1"/>
  <c r="BB133" i="59"/>
  <c r="P281" i="90" s="1"/>
  <c r="AP133" i="59"/>
  <c r="K239" i="90" s="1"/>
  <c r="AD133" i="59"/>
  <c r="F197" i="90" s="1"/>
  <c r="S133" i="59"/>
  <c r="G111" i="90" s="1"/>
  <c r="G133" i="59"/>
  <c r="BM133" i="59"/>
  <c r="F365" i="90" s="1"/>
  <c r="BA133" i="59"/>
  <c r="O281" i="90" s="1"/>
  <c r="AO133" i="59"/>
  <c r="J239" i="90" s="1"/>
  <c r="AC133" i="59"/>
  <c r="E197" i="90" s="1"/>
  <c r="R133" i="59"/>
  <c r="F111" i="90" s="1"/>
  <c r="F133" i="59"/>
  <c r="BL133" i="59"/>
  <c r="E365" i="90" s="1"/>
  <c r="AZ133" i="59"/>
  <c r="N281" i="90" s="1"/>
  <c r="AN133" i="59"/>
  <c r="I239" i="90" s="1"/>
  <c r="AB133" i="59"/>
  <c r="K155" i="90" s="1"/>
  <c r="Q133" i="59"/>
  <c r="E111" i="90" s="1"/>
  <c r="E133" i="59"/>
  <c r="D70" i="90" s="1"/>
  <c r="BK133" i="59"/>
  <c r="L322" i="90" s="1"/>
  <c r="AY133" i="59"/>
  <c r="M281" i="90" s="1"/>
  <c r="AM133" i="59"/>
  <c r="H239" i="90" s="1"/>
  <c r="AA133" i="59"/>
  <c r="J155" i="90" s="1"/>
  <c r="P133" i="59"/>
  <c r="M70" i="90" s="1"/>
  <c r="BV133" i="59"/>
  <c r="G410" i="90" s="1"/>
  <c r="BJ133" i="59"/>
  <c r="K322" i="90" s="1"/>
  <c r="AX133" i="59"/>
  <c r="L281" i="90" s="1"/>
  <c r="AL133" i="59"/>
  <c r="G239" i="90" s="1"/>
  <c r="Z133" i="59"/>
  <c r="I155" i="90" s="1"/>
  <c r="O133" i="59"/>
  <c r="L70" i="90" s="1"/>
  <c r="BU133" i="59"/>
  <c r="F410" i="90" s="1"/>
  <c r="BI133" i="59"/>
  <c r="J322" i="90" s="1"/>
  <c r="AW133" i="59"/>
  <c r="K281" i="90" s="1"/>
  <c r="AK133" i="59"/>
  <c r="F239" i="90" s="1"/>
  <c r="Y133" i="59"/>
  <c r="H155" i="90" s="1"/>
  <c r="N133" i="59"/>
  <c r="K70" i="90" s="1"/>
  <c r="BT133" i="59"/>
  <c r="E410" i="90" s="1"/>
  <c r="BH133" i="59"/>
  <c r="I322" i="90" s="1"/>
  <c r="AV133" i="59"/>
  <c r="J281" i="90" s="1"/>
  <c r="AJ133" i="59"/>
  <c r="E239" i="90" s="1"/>
  <c r="BS133" i="59"/>
  <c r="L365" i="90" s="1"/>
  <c r="BG133" i="59"/>
  <c r="H322" i="90" s="1"/>
  <c r="AU133" i="59"/>
  <c r="I281" i="90" s="1"/>
  <c r="AI133" i="59"/>
  <c r="K197" i="90" s="1"/>
  <c r="W133" i="59"/>
  <c r="L133" i="59"/>
  <c r="I70" i="90" s="1"/>
  <c r="BR133" i="59"/>
  <c r="K365" i="90" s="1"/>
  <c r="BF133" i="59"/>
  <c r="G322" i="90" s="1"/>
  <c r="AT133" i="59"/>
  <c r="H281" i="90" s="1"/>
  <c r="AH133" i="59"/>
  <c r="J197" i="90" s="1"/>
  <c r="V133" i="59"/>
  <c r="F155" i="90" s="1"/>
  <c r="K133" i="59"/>
  <c r="H70" i="90" s="1"/>
  <c r="BP133" i="59"/>
  <c r="I365" i="90" s="1"/>
  <c r="BD133" i="59"/>
  <c r="E322" i="90" s="1"/>
  <c r="AR133" i="59"/>
  <c r="F281" i="90" s="1"/>
  <c r="AF133" i="59"/>
  <c r="H197" i="90" s="1"/>
  <c r="I133" i="59"/>
  <c r="F70" i="90" s="1"/>
  <c r="BE133" i="59"/>
  <c r="F322" i="90" s="1"/>
  <c r="AS133" i="59"/>
  <c r="G281" i="90" s="1"/>
  <c r="AG133" i="59"/>
  <c r="I197" i="90" s="1"/>
  <c r="X133" i="59"/>
  <c r="G155" i="90" s="1"/>
  <c r="U133" i="59"/>
  <c r="M133" i="59"/>
  <c r="J70" i="90" s="1"/>
  <c r="J133" i="59"/>
  <c r="G70" i="90" s="1"/>
  <c r="BQ133" i="59"/>
  <c r="J365" i="90" s="1"/>
  <c r="B134" i="59"/>
  <c r="D406" i="90" l="1"/>
  <c r="D279" i="90"/>
  <c r="D405" i="90"/>
  <c r="D238" i="90"/>
  <c r="D362" i="90"/>
  <c r="D197" i="90"/>
  <c r="D111" i="90"/>
  <c r="D155" i="90"/>
  <c r="BP134" i="59"/>
  <c r="I366" i="90" s="1"/>
  <c r="BD134" i="59"/>
  <c r="E323" i="90" s="1"/>
  <c r="AR134" i="59"/>
  <c r="F282" i="90" s="1"/>
  <c r="AF134" i="59"/>
  <c r="H198" i="90" s="1"/>
  <c r="I134" i="59"/>
  <c r="F71" i="90" s="1"/>
  <c r="BO134" i="59"/>
  <c r="H366" i="90" s="1"/>
  <c r="BC134" i="59"/>
  <c r="Q282" i="90" s="1"/>
  <c r="AQ134" i="59"/>
  <c r="E282" i="90" s="1"/>
  <c r="AE134" i="59"/>
  <c r="G198" i="90" s="1"/>
  <c r="T134" i="59"/>
  <c r="E156" i="90" s="1"/>
  <c r="H134" i="59"/>
  <c r="E71" i="90" s="1"/>
  <c r="BN134" i="59"/>
  <c r="G366" i="90" s="1"/>
  <c r="BB134" i="59"/>
  <c r="P282" i="90" s="1"/>
  <c r="AP134" i="59"/>
  <c r="K240" i="90" s="1"/>
  <c r="AD134" i="59"/>
  <c r="F198" i="90" s="1"/>
  <c r="S134" i="59"/>
  <c r="G112" i="90" s="1"/>
  <c r="G134" i="59"/>
  <c r="BM134" i="59"/>
  <c r="F366" i="90" s="1"/>
  <c r="BA134" i="59"/>
  <c r="O282" i="90" s="1"/>
  <c r="AO134" i="59"/>
  <c r="J240" i="90" s="1"/>
  <c r="AC134" i="59"/>
  <c r="E198" i="90" s="1"/>
  <c r="R134" i="59"/>
  <c r="F112" i="90" s="1"/>
  <c r="F134" i="59"/>
  <c r="BL134" i="59"/>
  <c r="E366" i="90" s="1"/>
  <c r="AZ134" i="59"/>
  <c r="N282" i="90" s="1"/>
  <c r="AN134" i="59"/>
  <c r="I240" i="90" s="1"/>
  <c r="AB134" i="59"/>
  <c r="K156" i="90" s="1"/>
  <c r="Q134" i="59"/>
  <c r="E112" i="90" s="1"/>
  <c r="E134" i="59"/>
  <c r="D71" i="90" s="1"/>
  <c r="BK134" i="59"/>
  <c r="L323" i="90" s="1"/>
  <c r="AY134" i="59"/>
  <c r="M282" i="90" s="1"/>
  <c r="AM134" i="59"/>
  <c r="H240" i="90" s="1"/>
  <c r="AA134" i="59"/>
  <c r="J156" i="90" s="1"/>
  <c r="P134" i="59"/>
  <c r="M71" i="90" s="1"/>
  <c r="BV134" i="59"/>
  <c r="G411" i="90" s="1"/>
  <c r="BJ134" i="59"/>
  <c r="K323" i="90" s="1"/>
  <c r="AX134" i="59"/>
  <c r="L282" i="90" s="1"/>
  <c r="AL134" i="59"/>
  <c r="G240" i="90" s="1"/>
  <c r="Z134" i="59"/>
  <c r="I156" i="90" s="1"/>
  <c r="O134" i="59"/>
  <c r="L71" i="90" s="1"/>
  <c r="BU134" i="59"/>
  <c r="F411" i="90" s="1"/>
  <c r="BI134" i="59"/>
  <c r="J323" i="90" s="1"/>
  <c r="AW134" i="59"/>
  <c r="K282" i="90" s="1"/>
  <c r="AK134" i="59"/>
  <c r="F240" i="90" s="1"/>
  <c r="Y134" i="59"/>
  <c r="H156" i="90" s="1"/>
  <c r="N134" i="59"/>
  <c r="K71" i="90" s="1"/>
  <c r="BT134" i="59"/>
  <c r="E411" i="90" s="1"/>
  <c r="BH134" i="59"/>
  <c r="I323" i="90" s="1"/>
  <c r="AV134" i="59"/>
  <c r="J282" i="90" s="1"/>
  <c r="AJ134" i="59"/>
  <c r="E240" i="90" s="1"/>
  <c r="X134" i="59"/>
  <c r="G156" i="90" s="1"/>
  <c r="M134" i="59"/>
  <c r="J71" i="90" s="1"/>
  <c r="BS134" i="59"/>
  <c r="L366" i="90" s="1"/>
  <c r="BG134" i="59"/>
  <c r="H323" i="90" s="1"/>
  <c r="AU134" i="59"/>
  <c r="I282" i="90" s="1"/>
  <c r="AI134" i="59"/>
  <c r="K198" i="90" s="1"/>
  <c r="W134" i="59"/>
  <c r="L134" i="59"/>
  <c r="I71" i="90" s="1"/>
  <c r="BQ134" i="59"/>
  <c r="J366" i="90" s="1"/>
  <c r="BE134" i="59"/>
  <c r="F323" i="90" s="1"/>
  <c r="AS134" i="59"/>
  <c r="G282" i="90" s="1"/>
  <c r="AG134" i="59"/>
  <c r="I198" i="90" s="1"/>
  <c r="U134" i="59"/>
  <c r="J134" i="59"/>
  <c r="G71" i="90" s="1"/>
  <c r="BR134" i="59"/>
  <c r="K366" i="90" s="1"/>
  <c r="BF134" i="59"/>
  <c r="G323" i="90" s="1"/>
  <c r="AT134" i="59"/>
  <c r="H282" i="90" s="1"/>
  <c r="AH134" i="59"/>
  <c r="J198" i="90" s="1"/>
  <c r="V134" i="59"/>
  <c r="F156" i="90" s="1"/>
  <c r="K134" i="59"/>
  <c r="H71" i="90" s="1"/>
  <c r="B135" i="59"/>
  <c r="D280" i="90" l="1"/>
  <c r="D321" i="90" s="1"/>
  <c r="D407" i="90"/>
  <c r="D198" i="90"/>
  <c r="D112" i="90"/>
  <c r="D156" i="90"/>
  <c r="D239" i="90"/>
  <c r="D320" i="90"/>
  <c r="BQ135" i="59"/>
  <c r="J367" i="90" s="1"/>
  <c r="BE135" i="59"/>
  <c r="F324" i="90" s="1"/>
  <c r="AS135" i="59"/>
  <c r="G283" i="90" s="1"/>
  <c r="AG135" i="59"/>
  <c r="I199" i="90" s="1"/>
  <c r="U135" i="59"/>
  <c r="J135" i="59"/>
  <c r="G72" i="90" s="1"/>
  <c r="BP135" i="59"/>
  <c r="I367" i="90" s="1"/>
  <c r="BD135" i="59"/>
  <c r="E324" i="90" s="1"/>
  <c r="AR135" i="59"/>
  <c r="F283" i="90" s="1"/>
  <c r="AF135" i="59"/>
  <c r="H199" i="90" s="1"/>
  <c r="I135" i="59"/>
  <c r="F72" i="90" s="1"/>
  <c r="BO135" i="59"/>
  <c r="H367" i="90" s="1"/>
  <c r="BC135" i="59"/>
  <c r="Q283" i="90" s="1"/>
  <c r="AQ135" i="59"/>
  <c r="E283" i="90" s="1"/>
  <c r="AE135" i="59"/>
  <c r="G199" i="90" s="1"/>
  <c r="T135" i="59"/>
  <c r="E157" i="90" s="1"/>
  <c r="H135" i="59"/>
  <c r="E72" i="90" s="1"/>
  <c r="BN135" i="59"/>
  <c r="G367" i="90" s="1"/>
  <c r="BB135" i="59"/>
  <c r="P283" i="90" s="1"/>
  <c r="AP135" i="59"/>
  <c r="K241" i="90" s="1"/>
  <c r="AD135" i="59"/>
  <c r="F199" i="90" s="1"/>
  <c r="S135" i="59"/>
  <c r="G113" i="90" s="1"/>
  <c r="G135" i="59"/>
  <c r="BM135" i="59"/>
  <c r="F367" i="90" s="1"/>
  <c r="BA135" i="59"/>
  <c r="O283" i="90" s="1"/>
  <c r="AO135" i="59"/>
  <c r="J241" i="90" s="1"/>
  <c r="AC135" i="59"/>
  <c r="E199" i="90" s="1"/>
  <c r="R135" i="59"/>
  <c r="F113" i="90" s="1"/>
  <c r="F135" i="59"/>
  <c r="BL135" i="59"/>
  <c r="E367" i="90" s="1"/>
  <c r="AZ135" i="59"/>
  <c r="N283" i="90" s="1"/>
  <c r="AN135" i="59"/>
  <c r="I241" i="90" s="1"/>
  <c r="AB135" i="59"/>
  <c r="K157" i="90" s="1"/>
  <c r="Q135" i="59"/>
  <c r="E113" i="90" s="1"/>
  <c r="E135" i="59"/>
  <c r="D72" i="90" s="1"/>
  <c r="BK135" i="59"/>
  <c r="L324" i="90" s="1"/>
  <c r="AY135" i="59"/>
  <c r="M283" i="90" s="1"/>
  <c r="AM135" i="59"/>
  <c r="H241" i="90" s="1"/>
  <c r="AA135" i="59"/>
  <c r="J157" i="90" s="1"/>
  <c r="P135" i="59"/>
  <c r="M72" i="90" s="1"/>
  <c r="BV135" i="59"/>
  <c r="G412" i="90" s="1"/>
  <c r="BJ135" i="59"/>
  <c r="K324" i="90" s="1"/>
  <c r="AX135" i="59"/>
  <c r="L283" i="90" s="1"/>
  <c r="AL135" i="59"/>
  <c r="G241" i="90" s="1"/>
  <c r="Z135" i="59"/>
  <c r="I157" i="90" s="1"/>
  <c r="O135" i="59"/>
  <c r="L72" i="90" s="1"/>
  <c r="BU135" i="59"/>
  <c r="F412" i="90" s="1"/>
  <c r="BI135" i="59"/>
  <c r="J324" i="90" s="1"/>
  <c r="AW135" i="59"/>
  <c r="K283" i="90" s="1"/>
  <c r="AK135" i="59"/>
  <c r="F241" i="90" s="1"/>
  <c r="Y135" i="59"/>
  <c r="H157" i="90" s="1"/>
  <c r="N135" i="59"/>
  <c r="K72" i="90" s="1"/>
  <c r="BT135" i="59"/>
  <c r="E412" i="90" s="1"/>
  <c r="BH135" i="59"/>
  <c r="I324" i="90" s="1"/>
  <c r="AV135" i="59"/>
  <c r="J283" i="90" s="1"/>
  <c r="AJ135" i="59"/>
  <c r="E241" i="90" s="1"/>
  <c r="X135" i="59"/>
  <c r="G157" i="90" s="1"/>
  <c r="M135" i="59"/>
  <c r="J72" i="90" s="1"/>
  <c r="BR135" i="59"/>
  <c r="K367" i="90" s="1"/>
  <c r="BF135" i="59"/>
  <c r="G324" i="90" s="1"/>
  <c r="AT135" i="59"/>
  <c r="H283" i="90" s="1"/>
  <c r="AH135" i="59"/>
  <c r="J199" i="90" s="1"/>
  <c r="V135" i="59"/>
  <c r="F157" i="90" s="1"/>
  <c r="K135" i="59"/>
  <c r="H72" i="90" s="1"/>
  <c r="BG135" i="59"/>
  <c r="H324" i="90" s="1"/>
  <c r="AU135" i="59"/>
  <c r="I283" i="90" s="1"/>
  <c r="AI135" i="59"/>
  <c r="K199" i="90" s="1"/>
  <c r="W135" i="59"/>
  <c r="L135" i="59"/>
  <c r="I72" i="90" s="1"/>
  <c r="BS135" i="59"/>
  <c r="L367" i="90" s="1"/>
  <c r="B136" i="59"/>
  <c r="D281" i="90" l="1"/>
  <c r="D363" i="90"/>
  <c r="D199" i="90"/>
  <c r="D113" i="90"/>
  <c r="D157" i="90"/>
  <c r="D240" i="90"/>
  <c r="D364" i="90"/>
  <c r="D322" i="90"/>
  <c r="BR136" i="59"/>
  <c r="K368" i="90" s="1"/>
  <c r="BF136" i="59"/>
  <c r="G325" i="90" s="1"/>
  <c r="AT136" i="59"/>
  <c r="H284" i="90" s="1"/>
  <c r="AH136" i="59"/>
  <c r="J200" i="90" s="1"/>
  <c r="V136" i="59"/>
  <c r="F158" i="90" s="1"/>
  <c r="K136" i="59"/>
  <c r="H73" i="90" s="1"/>
  <c r="BQ136" i="59"/>
  <c r="J368" i="90" s="1"/>
  <c r="BE136" i="59"/>
  <c r="F325" i="90" s="1"/>
  <c r="AS136" i="59"/>
  <c r="G284" i="90" s="1"/>
  <c r="AG136" i="59"/>
  <c r="I200" i="90" s="1"/>
  <c r="U136" i="59"/>
  <c r="J136" i="59"/>
  <c r="G73" i="90" s="1"/>
  <c r="BP136" i="59"/>
  <c r="I368" i="90" s="1"/>
  <c r="BD136" i="59"/>
  <c r="E325" i="90" s="1"/>
  <c r="AR136" i="59"/>
  <c r="F284" i="90" s="1"/>
  <c r="AF136" i="59"/>
  <c r="H200" i="90" s="1"/>
  <c r="I136" i="59"/>
  <c r="F73" i="90" s="1"/>
  <c r="BO136" i="59"/>
  <c r="H368" i="90" s="1"/>
  <c r="BC136" i="59"/>
  <c r="Q284" i="90" s="1"/>
  <c r="AQ136" i="59"/>
  <c r="E284" i="90" s="1"/>
  <c r="AE136" i="59"/>
  <c r="G200" i="90" s="1"/>
  <c r="T136" i="59"/>
  <c r="E158" i="90" s="1"/>
  <c r="H136" i="59"/>
  <c r="E73" i="90" s="1"/>
  <c r="BN136" i="59"/>
  <c r="G368" i="90" s="1"/>
  <c r="BB136" i="59"/>
  <c r="P284" i="90" s="1"/>
  <c r="AP136" i="59"/>
  <c r="K242" i="90" s="1"/>
  <c r="AD136" i="59"/>
  <c r="F200" i="90" s="1"/>
  <c r="S136" i="59"/>
  <c r="G114" i="90" s="1"/>
  <c r="G136" i="59"/>
  <c r="BM136" i="59"/>
  <c r="F368" i="90" s="1"/>
  <c r="BA136" i="59"/>
  <c r="O284" i="90" s="1"/>
  <c r="AO136" i="59"/>
  <c r="J242" i="90" s="1"/>
  <c r="AC136" i="59"/>
  <c r="E200" i="90" s="1"/>
  <c r="R136" i="59"/>
  <c r="F114" i="90" s="1"/>
  <c r="F136" i="59"/>
  <c r="BL136" i="59"/>
  <c r="E368" i="90" s="1"/>
  <c r="AZ136" i="59"/>
  <c r="N284" i="90" s="1"/>
  <c r="AN136" i="59"/>
  <c r="I242" i="90" s="1"/>
  <c r="AB136" i="59"/>
  <c r="K158" i="90" s="1"/>
  <c r="Q136" i="59"/>
  <c r="E114" i="90" s="1"/>
  <c r="E136" i="59"/>
  <c r="D73" i="90" s="1"/>
  <c r="BK136" i="59"/>
  <c r="L325" i="90" s="1"/>
  <c r="AY136" i="59"/>
  <c r="M284" i="90" s="1"/>
  <c r="AM136" i="59"/>
  <c r="H242" i="90" s="1"/>
  <c r="AA136" i="59"/>
  <c r="J158" i="90" s="1"/>
  <c r="P136" i="59"/>
  <c r="M73" i="90" s="1"/>
  <c r="BV136" i="59"/>
  <c r="G413" i="90" s="1"/>
  <c r="BJ136" i="59"/>
  <c r="K325" i="90" s="1"/>
  <c r="AX136" i="59"/>
  <c r="L284" i="90" s="1"/>
  <c r="AL136" i="59"/>
  <c r="G242" i="90" s="1"/>
  <c r="Z136" i="59"/>
  <c r="I158" i="90" s="1"/>
  <c r="O136" i="59"/>
  <c r="L73" i="90" s="1"/>
  <c r="BU136" i="59"/>
  <c r="F413" i="90" s="1"/>
  <c r="BI136" i="59"/>
  <c r="J325" i="90" s="1"/>
  <c r="AW136" i="59"/>
  <c r="K284" i="90" s="1"/>
  <c r="AK136" i="59"/>
  <c r="F242" i="90" s="1"/>
  <c r="Y136" i="59"/>
  <c r="H158" i="90" s="1"/>
  <c r="N136" i="59"/>
  <c r="K73" i="90" s="1"/>
  <c r="BS136" i="59"/>
  <c r="L368" i="90" s="1"/>
  <c r="BG136" i="59"/>
  <c r="H325" i="90" s="1"/>
  <c r="AU136" i="59"/>
  <c r="I284" i="90" s="1"/>
  <c r="AI136" i="59"/>
  <c r="K200" i="90" s="1"/>
  <c r="W136" i="59"/>
  <c r="L136" i="59"/>
  <c r="I73" i="90" s="1"/>
  <c r="BT136" i="59"/>
  <c r="E413" i="90" s="1"/>
  <c r="BH136" i="59"/>
  <c r="I325" i="90" s="1"/>
  <c r="AV136" i="59"/>
  <c r="J284" i="90" s="1"/>
  <c r="AJ136" i="59"/>
  <c r="E242" i="90" s="1"/>
  <c r="X136" i="59"/>
  <c r="G158" i="90" s="1"/>
  <c r="M136" i="59"/>
  <c r="J73" i="90" s="1"/>
  <c r="B137" i="59"/>
  <c r="D409" i="90" l="1"/>
  <c r="D241" i="90"/>
  <c r="D200" i="90"/>
  <c r="D114" i="90"/>
  <c r="D158" i="90"/>
  <c r="D365" i="90"/>
  <c r="D282" i="90"/>
  <c r="D408" i="90"/>
  <c r="BS137" i="59"/>
  <c r="L369" i="90" s="1"/>
  <c r="BG137" i="59"/>
  <c r="H326" i="90" s="1"/>
  <c r="AU137" i="59"/>
  <c r="I285" i="90" s="1"/>
  <c r="AI137" i="59"/>
  <c r="K201" i="90" s="1"/>
  <c r="W137" i="59"/>
  <c r="L137" i="59"/>
  <c r="I74" i="90" s="1"/>
  <c r="BR137" i="59"/>
  <c r="K369" i="90" s="1"/>
  <c r="BF137" i="59"/>
  <c r="G326" i="90" s="1"/>
  <c r="AT137" i="59"/>
  <c r="H285" i="90" s="1"/>
  <c r="AH137" i="59"/>
  <c r="J201" i="90" s="1"/>
  <c r="V137" i="59"/>
  <c r="F159" i="90" s="1"/>
  <c r="K137" i="59"/>
  <c r="H74" i="90" s="1"/>
  <c r="BQ137" i="59"/>
  <c r="J369" i="90" s="1"/>
  <c r="BE137" i="59"/>
  <c r="F326" i="90" s="1"/>
  <c r="AS137" i="59"/>
  <c r="G285" i="90" s="1"/>
  <c r="AG137" i="59"/>
  <c r="I201" i="90" s="1"/>
  <c r="U137" i="59"/>
  <c r="J137" i="59"/>
  <c r="G74" i="90" s="1"/>
  <c r="BP137" i="59"/>
  <c r="I369" i="90" s="1"/>
  <c r="BD137" i="59"/>
  <c r="E326" i="90" s="1"/>
  <c r="AR137" i="59"/>
  <c r="F285" i="90" s="1"/>
  <c r="AF137" i="59"/>
  <c r="H201" i="90" s="1"/>
  <c r="I137" i="59"/>
  <c r="F74" i="90" s="1"/>
  <c r="BO137" i="59"/>
  <c r="H369" i="90" s="1"/>
  <c r="BC137" i="59"/>
  <c r="Q285" i="90" s="1"/>
  <c r="AQ137" i="59"/>
  <c r="E285" i="90" s="1"/>
  <c r="AE137" i="59"/>
  <c r="G201" i="90" s="1"/>
  <c r="T137" i="59"/>
  <c r="E159" i="90" s="1"/>
  <c r="H137" i="59"/>
  <c r="E74" i="90" s="1"/>
  <c r="BN137" i="59"/>
  <c r="G369" i="90" s="1"/>
  <c r="BB137" i="59"/>
  <c r="P285" i="90" s="1"/>
  <c r="AP137" i="59"/>
  <c r="K243" i="90" s="1"/>
  <c r="AD137" i="59"/>
  <c r="F201" i="90" s="1"/>
  <c r="S137" i="59"/>
  <c r="G115" i="90" s="1"/>
  <c r="G137" i="59"/>
  <c r="BM137" i="59"/>
  <c r="F369" i="90" s="1"/>
  <c r="BA137" i="59"/>
  <c r="O285" i="90" s="1"/>
  <c r="AO137" i="59"/>
  <c r="J243" i="90" s="1"/>
  <c r="AC137" i="59"/>
  <c r="E201" i="90" s="1"/>
  <c r="R137" i="59"/>
  <c r="F115" i="90" s="1"/>
  <c r="F137" i="59"/>
  <c r="BL137" i="59"/>
  <c r="E369" i="90" s="1"/>
  <c r="AZ137" i="59"/>
  <c r="N285" i="90" s="1"/>
  <c r="AN137" i="59"/>
  <c r="I243" i="90" s="1"/>
  <c r="AB137" i="59"/>
  <c r="K159" i="90" s="1"/>
  <c r="Q137" i="59"/>
  <c r="E115" i="90" s="1"/>
  <c r="E137" i="59"/>
  <c r="D74" i="90" s="1"/>
  <c r="BK137" i="59"/>
  <c r="L326" i="90" s="1"/>
  <c r="AY137" i="59"/>
  <c r="M285" i="90" s="1"/>
  <c r="AM137" i="59"/>
  <c r="H243" i="90" s="1"/>
  <c r="AA137" i="59"/>
  <c r="J159" i="90" s="1"/>
  <c r="P137" i="59"/>
  <c r="M74" i="90" s="1"/>
  <c r="BV137" i="59"/>
  <c r="G414" i="90" s="1"/>
  <c r="BJ137" i="59"/>
  <c r="K326" i="90" s="1"/>
  <c r="AX137" i="59"/>
  <c r="L285" i="90" s="1"/>
  <c r="AL137" i="59"/>
  <c r="G243" i="90" s="1"/>
  <c r="Z137" i="59"/>
  <c r="I159" i="90" s="1"/>
  <c r="O137" i="59"/>
  <c r="L74" i="90" s="1"/>
  <c r="BT137" i="59"/>
  <c r="E414" i="90" s="1"/>
  <c r="BH137" i="59"/>
  <c r="I326" i="90" s="1"/>
  <c r="AV137" i="59"/>
  <c r="J285" i="90" s="1"/>
  <c r="AJ137" i="59"/>
  <c r="E243" i="90" s="1"/>
  <c r="X137" i="59"/>
  <c r="G159" i="90" s="1"/>
  <c r="M137" i="59"/>
  <c r="J74" i="90" s="1"/>
  <c r="BI137" i="59"/>
  <c r="J326" i="90" s="1"/>
  <c r="AW137" i="59"/>
  <c r="K285" i="90" s="1"/>
  <c r="AK137" i="59"/>
  <c r="F243" i="90" s="1"/>
  <c r="Y137" i="59"/>
  <c r="H159" i="90" s="1"/>
  <c r="N137" i="59"/>
  <c r="K74" i="90" s="1"/>
  <c r="BU137" i="59"/>
  <c r="F414" i="90" s="1"/>
  <c r="B138" i="59"/>
  <c r="D283" i="90" l="1"/>
  <c r="D324" i="90" s="1"/>
  <c r="D410" i="90"/>
  <c r="D242" i="90"/>
  <c r="D159" i="90"/>
  <c r="D201" i="90"/>
  <c r="D115" i="90"/>
  <c r="D323" i="90"/>
  <c r="BT138" i="59"/>
  <c r="E415" i="90" s="1"/>
  <c r="BH138" i="59"/>
  <c r="I327" i="90" s="1"/>
  <c r="AV138" i="59"/>
  <c r="J286" i="90" s="1"/>
  <c r="AJ138" i="59"/>
  <c r="E244" i="90" s="1"/>
  <c r="X138" i="59"/>
  <c r="G160" i="90" s="1"/>
  <c r="M138" i="59"/>
  <c r="J75" i="90" s="1"/>
  <c r="BS138" i="59"/>
  <c r="L370" i="90" s="1"/>
  <c r="BG138" i="59"/>
  <c r="H327" i="90" s="1"/>
  <c r="AU138" i="59"/>
  <c r="AI138" i="59"/>
  <c r="W138" i="59"/>
  <c r="L138" i="59"/>
  <c r="BR138" i="59"/>
  <c r="K370" i="90" s="1"/>
  <c r="BF138" i="59"/>
  <c r="AT138" i="59"/>
  <c r="H286" i="90" s="1"/>
  <c r="AH138" i="59"/>
  <c r="V138" i="59"/>
  <c r="F160" i="90" s="1"/>
  <c r="K138" i="59"/>
  <c r="H75" i="90" s="1"/>
  <c r="BQ138" i="59"/>
  <c r="J370" i="90" s="1"/>
  <c r="BE138" i="59"/>
  <c r="F327" i="90" s="1"/>
  <c r="AS138" i="59"/>
  <c r="AG138" i="59"/>
  <c r="U138" i="59"/>
  <c r="J138" i="59"/>
  <c r="BP138" i="59"/>
  <c r="I370" i="90" s="1"/>
  <c r="BD138" i="59"/>
  <c r="AR138" i="59"/>
  <c r="F286" i="90" s="1"/>
  <c r="AF138" i="59"/>
  <c r="I138" i="59"/>
  <c r="F75" i="90" s="1"/>
  <c r="BO138" i="59"/>
  <c r="H370" i="90" s="1"/>
  <c r="BC138" i="59"/>
  <c r="Q286" i="90" s="1"/>
  <c r="AQ138" i="59"/>
  <c r="AE138" i="59"/>
  <c r="T138" i="59"/>
  <c r="H138" i="59"/>
  <c r="BN138" i="59"/>
  <c r="G370" i="90" s="1"/>
  <c r="BB138" i="59"/>
  <c r="AP138" i="59"/>
  <c r="K244" i="90" s="1"/>
  <c r="AD138" i="59"/>
  <c r="S138" i="59"/>
  <c r="G116" i="90" s="1"/>
  <c r="G138" i="59"/>
  <c r="BM138" i="59"/>
  <c r="F370" i="90" s="1"/>
  <c r="BA138" i="59"/>
  <c r="O286" i="90" s="1"/>
  <c r="AO138" i="59"/>
  <c r="AC138" i="59"/>
  <c r="R138" i="59"/>
  <c r="F138" i="59"/>
  <c r="BL138" i="59"/>
  <c r="E370" i="90" s="1"/>
  <c r="AZ138" i="59"/>
  <c r="AN138" i="59"/>
  <c r="I244" i="90" s="1"/>
  <c r="AB138" i="59"/>
  <c r="Q138" i="59"/>
  <c r="E116" i="90" s="1"/>
  <c r="E138" i="59"/>
  <c r="D75" i="90" s="1"/>
  <c r="BK138" i="59"/>
  <c r="L327" i="90" s="1"/>
  <c r="AY138" i="59"/>
  <c r="M286" i="90" s="1"/>
  <c r="AM138" i="59"/>
  <c r="AA138" i="59"/>
  <c r="P138" i="59"/>
  <c r="BU138" i="59"/>
  <c r="BI138" i="59"/>
  <c r="J327" i="90" s="1"/>
  <c r="AW138" i="59"/>
  <c r="AK138" i="59"/>
  <c r="F244" i="90" s="1"/>
  <c r="Y138" i="59"/>
  <c r="N138" i="59"/>
  <c r="K75" i="90" s="1"/>
  <c r="BV138" i="59"/>
  <c r="G415" i="90" s="1"/>
  <c r="BJ138" i="59"/>
  <c r="K327" i="90" s="1"/>
  <c r="AX138" i="59"/>
  <c r="L286" i="90" s="1"/>
  <c r="AL138" i="59"/>
  <c r="Z138" i="59"/>
  <c r="O138" i="59"/>
  <c r="B139" i="59"/>
  <c r="D284" i="90" l="1"/>
  <c r="D325" i="90" s="1"/>
  <c r="F202" i="90"/>
  <c r="D202" i="90"/>
  <c r="D116" i="90"/>
  <c r="D160" i="90"/>
  <c r="H160" i="90"/>
  <c r="K286" i="90"/>
  <c r="N286" i="90"/>
  <c r="P286" i="90"/>
  <c r="E327" i="90"/>
  <c r="G327" i="90"/>
  <c r="D243" i="90"/>
  <c r="J202" i="90"/>
  <c r="K160" i="90"/>
  <c r="F415" i="90"/>
  <c r="E75" i="90"/>
  <c r="G75" i="90"/>
  <c r="I75" i="90"/>
  <c r="L75" i="90"/>
  <c r="F116" i="90"/>
  <c r="E160" i="90"/>
  <c r="D367" i="90"/>
  <c r="I160" i="90"/>
  <c r="J160" i="90"/>
  <c r="E202" i="90"/>
  <c r="G202" i="90"/>
  <c r="I202" i="90"/>
  <c r="K202" i="90"/>
  <c r="G244" i="90"/>
  <c r="H244" i="90"/>
  <c r="J244" i="90"/>
  <c r="E286" i="90"/>
  <c r="G286" i="90"/>
  <c r="I286" i="90"/>
  <c r="D366" i="90"/>
  <c r="M75" i="90"/>
  <c r="H202" i="90"/>
  <c r="BU139" i="59"/>
  <c r="F416" i="90" s="1"/>
  <c r="BI139" i="59"/>
  <c r="J328" i="90" s="1"/>
  <c r="AW139" i="59"/>
  <c r="K287" i="90" s="1"/>
  <c r="AK139" i="59"/>
  <c r="F245" i="90" s="1"/>
  <c r="Y139" i="59"/>
  <c r="H161" i="90" s="1"/>
  <c r="N139" i="59"/>
  <c r="K76" i="90" s="1"/>
  <c r="BT139" i="59"/>
  <c r="E416" i="90" s="1"/>
  <c r="BH139" i="59"/>
  <c r="AV139" i="59"/>
  <c r="AJ139" i="59"/>
  <c r="X139" i="59"/>
  <c r="G161" i="90" s="1"/>
  <c r="M139" i="59"/>
  <c r="BS139" i="59"/>
  <c r="BG139" i="59"/>
  <c r="AU139" i="59"/>
  <c r="I287" i="90" s="1"/>
  <c r="AI139" i="59"/>
  <c r="K203" i="90" s="1"/>
  <c r="W139" i="59"/>
  <c r="L139" i="59"/>
  <c r="I76" i="90" s="1"/>
  <c r="BR139" i="59"/>
  <c r="K371" i="90" s="1"/>
  <c r="BF139" i="59"/>
  <c r="AT139" i="59"/>
  <c r="AH139" i="59"/>
  <c r="V139" i="59"/>
  <c r="K139" i="59"/>
  <c r="BQ139" i="59"/>
  <c r="J371" i="90" s="1"/>
  <c r="BE139" i="59"/>
  <c r="AS139" i="59"/>
  <c r="G287" i="90" s="1"/>
  <c r="AG139" i="59"/>
  <c r="I203" i="90" s="1"/>
  <c r="U139" i="59"/>
  <c r="J139" i="59"/>
  <c r="G76" i="90" s="1"/>
  <c r="BP139" i="59"/>
  <c r="BD139" i="59"/>
  <c r="AR139" i="59"/>
  <c r="AF139" i="59"/>
  <c r="I139" i="59"/>
  <c r="BO139" i="59"/>
  <c r="H371" i="90" s="1"/>
  <c r="BC139" i="59"/>
  <c r="Q287" i="90" s="1"/>
  <c r="AQ139" i="59"/>
  <c r="E287" i="90" s="1"/>
  <c r="AE139" i="59"/>
  <c r="G203" i="90" s="1"/>
  <c r="T139" i="59"/>
  <c r="E161" i="90" s="1"/>
  <c r="H139" i="59"/>
  <c r="E76" i="90" s="1"/>
  <c r="BN139" i="59"/>
  <c r="BB139" i="59"/>
  <c r="P287" i="90" s="1"/>
  <c r="AP139" i="59"/>
  <c r="AD139" i="59"/>
  <c r="S139" i="59"/>
  <c r="G139" i="59"/>
  <c r="BM139" i="59"/>
  <c r="F371" i="90" s="1"/>
  <c r="BA139" i="59"/>
  <c r="O287" i="90" s="1"/>
  <c r="AO139" i="59"/>
  <c r="J245" i="90" s="1"/>
  <c r="AC139" i="59"/>
  <c r="E203" i="90" s="1"/>
  <c r="R139" i="59"/>
  <c r="F117" i="90" s="1"/>
  <c r="F139" i="59"/>
  <c r="BL139" i="59"/>
  <c r="AZ139" i="59"/>
  <c r="AN139" i="59"/>
  <c r="AB139" i="59"/>
  <c r="Q139" i="59"/>
  <c r="E139" i="59"/>
  <c r="BV139" i="59"/>
  <c r="BJ139" i="59"/>
  <c r="AX139" i="59"/>
  <c r="L287" i="90" s="1"/>
  <c r="AL139" i="59"/>
  <c r="G245" i="90" s="1"/>
  <c r="Z139" i="59"/>
  <c r="I161" i="90" s="1"/>
  <c r="O139" i="59"/>
  <c r="L76" i="90" s="1"/>
  <c r="BK139" i="59"/>
  <c r="AY139" i="59"/>
  <c r="AM139" i="59"/>
  <c r="AA139" i="59"/>
  <c r="P139" i="59"/>
  <c r="B140" i="59"/>
  <c r="D412" i="90" l="1"/>
  <c r="D244" i="90"/>
  <c r="K328" i="90"/>
  <c r="F328" i="90"/>
  <c r="H328" i="90"/>
  <c r="G416" i="90"/>
  <c r="L371" i="90"/>
  <c r="D76" i="90"/>
  <c r="F76" i="90"/>
  <c r="H76" i="90"/>
  <c r="J76" i="90"/>
  <c r="M76" i="90"/>
  <c r="E117" i="90"/>
  <c r="G117" i="90"/>
  <c r="F161" i="90"/>
  <c r="D411" i="90"/>
  <c r="J161" i="90"/>
  <c r="K161" i="90"/>
  <c r="F203" i="90"/>
  <c r="H203" i="90"/>
  <c r="J203" i="90"/>
  <c r="E245" i="90"/>
  <c r="H245" i="90"/>
  <c r="K245" i="90"/>
  <c r="F287" i="90"/>
  <c r="J287" i="90"/>
  <c r="D285" i="90"/>
  <c r="I245" i="90"/>
  <c r="H287" i="90"/>
  <c r="M287" i="90"/>
  <c r="N287" i="90"/>
  <c r="E328" i="90"/>
  <c r="G328" i="90"/>
  <c r="I328" i="90"/>
  <c r="D368" i="90"/>
  <c r="L328" i="90"/>
  <c r="E371" i="90"/>
  <c r="G371" i="90"/>
  <c r="I371" i="90"/>
  <c r="BV140" i="59"/>
  <c r="G417" i="90" s="1"/>
  <c r="BJ140" i="59"/>
  <c r="K329" i="90" s="1"/>
  <c r="AX140" i="59"/>
  <c r="L288" i="90" s="1"/>
  <c r="AL140" i="59"/>
  <c r="G246" i="90" s="1"/>
  <c r="Z140" i="59"/>
  <c r="I162" i="90" s="1"/>
  <c r="O140" i="59"/>
  <c r="L77" i="90" s="1"/>
  <c r="BU140" i="59"/>
  <c r="F417" i="90" s="1"/>
  <c r="BI140" i="59"/>
  <c r="J329" i="90" s="1"/>
  <c r="AW140" i="59"/>
  <c r="AK140" i="59"/>
  <c r="Y140" i="59"/>
  <c r="N140" i="59"/>
  <c r="BT140" i="59"/>
  <c r="E417" i="90" s="1"/>
  <c r="BH140" i="59"/>
  <c r="I329" i="90" s="1"/>
  <c r="AV140" i="59"/>
  <c r="J288" i="90" s="1"/>
  <c r="AJ140" i="59"/>
  <c r="E246" i="90" s="1"/>
  <c r="X140" i="59"/>
  <c r="G162" i="90" s="1"/>
  <c r="M140" i="59"/>
  <c r="J77" i="90" s="1"/>
  <c r="BS140" i="59"/>
  <c r="L372" i="90" s="1"/>
  <c r="BG140" i="59"/>
  <c r="H329" i="90" s="1"/>
  <c r="AU140" i="59"/>
  <c r="I288" i="90" s="1"/>
  <c r="AI140" i="59"/>
  <c r="K204" i="90" s="1"/>
  <c r="W140" i="59"/>
  <c r="L140" i="59"/>
  <c r="BR140" i="59"/>
  <c r="K372" i="90" s="1"/>
  <c r="BF140" i="59"/>
  <c r="AT140" i="59"/>
  <c r="H288" i="90" s="1"/>
  <c r="AH140" i="59"/>
  <c r="V140" i="59"/>
  <c r="K140" i="59"/>
  <c r="H77" i="90" s="1"/>
  <c r="BQ140" i="59"/>
  <c r="J372" i="90" s="1"/>
  <c r="BE140" i="59"/>
  <c r="F329" i="90" s="1"/>
  <c r="AS140" i="59"/>
  <c r="AG140" i="59"/>
  <c r="U140" i="59"/>
  <c r="J140" i="59"/>
  <c r="BP140" i="59"/>
  <c r="I372" i="90" s="1"/>
  <c r="BD140" i="59"/>
  <c r="E329" i="90" s="1"/>
  <c r="AR140" i="59"/>
  <c r="F288" i="90" s="1"/>
  <c r="AF140" i="59"/>
  <c r="H204" i="90" s="1"/>
  <c r="I140" i="59"/>
  <c r="F77" i="90" s="1"/>
  <c r="BO140" i="59"/>
  <c r="H372" i="90" s="1"/>
  <c r="BC140" i="59"/>
  <c r="Q288" i="90" s="1"/>
  <c r="AQ140" i="59"/>
  <c r="AE140" i="59"/>
  <c r="T140" i="59"/>
  <c r="H140" i="59"/>
  <c r="BN140" i="59"/>
  <c r="G372" i="90" s="1"/>
  <c r="BB140" i="59"/>
  <c r="P288" i="90" s="1"/>
  <c r="AP140" i="59"/>
  <c r="K246" i="90" s="1"/>
  <c r="AD140" i="59"/>
  <c r="F204" i="90" s="1"/>
  <c r="S140" i="59"/>
  <c r="G140" i="59"/>
  <c r="BM140" i="59"/>
  <c r="F372" i="90" s="1"/>
  <c r="BA140" i="59"/>
  <c r="O288" i="90" s="1"/>
  <c r="AO140" i="59"/>
  <c r="AC140" i="59"/>
  <c r="R140" i="59"/>
  <c r="F140" i="59"/>
  <c r="BK140" i="59"/>
  <c r="L329" i="90" s="1"/>
  <c r="AY140" i="59"/>
  <c r="M288" i="90" s="1"/>
  <c r="AM140" i="59"/>
  <c r="H246" i="90" s="1"/>
  <c r="AA140" i="59"/>
  <c r="P140" i="59"/>
  <c r="BL140" i="59"/>
  <c r="E372" i="90" s="1"/>
  <c r="AZ140" i="59"/>
  <c r="N288" i="90" s="1"/>
  <c r="AN140" i="59"/>
  <c r="I246" i="90" s="1"/>
  <c r="AB140" i="59"/>
  <c r="K162" i="90" s="1"/>
  <c r="Q140" i="59"/>
  <c r="E140" i="59"/>
  <c r="B141" i="59"/>
  <c r="D286" i="90" l="1"/>
  <c r="D327" i="90" s="1"/>
  <c r="D413" i="90"/>
  <c r="E77" i="90"/>
  <c r="G77" i="90"/>
  <c r="I77" i="90"/>
  <c r="K77" i="90"/>
  <c r="D203" i="90"/>
  <c r="D161" i="90"/>
  <c r="D117" i="90"/>
  <c r="G329" i="90"/>
  <c r="D326" i="90"/>
  <c r="D77" i="90"/>
  <c r="F118" i="90"/>
  <c r="E162" i="90"/>
  <c r="H162" i="90"/>
  <c r="E118" i="90"/>
  <c r="E204" i="90"/>
  <c r="G204" i="90"/>
  <c r="I204" i="90"/>
  <c r="F246" i="90"/>
  <c r="J246" i="90"/>
  <c r="E288" i="90"/>
  <c r="G288" i="90"/>
  <c r="K288" i="90"/>
  <c r="M77" i="90"/>
  <c r="G118" i="90"/>
  <c r="F162" i="90"/>
  <c r="J162" i="90"/>
  <c r="J204" i="90"/>
  <c r="BK141" i="59"/>
  <c r="L330" i="90" s="1"/>
  <c r="AY141" i="59"/>
  <c r="M289" i="90" s="1"/>
  <c r="AM141" i="59"/>
  <c r="H247" i="90" s="1"/>
  <c r="AA141" i="59"/>
  <c r="J163" i="90" s="1"/>
  <c r="P141" i="59"/>
  <c r="M78" i="90" s="1"/>
  <c r="BV141" i="59"/>
  <c r="G418" i="90" s="1"/>
  <c r="BJ141" i="59"/>
  <c r="K330" i="90" s="1"/>
  <c r="AX141" i="59"/>
  <c r="L289" i="90" s="1"/>
  <c r="AL141" i="59"/>
  <c r="G247" i="90" s="1"/>
  <c r="Z141" i="59"/>
  <c r="I163" i="90" s="1"/>
  <c r="O141" i="59"/>
  <c r="L78" i="90" s="1"/>
  <c r="BU141" i="59"/>
  <c r="F418" i="90" s="1"/>
  <c r="BI141" i="59"/>
  <c r="J330" i="90" s="1"/>
  <c r="AW141" i="59"/>
  <c r="K289" i="90" s="1"/>
  <c r="AK141" i="59"/>
  <c r="F247" i="90" s="1"/>
  <c r="Y141" i="59"/>
  <c r="H163" i="90" s="1"/>
  <c r="N141" i="59"/>
  <c r="K78" i="90" s="1"/>
  <c r="BT141" i="59"/>
  <c r="E418" i="90" s="1"/>
  <c r="BH141" i="59"/>
  <c r="I330" i="90" s="1"/>
  <c r="AV141" i="59"/>
  <c r="J289" i="90" s="1"/>
  <c r="AJ141" i="59"/>
  <c r="E247" i="90" s="1"/>
  <c r="X141" i="59"/>
  <c r="G163" i="90" s="1"/>
  <c r="M141" i="59"/>
  <c r="J78" i="90" s="1"/>
  <c r="BS141" i="59"/>
  <c r="L373" i="90" s="1"/>
  <c r="BG141" i="59"/>
  <c r="H330" i="90" s="1"/>
  <c r="AU141" i="59"/>
  <c r="I289" i="90" s="1"/>
  <c r="AI141" i="59"/>
  <c r="K205" i="90" s="1"/>
  <c r="W141" i="59"/>
  <c r="L141" i="59"/>
  <c r="I78" i="90" s="1"/>
  <c r="BR141" i="59"/>
  <c r="K373" i="90" s="1"/>
  <c r="BF141" i="59"/>
  <c r="G330" i="90" s="1"/>
  <c r="AT141" i="59"/>
  <c r="H289" i="90" s="1"/>
  <c r="AH141" i="59"/>
  <c r="J205" i="90" s="1"/>
  <c r="V141" i="59"/>
  <c r="F163" i="90" s="1"/>
  <c r="K141" i="59"/>
  <c r="H78" i="90" s="1"/>
  <c r="BQ141" i="59"/>
  <c r="J373" i="90" s="1"/>
  <c r="BE141" i="59"/>
  <c r="F330" i="90" s="1"/>
  <c r="AS141" i="59"/>
  <c r="G289" i="90" s="1"/>
  <c r="AG141" i="59"/>
  <c r="I205" i="90" s="1"/>
  <c r="U141" i="59"/>
  <c r="J141" i="59"/>
  <c r="G78" i="90" s="1"/>
  <c r="BP141" i="59"/>
  <c r="I373" i="90" s="1"/>
  <c r="BD141" i="59"/>
  <c r="E330" i="90" s="1"/>
  <c r="AR141" i="59"/>
  <c r="F289" i="90" s="1"/>
  <c r="AF141" i="59"/>
  <c r="H205" i="90" s="1"/>
  <c r="I141" i="59"/>
  <c r="F78" i="90" s="1"/>
  <c r="BO141" i="59"/>
  <c r="H373" i="90" s="1"/>
  <c r="BC141" i="59"/>
  <c r="Q289" i="90" s="1"/>
  <c r="AQ141" i="59"/>
  <c r="E289" i="90" s="1"/>
  <c r="AE141" i="59"/>
  <c r="G205" i="90" s="1"/>
  <c r="T141" i="59"/>
  <c r="E163" i="90" s="1"/>
  <c r="H141" i="59"/>
  <c r="E78" i="90" s="1"/>
  <c r="BN141" i="59"/>
  <c r="G373" i="90" s="1"/>
  <c r="BB141" i="59"/>
  <c r="P289" i="90" s="1"/>
  <c r="AP141" i="59"/>
  <c r="K247" i="90" s="1"/>
  <c r="AD141" i="59"/>
  <c r="F205" i="90" s="1"/>
  <c r="S141" i="59"/>
  <c r="G119" i="90" s="1"/>
  <c r="G141" i="59"/>
  <c r="BL141" i="59"/>
  <c r="E373" i="90" s="1"/>
  <c r="AZ141" i="59"/>
  <c r="N289" i="90" s="1"/>
  <c r="AN141" i="59"/>
  <c r="I247" i="90" s="1"/>
  <c r="AB141" i="59"/>
  <c r="K163" i="90" s="1"/>
  <c r="Q141" i="59"/>
  <c r="E119" i="90" s="1"/>
  <c r="E141" i="59"/>
  <c r="D78" i="90" s="1"/>
  <c r="BM141" i="59"/>
  <c r="F373" i="90" s="1"/>
  <c r="BA141" i="59"/>
  <c r="O289" i="90" s="1"/>
  <c r="AO141" i="59"/>
  <c r="J247" i="90" s="1"/>
  <c r="AC141" i="59"/>
  <c r="E205" i="90" s="1"/>
  <c r="R141" i="59"/>
  <c r="F119" i="90" s="1"/>
  <c r="F141" i="59"/>
  <c r="B142" i="59"/>
  <c r="D245" i="90" l="1"/>
  <c r="D205" i="90"/>
  <c r="D119" i="90"/>
  <c r="D163" i="90"/>
  <c r="D370" i="90"/>
  <c r="D204" i="90"/>
  <c r="D118" i="90"/>
  <c r="D162" i="90"/>
  <c r="D369" i="90"/>
  <c r="BL142" i="59"/>
  <c r="E374" i="90" s="1"/>
  <c r="AZ142" i="59"/>
  <c r="N290" i="90" s="1"/>
  <c r="AN142" i="59"/>
  <c r="I248" i="90" s="1"/>
  <c r="AB142" i="59"/>
  <c r="K164" i="90" s="1"/>
  <c r="Q142" i="59"/>
  <c r="E120" i="90" s="1"/>
  <c r="E142" i="59"/>
  <c r="D79" i="90" s="1"/>
  <c r="BK142" i="59"/>
  <c r="L331" i="90" s="1"/>
  <c r="AY142" i="59"/>
  <c r="M290" i="90" s="1"/>
  <c r="AM142" i="59"/>
  <c r="H248" i="90" s="1"/>
  <c r="AA142" i="59"/>
  <c r="J164" i="90" s="1"/>
  <c r="P142" i="59"/>
  <c r="M79" i="90" s="1"/>
  <c r="BV142" i="59"/>
  <c r="G419" i="90" s="1"/>
  <c r="BJ142" i="59"/>
  <c r="K331" i="90" s="1"/>
  <c r="AX142" i="59"/>
  <c r="L290" i="90" s="1"/>
  <c r="AL142" i="59"/>
  <c r="G248" i="90" s="1"/>
  <c r="Z142" i="59"/>
  <c r="I164" i="90" s="1"/>
  <c r="O142" i="59"/>
  <c r="L79" i="90" s="1"/>
  <c r="BU142" i="59"/>
  <c r="F419" i="90" s="1"/>
  <c r="BI142" i="59"/>
  <c r="J331" i="90" s="1"/>
  <c r="AW142" i="59"/>
  <c r="K290" i="90" s="1"/>
  <c r="AK142" i="59"/>
  <c r="F248" i="90" s="1"/>
  <c r="Y142" i="59"/>
  <c r="H164" i="90" s="1"/>
  <c r="N142" i="59"/>
  <c r="K79" i="90" s="1"/>
  <c r="BT142" i="59"/>
  <c r="E419" i="90" s="1"/>
  <c r="BH142" i="59"/>
  <c r="I331" i="90" s="1"/>
  <c r="AV142" i="59"/>
  <c r="J290" i="90" s="1"/>
  <c r="AJ142" i="59"/>
  <c r="E248" i="90" s="1"/>
  <c r="X142" i="59"/>
  <c r="G164" i="90" s="1"/>
  <c r="M142" i="59"/>
  <c r="J79" i="90" s="1"/>
  <c r="BS142" i="59"/>
  <c r="L374" i="90" s="1"/>
  <c r="BG142" i="59"/>
  <c r="H331" i="90" s="1"/>
  <c r="AU142" i="59"/>
  <c r="I290" i="90" s="1"/>
  <c r="AI142" i="59"/>
  <c r="K206" i="90" s="1"/>
  <c r="W142" i="59"/>
  <c r="L142" i="59"/>
  <c r="I79" i="90" s="1"/>
  <c r="BR142" i="59"/>
  <c r="K374" i="90" s="1"/>
  <c r="BF142" i="59"/>
  <c r="G331" i="90" s="1"/>
  <c r="AT142" i="59"/>
  <c r="H290" i="90" s="1"/>
  <c r="AH142" i="59"/>
  <c r="J206" i="90" s="1"/>
  <c r="V142" i="59"/>
  <c r="F164" i="90" s="1"/>
  <c r="K142" i="59"/>
  <c r="H79" i="90" s="1"/>
  <c r="BQ142" i="59"/>
  <c r="J374" i="90" s="1"/>
  <c r="BE142" i="59"/>
  <c r="F331" i="90" s="1"/>
  <c r="AS142" i="59"/>
  <c r="G290" i="90" s="1"/>
  <c r="AG142" i="59"/>
  <c r="I206" i="90" s="1"/>
  <c r="U142" i="59"/>
  <c r="J142" i="59"/>
  <c r="G79" i="90" s="1"/>
  <c r="BP142" i="59"/>
  <c r="I374" i="90" s="1"/>
  <c r="BD142" i="59"/>
  <c r="E331" i="90" s="1"/>
  <c r="AR142" i="59"/>
  <c r="F290" i="90" s="1"/>
  <c r="AF142" i="59"/>
  <c r="H206" i="90" s="1"/>
  <c r="I142" i="59"/>
  <c r="F79" i="90" s="1"/>
  <c r="BO142" i="59"/>
  <c r="H374" i="90" s="1"/>
  <c r="BC142" i="59"/>
  <c r="Q290" i="90" s="1"/>
  <c r="AQ142" i="59"/>
  <c r="E290" i="90" s="1"/>
  <c r="AE142" i="59"/>
  <c r="G206" i="90" s="1"/>
  <c r="T142" i="59"/>
  <c r="E164" i="90" s="1"/>
  <c r="H142" i="59"/>
  <c r="E79" i="90" s="1"/>
  <c r="BM142" i="59"/>
  <c r="F374" i="90" s="1"/>
  <c r="BA142" i="59"/>
  <c r="O290" i="90" s="1"/>
  <c r="AO142" i="59"/>
  <c r="J248" i="90" s="1"/>
  <c r="AC142" i="59"/>
  <c r="E206" i="90" s="1"/>
  <c r="R142" i="59"/>
  <c r="F120" i="90" s="1"/>
  <c r="F142" i="59"/>
  <c r="BN142" i="59"/>
  <c r="G374" i="90" s="1"/>
  <c r="BB142" i="59"/>
  <c r="P290" i="90" s="1"/>
  <c r="AP142" i="59"/>
  <c r="K248" i="90" s="1"/>
  <c r="AD142" i="59"/>
  <c r="F206" i="90" s="1"/>
  <c r="S142" i="59"/>
  <c r="G120" i="90" s="1"/>
  <c r="G142" i="59"/>
  <c r="B143" i="59"/>
  <c r="D287" i="90" l="1"/>
  <c r="D328" i="90" s="1"/>
  <c r="D415" i="90"/>
  <c r="D246" i="90"/>
  <c r="D414" i="90"/>
  <c r="D247" i="90"/>
  <c r="D206" i="90"/>
  <c r="D120" i="90"/>
  <c r="D164" i="90"/>
  <c r="BM143" i="59"/>
  <c r="F375" i="90" s="1"/>
  <c r="BA143" i="59"/>
  <c r="O291" i="90" s="1"/>
  <c r="AO143" i="59"/>
  <c r="J249" i="90" s="1"/>
  <c r="AC143" i="59"/>
  <c r="E207" i="90" s="1"/>
  <c r="R143" i="59"/>
  <c r="F121" i="90" s="1"/>
  <c r="F143" i="59"/>
  <c r="BL143" i="59"/>
  <c r="E375" i="90" s="1"/>
  <c r="AZ143" i="59"/>
  <c r="N291" i="90" s="1"/>
  <c r="AN143" i="59"/>
  <c r="I249" i="90" s="1"/>
  <c r="AB143" i="59"/>
  <c r="K165" i="90" s="1"/>
  <c r="Q143" i="59"/>
  <c r="E121" i="90" s="1"/>
  <c r="E143" i="59"/>
  <c r="D80" i="90" s="1"/>
  <c r="BK143" i="59"/>
  <c r="L332" i="90" s="1"/>
  <c r="AY143" i="59"/>
  <c r="M291" i="90" s="1"/>
  <c r="AM143" i="59"/>
  <c r="H249" i="90" s="1"/>
  <c r="AA143" i="59"/>
  <c r="J165" i="90" s="1"/>
  <c r="P143" i="59"/>
  <c r="M80" i="90" s="1"/>
  <c r="BV143" i="59"/>
  <c r="G420" i="90" s="1"/>
  <c r="BJ143" i="59"/>
  <c r="K332" i="90" s="1"/>
  <c r="AX143" i="59"/>
  <c r="L291" i="90" s="1"/>
  <c r="AL143" i="59"/>
  <c r="G249" i="90" s="1"/>
  <c r="Z143" i="59"/>
  <c r="I165" i="90" s="1"/>
  <c r="O143" i="59"/>
  <c r="L80" i="90" s="1"/>
  <c r="BU143" i="59"/>
  <c r="F420" i="90" s="1"/>
  <c r="BI143" i="59"/>
  <c r="J332" i="90" s="1"/>
  <c r="AW143" i="59"/>
  <c r="K291" i="90" s="1"/>
  <c r="AK143" i="59"/>
  <c r="F249" i="90" s="1"/>
  <c r="Y143" i="59"/>
  <c r="H165" i="90" s="1"/>
  <c r="N143" i="59"/>
  <c r="K80" i="90" s="1"/>
  <c r="BT143" i="59"/>
  <c r="E420" i="90" s="1"/>
  <c r="BH143" i="59"/>
  <c r="I332" i="90" s="1"/>
  <c r="AV143" i="59"/>
  <c r="J291" i="90" s="1"/>
  <c r="AJ143" i="59"/>
  <c r="E249" i="90" s="1"/>
  <c r="X143" i="59"/>
  <c r="G165" i="90" s="1"/>
  <c r="M143" i="59"/>
  <c r="J80" i="90" s="1"/>
  <c r="BS143" i="59"/>
  <c r="L375" i="90" s="1"/>
  <c r="BG143" i="59"/>
  <c r="H332" i="90" s="1"/>
  <c r="AU143" i="59"/>
  <c r="I291" i="90" s="1"/>
  <c r="AI143" i="59"/>
  <c r="K207" i="90" s="1"/>
  <c r="W143" i="59"/>
  <c r="L143" i="59"/>
  <c r="I80" i="90" s="1"/>
  <c r="BR143" i="59"/>
  <c r="K375" i="90" s="1"/>
  <c r="BF143" i="59"/>
  <c r="G332" i="90" s="1"/>
  <c r="AT143" i="59"/>
  <c r="H291" i="90" s="1"/>
  <c r="AH143" i="59"/>
  <c r="J207" i="90" s="1"/>
  <c r="V143" i="59"/>
  <c r="F165" i="90" s="1"/>
  <c r="K143" i="59"/>
  <c r="H80" i="90" s="1"/>
  <c r="BQ143" i="59"/>
  <c r="J375" i="90" s="1"/>
  <c r="BE143" i="59"/>
  <c r="F332" i="90" s="1"/>
  <c r="AS143" i="59"/>
  <c r="G291" i="90" s="1"/>
  <c r="AG143" i="59"/>
  <c r="I207" i="90" s="1"/>
  <c r="U143" i="59"/>
  <c r="J143" i="59"/>
  <c r="G80" i="90" s="1"/>
  <c r="BP143" i="59"/>
  <c r="I375" i="90" s="1"/>
  <c r="BD143" i="59"/>
  <c r="E332" i="90" s="1"/>
  <c r="AR143" i="59"/>
  <c r="F291" i="90" s="1"/>
  <c r="AF143" i="59"/>
  <c r="H207" i="90" s="1"/>
  <c r="I143" i="59"/>
  <c r="F80" i="90" s="1"/>
  <c r="BN143" i="59"/>
  <c r="G375" i="90" s="1"/>
  <c r="BB143" i="59"/>
  <c r="P291" i="90" s="1"/>
  <c r="AP143" i="59"/>
  <c r="K249" i="90" s="1"/>
  <c r="AD143" i="59"/>
  <c r="F207" i="90" s="1"/>
  <c r="S143" i="59"/>
  <c r="G121" i="90" s="1"/>
  <c r="G143" i="59"/>
  <c r="BO143" i="59"/>
  <c r="H375" i="90" s="1"/>
  <c r="BC143" i="59"/>
  <c r="Q291" i="90" s="1"/>
  <c r="AQ143" i="59"/>
  <c r="E291" i="90" s="1"/>
  <c r="AE143" i="59"/>
  <c r="G207" i="90" s="1"/>
  <c r="T143" i="59"/>
  <c r="E165" i="90" s="1"/>
  <c r="H143" i="59"/>
  <c r="E80" i="90" s="1"/>
  <c r="B144" i="59"/>
  <c r="D289" i="90" l="1"/>
  <c r="D371" i="90"/>
  <c r="D207" i="90"/>
  <c r="D121" i="90"/>
  <c r="D165" i="90"/>
  <c r="D288" i="90"/>
  <c r="D330" i="90"/>
  <c r="D248" i="90"/>
  <c r="BN144" i="59"/>
  <c r="BB144" i="59"/>
  <c r="AP144" i="59"/>
  <c r="AD144" i="59"/>
  <c r="S144" i="59"/>
  <c r="G144" i="59"/>
  <c r="G100" i="59" s="1"/>
  <c r="BM144" i="59"/>
  <c r="BA144" i="59"/>
  <c r="AO144" i="59"/>
  <c r="AC144" i="59"/>
  <c r="R144" i="59"/>
  <c r="F144" i="59"/>
  <c r="F100" i="59" s="1"/>
  <c r="BL144" i="59"/>
  <c r="AZ144" i="59"/>
  <c r="AN144" i="59"/>
  <c r="AB144" i="59"/>
  <c r="Q144" i="59"/>
  <c r="E144" i="59"/>
  <c r="BK144" i="59"/>
  <c r="AY144" i="59"/>
  <c r="AM144" i="59"/>
  <c r="AA144" i="59"/>
  <c r="P144" i="59"/>
  <c r="BV144" i="59"/>
  <c r="BJ144" i="59"/>
  <c r="AX144" i="59"/>
  <c r="AL144" i="59"/>
  <c r="Z144" i="59"/>
  <c r="O144" i="59"/>
  <c r="BU144" i="59"/>
  <c r="BI144" i="59"/>
  <c r="AW144" i="59"/>
  <c r="AK144" i="59"/>
  <c r="Y144" i="59"/>
  <c r="N144" i="59"/>
  <c r="BT144" i="59"/>
  <c r="BH144" i="59"/>
  <c r="AV144" i="59"/>
  <c r="AJ144" i="59"/>
  <c r="X144" i="59"/>
  <c r="M144" i="59"/>
  <c r="BS144" i="59"/>
  <c r="BG144" i="59"/>
  <c r="AU144" i="59"/>
  <c r="AI144" i="59"/>
  <c r="W144" i="59"/>
  <c r="W100" i="59" s="1"/>
  <c r="L144" i="59"/>
  <c r="BR144" i="59"/>
  <c r="BF144" i="59"/>
  <c r="AT144" i="59"/>
  <c r="AH144" i="59"/>
  <c r="V144" i="59"/>
  <c r="K144" i="59"/>
  <c r="BQ144" i="59"/>
  <c r="BE144" i="59"/>
  <c r="AS144" i="59"/>
  <c r="AG144" i="59"/>
  <c r="U144" i="59"/>
  <c r="U100" i="59" s="1"/>
  <c r="J144" i="59"/>
  <c r="BO144" i="59"/>
  <c r="BC144" i="59"/>
  <c r="AQ144" i="59"/>
  <c r="AE144" i="59"/>
  <c r="T144" i="59"/>
  <c r="H144" i="59"/>
  <c r="BP144" i="59"/>
  <c r="BD144" i="59"/>
  <c r="AR144" i="59"/>
  <c r="AF144" i="59"/>
  <c r="I144" i="59"/>
  <c r="B145" i="59"/>
  <c r="D290" i="90" l="1"/>
  <c r="D416" i="90"/>
  <c r="K250" i="90"/>
  <c r="K253" i="90" s="1"/>
  <c r="AP100" i="59"/>
  <c r="E292" i="90"/>
  <c r="E295" i="90" s="1"/>
  <c r="AQ100" i="59"/>
  <c r="D73" i="59" s="1"/>
  <c r="H292" i="90"/>
  <c r="H295" i="90" s="1"/>
  <c r="AT100" i="59"/>
  <c r="G73" i="59" s="1"/>
  <c r="J292" i="90"/>
  <c r="J295" i="90" s="1"/>
  <c r="AV100" i="59"/>
  <c r="I73" i="59" s="1"/>
  <c r="L292" i="90"/>
  <c r="L295" i="90" s="1"/>
  <c r="AX100" i="59"/>
  <c r="K73" i="59" s="1"/>
  <c r="N292" i="90"/>
  <c r="N295" i="90" s="1"/>
  <c r="AZ100" i="59"/>
  <c r="M73" i="59" s="1"/>
  <c r="P292" i="90"/>
  <c r="P295" i="90" s="1"/>
  <c r="BB100" i="59"/>
  <c r="O73" i="59" s="1"/>
  <c r="E250" i="90"/>
  <c r="E253" i="90" s="1"/>
  <c r="AJ100" i="59"/>
  <c r="Q292" i="90"/>
  <c r="Q295" i="90" s="1"/>
  <c r="BC100" i="59"/>
  <c r="P73" i="59" s="1"/>
  <c r="G333" i="90"/>
  <c r="G336" i="90" s="1"/>
  <c r="BF100" i="59"/>
  <c r="F78" i="59" s="1"/>
  <c r="I333" i="90"/>
  <c r="I336" i="90" s="1"/>
  <c r="BH100" i="59"/>
  <c r="H78" i="59" s="1"/>
  <c r="K333" i="90"/>
  <c r="K336" i="90" s="1"/>
  <c r="BJ100" i="59"/>
  <c r="J78" i="59" s="1"/>
  <c r="E376" i="90"/>
  <c r="E379" i="90" s="1"/>
  <c r="BL100" i="59"/>
  <c r="G376" i="90"/>
  <c r="G379" i="90" s="1"/>
  <c r="BN100" i="59"/>
  <c r="K376" i="90"/>
  <c r="K379" i="90" s="1"/>
  <c r="BR100" i="59"/>
  <c r="E421" i="90"/>
  <c r="E424" i="90" s="1"/>
  <c r="BT100" i="59"/>
  <c r="G421" i="90"/>
  <c r="G424" i="90" s="1"/>
  <c r="BV100" i="59"/>
  <c r="G208" i="90"/>
  <c r="G211" i="90" s="1"/>
  <c r="AE100" i="59"/>
  <c r="F81" i="90"/>
  <c r="F84" i="90" s="1"/>
  <c r="I100" i="59"/>
  <c r="E41" i="59" s="1"/>
  <c r="G81" i="90"/>
  <c r="G84" i="90" s="1"/>
  <c r="J100" i="59"/>
  <c r="F41" i="59" s="1"/>
  <c r="I81" i="90"/>
  <c r="I84" i="90" s="1"/>
  <c r="L100" i="59"/>
  <c r="H41" i="59" s="1"/>
  <c r="K81" i="90"/>
  <c r="K84" i="90" s="1"/>
  <c r="N100" i="59"/>
  <c r="J41" i="59" s="1"/>
  <c r="M81" i="90"/>
  <c r="M84" i="90" s="1"/>
  <c r="P100" i="59"/>
  <c r="L41" i="59" s="1"/>
  <c r="F122" i="90"/>
  <c r="F125" i="90" s="1"/>
  <c r="R100" i="59"/>
  <c r="E46" i="59" s="1"/>
  <c r="H166" i="90"/>
  <c r="H169" i="90" s="1"/>
  <c r="Y100" i="59"/>
  <c r="J166" i="90"/>
  <c r="J169" i="90" s="1"/>
  <c r="AA100" i="59"/>
  <c r="E208" i="90"/>
  <c r="E211" i="90" s="1"/>
  <c r="AC100" i="59"/>
  <c r="H376" i="90"/>
  <c r="H379" i="90" s="1"/>
  <c r="BO100" i="59"/>
  <c r="K208" i="90"/>
  <c r="K211" i="90" s="1"/>
  <c r="AI100" i="59"/>
  <c r="F250" i="90"/>
  <c r="F253" i="90" s="1"/>
  <c r="AK100" i="59"/>
  <c r="H250" i="90"/>
  <c r="H253" i="90" s="1"/>
  <c r="AM100" i="59"/>
  <c r="J250" i="90"/>
  <c r="J253" i="90" s="1"/>
  <c r="AO100" i="59"/>
  <c r="H208" i="90"/>
  <c r="H211" i="90" s="1"/>
  <c r="AF100" i="59"/>
  <c r="F292" i="90"/>
  <c r="F295" i="90" s="1"/>
  <c r="AR100" i="59"/>
  <c r="E73" i="59" s="1"/>
  <c r="G292" i="90"/>
  <c r="G295" i="90" s="1"/>
  <c r="AS100" i="59"/>
  <c r="F73" i="59" s="1"/>
  <c r="I292" i="90"/>
  <c r="I295" i="90" s="1"/>
  <c r="AU100" i="59"/>
  <c r="H73" i="59" s="1"/>
  <c r="K292" i="90"/>
  <c r="K295" i="90" s="1"/>
  <c r="AW100" i="59"/>
  <c r="J73" i="59" s="1"/>
  <c r="M292" i="90"/>
  <c r="M295" i="90" s="1"/>
  <c r="AY100" i="59"/>
  <c r="L73" i="59" s="1"/>
  <c r="O292" i="90"/>
  <c r="O295" i="90" s="1"/>
  <c r="BA100" i="59"/>
  <c r="N73" i="59" s="1"/>
  <c r="G250" i="90"/>
  <c r="G253" i="90" s="1"/>
  <c r="AL100" i="59"/>
  <c r="F333" i="90"/>
  <c r="F336" i="90" s="1"/>
  <c r="BE100" i="59"/>
  <c r="E78" i="59" s="1"/>
  <c r="J333" i="90"/>
  <c r="J336" i="90" s="1"/>
  <c r="BI100" i="59"/>
  <c r="I78" i="59" s="1"/>
  <c r="L333" i="90"/>
  <c r="L336" i="90" s="1"/>
  <c r="BK100" i="59"/>
  <c r="K78" i="59" s="1"/>
  <c r="F376" i="90"/>
  <c r="F379" i="90" s="1"/>
  <c r="BM100" i="59"/>
  <c r="I250" i="90"/>
  <c r="I253" i="90" s="1"/>
  <c r="AN100" i="59"/>
  <c r="H333" i="90"/>
  <c r="H336" i="90" s="1"/>
  <c r="BG100" i="59"/>
  <c r="G78" i="59" s="1"/>
  <c r="L376" i="90"/>
  <c r="L379" i="90" s="1"/>
  <c r="BS100" i="59"/>
  <c r="D81" i="90"/>
  <c r="E100" i="59"/>
  <c r="C83" i="59" s="1"/>
  <c r="J208" i="90"/>
  <c r="J211" i="90" s="1"/>
  <c r="AH100" i="59"/>
  <c r="I208" i="90"/>
  <c r="I211" i="90" s="1"/>
  <c r="AG100" i="59"/>
  <c r="I376" i="90"/>
  <c r="I379" i="90" s="1"/>
  <c r="BP100" i="59"/>
  <c r="F421" i="90"/>
  <c r="F424" i="90" s="1"/>
  <c r="BU100" i="59"/>
  <c r="E81" i="90"/>
  <c r="E84" i="90" s="1"/>
  <c r="H100" i="59"/>
  <c r="D41" i="59" s="1"/>
  <c r="H81" i="90"/>
  <c r="H84" i="90" s="1"/>
  <c r="K100" i="59"/>
  <c r="G41" i="59" s="1"/>
  <c r="J81" i="90"/>
  <c r="J84" i="90" s="1"/>
  <c r="M100" i="59"/>
  <c r="I41" i="59" s="1"/>
  <c r="L81" i="90"/>
  <c r="L84" i="90" s="1"/>
  <c r="O100" i="59"/>
  <c r="K41" i="59" s="1"/>
  <c r="E122" i="90"/>
  <c r="E125" i="90" s="1"/>
  <c r="Q100" i="59"/>
  <c r="D46" i="59" s="1"/>
  <c r="G122" i="90"/>
  <c r="G125" i="90" s="1"/>
  <c r="S100" i="59"/>
  <c r="F46" i="59" s="1"/>
  <c r="E333" i="90"/>
  <c r="E336" i="90" s="1"/>
  <c r="BD100" i="59"/>
  <c r="D78" i="59" s="1"/>
  <c r="J376" i="90"/>
  <c r="J379" i="90" s="1"/>
  <c r="BQ100" i="59"/>
  <c r="E166" i="90"/>
  <c r="E169" i="90" s="1"/>
  <c r="T100" i="59"/>
  <c r="F166" i="90"/>
  <c r="F169" i="90" s="1"/>
  <c r="V100" i="59"/>
  <c r="G166" i="90"/>
  <c r="G169" i="90" s="1"/>
  <c r="X100" i="59"/>
  <c r="I166" i="90"/>
  <c r="I169" i="90" s="1"/>
  <c r="Z100" i="59"/>
  <c r="K166" i="90"/>
  <c r="K169" i="90" s="1"/>
  <c r="AB100" i="59"/>
  <c r="F208" i="90"/>
  <c r="F211" i="90" s="1"/>
  <c r="AD100" i="59"/>
  <c r="D329" i="90"/>
  <c r="D249" i="90"/>
  <c r="D331" i="90"/>
  <c r="D373" i="90"/>
  <c r="BO145" i="59"/>
  <c r="BC145" i="59"/>
  <c r="AQ145" i="59"/>
  <c r="AE145" i="59"/>
  <c r="T145" i="59"/>
  <c r="H145" i="59"/>
  <c r="BN145" i="59"/>
  <c r="BB145" i="59"/>
  <c r="AP145" i="59"/>
  <c r="AD145" i="59"/>
  <c r="S145" i="59"/>
  <c r="G145" i="59"/>
  <c r="G101" i="59" s="1"/>
  <c r="BM145" i="59"/>
  <c r="BA145" i="59"/>
  <c r="AO145" i="59"/>
  <c r="AC145" i="59"/>
  <c r="R145" i="59"/>
  <c r="F145" i="59"/>
  <c r="F101" i="59" s="1"/>
  <c r="BL145" i="59"/>
  <c r="AZ145" i="59"/>
  <c r="AN145" i="59"/>
  <c r="AB145" i="59"/>
  <c r="Q145" i="59"/>
  <c r="E145" i="59"/>
  <c r="BK145" i="59"/>
  <c r="AY145" i="59"/>
  <c r="AM145" i="59"/>
  <c r="AA145" i="59"/>
  <c r="P145" i="59"/>
  <c r="BV145" i="59"/>
  <c r="BJ145" i="59"/>
  <c r="AX145" i="59"/>
  <c r="AL145" i="59"/>
  <c r="Z145" i="59"/>
  <c r="O145" i="59"/>
  <c r="BU145" i="59"/>
  <c r="BI145" i="59"/>
  <c r="AW145" i="59"/>
  <c r="AK145" i="59"/>
  <c r="Y145" i="59"/>
  <c r="N145" i="59"/>
  <c r="BT145" i="59"/>
  <c r="BH145" i="59"/>
  <c r="AV145" i="59"/>
  <c r="AJ145" i="59"/>
  <c r="X145" i="59"/>
  <c r="M145" i="59"/>
  <c r="BS145" i="59"/>
  <c r="BG145" i="59"/>
  <c r="AU145" i="59"/>
  <c r="AI145" i="59"/>
  <c r="W145" i="59"/>
  <c r="W101" i="59" s="1"/>
  <c r="L145" i="59"/>
  <c r="BR145" i="59"/>
  <c r="BF145" i="59"/>
  <c r="AT145" i="59"/>
  <c r="AH145" i="59"/>
  <c r="V145" i="59"/>
  <c r="K145" i="59"/>
  <c r="BP145" i="59"/>
  <c r="BD145" i="59"/>
  <c r="AR145" i="59"/>
  <c r="AF145" i="59"/>
  <c r="I145" i="59"/>
  <c r="BQ145" i="59"/>
  <c r="BE145" i="59"/>
  <c r="AS145" i="59"/>
  <c r="AG145" i="59"/>
  <c r="U145" i="59"/>
  <c r="U101" i="59" s="1"/>
  <c r="J145" i="59"/>
  <c r="B146" i="59"/>
  <c r="D208" i="90" l="1"/>
  <c r="D84" i="90"/>
  <c r="D418" i="90"/>
  <c r="D122" i="90"/>
  <c r="D125" i="90" s="1"/>
  <c r="D166" i="90"/>
  <c r="D169" i="90" s="1"/>
  <c r="K293" i="90"/>
  <c r="K296" i="90" s="1"/>
  <c r="AW101" i="59"/>
  <c r="J74" i="59" s="1"/>
  <c r="H334" i="90"/>
  <c r="H337" i="90" s="1"/>
  <c r="BG101" i="59"/>
  <c r="G79" i="59" s="1"/>
  <c r="I293" i="90"/>
  <c r="I296" i="90" s="1"/>
  <c r="AU101" i="59"/>
  <c r="H74" i="59" s="1"/>
  <c r="E334" i="90"/>
  <c r="E337" i="90" s="1"/>
  <c r="BD101" i="59"/>
  <c r="D79" i="59" s="1"/>
  <c r="F422" i="90"/>
  <c r="F425" i="90" s="1"/>
  <c r="BU101" i="59"/>
  <c r="D82" i="90"/>
  <c r="E101" i="59"/>
  <c r="C84" i="59" s="1"/>
  <c r="G82" i="90"/>
  <c r="G85" i="90" s="1"/>
  <c r="J101" i="59"/>
  <c r="F42" i="59" s="1"/>
  <c r="H82" i="90"/>
  <c r="H85" i="90" s="1"/>
  <c r="K101" i="59"/>
  <c r="G42" i="59" s="1"/>
  <c r="J82" i="90"/>
  <c r="J85" i="90" s="1"/>
  <c r="M101" i="59"/>
  <c r="I42" i="59" s="1"/>
  <c r="L82" i="90"/>
  <c r="L85" i="90" s="1"/>
  <c r="O101" i="59"/>
  <c r="K42" i="59" s="1"/>
  <c r="E123" i="90"/>
  <c r="E126" i="90" s="1"/>
  <c r="Q101" i="59"/>
  <c r="D47" i="59" s="1"/>
  <c r="G123" i="90"/>
  <c r="G126" i="90" s="1"/>
  <c r="S101" i="59"/>
  <c r="F47" i="59" s="1"/>
  <c r="Q293" i="90"/>
  <c r="Q296" i="90" s="1"/>
  <c r="BC101" i="59"/>
  <c r="P74" i="59" s="1"/>
  <c r="G167" i="90"/>
  <c r="G170" i="90" s="1"/>
  <c r="X101" i="59"/>
  <c r="F209" i="90"/>
  <c r="F212" i="90" s="1"/>
  <c r="AD101" i="59"/>
  <c r="O293" i="90"/>
  <c r="O296" i="90" s="1"/>
  <c r="BA101" i="59"/>
  <c r="N74" i="59" s="1"/>
  <c r="L377" i="90"/>
  <c r="L380" i="90" s="1"/>
  <c r="BS101" i="59"/>
  <c r="F167" i="90"/>
  <c r="F170" i="90" s="1"/>
  <c r="V101" i="59"/>
  <c r="I167" i="90"/>
  <c r="I170" i="90" s="1"/>
  <c r="Z101" i="59"/>
  <c r="K167" i="90"/>
  <c r="K170" i="90" s="1"/>
  <c r="AB101" i="59"/>
  <c r="I209" i="90"/>
  <c r="I212" i="90" s="1"/>
  <c r="AG101" i="59"/>
  <c r="J209" i="90"/>
  <c r="J212" i="90" s="1"/>
  <c r="AH101" i="59"/>
  <c r="E251" i="90"/>
  <c r="E254" i="90" s="1"/>
  <c r="AJ101" i="59"/>
  <c r="G251" i="90"/>
  <c r="G254" i="90" s="1"/>
  <c r="AL101" i="59"/>
  <c r="I251" i="90"/>
  <c r="I254" i="90" s="1"/>
  <c r="AN101" i="59"/>
  <c r="K251" i="90"/>
  <c r="K254" i="90" s="1"/>
  <c r="AP101" i="59"/>
  <c r="F377" i="90"/>
  <c r="F380" i="90" s="1"/>
  <c r="BM101" i="59"/>
  <c r="G293" i="90"/>
  <c r="G296" i="90" s="1"/>
  <c r="AS101" i="59"/>
  <c r="F74" i="59" s="1"/>
  <c r="L293" i="90"/>
  <c r="L296" i="90" s="1"/>
  <c r="AX101" i="59"/>
  <c r="K74" i="59" s="1"/>
  <c r="P293" i="90"/>
  <c r="P296" i="90" s="1"/>
  <c r="BB101" i="59"/>
  <c r="O74" i="59" s="1"/>
  <c r="H293" i="90"/>
  <c r="H296" i="90" s="1"/>
  <c r="AT101" i="59"/>
  <c r="G74" i="59" s="1"/>
  <c r="J293" i="90"/>
  <c r="J296" i="90" s="1"/>
  <c r="AV101" i="59"/>
  <c r="I74" i="59" s="1"/>
  <c r="N293" i="90"/>
  <c r="N296" i="90" s="1"/>
  <c r="AZ101" i="59"/>
  <c r="M74" i="59" s="1"/>
  <c r="F334" i="90"/>
  <c r="F337" i="90" s="1"/>
  <c r="BE101" i="59"/>
  <c r="E79" i="59" s="1"/>
  <c r="G334" i="90"/>
  <c r="G337" i="90" s="1"/>
  <c r="BF101" i="59"/>
  <c r="F79" i="59" s="1"/>
  <c r="I334" i="90"/>
  <c r="I337" i="90" s="1"/>
  <c r="BH101" i="59"/>
  <c r="H79" i="59" s="1"/>
  <c r="K334" i="90"/>
  <c r="K337" i="90" s="1"/>
  <c r="BJ101" i="59"/>
  <c r="J79" i="59" s="1"/>
  <c r="E377" i="90"/>
  <c r="E380" i="90" s="1"/>
  <c r="BL101" i="59"/>
  <c r="G377" i="90"/>
  <c r="G380" i="90" s="1"/>
  <c r="BN101" i="59"/>
  <c r="H377" i="90"/>
  <c r="H380" i="90" s="1"/>
  <c r="BO101" i="59"/>
  <c r="J377" i="90"/>
  <c r="J380" i="90" s="1"/>
  <c r="BQ101" i="59"/>
  <c r="E422" i="90"/>
  <c r="E425" i="90" s="1"/>
  <c r="BT101" i="59"/>
  <c r="G422" i="90"/>
  <c r="G425" i="90" s="1"/>
  <c r="BV101" i="59"/>
  <c r="E82" i="90"/>
  <c r="E85" i="90" s="1"/>
  <c r="H101" i="59"/>
  <c r="D42" i="59" s="1"/>
  <c r="I377" i="90"/>
  <c r="I380" i="90" s="1"/>
  <c r="BP101" i="59"/>
  <c r="F82" i="90"/>
  <c r="F85" i="90" s="1"/>
  <c r="I101" i="59"/>
  <c r="E42" i="59" s="1"/>
  <c r="I82" i="90"/>
  <c r="I85" i="90" s="1"/>
  <c r="L101" i="59"/>
  <c r="H42" i="59" s="1"/>
  <c r="K82" i="90"/>
  <c r="K85" i="90" s="1"/>
  <c r="N101" i="59"/>
  <c r="J42" i="59" s="1"/>
  <c r="M82" i="90"/>
  <c r="M85" i="90" s="1"/>
  <c r="P101" i="59"/>
  <c r="L42" i="59" s="1"/>
  <c r="F123" i="90"/>
  <c r="F126" i="90" s="1"/>
  <c r="R101" i="59"/>
  <c r="E47" i="59" s="1"/>
  <c r="E167" i="90"/>
  <c r="E170" i="90" s="1"/>
  <c r="T101" i="59"/>
  <c r="F293" i="90"/>
  <c r="F296" i="90" s="1"/>
  <c r="AR101" i="59"/>
  <c r="E74" i="59" s="1"/>
  <c r="J334" i="90"/>
  <c r="J337" i="90" s="1"/>
  <c r="BI101" i="59"/>
  <c r="I79" i="59" s="1"/>
  <c r="K377" i="90"/>
  <c r="K380" i="90" s="1"/>
  <c r="BR101" i="59"/>
  <c r="H167" i="90"/>
  <c r="H170" i="90" s="1"/>
  <c r="Y101" i="59"/>
  <c r="J167" i="90"/>
  <c r="J170" i="90" s="1"/>
  <c r="AA101" i="59"/>
  <c r="G209" i="90"/>
  <c r="G212" i="90" s="1"/>
  <c r="AE101" i="59"/>
  <c r="M293" i="90"/>
  <c r="M296" i="90" s="1"/>
  <c r="AY101" i="59"/>
  <c r="L74" i="59" s="1"/>
  <c r="L334" i="90"/>
  <c r="L337" i="90" s="1"/>
  <c r="BK101" i="59"/>
  <c r="K79" i="59" s="1"/>
  <c r="E209" i="90"/>
  <c r="E212" i="90" s="1"/>
  <c r="AC101" i="59"/>
  <c r="H209" i="90"/>
  <c r="H212" i="90" s="1"/>
  <c r="AF101" i="59"/>
  <c r="K209" i="90"/>
  <c r="K212" i="90" s="1"/>
  <c r="AI101" i="59"/>
  <c r="F251" i="90"/>
  <c r="F254" i="90" s="1"/>
  <c r="AK101" i="59"/>
  <c r="H251" i="90"/>
  <c r="H254" i="90" s="1"/>
  <c r="AM101" i="59"/>
  <c r="J251" i="90"/>
  <c r="J254" i="90" s="1"/>
  <c r="AO101" i="59"/>
  <c r="E293" i="90"/>
  <c r="E296" i="90" s="1"/>
  <c r="AQ101" i="59"/>
  <c r="D74" i="59" s="1"/>
  <c r="C61" i="59"/>
  <c r="C91" i="59"/>
  <c r="C55" i="59"/>
  <c r="C73" i="59"/>
  <c r="C67" i="59"/>
  <c r="C78" i="59"/>
  <c r="C35" i="59"/>
  <c r="C41" i="59"/>
  <c r="C46" i="59"/>
  <c r="D374" i="90"/>
  <c r="D291" i="90"/>
  <c r="D250" i="90"/>
  <c r="D211" i="90"/>
  <c r="D372" i="90"/>
  <c r="BP146" i="59"/>
  <c r="BD146" i="59"/>
  <c r="AR146" i="59"/>
  <c r="AF146" i="59"/>
  <c r="I146" i="59"/>
  <c r="BO146" i="59"/>
  <c r="BC146" i="59"/>
  <c r="AQ146" i="59"/>
  <c r="AE146" i="59"/>
  <c r="T146" i="59"/>
  <c r="H146" i="59"/>
  <c r="BN146" i="59"/>
  <c r="BB146" i="59"/>
  <c r="AP146" i="59"/>
  <c r="AD146" i="59"/>
  <c r="S146" i="59"/>
  <c r="G146" i="59"/>
  <c r="G102" i="59" s="1"/>
  <c r="BM146" i="59"/>
  <c r="BA146" i="59"/>
  <c r="AO146" i="59"/>
  <c r="AC146" i="59"/>
  <c r="R146" i="59"/>
  <c r="F146" i="59"/>
  <c r="F102" i="59" s="1"/>
  <c r="BL146" i="59"/>
  <c r="AZ146" i="59"/>
  <c r="AN146" i="59"/>
  <c r="AB146" i="59"/>
  <c r="Q146" i="59"/>
  <c r="E146" i="59"/>
  <c r="BK146" i="59"/>
  <c r="AY146" i="59"/>
  <c r="AM146" i="59"/>
  <c r="AA146" i="59"/>
  <c r="P146" i="59"/>
  <c r="BV146" i="59"/>
  <c r="BJ146" i="59"/>
  <c r="AX146" i="59"/>
  <c r="AL146" i="59"/>
  <c r="Z146" i="59"/>
  <c r="O146" i="59"/>
  <c r="BU146" i="59"/>
  <c r="BI146" i="59"/>
  <c r="AW146" i="59"/>
  <c r="AK146" i="59"/>
  <c r="Y146" i="59"/>
  <c r="N146" i="59"/>
  <c r="BT146" i="59"/>
  <c r="BH146" i="59"/>
  <c r="AV146" i="59"/>
  <c r="AJ146" i="59"/>
  <c r="X146" i="59"/>
  <c r="M146" i="59"/>
  <c r="BS146" i="59"/>
  <c r="BG146" i="59"/>
  <c r="AU146" i="59"/>
  <c r="AI146" i="59"/>
  <c r="W146" i="59"/>
  <c r="W102" i="59" s="1"/>
  <c r="L146" i="59"/>
  <c r="BQ146" i="59"/>
  <c r="BE146" i="59"/>
  <c r="AS146" i="59"/>
  <c r="AG146" i="59"/>
  <c r="U146" i="59"/>
  <c r="U102" i="59" s="1"/>
  <c r="J146" i="59"/>
  <c r="BR146" i="59"/>
  <c r="BF146" i="59"/>
  <c r="AT146" i="59"/>
  <c r="AH146" i="59"/>
  <c r="V146" i="59"/>
  <c r="K146" i="59"/>
  <c r="D209" i="90" l="1"/>
  <c r="D251" i="90" s="1"/>
  <c r="D85" i="90"/>
  <c r="D292" i="90"/>
  <c r="D253" i="90"/>
  <c r="D419" i="90"/>
  <c r="H55" i="59"/>
  <c r="G55" i="59"/>
  <c r="E55" i="59"/>
  <c r="I55" i="59"/>
  <c r="J55" i="59"/>
  <c r="F55" i="59"/>
  <c r="C36" i="59"/>
  <c r="C47" i="59"/>
  <c r="C79" i="59"/>
  <c r="C92" i="59"/>
  <c r="C74" i="59"/>
  <c r="C42" i="59"/>
  <c r="C68" i="59"/>
  <c r="C56" i="59"/>
  <c r="C62" i="59"/>
  <c r="D167" i="90"/>
  <c r="D170" i="90" s="1"/>
  <c r="D123" i="90"/>
  <c r="D126" i="90" s="1"/>
  <c r="F83" i="59"/>
  <c r="G83" i="59"/>
  <c r="K83" i="59"/>
  <c r="J83" i="59"/>
  <c r="H83" i="59"/>
  <c r="I83" i="59"/>
  <c r="D83" i="59"/>
  <c r="E83" i="59"/>
  <c r="D67" i="59"/>
  <c r="E67" i="59"/>
  <c r="H67" i="59"/>
  <c r="G67" i="59"/>
  <c r="F67" i="59"/>
  <c r="J67" i="59"/>
  <c r="I67" i="59"/>
  <c r="D55" i="59"/>
  <c r="F91" i="59"/>
  <c r="E91" i="59"/>
  <c r="D91" i="59"/>
  <c r="J61" i="59"/>
  <c r="I61" i="59"/>
  <c r="H61" i="59"/>
  <c r="D61" i="59"/>
  <c r="F61" i="59"/>
  <c r="G61" i="59"/>
  <c r="E61" i="59"/>
  <c r="L294" i="90"/>
  <c r="L297" i="90" s="1"/>
  <c r="AA289" i="90" s="1"/>
  <c r="AX102" i="59"/>
  <c r="K75" i="59" s="1"/>
  <c r="I378" i="90"/>
  <c r="I381" i="90" s="1"/>
  <c r="X367" i="90" s="1"/>
  <c r="BP102" i="59"/>
  <c r="H85" i="59" s="1"/>
  <c r="G423" i="90"/>
  <c r="G426" i="90" s="1"/>
  <c r="BV102" i="59"/>
  <c r="F93" i="59" s="1"/>
  <c r="E83" i="90"/>
  <c r="H102" i="59"/>
  <c r="D43" i="59" s="1"/>
  <c r="K335" i="90"/>
  <c r="K338" i="90" s="1"/>
  <c r="Z331" i="90" s="1"/>
  <c r="BJ102" i="59"/>
  <c r="J80" i="59" s="1"/>
  <c r="E423" i="90"/>
  <c r="E426" i="90" s="1"/>
  <c r="BT102" i="59"/>
  <c r="D93" i="59" s="1"/>
  <c r="H83" i="90"/>
  <c r="H86" i="90" s="1"/>
  <c r="W72" i="90" s="1"/>
  <c r="Y48" i="90" s="1"/>
  <c r="K102" i="59"/>
  <c r="G43" i="59" s="1"/>
  <c r="I83" i="90"/>
  <c r="I86" i="90" s="1"/>
  <c r="X72" i="90" s="1"/>
  <c r="X48" i="90" s="1"/>
  <c r="L102" i="59"/>
  <c r="H43" i="59" s="1"/>
  <c r="K83" i="90"/>
  <c r="N102" i="59"/>
  <c r="J43" i="59" s="1"/>
  <c r="M83" i="90"/>
  <c r="M86" i="90" s="1"/>
  <c r="AB72" i="90" s="1"/>
  <c r="T48" i="90" s="1"/>
  <c r="P102" i="59"/>
  <c r="L43" i="59" s="1"/>
  <c r="F124" i="90"/>
  <c r="F127" i="90" s="1"/>
  <c r="R102" i="59"/>
  <c r="E48" i="59" s="1"/>
  <c r="E168" i="90"/>
  <c r="T102" i="59"/>
  <c r="P294" i="90"/>
  <c r="P297" i="90" s="1"/>
  <c r="AE289" i="90" s="1"/>
  <c r="BB102" i="59"/>
  <c r="O75" i="59" s="1"/>
  <c r="H168" i="90"/>
  <c r="H171" i="90" s="1"/>
  <c r="W166" i="90" s="1"/>
  <c r="Y102" i="59"/>
  <c r="J168" i="90"/>
  <c r="J171" i="90" s="1"/>
  <c r="Y166" i="90" s="1"/>
  <c r="AA102" i="59"/>
  <c r="E210" i="90"/>
  <c r="E213" i="90" s="1"/>
  <c r="T204" i="90" s="1"/>
  <c r="AC102" i="59"/>
  <c r="D63" i="59" s="1"/>
  <c r="G210" i="90"/>
  <c r="G213" i="90" s="1"/>
  <c r="V204" i="90" s="1"/>
  <c r="AE102" i="59"/>
  <c r="F63" i="59" s="1"/>
  <c r="G294" i="90"/>
  <c r="G297" i="90" s="1"/>
  <c r="V289" i="90" s="1"/>
  <c r="AS102" i="59"/>
  <c r="F75" i="59" s="1"/>
  <c r="I335" i="90"/>
  <c r="I338" i="90" s="1"/>
  <c r="X331" i="90" s="1"/>
  <c r="BH102" i="59"/>
  <c r="H80" i="59" s="1"/>
  <c r="J378" i="90"/>
  <c r="J381" i="90" s="1"/>
  <c r="Y367" i="90" s="1"/>
  <c r="BQ102" i="59"/>
  <c r="I85" i="59" s="1"/>
  <c r="F168" i="90"/>
  <c r="F171" i="90" s="1"/>
  <c r="U166" i="90" s="1"/>
  <c r="V102" i="59"/>
  <c r="J210" i="90"/>
  <c r="J213" i="90" s="1"/>
  <c r="Y204" i="90" s="1"/>
  <c r="AH102" i="59"/>
  <c r="I63" i="59" s="1"/>
  <c r="K210" i="90"/>
  <c r="K213" i="90" s="1"/>
  <c r="Z204" i="90" s="1"/>
  <c r="AI102" i="59"/>
  <c r="J63" i="59" s="1"/>
  <c r="F252" i="90"/>
  <c r="F255" i="90" s="1"/>
  <c r="U239" i="90" s="1"/>
  <c r="AK102" i="59"/>
  <c r="E69" i="59" s="1"/>
  <c r="H252" i="90"/>
  <c r="AM102" i="59"/>
  <c r="G69" i="59" s="1"/>
  <c r="J252" i="90"/>
  <c r="J255" i="90" s="1"/>
  <c r="Y239" i="90" s="1"/>
  <c r="AO102" i="59"/>
  <c r="I69" i="59" s="1"/>
  <c r="E294" i="90"/>
  <c r="E297" i="90" s="1"/>
  <c r="T289" i="90" s="1"/>
  <c r="AQ102" i="59"/>
  <c r="D75" i="59" s="1"/>
  <c r="F335" i="90"/>
  <c r="F338" i="90" s="1"/>
  <c r="U331" i="90" s="1"/>
  <c r="BE102" i="59"/>
  <c r="E80" i="59" s="1"/>
  <c r="I294" i="90"/>
  <c r="I297" i="90" s="1"/>
  <c r="X289" i="90" s="1"/>
  <c r="AU102" i="59"/>
  <c r="H75" i="59" s="1"/>
  <c r="K294" i="90"/>
  <c r="K297" i="90" s="1"/>
  <c r="Z289" i="90" s="1"/>
  <c r="AW102" i="59"/>
  <c r="J75" i="59" s="1"/>
  <c r="M294" i="90"/>
  <c r="M297" i="90" s="1"/>
  <c r="AB289" i="90" s="1"/>
  <c r="AY102" i="59"/>
  <c r="L75" i="59" s="1"/>
  <c r="O294" i="90"/>
  <c r="O297" i="90" s="1"/>
  <c r="AD289" i="90" s="1"/>
  <c r="BA102" i="59"/>
  <c r="N75" i="59" s="1"/>
  <c r="Q294" i="90"/>
  <c r="Q297" i="90" s="1"/>
  <c r="AF289" i="90" s="1"/>
  <c r="BC102" i="59"/>
  <c r="P75" i="59" s="1"/>
  <c r="G378" i="90"/>
  <c r="BN102" i="59"/>
  <c r="F85" i="59" s="1"/>
  <c r="G335" i="90"/>
  <c r="G338" i="90" s="1"/>
  <c r="V331" i="90" s="1"/>
  <c r="BF102" i="59"/>
  <c r="F80" i="59" s="1"/>
  <c r="H335" i="90"/>
  <c r="H338" i="90" s="1"/>
  <c r="W331" i="90" s="1"/>
  <c r="BG102" i="59"/>
  <c r="G80" i="59" s="1"/>
  <c r="J335" i="90"/>
  <c r="J338" i="90" s="1"/>
  <c r="Y331" i="90" s="1"/>
  <c r="BI102" i="59"/>
  <c r="I80" i="59" s="1"/>
  <c r="L335" i="90"/>
  <c r="L338" i="90" s="1"/>
  <c r="AA331" i="90" s="1"/>
  <c r="BK102" i="59"/>
  <c r="K80" i="59" s="1"/>
  <c r="F378" i="90"/>
  <c r="F381" i="90" s="1"/>
  <c r="U367" i="90" s="1"/>
  <c r="BM102" i="59"/>
  <c r="E85" i="59" s="1"/>
  <c r="H378" i="90"/>
  <c r="BO102" i="59"/>
  <c r="G85" i="59" s="1"/>
  <c r="N294" i="90"/>
  <c r="N297" i="90" s="1"/>
  <c r="AC289" i="90" s="1"/>
  <c r="AZ102" i="59"/>
  <c r="M75" i="59" s="1"/>
  <c r="H294" i="90"/>
  <c r="H297" i="90" s="1"/>
  <c r="W289" i="90" s="1"/>
  <c r="AT102" i="59"/>
  <c r="G75" i="59" s="1"/>
  <c r="F423" i="90"/>
  <c r="F426" i="90" s="1"/>
  <c r="BU102" i="59"/>
  <c r="E93" i="59" s="1"/>
  <c r="D83" i="90"/>
  <c r="D210" i="90" s="1"/>
  <c r="E102" i="59"/>
  <c r="C85" i="59" s="1"/>
  <c r="F83" i="90"/>
  <c r="F86" i="90" s="1"/>
  <c r="U72" i="90" s="1"/>
  <c r="AA48" i="90" s="1"/>
  <c r="I102" i="59"/>
  <c r="E43" i="59" s="1"/>
  <c r="E335" i="90"/>
  <c r="E338" i="90" s="1"/>
  <c r="T331" i="90" s="1"/>
  <c r="BD102" i="59"/>
  <c r="D80" i="59" s="1"/>
  <c r="K378" i="90"/>
  <c r="K381" i="90" s="1"/>
  <c r="Z367" i="90" s="1"/>
  <c r="BR102" i="59"/>
  <c r="J85" i="59" s="1"/>
  <c r="G83" i="90"/>
  <c r="J102" i="59"/>
  <c r="F43" i="59" s="1"/>
  <c r="L83" i="90"/>
  <c r="L86" i="90" s="1"/>
  <c r="AA72" i="90" s="1"/>
  <c r="U48" i="90" s="1"/>
  <c r="O102" i="59"/>
  <c r="K43" i="59" s="1"/>
  <c r="G124" i="90"/>
  <c r="G127" i="90" s="1"/>
  <c r="S102" i="59"/>
  <c r="F48" i="59" s="1"/>
  <c r="E378" i="90"/>
  <c r="BL102" i="59"/>
  <c r="G168" i="90"/>
  <c r="G171" i="90" s="1"/>
  <c r="V166" i="90" s="1"/>
  <c r="X102" i="59"/>
  <c r="I168" i="90"/>
  <c r="I171" i="90" s="1"/>
  <c r="X166" i="90" s="1"/>
  <c r="Z102" i="59"/>
  <c r="K168" i="90"/>
  <c r="AB102" i="59"/>
  <c r="F210" i="90"/>
  <c r="F213" i="90" s="1"/>
  <c r="U204" i="90" s="1"/>
  <c r="AD102" i="59"/>
  <c r="E63" i="59" s="1"/>
  <c r="H210" i="90"/>
  <c r="H213" i="90" s="1"/>
  <c r="W204" i="90" s="1"/>
  <c r="AF102" i="59"/>
  <c r="G63" i="59" s="1"/>
  <c r="J294" i="90"/>
  <c r="J297" i="90" s="1"/>
  <c r="Y289" i="90" s="1"/>
  <c r="AV102" i="59"/>
  <c r="I75" i="59" s="1"/>
  <c r="L378" i="90"/>
  <c r="BS102" i="59"/>
  <c r="K85" i="59" s="1"/>
  <c r="J83" i="90"/>
  <c r="M102" i="59"/>
  <c r="I43" i="59" s="1"/>
  <c r="E124" i="90"/>
  <c r="E127" i="90" s="1"/>
  <c r="Q102" i="59"/>
  <c r="D48" i="59" s="1"/>
  <c r="I210" i="90"/>
  <c r="I213" i="90" s="1"/>
  <c r="X204" i="90" s="1"/>
  <c r="AG102" i="59"/>
  <c r="H63" i="59" s="1"/>
  <c r="E252" i="90"/>
  <c r="AJ102" i="59"/>
  <c r="D69" i="59" s="1"/>
  <c r="G252" i="90"/>
  <c r="G255" i="90" s="1"/>
  <c r="V239" i="90" s="1"/>
  <c r="AL102" i="59"/>
  <c r="F69" i="59" s="1"/>
  <c r="I252" i="90"/>
  <c r="I255" i="90" s="1"/>
  <c r="X239" i="90" s="1"/>
  <c r="AN102" i="59"/>
  <c r="H69" i="59" s="1"/>
  <c r="K252" i="90"/>
  <c r="K255" i="90" s="1"/>
  <c r="Z239" i="90" s="1"/>
  <c r="AP102" i="59"/>
  <c r="J69" i="59" s="1"/>
  <c r="F294" i="90"/>
  <c r="F297" i="90" s="1"/>
  <c r="U289" i="90" s="1"/>
  <c r="AR102" i="59"/>
  <c r="E75" i="59" s="1"/>
  <c r="D417" i="90"/>
  <c r="D333" i="90"/>
  <c r="D295" i="90"/>
  <c r="D332" i="90"/>
  <c r="D212" i="90" l="1"/>
  <c r="D293" i="90"/>
  <c r="D254" i="90"/>
  <c r="H56" i="59"/>
  <c r="E56" i="59"/>
  <c r="I56" i="59"/>
  <c r="G56" i="59"/>
  <c r="J56" i="59"/>
  <c r="F56" i="59"/>
  <c r="D86" i="90"/>
  <c r="D124" i="90"/>
  <c r="D127" i="90" s="1"/>
  <c r="D168" i="90"/>
  <c r="D171" i="90" s="1"/>
  <c r="D85" i="59"/>
  <c r="K86" i="90"/>
  <c r="Z72" i="90" s="1"/>
  <c r="V48" i="90" s="1"/>
  <c r="E255" i="90"/>
  <c r="T239" i="90" s="1"/>
  <c r="G381" i="90"/>
  <c r="V367" i="90" s="1"/>
  <c r="E86" i="90"/>
  <c r="T72" i="90" s="1"/>
  <c r="H381" i="90"/>
  <c r="W367" i="90" s="1"/>
  <c r="E381" i="90"/>
  <c r="T367" i="90" s="1"/>
  <c r="L381" i="90"/>
  <c r="AA367" i="90" s="1"/>
  <c r="E171" i="90"/>
  <c r="S166" i="90" s="1"/>
  <c r="K171" i="90"/>
  <c r="Z166" i="90" s="1"/>
  <c r="H255" i="90"/>
  <c r="W239" i="90" s="1"/>
  <c r="I62" i="59"/>
  <c r="E62" i="59"/>
  <c r="H62" i="59"/>
  <c r="G62" i="59"/>
  <c r="F62" i="59"/>
  <c r="J62" i="59"/>
  <c r="D62" i="59"/>
  <c r="D56" i="59"/>
  <c r="J68" i="59"/>
  <c r="E68" i="59"/>
  <c r="G68" i="59"/>
  <c r="H68" i="59"/>
  <c r="F68" i="59"/>
  <c r="I68" i="59"/>
  <c r="D68" i="59"/>
  <c r="H84" i="59"/>
  <c r="G84" i="59"/>
  <c r="F84" i="59"/>
  <c r="J84" i="59"/>
  <c r="I84" i="59"/>
  <c r="D84" i="59"/>
  <c r="E84" i="59"/>
  <c r="K84" i="59"/>
  <c r="F92" i="59"/>
  <c r="D92" i="59"/>
  <c r="E92" i="59"/>
  <c r="G86" i="90"/>
  <c r="V72" i="90" s="1"/>
  <c r="Z48" i="90" s="1"/>
  <c r="C69" i="59"/>
  <c r="C93" i="59"/>
  <c r="C80" i="59"/>
  <c r="C43" i="59"/>
  <c r="C63" i="59"/>
  <c r="C48" i="59"/>
  <c r="C75" i="59"/>
  <c r="C37" i="59"/>
  <c r="C57" i="59"/>
  <c r="J86" i="90"/>
  <c r="Y72" i="90" s="1"/>
  <c r="W48" i="90" s="1"/>
  <c r="D252" i="90"/>
  <c r="D213" i="90"/>
  <c r="AA204" i="90" s="1"/>
  <c r="D334" i="90"/>
  <c r="D296" i="90"/>
  <c r="D376" i="90"/>
  <c r="D336" i="90"/>
  <c r="D375" i="90"/>
  <c r="D421" i="90" l="1"/>
  <c r="D424" i="90" s="1"/>
  <c r="D379" i="90"/>
  <c r="J57" i="59"/>
  <c r="F57" i="59"/>
  <c r="I57" i="59"/>
  <c r="E57" i="59"/>
  <c r="H57" i="59"/>
  <c r="G57" i="59"/>
  <c r="D57" i="59"/>
  <c r="AA166" i="90"/>
  <c r="AB48" i="90"/>
  <c r="AC48" i="90" s="1"/>
  <c r="AC72" i="90"/>
  <c r="D420" i="90"/>
  <c r="D377" i="90"/>
  <c r="D337" i="90"/>
  <c r="D294" i="90"/>
  <c r="D255" i="90"/>
  <c r="AA239" i="90" s="1"/>
  <c r="D422" i="90" l="1"/>
  <c r="D425" i="90" s="1"/>
  <c r="D380" i="90"/>
  <c r="D335" i="90"/>
  <c r="D297" i="90"/>
  <c r="AG289" i="90" s="1"/>
  <c r="D378" i="90" l="1"/>
  <c r="D338" i="90"/>
  <c r="AB331" i="90" s="1"/>
  <c r="D423" i="90" l="1"/>
  <c r="D426" i="90" s="1"/>
  <c r="D381" i="90"/>
  <c r="AB367" i="90" s="1"/>
</calcChain>
</file>

<file path=xl/sharedStrings.xml><?xml version="1.0" encoding="utf-8"?>
<sst xmlns="http://schemas.openxmlformats.org/spreadsheetml/2006/main" count="56024" uniqueCount="661">
  <si>
    <t>家庭問題</t>
  </si>
  <si>
    <t>健康問題</t>
  </si>
  <si>
    <t>勤務問題</t>
  </si>
  <si>
    <t>男女問題</t>
  </si>
  <si>
    <t>学校問題</t>
  </si>
  <si>
    <t>その他</t>
  </si>
  <si>
    <t>不詳</t>
  </si>
  <si>
    <t>年齢(10歳階級）別</t>
    <rPh sb="0" eb="2">
      <t>ネンレイ</t>
    </rPh>
    <rPh sb="5" eb="6">
      <t>サイ</t>
    </rPh>
    <rPh sb="6" eb="8">
      <t>カイキュウ</t>
    </rPh>
    <rPh sb="9" eb="10">
      <t>ベツ</t>
    </rPh>
    <phoneticPr fontId="18"/>
  </si>
  <si>
    <t>20歳未満</t>
    <rPh sb="2" eb="3">
      <t>サイ</t>
    </rPh>
    <rPh sb="3" eb="5">
      <t>ミマン</t>
    </rPh>
    <phoneticPr fontId="18"/>
  </si>
  <si>
    <t>20～29歳</t>
    <rPh sb="5" eb="6">
      <t>サイ</t>
    </rPh>
    <phoneticPr fontId="18"/>
  </si>
  <si>
    <t>30～39歳</t>
    <rPh sb="5" eb="6">
      <t>サイ</t>
    </rPh>
    <phoneticPr fontId="18"/>
  </si>
  <si>
    <t>40～49歳</t>
    <rPh sb="5" eb="6">
      <t>サイ</t>
    </rPh>
    <phoneticPr fontId="18"/>
  </si>
  <si>
    <t>50～59歳</t>
    <rPh sb="5" eb="6">
      <t>サイ</t>
    </rPh>
    <phoneticPr fontId="18"/>
  </si>
  <si>
    <t>60～69歳</t>
    <rPh sb="5" eb="6">
      <t>サイ</t>
    </rPh>
    <phoneticPr fontId="18"/>
  </si>
  <si>
    <t>70～79歳</t>
    <rPh sb="5" eb="6">
      <t>サイ</t>
    </rPh>
    <phoneticPr fontId="18"/>
  </si>
  <si>
    <t>80歳以上</t>
    <rPh sb="2" eb="3">
      <t>サイ</t>
    </rPh>
    <rPh sb="3" eb="5">
      <t>イジョウ</t>
    </rPh>
    <phoneticPr fontId="18"/>
  </si>
  <si>
    <t>不詳</t>
    <rPh sb="0" eb="2">
      <t>フショウ</t>
    </rPh>
    <phoneticPr fontId="18"/>
  </si>
  <si>
    <t>男</t>
    <rPh sb="0" eb="1">
      <t>オトコ</t>
    </rPh>
    <phoneticPr fontId="18"/>
  </si>
  <si>
    <t>女</t>
    <rPh sb="0" eb="1">
      <t>オンナ</t>
    </rPh>
    <phoneticPr fontId="18"/>
  </si>
  <si>
    <t>主婦</t>
    <rPh sb="0" eb="2">
      <t>シュフ</t>
    </rPh>
    <phoneticPr fontId="18"/>
  </si>
  <si>
    <t>失業者</t>
    <rPh sb="0" eb="3">
      <t>シツギョウシャ</t>
    </rPh>
    <phoneticPr fontId="18"/>
  </si>
  <si>
    <t>年金・雇用保険等生活者</t>
    <rPh sb="0" eb="2">
      <t>ネンキン</t>
    </rPh>
    <rPh sb="3" eb="5">
      <t>コヨウ</t>
    </rPh>
    <rPh sb="5" eb="7">
      <t>ホケン</t>
    </rPh>
    <rPh sb="7" eb="8">
      <t>トウ</t>
    </rPh>
    <rPh sb="8" eb="11">
      <t>セイカツシャ</t>
    </rPh>
    <phoneticPr fontId="18"/>
  </si>
  <si>
    <t>その他の無職者</t>
    <rPh sb="2" eb="3">
      <t>タ</t>
    </rPh>
    <rPh sb="4" eb="6">
      <t>ムショク</t>
    </rPh>
    <rPh sb="6" eb="7">
      <t>シャ</t>
    </rPh>
    <phoneticPr fontId="18"/>
  </si>
  <si>
    <t>女</t>
    <rPh sb="0" eb="1">
      <t>ジョ</t>
    </rPh>
    <phoneticPr fontId="18"/>
  </si>
  <si>
    <t>総数</t>
    <rPh sb="0" eb="2">
      <t>ソウスウ</t>
    </rPh>
    <phoneticPr fontId="18"/>
  </si>
  <si>
    <t>0－2時</t>
    <rPh sb="3" eb="4">
      <t>ジ</t>
    </rPh>
    <phoneticPr fontId="18"/>
  </si>
  <si>
    <t>2-4時</t>
    <rPh sb="3" eb="4">
      <t>ジ</t>
    </rPh>
    <phoneticPr fontId="18"/>
  </si>
  <si>
    <t>4-6時</t>
    <rPh sb="3" eb="4">
      <t>ジ</t>
    </rPh>
    <phoneticPr fontId="18"/>
  </si>
  <si>
    <t>6-8時</t>
    <rPh sb="3" eb="4">
      <t>ジ</t>
    </rPh>
    <phoneticPr fontId="18"/>
  </si>
  <si>
    <t>8-10時</t>
    <rPh sb="4" eb="5">
      <t>ジ</t>
    </rPh>
    <phoneticPr fontId="18"/>
  </si>
  <si>
    <t>10-12時</t>
    <rPh sb="5" eb="6">
      <t>ジ</t>
    </rPh>
    <phoneticPr fontId="18"/>
  </si>
  <si>
    <t>12-14時</t>
    <rPh sb="5" eb="6">
      <t>ジ</t>
    </rPh>
    <phoneticPr fontId="18"/>
  </si>
  <si>
    <t>14-16時</t>
    <rPh sb="5" eb="6">
      <t>ジ</t>
    </rPh>
    <phoneticPr fontId="18"/>
  </si>
  <si>
    <t>16-18時</t>
    <rPh sb="5" eb="6">
      <t>ジ</t>
    </rPh>
    <phoneticPr fontId="18"/>
  </si>
  <si>
    <t>18-20時</t>
    <rPh sb="5" eb="6">
      <t>ジ</t>
    </rPh>
    <phoneticPr fontId="18"/>
  </si>
  <si>
    <t>日曜</t>
    <rPh sb="0" eb="2">
      <t>ニチヨウ</t>
    </rPh>
    <phoneticPr fontId="18"/>
  </si>
  <si>
    <t>月曜</t>
    <rPh sb="0" eb="2">
      <t>ゲツヨウ</t>
    </rPh>
    <phoneticPr fontId="18"/>
  </si>
  <si>
    <t>火曜</t>
    <rPh sb="0" eb="2">
      <t>カヨウ</t>
    </rPh>
    <phoneticPr fontId="18"/>
  </si>
  <si>
    <t>水曜</t>
    <rPh sb="0" eb="2">
      <t>スイヨウ</t>
    </rPh>
    <phoneticPr fontId="18"/>
  </si>
  <si>
    <t>木曜</t>
    <rPh sb="0" eb="2">
      <t>モクヨウ</t>
    </rPh>
    <phoneticPr fontId="18"/>
  </si>
  <si>
    <t>金曜</t>
    <rPh sb="0" eb="2">
      <t>キンヨウ</t>
    </rPh>
    <phoneticPr fontId="18"/>
  </si>
  <si>
    <t>土曜</t>
    <rPh sb="0" eb="2">
      <t>ドヨウ</t>
    </rPh>
    <phoneticPr fontId="18"/>
  </si>
  <si>
    <t>男</t>
    <phoneticPr fontId="18"/>
  </si>
  <si>
    <t>あり</t>
    <phoneticPr fontId="18"/>
  </si>
  <si>
    <t>なし</t>
    <phoneticPr fontId="18"/>
  </si>
  <si>
    <t>女</t>
    <phoneticPr fontId="18"/>
  </si>
  <si>
    <t>総数</t>
    <rPh sb="0" eb="2">
      <t>ソウスウ</t>
    </rPh>
    <phoneticPr fontId="18"/>
  </si>
  <si>
    <t>　　表2　男女別自殺者数</t>
    <rPh sb="2" eb="3">
      <t>ヒョウ</t>
    </rPh>
    <rPh sb="5" eb="7">
      <t>ダンジョ</t>
    </rPh>
    <rPh sb="7" eb="8">
      <t>ベツ</t>
    </rPh>
    <rPh sb="8" eb="10">
      <t>ジサツ</t>
    </rPh>
    <rPh sb="10" eb="11">
      <t>シャ</t>
    </rPh>
    <rPh sb="11" eb="12">
      <t>スウ</t>
    </rPh>
    <phoneticPr fontId="18"/>
  </si>
  <si>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17"/>
  </si>
  <si>
    <t>　　表5　職業別自殺者数</t>
    <rPh sb="2" eb="3">
      <t>ヒョウ</t>
    </rPh>
    <rPh sb="5" eb="7">
      <t>ショクギョウ</t>
    </rPh>
    <rPh sb="7" eb="8">
      <t>ベツ</t>
    </rPh>
    <rPh sb="8" eb="10">
      <t>ジサツ</t>
    </rPh>
    <rPh sb="10" eb="11">
      <t>シャ</t>
    </rPh>
    <rPh sb="11" eb="12">
      <t>スウ</t>
    </rPh>
    <phoneticPr fontId="18"/>
  </si>
  <si>
    <t>　　表6　場所別自殺者数</t>
    <rPh sb="2" eb="3">
      <t>ヒョウ</t>
    </rPh>
    <rPh sb="5" eb="7">
      <t>バショ</t>
    </rPh>
    <rPh sb="7" eb="8">
      <t>ベツ</t>
    </rPh>
    <rPh sb="8" eb="10">
      <t>ジサツ</t>
    </rPh>
    <rPh sb="10" eb="11">
      <t>シャ</t>
    </rPh>
    <rPh sb="11" eb="12">
      <t>スウ</t>
    </rPh>
    <phoneticPr fontId="17"/>
  </si>
  <si>
    <t>　　表7　手段別自殺者数</t>
    <rPh sb="2" eb="3">
      <t>ヒョウ</t>
    </rPh>
    <rPh sb="5" eb="7">
      <t>シュダン</t>
    </rPh>
    <rPh sb="7" eb="8">
      <t>ベツ</t>
    </rPh>
    <rPh sb="8" eb="10">
      <t>ジサツ</t>
    </rPh>
    <rPh sb="10" eb="11">
      <t>シャ</t>
    </rPh>
    <rPh sb="11" eb="12">
      <t>スウ</t>
    </rPh>
    <phoneticPr fontId="18"/>
  </si>
  <si>
    <t>　　表9　曜日別自殺者数</t>
    <rPh sb="2" eb="3">
      <t>ヒョウ</t>
    </rPh>
    <rPh sb="5" eb="7">
      <t>ヨウビ</t>
    </rPh>
    <rPh sb="7" eb="8">
      <t>ベツ</t>
    </rPh>
    <rPh sb="8" eb="10">
      <t>ジサツ</t>
    </rPh>
    <rPh sb="10" eb="11">
      <t>シャ</t>
    </rPh>
    <rPh sb="11" eb="12">
      <t>スウ</t>
    </rPh>
    <phoneticPr fontId="18"/>
  </si>
  <si>
    <t>　　表10　原因動機別自殺者数</t>
    <rPh sb="2" eb="3">
      <t>ヒョウ</t>
    </rPh>
    <rPh sb="6" eb="8">
      <t>ゲンイン</t>
    </rPh>
    <rPh sb="8" eb="10">
      <t>ドウキ</t>
    </rPh>
    <rPh sb="10" eb="11">
      <t>ベツ</t>
    </rPh>
    <rPh sb="11" eb="13">
      <t>ジサツ</t>
    </rPh>
    <rPh sb="13" eb="14">
      <t>シャ</t>
    </rPh>
    <rPh sb="14" eb="15">
      <t>スウ</t>
    </rPh>
    <phoneticPr fontId="18"/>
  </si>
  <si>
    <t>　　表11　自殺未遂歴の有無別</t>
    <rPh sb="2" eb="3">
      <t>ヒョウ</t>
    </rPh>
    <rPh sb="6" eb="8">
      <t>ジサツ</t>
    </rPh>
    <rPh sb="8" eb="10">
      <t>ミスイ</t>
    </rPh>
    <rPh sb="10" eb="11">
      <t>レキ</t>
    </rPh>
    <rPh sb="12" eb="14">
      <t>ウム</t>
    </rPh>
    <rPh sb="14" eb="15">
      <t>ベツ</t>
    </rPh>
    <phoneticPr fontId="18"/>
  </si>
  <si>
    <t>累計</t>
    <rPh sb="0" eb="2">
      <t>ルイケイ</t>
    </rPh>
    <phoneticPr fontId="18"/>
  </si>
  <si>
    <t>1月</t>
    <rPh sb="1" eb="2">
      <t>ガツ</t>
    </rPh>
    <phoneticPr fontId="18"/>
  </si>
  <si>
    <t>2月</t>
    <rPh sb="1" eb="2">
      <t>ガツ</t>
    </rPh>
    <phoneticPr fontId="18"/>
  </si>
  <si>
    <t>3月</t>
    <rPh sb="1" eb="2">
      <t>ガツ</t>
    </rPh>
    <phoneticPr fontId="18"/>
  </si>
  <si>
    <t>4月</t>
  </si>
  <si>
    <t>5月</t>
  </si>
  <si>
    <t>6月</t>
  </si>
  <si>
    <t>7月</t>
  </si>
  <si>
    <t>8月</t>
  </si>
  <si>
    <t>9月</t>
  </si>
  <si>
    <t>10月</t>
  </si>
  <si>
    <t>11月</t>
  </si>
  <si>
    <t>12月</t>
  </si>
  <si>
    <t>http://www8.cao.go.jp/jisatsutaisaku/toukei/index.html</t>
  </si>
  <si>
    <t>※自殺の統計（内閣府自殺対策推進室）から抜粋</t>
    <rPh sb="1" eb="3">
      <t>ジサツ</t>
    </rPh>
    <rPh sb="4" eb="6">
      <t>トウケイ</t>
    </rPh>
    <rPh sb="7" eb="9">
      <t>ナイカク</t>
    </rPh>
    <rPh sb="9" eb="10">
      <t>フ</t>
    </rPh>
    <rPh sb="10" eb="12">
      <t>ジサツ</t>
    </rPh>
    <rPh sb="12" eb="14">
      <t>タイサク</t>
    </rPh>
    <rPh sb="14" eb="17">
      <t>スイシンシツ</t>
    </rPh>
    <rPh sb="20" eb="22">
      <t>バッスイ</t>
    </rPh>
    <phoneticPr fontId="18"/>
  </si>
  <si>
    <t>　　表8  時間帯別自殺者数</t>
    <rPh sb="2" eb="3">
      <t>ヒョウ</t>
    </rPh>
    <rPh sb="6" eb="9">
      <t>ジカンタイ</t>
    </rPh>
    <rPh sb="9" eb="10">
      <t>ベツ</t>
    </rPh>
    <rPh sb="10" eb="12">
      <t>ジサツ</t>
    </rPh>
    <rPh sb="12" eb="13">
      <t>シャ</t>
    </rPh>
    <rPh sb="13" eb="14">
      <t>スウ</t>
    </rPh>
    <phoneticPr fontId="18"/>
  </si>
  <si>
    <t>　　表3  年齢別自殺者数</t>
    <rPh sb="2" eb="3">
      <t>ヒョウ</t>
    </rPh>
    <rPh sb="6" eb="8">
      <t>ネンレイ</t>
    </rPh>
    <rPh sb="8" eb="9">
      <t>ベツ</t>
    </rPh>
    <rPh sb="9" eb="11">
      <t>ジサツ</t>
    </rPh>
    <rPh sb="11" eb="12">
      <t>シャ</t>
    </rPh>
    <rPh sb="12" eb="13">
      <t>スウ</t>
    </rPh>
    <phoneticPr fontId="18"/>
  </si>
  <si>
    <t>合計</t>
    <rPh sb="0" eb="2">
      <t>ゴウケイ</t>
    </rPh>
    <phoneticPr fontId="18"/>
  </si>
  <si>
    <t>　　表1　月別自殺者数の推移(男女別）</t>
    <rPh sb="2" eb="3">
      <t>ヒョウ</t>
    </rPh>
    <rPh sb="5" eb="7">
      <t>ツキベツ</t>
    </rPh>
    <rPh sb="7" eb="9">
      <t>ジサツ</t>
    </rPh>
    <rPh sb="9" eb="10">
      <t>シャ</t>
    </rPh>
    <rPh sb="10" eb="11">
      <t>スウ</t>
    </rPh>
    <rPh sb="12" eb="14">
      <t>スイイ</t>
    </rPh>
    <rPh sb="15" eb="17">
      <t>ダンジョ</t>
    </rPh>
    <rPh sb="17" eb="18">
      <t>ベツ</t>
    </rPh>
    <phoneticPr fontId="18"/>
  </si>
  <si>
    <t>－</t>
    <phoneticPr fontId="18"/>
  </si>
  <si>
    <t>自宅等</t>
    <phoneticPr fontId="18"/>
  </si>
  <si>
    <t>高層ビル</t>
    <phoneticPr fontId="18"/>
  </si>
  <si>
    <t>乗物</t>
    <phoneticPr fontId="18"/>
  </si>
  <si>
    <t>海（湖）・河川等</t>
    <phoneticPr fontId="18"/>
  </si>
  <si>
    <t>山</t>
    <phoneticPr fontId="18"/>
  </si>
  <si>
    <t>その他</t>
    <phoneticPr fontId="18"/>
  </si>
  <si>
    <t>不詳</t>
    <phoneticPr fontId="18"/>
  </si>
  <si>
    <t>男</t>
    <phoneticPr fontId="18"/>
  </si>
  <si>
    <t>女</t>
    <phoneticPr fontId="18"/>
  </si>
  <si>
    <t>首つり</t>
    <phoneticPr fontId="18"/>
  </si>
  <si>
    <t>服毒</t>
    <phoneticPr fontId="18"/>
  </si>
  <si>
    <t>練炭等</t>
    <phoneticPr fontId="18"/>
  </si>
  <si>
    <t>飛降り</t>
    <phoneticPr fontId="18"/>
  </si>
  <si>
    <t>飛込み</t>
    <phoneticPr fontId="18"/>
  </si>
  <si>
    <t>20-22時</t>
    <phoneticPr fontId="18"/>
  </si>
  <si>
    <t>22-24時</t>
    <phoneticPr fontId="18"/>
  </si>
  <si>
    <t>男</t>
    <phoneticPr fontId="18"/>
  </si>
  <si>
    <t>女</t>
    <phoneticPr fontId="18"/>
  </si>
  <si>
    <t>経済・生活問題</t>
    <phoneticPr fontId="18"/>
  </si>
  <si>
    <t>※平成19年に自殺統計原票を改正し、遺書等の自殺を裏付ける資料により明らかに推定できる原因・動機を3つまで計上することとしたため、原因・動機特定者の原因・動機別の和と原因・動機特定者数とは一致しない。</t>
    <phoneticPr fontId="18"/>
  </si>
  <si>
    <t>あり</t>
    <phoneticPr fontId="18"/>
  </si>
  <si>
    <t>なし</t>
    <phoneticPr fontId="18"/>
  </si>
  <si>
    <t>男</t>
    <phoneticPr fontId="18"/>
  </si>
  <si>
    <t>女</t>
    <phoneticPr fontId="18"/>
  </si>
  <si>
    <t>自営業・家族従事者　</t>
    <phoneticPr fontId="18"/>
  </si>
  <si>
    <t>被雇用・勤め人</t>
    <phoneticPr fontId="18"/>
  </si>
  <si>
    <t>学生・生徒等</t>
    <phoneticPr fontId="18"/>
  </si>
  <si>
    <t>※「地域における自殺の基礎資料（平成○年○月暫定値）」[発見日・住所地]から抜粋</t>
    <rPh sb="2" eb="4">
      <t>チイキ</t>
    </rPh>
    <rPh sb="8" eb="10">
      <t>ジサツ</t>
    </rPh>
    <rPh sb="11" eb="13">
      <t>キソ</t>
    </rPh>
    <rPh sb="13" eb="15">
      <t>シリョウ</t>
    </rPh>
    <rPh sb="16" eb="18">
      <t>ヘイセイ</t>
    </rPh>
    <rPh sb="19" eb="20">
      <t>ネン</t>
    </rPh>
    <rPh sb="21" eb="22">
      <t>ガツ</t>
    </rPh>
    <rPh sb="22" eb="25">
      <t>ザンテイチ</t>
    </rPh>
    <rPh sb="28" eb="30">
      <t>ハッケン</t>
    </rPh>
    <rPh sb="30" eb="31">
      <t>ビ</t>
    </rPh>
    <rPh sb="32" eb="34">
      <t>ジュウショ</t>
    </rPh>
    <rPh sb="34" eb="35">
      <t>チ</t>
    </rPh>
    <rPh sb="38" eb="40">
      <t>バッスイ</t>
    </rPh>
    <phoneticPr fontId="18"/>
  </si>
  <si>
    <t>警察庁自殺データ（平成○年○月（速報値））を内閣府自殺対策推進室が再集計</t>
    <rPh sb="0" eb="3">
      <t>ケイサツチョウ</t>
    </rPh>
    <rPh sb="3" eb="5">
      <t>ジサツ</t>
    </rPh>
    <rPh sb="9" eb="11">
      <t>ヘイセイ</t>
    </rPh>
    <rPh sb="12" eb="13">
      <t>ネン</t>
    </rPh>
    <rPh sb="14" eb="15">
      <t>ガツ</t>
    </rPh>
    <rPh sb="16" eb="19">
      <t>ソクホウチ</t>
    </rPh>
    <rPh sb="22" eb="24">
      <t>ナイカク</t>
    </rPh>
    <rPh sb="24" eb="25">
      <t>フ</t>
    </rPh>
    <rPh sb="25" eb="27">
      <t>ジサツ</t>
    </rPh>
    <rPh sb="27" eb="29">
      <t>タイサク</t>
    </rPh>
    <rPh sb="29" eb="32">
      <t>スイシンシツ</t>
    </rPh>
    <rPh sb="33" eb="36">
      <t>サイシュウケイ</t>
    </rPh>
    <phoneticPr fontId="18"/>
  </si>
  <si>
    <t>平成26年
(暫定値）</t>
    <rPh sb="0" eb="2">
      <t>ヘイセイ</t>
    </rPh>
    <rPh sb="4" eb="5">
      <t>ネン</t>
    </rPh>
    <rPh sb="7" eb="10">
      <t>ザンテイチ</t>
    </rPh>
    <phoneticPr fontId="18"/>
  </si>
  <si>
    <t>平成25年
（暫定値）</t>
    <rPh sb="0" eb="2">
      <t>ヘイセイ</t>
    </rPh>
    <rPh sb="4" eb="5">
      <t>ネン</t>
    </rPh>
    <rPh sb="7" eb="10">
      <t>ザンテイチ</t>
    </rPh>
    <phoneticPr fontId="18"/>
  </si>
  <si>
    <t>対前年増減数（月別）
(26－25）</t>
    <rPh sb="0" eb="1">
      <t>タイ</t>
    </rPh>
    <rPh sb="1" eb="3">
      <t>ゼンネン</t>
    </rPh>
    <rPh sb="3" eb="5">
      <t>ゾウゲン</t>
    </rPh>
    <rPh sb="5" eb="6">
      <t>スウ</t>
    </rPh>
    <rPh sb="7" eb="9">
      <t>ツキベツ</t>
    </rPh>
    <phoneticPr fontId="18"/>
  </si>
  <si>
    <t>対前年増減数（累計）
(26－25）</t>
    <rPh sb="0" eb="1">
      <t>タイ</t>
    </rPh>
    <rPh sb="1" eb="3">
      <t>ゼンネン</t>
    </rPh>
    <rPh sb="3" eb="5">
      <t>ゾウゲン</t>
    </rPh>
    <rPh sb="5" eb="6">
      <t>スウ</t>
    </rPh>
    <rPh sb="7" eb="9">
      <t>ルイケイ</t>
    </rPh>
    <phoneticPr fontId="18"/>
  </si>
  <si>
    <t>市区町村コード</t>
  </si>
  <si>
    <t>市区町村名</t>
  </si>
  <si>
    <t>政令指定都市詳細</t>
  </si>
  <si>
    <t>自殺者数</t>
  </si>
  <si>
    <t>自殺死亡率</t>
  </si>
  <si>
    <t>年換算した自殺死亡率</t>
  </si>
  <si>
    <t>年齢 (10歳階級）別</t>
  </si>
  <si>
    <t>同居人の有無</t>
  </si>
  <si>
    <t>職業別</t>
  </si>
  <si>
    <t>場所別</t>
  </si>
  <si>
    <t>手段別</t>
  </si>
  <si>
    <t>自殺の時間帯別</t>
  </si>
  <si>
    <t>自殺の曜日別</t>
  </si>
  <si>
    <t>原因・動機別</t>
  </si>
  <si>
    <t>自殺未遂歴の有無</t>
  </si>
  <si>
    <t>20歳未満</t>
  </si>
  <si>
    <t>20-29</t>
  </si>
  <si>
    <t>30-39</t>
  </si>
  <si>
    <t>40-49</t>
  </si>
  <si>
    <t>50-59</t>
  </si>
  <si>
    <t>60-69</t>
  </si>
  <si>
    <t>70-79</t>
  </si>
  <si>
    <t>80歳以上</t>
  </si>
  <si>
    <t>あり</t>
  </si>
  <si>
    <t>なし</t>
  </si>
  <si>
    <t>自営業・家族従業者</t>
  </si>
  <si>
    <t>被雇用・勤め人</t>
  </si>
  <si>
    <t>自宅等</t>
  </si>
  <si>
    <t>高層ビル</t>
  </si>
  <si>
    <t>乗物</t>
  </si>
  <si>
    <t>海（湖）・河川等</t>
  </si>
  <si>
    <t>山</t>
  </si>
  <si>
    <t>首つり</t>
  </si>
  <si>
    <t>服毒</t>
  </si>
  <si>
    <t>練炭等</t>
  </si>
  <si>
    <t>飛降り</t>
  </si>
  <si>
    <t>飛込み</t>
  </si>
  <si>
    <t>0-2時</t>
  </si>
  <si>
    <t>2-4時</t>
  </si>
  <si>
    <t>4-6時</t>
  </si>
  <si>
    <t>6-8時</t>
  </si>
  <si>
    <t>8-10時</t>
  </si>
  <si>
    <t>10-12時</t>
  </si>
  <si>
    <t>12-14時</t>
  </si>
  <si>
    <t>14-16時</t>
  </si>
  <si>
    <t>16-18時</t>
  </si>
  <si>
    <t>18-20時</t>
  </si>
  <si>
    <t>20-22時</t>
  </si>
  <si>
    <t>22-24時</t>
  </si>
  <si>
    <t>日曜</t>
  </si>
  <si>
    <t>月曜</t>
  </si>
  <si>
    <t>火曜</t>
  </si>
  <si>
    <t>水曜</t>
  </si>
  <si>
    <t>木曜</t>
  </si>
  <si>
    <t>金曜</t>
  </si>
  <si>
    <t>土曜</t>
  </si>
  <si>
    <t>経済・生活問題</t>
  </si>
  <si>
    <t>学生・生徒等</t>
  </si>
  <si>
    <t>主婦</t>
  </si>
  <si>
    <t>失業者</t>
  </si>
  <si>
    <t>年金・雇用保険等生活者</t>
  </si>
  <si>
    <t>その他の無職者</t>
  </si>
  <si>
    <t xml:space="preserve"> </t>
  </si>
  <si>
    <t>大阪府門真市</t>
  </si>
  <si>
    <t>大阪府大阪市 （計）</t>
  </si>
  <si>
    <t>大阪府堺市 （計）</t>
  </si>
  <si>
    <t>大阪府豊中市</t>
  </si>
  <si>
    <t>大阪府池田市</t>
  </si>
  <si>
    <t>大阪府吹田市</t>
  </si>
  <si>
    <t>大阪府高槻市</t>
  </si>
  <si>
    <t>大阪府貝塚市</t>
  </si>
  <si>
    <t>大阪府守口市</t>
  </si>
  <si>
    <t>大阪府枚方市</t>
  </si>
  <si>
    <t>大阪府茨木市</t>
  </si>
  <si>
    <t>大阪府八尾市</t>
  </si>
  <si>
    <t>大阪府泉佐野市</t>
  </si>
  <si>
    <t>大阪府寝屋川市</t>
  </si>
  <si>
    <t>大阪府河内長野市</t>
  </si>
  <si>
    <t>大阪府松原市</t>
  </si>
  <si>
    <t>大阪府大東市</t>
  </si>
  <si>
    <t>大阪府箕面市</t>
  </si>
  <si>
    <t>大阪府羽曳野市</t>
  </si>
  <si>
    <t>大阪府摂津市</t>
  </si>
  <si>
    <t>大阪府高石市</t>
  </si>
  <si>
    <t>大阪府藤井寺市</t>
  </si>
  <si>
    <t>大阪府東大阪市</t>
  </si>
  <si>
    <t>大阪府泉南市</t>
  </si>
  <si>
    <t>大阪府四條畷市</t>
  </si>
  <si>
    <t>大阪府交野市</t>
  </si>
  <si>
    <t>大阪府大阪狭山市</t>
  </si>
  <si>
    <t>大阪府阪南市</t>
  </si>
  <si>
    <t>大阪府泉南郡熊取町</t>
  </si>
  <si>
    <t xml:space="preserve"> 1.大阪市</t>
  </si>
  <si>
    <t xml:space="preserve"> 2.堺市</t>
  </si>
  <si>
    <t xml:space="preserve"> 3.池田市</t>
  </si>
  <si>
    <t xml:space="preserve"> 4.箕面市</t>
  </si>
  <si>
    <t xml:space="preserve"> 5.豊中市</t>
  </si>
  <si>
    <t xml:space="preserve"> 6.吹田市</t>
  </si>
  <si>
    <t xml:space="preserve"> 7.豊能町</t>
  </si>
  <si>
    <t xml:space="preserve"> 8.能勢町</t>
  </si>
  <si>
    <t xml:space="preserve"> 9.高槻市</t>
  </si>
  <si>
    <t>10.茨木市</t>
  </si>
  <si>
    <t>11.摂津市</t>
  </si>
  <si>
    <t>12.島本町</t>
  </si>
  <si>
    <t>13.守口市</t>
  </si>
  <si>
    <t>14.枚方市</t>
  </si>
  <si>
    <t>15.寝屋川市</t>
  </si>
  <si>
    <t>16.大東市</t>
  </si>
  <si>
    <t>17.門真市</t>
  </si>
  <si>
    <t>18.四條畷市</t>
  </si>
  <si>
    <t>19.交野市</t>
  </si>
  <si>
    <t>20.八尾市</t>
  </si>
  <si>
    <t>21.柏原市</t>
  </si>
  <si>
    <t>22.東大阪市</t>
  </si>
  <si>
    <t>23.富田林市</t>
  </si>
  <si>
    <t>24.河内長野市</t>
  </si>
  <si>
    <t>25.松原市</t>
  </si>
  <si>
    <t>26.羽曳野市</t>
  </si>
  <si>
    <t>27.藤井寺市</t>
  </si>
  <si>
    <t>28.大阪狭山市</t>
  </si>
  <si>
    <t>29.太子町</t>
  </si>
  <si>
    <t>30.河南町</t>
  </si>
  <si>
    <t>31.千早赤阪村</t>
  </si>
  <si>
    <t>32.高石市</t>
  </si>
  <si>
    <t>33.和泉市</t>
  </si>
  <si>
    <t>34.泉大津市</t>
  </si>
  <si>
    <t>35.忠岡町</t>
  </si>
  <si>
    <t>36.岸和田市</t>
  </si>
  <si>
    <t>37.貝塚市</t>
  </si>
  <si>
    <t>38.泉佐野市</t>
  </si>
  <si>
    <t>39.泉南市</t>
  </si>
  <si>
    <t>40.阪南市</t>
  </si>
  <si>
    <t>41.田尻町</t>
  </si>
  <si>
    <t>42.熊取町</t>
  </si>
  <si>
    <t>43.岬町</t>
  </si>
  <si>
    <t>50.大阪府集計</t>
    <rPh sb="3" eb="6">
      <t>オオサカフ</t>
    </rPh>
    <rPh sb="6" eb="8">
      <t>シュウケイ</t>
    </rPh>
    <phoneticPr fontId="26"/>
  </si>
  <si>
    <t>市町村の番号を入力して下さい。</t>
    <rPh sb="0" eb="3">
      <t>シチョウソン</t>
    </rPh>
    <rPh sb="4" eb="6">
      <t>バンゴウ</t>
    </rPh>
    <rPh sb="7" eb="9">
      <t>ニュウリョク</t>
    </rPh>
    <rPh sb="11" eb="12">
      <t>クダ</t>
    </rPh>
    <phoneticPr fontId="17"/>
  </si>
  <si>
    <t>.</t>
    <phoneticPr fontId="17"/>
  </si>
  <si>
    <t>1.大阪市</t>
  </si>
  <si>
    <t>,</t>
    <phoneticPr fontId="17"/>
  </si>
  <si>
    <t>2.堺市</t>
  </si>
  <si>
    <t>大阪市</t>
    <rPh sb="0" eb="3">
      <t>オオサカシ</t>
    </rPh>
    <phoneticPr fontId="17"/>
  </si>
  <si>
    <t>3.池田市</t>
  </si>
  <si>
    <t>堺市</t>
    <rPh sb="0" eb="2">
      <t>サカイシ</t>
    </rPh>
    <phoneticPr fontId="17"/>
  </si>
  <si>
    <t>4.箕面市</t>
  </si>
  <si>
    <t>大阪府岸和田市</t>
  </si>
  <si>
    <t>池田市</t>
    <rPh sb="0" eb="3">
      <t>イケダシ</t>
    </rPh>
    <phoneticPr fontId="18"/>
  </si>
  <si>
    <t>5.豊中市</t>
  </si>
  <si>
    <t>箕面市</t>
    <rPh sb="0" eb="2">
      <t>ミノオ</t>
    </rPh>
    <rPh sb="2" eb="3">
      <t>シ</t>
    </rPh>
    <phoneticPr fontId="18"/>
  </si>
  <si>
    <t>6.吹田市</t>
  </si>
  <si>
    <t>豊中市</t>
  </si>
  <si>
    <t>7.豊能町</t>
  </si>
  <si>
    <t>吹田市</t>
    <rPh sb="0" eb="3">
      <t>スイタシ</t>
    </rPh>
    <phoneticPr fontId="18"/>
  </si>
  <si>
    <t>8.能勢町</t>
  </si>
  <si>
    <t>大阪府泉大津市</t>
  </si>
  <si>
    <t>豊能町</t>
    <rPh sb="0" eb="3">
      <t>トヨノチョウ</t>
    </rPh>
    <phoneticPr fontId="18"/>
  </si>
  <si>
    <t>9.高槻市</t>
  </si>
  <si>
    <t>能勢町</t>
    <rPh sb="0" eb="3">
      <t>ノセチョウ</t>
    </rPh>
    <phoneticPr fontId="18"/>
  </si>
  <si>
    <t>高槻市</t>
    <rPh sb="0" eb="3">
      <t>タカツキシ</t>
    </rPh>
    <phoneticPr fontId="18"/>
  </si>
  <si>
    <t>茨木市</t>
    <rPh sb="0" eb="2">
      <t>イバラギ</t>
    </rPh>
    <rPh sb="2" eb="3">
      <t>シ</t>
    </rPh>
    <phoneticPr fontId="18"/>
  </si>
  <si>
    <t>摂津市</t>
    <rPh sb="0" eb="3">
      <t>セッツシ</t>
    </rPh>
    <phoneticPr fontId="18"/>
  </si>
  <si>
    <t>島本町</t>
    <rPh sb="0" eb="3">
      <t>シマモトチョウ</t>
    </rPh>
    <phoneticPr fontId="18"/>
  </si>
  <si>
    <t>守口市</t>
    <rPh sb="0" eb="3">
      <t>モリグチシ</t>
    </rPh>
    <phoneticPr fontId="18"/>
  </si>
  <si>
    <t>枚方市</t>
    <rPh sb="0" eb="3">
      <t>ヒラカタシ</t>
    </rPh>
    <phoneticPr fontId="18"/>
  </si>
  <si>
    <t>大阪府富田林市</t>
  </si>
  <si>
    <t>寝屋川市</t>
    <rPh sb="0" eb="4">
      <t>ネヤガワシ</t>
    </rPh>
    <phoneticPr fontId="18"/>
  </si>
  <si>
    <t>大東市</t>
    <rPh sb="0" eb="3">
      <t>ダイトウシ</t>
    </rPh>
    <phoneticPr fontId="18"/>
  </si>
  <si>
    <t>門真市</t>
    <rPh sb="0" eb="3">
      <t>カドマシ</t>
    </rPh>
    <phoneticPr fontId="18"/>
  </si>
  <si>
    <t>四條畷市</t>
  </si>
  <si>
    <t>交野市</t>
    <rPh sb="0" eb="3">
      <t>カタノシ</t>
    </rPh>
    <phoneticPr fontId="18"/>
  </si>
  <si>
    <t>大阪府和泉市</t>
  </si>
  <si>
    <t>八尾市</t>
    <rPh sb="0" eb="3">
      <t>ヤオシ</t>
    </rPh>
    <phoneticPr fontId="18"/>
  </si>
  <si>
    <t>柏原市</t>
    <rPh sb="0" eb="3">
      <t>カシワラシ</t>
    </rPh>
    <phoneticPr fontId="18"/>
  </si>
  <si>
    <t>大阪府柏原市</t>
  </si>
  <si>
    <t>東大阪市</t>
    <rPh sb="0" eb="4">
      <t>ヒガシオオサカシ</t>
    </rPh>
    <phoneticPr fontId="18"/>
  </si>
  <si>
    <t>富田林市</t>
    <rPh sb="0" eb="4">
      <t>トンダバヤシシ</t>
    </rPh>
    <phoneticPr fontId="18"/>
  </si>
  <si>
    <t>河内長野市</t>
    <rPh sb="0" eb="5">
      <t>カワチナガノシ</t>
    </rPh>
    <phoneticPr fontId="18"/>
  </si>
  <si>
    <t>松原市</t>
    <rPh sb="0" eb="3">
      <t>マツバラシ</t>
    </rPh>
    <phoneticPr fontId="18"/>
  </si>
  <si>
    <t>羽曳野市</t>
    <rPh sb="0" eb="4">
      <t>ハビキノシ</t>
    </rPh>
    <phoneticPr fontId="18"/>
  </si>
  <si>
    <t>藤井寺市</t>
    <rPh sb="0" eb="4">
      <t>フジイデラシ</t>
    </rPh>
    <phoneticPr fontId="18"/>
  </si>
  <si>
    <t>大阪狭山市</t>
    <rPh sb="0" eb="5">
      <t>オオサカサヤマシ</t>
    </rPh>
    <phoneticPr fontId="18"/>
  </si>
  <si>
    <t>太子町</t>
    <rPh sb="0" eb="3">
      <t>タイシチョウ</t>
    </rPh>
    <phoneticPr fontId="18"/>
  </si>
  <si>
    <t>河南町</t>
    <rPh sb="0" eb="3">
      <t>カナンチョウ</t>
    </rPh>
    <phoneticPr fontId="18"/>
  </si>
  <si>
    <t>千早赤阪村</t>
    <rPh sb="0" eb="5">
      <t>チハヤアカサカムラ</t>
    </rPh>
    <phoneticPr fontId="18"/>
  </si>
  <si>
    <t>高石市</t>
    <rPh sb="0" eb="3">
      <t>タカイシシ</t>
    </rPh>
    <phoneticPr fontId="18"/>
  </si>
  <si>
    <t>和泉市</t>
    <rPh sb="0" eb="3">
      <t>イズミシ</t>
    </rPh>
    <phoneticPr fontId="18"/>
  </si>
  <si>
    <t>大阪府三島郡島本町</t>
  </si>
  <si>
    <t>泉大津市</t>
    <rPh sb="0" eb="4">
      <t>イズミオオツシ</t>
    </rPh>
    <phoneticPr fontId="18"/>
  </si>
  <si>
    <t>大阪府豊能郡豊能町</t>
  </si>
  <si>
    <t>忠岡町</t>
    <rPh sb="0" eb="3">
      <t>タダオカチョウ</t>
    </rPh>
    <phoneticPr fontId="18"/>
  </si>
  <si>
    <t>大阪府豊能郡能勢町</t>
  </si>
  <si>
    <t>岸和田市</t>
    <rPh sb="0" eb="4">
      <t>キシワダシ</t>
    </rPh>
    <phoneticPr fontId="18"/>
  </si>
  <si>
    <t>大阪府泉北郡忠岡町</t>
  </si>
  <si>
    <t>貝塚市</t>
    <rPh sb="0" eb="3">
      <t>カイヅカシ</t>
    </rPh>
    <phoneticPr fontId="18"/>
  </si>
  <si>
    <t>泉佐野市</t>
    <rPh sb="0" eb="4">
      <t>イズミサノシ</t>
    </rPh>
    <phoneticPr fontId="18"/>
  </si>
  <si>
    <t>大阪府泉南郡田尻町</t>
  </si>
  <si>
    <t>泉南市</t>
    <rPh sb="0" eb="3">
      <t>センナンシ</t>
    </rPh>
    <phoneticPr fontId="18"/>
  </si>
  <si>
    <t>大阪府泉南郡岬町</t>
  </si>
  <si>
    <t>阪南市</t>
    <rPh sb="0" eb="3">
      <t>ハンナンシ</t>
    </rPh>
    <phoneticPr fontId="18"/>
  </si>
  <si>
    <t>大阪府南河内郡太子町</t>
  </si>
  <si>
    <t>田尻町</t>
    <rPh sb="0" eb="3">
      <t>タジリチョウ</t>
    </rPh>
    <phoneticPr fontId="18"/>
  </si>
  <si>
    <t>大阪府南河内郡河南町</t>
    <rPh sb="7" eb="10">
      <t>カナンチョウ</t>
    </rPh>
    <phoneticPr fontId="17"/>
  </si>
  <si>
    <t>熊取町</t>
    <rPh sb="0" eb="2">
      <t>クマトリ</t>
    </rPh>
    <rPh sb="2" eb="3">
      <t>チョウ</t>
    </rPh>
    <phoneticPr fontId="18"/>
  </si>
  <si>
    <t>大阪府南河内郡千早赤阪村</t>
  </si>
  <si>
    <t>岬町</t>
    <rPh sb="0" eb="2">
      <t>ミサキチョウ</t>
    </rPh>
    <phoneticPr fontId="18"/>
  </si>
  <si>
    <t>大阪府集計</t>
    <rPh sb="0" eb="3">
      <t>オオサカフ</t>
    </rPh>
    <rPh sb="3" eb="5">
      <t>シュウケイ</t>
    </rPh>
    <phoneticPr fontId="17"/>
  </si>
  <si>
    <t>無職</t>
  </si>
  <si>
    <t>*</t>
  </si>
  <si>
    <t>出力月を入力して下さい</t>
    <rPh sb="0" eb="2">
      <t>シュツリョク</t>
    </rPh>
    <rPh sb="2" eb="3">
      <t>ツキ</t>
    </rPh>
    <rPh sb="4" eb="6">
      <t>ニュウリョク</t>
    </rPh>
    <rPh sb="8" eb="9">
      <t>クダ</t>
    </rPh>
    <phoneticPr fontId="26"/>
  </si>
  <si>
    <t>月</t>
    <rPh sb="0" eb="1">
      <t>ガツ</t>
    </rPh>
    <phoneticPr fontId="26"/>
  </si>
  <si>
    <t>1a</t>
    <phoneticPr fontId="26"/>
  </si>
  <si>
    <t>1b</t>
    <phoneticPr fontId="26"/>
  </si>
  <si>
    <t>1c</t>
    <phoneticPr fontId="26"/>
  </si>
  <si>
    <t>2a</t>
    <phoneticPr fontId="26"/>
  </si>
  <si>
    <t>2b</t>
    <phoneticPr fontId="26"/>
  </si>
  <si>
    <t>2c</t>
    <phoneticPr fontId="26"/>
  </si>
  <si>
    <t>3a</t>
    <phoneticPr fontId="26"/>
  </si>
  <si>
    <t>3b</t>
    <phoneticPr fontId="26"/>
  </si>
  <si>
    <t>3c</t>
    <phoneticPr fontId="26"/>
  </si>
  <si>
    <t>4a</t>
    <phoneticPr fontId="26"/>
  </si>
  <si>
    <t>4b</t>
    <phoneticPr fontId="26"/>
  </si>
  <si>
    <t>4c</t>
    <phoneticPr fontId="26"/>
  </si>
  <si>
    <t>5a</t>
    <phoneticPr fontId="26"/>
  </si>
  <si>
    <t>5b</t>
    <phoneticPr fontId="26"/>
  </si>
  <si>
    <t>5c</t>
    <phoneticPr fontId="26"/>
  </si>
  <si>
    <t>6a</t>
    <phoneticPr fontId="26"/>
  </si>
  <si>
    <t>6b</t>
    <phoneticPr fontId="26"/>
  </si>
  <si>
    <t>6c</t>
    <phoneticPr fontId="26"/>
  </si>
  <si>
    <t>7a</t>
    <phoneticPr fontId="26"/>
  </si>
  <si>
    <t>7b</t>
    <phoneticPr fontId="26"/>
  </si>
  <si>
    <t>7c</t>
    <phoneticPr fontId="26"/>
  </si>
  <si>
    <t>8a</t>
    <phoneticPr fontId="26"/>
  </si>
  <si>
    <t>8b</t>
    <phoneticPr fontId="26"/>
  </si>
  <si>
    <t>8c</t>
    <phoneticPr fontId="26"/>
  </si>
  <si>
    <t>9a</t>
    <phoneticPr fontId="26"/>
  </si>
  <si>
    <t>9b</t>
    <phoneticPr fontId="26"/>
  </si>
  <si>
    <t>9c</t>
    <phoneticPr fontId="26"/>
  </si>
  <si>
    <t>10a</t>
    <phoneticPr fontId="26"/>
  </si>
  <si>
    <t>10b</t>
    <phoneticPr fontId="26"/>
  </si>
  <si>
    <t>10c</t>
    <phoneticPr fontId="26"/>
  </si>
  <si>
    <t>11a</t>
    <phoneticPr fontId="26"/>
  </si>
  <si>
    <t>11b</t>
    <phoneticPr fontId="26"/>
  </si>
  <si>
    <t>11c</t>
    <phoneticPr fontId="26"/>
  </si>
  <si>
    <t>12a</t>
    <phoneticPr fontId="26"/>
  </si>
  <si>
    <t>12b</t>
    <phoneticPr fontId="26"/>
  </si>
  <si>
    <t>12c</t>
    <phoneticPr fontId="26"/>
  </si>
  <si>
    <t>無職者</t>
  </si>
  <si>
    <t>　　表10　原因動機別自殺者数（複数回答）</t>
    <rPh sb="2" eb="3">
      <t>ヒョウ</t>
    </rPh>
    <rPh sb="6" eb="8">
      <t>ゲンイン</t>
    </rPh>
    <rPh sb="8" eb="10">
      <t>ドウキ</t>
    </rPh>
    <rPh sb="10" eb="11">
      <t>ベツ</t>
    </rPh>
    <rPh sb="11" eb="13">
      <t>ジサツ</t>
    </rPh>
    <rPh sb="13" eb="14">
      <t>シャ</t>
    </rPh>
    <rPh sb="14" eb="15">
      <t>スウ</t>
    </rPh>
    <rPh sb="16" eb="20">
      <t>フクスウカイトウ</t>
    </rPh>
    <phoneticPr fontId="18"/>
  </si>
  <si>
    <t>B7表 市区町村別集計</t>
  </si>
  <si>
    <t>発見日・住居地</t>
  </si>
  <si>
    <t>総数</t>
  </si>
  <si>
    <t>男性</t>
    <rPh sb="0" eb="2">
      <t>ダンセイ</t>
    </rPh>
    <phoneticPr fontId="17"/>
  </si>
  <si>
    <t>女性</t>
    <rPh sb="0" eb="2">
      <t>ジョセイ</t>
    </rPh>
    <phoneticPr fontId="17"/>
  </si>
  <si>
    <t>女性</t>
    <rPh sb="0" eb="2">
      <t>ジョセイ</t>
    </rPh>
    <phoneticPr fontId="17"/>
  </si>
  <si>
    <t>総数</t>
    <rPh sb="0" eb="2">
      <t>ソウスウ</t>
    </rPh>
    <phoneticPr fontId="26"/>
  </si>
  <si>
    <t>男</t>
    <rPh sb="0" eb="1">
      <t>オトコ</t>
    </rPh>
    <phoneticPr fontId="26"/>
  </si>
  <si>
    <t>女</t>
    <rPh sb="0" eb="1">
      <t>オンナ</t>
    </rPh>
    <phoneticPr fontId="26"/>
  </si>
  <si>
    <t>堺市堺区</t>
    <rPh sb="0" eb="2">
      <t>サカイシ</t>
    </rPh>
    <rPh sb="2" eb="4">
      <t>サカイク</t>
    </rPh>
    <phoneticPr fontId="18"/>
  </si>
  <si>
    <t>堺市中区</t>
    <rPh sb="0" eb="2">
      <t>サカイシ</t>
    </rPh>
    <rPh sb="2" eb="4">
      <t>ナカク</t>
    </rPh>
    <phoneticPr fontId="18"/>
  </si>
  <si>
    <t>堺市東区</t>
    <rPh sb="0" eb="2">
      <t>サカイシ</t>
    </rPh>
    <rPh sb="2" eb="4">
      <t>ヒガシク</t>
    </rPh>
    <phoneticPr fontId="18"/>
  </si>
  <si>
    <t>堺市西区</t>
    <rPh sb="0" eb="2">
      <t>サカイシ</t>
    </rPh>
    <rPh sb="2" eb="4">
      <t>ニシク</t>
    </rPh>
    <phoneticPr fontId="18"/>
  </si>
  <si>
    <t>堺市南区</t>
    <rPh sb="0" eb="2">
      <t>サカイシ</t>
    </rPh>
    <rPh sb="2" eb="4">
      <t>ミナミク</t>
    </rPh>
    <phoneticPr fontId="18"/>
  </si>
  <si>
    <t>堺市北区</t>
    <rPh sb="0" eb="2">
      <t>サカイシ</t>
    </rPh>
    <rPh sb="2" eb="4">
      <t>キタク</t>
    </rPh>
    <phoneticPr fontId="18"/>
  </si>
  <si>
    <t>堺市美原区</t>
    <rPh sb="0" eb="2">
      <t>サカイシ</t>
    </rPh>
    <rPh sb="2" eb="5">
      <t>ミハラク</t>
    </rPh>
    <phoneticPr fontId="18"/>
  </si>
  <si>
    <t>北区</t>
    <rPh sb="0" eb="2">
      <t>キタク</t>
    </rPh>
    <phoneticPr fontId="18"/>
  </si>
  <si>
    <t>都島区</t>
    <rPh sb="0" eb="3">
      <t>ミヤコジマク</t>
    </rPh>
    <phoneticPr fontId="18"/>
  </si>
  <si>
    <t>福島区</t>
    <rPh sb="0" eb="3">
      <t>フクシマク</t>
    </rPh>
    <phoneticPr fontId="18"/>
  </si>
  <si>
    <t>淀川区</t>
    <rPh sb="0" eb="3">
      <t>ヨドガワク</t>
    </rPh>
    <phoneticPr fontId="18"/>
  </si>
  <si>
    <t>東淀川区</t>
    <rPh sb="0" eb="4">
      <t>ヒガシヨドガワク</t>
    </rPh>
    <phoneticPr fontId="18"/>
  </si>
  <si>
    <t>此花区</t>
    <rPh sb="0" eb="3">
      <t>コノハナク</t>
    </rPh>
    <phoneticPr fontId="18"/>
  </si>
  <si>
    <t>大正区</t>
    <rPh sb="0" eb="2">
      <t>タイショウ</t>
    </rPh>
    <rPh sb="2" eb="3">
      <t>ク</t>
    </rPh>
    <phoneticPr fontId="18"/>
  </si>
  <si>
    <t>港区</t>
    <rPh sb="0" eb="2">
      <t>ミナトク</t>
    </rPh>
    <phoneticPr fontId="18"/>
  </si>
  <si>
    <t>西淀川区</t>
    <rPh sb="0" eb="4">
      <t>ニシヨドガワク</t>
    </rPh>
    <phoneticPr fontId="18"/>
  </si>
  <si>
    <t>東成区</t>
    <rPh sb="0" eb="3">
      <t>ヒガシナリク</t>
    </rPh>
    <phoneticPr fontId="18"/>
  </si>
  <si>
    <t>旭区</t>
    <rPh sb="0" eb="2">
      <t>アサヒク</t>
    </rPh>
    <phoneticPr fontId="18"/>
  </si>
  <si>
    <t>鶴見区</t>
    <rPh sb="0" eb="3">
      <t>ツルミク</t>
    </rPh>
    <phoneticPr fontId="18"/>
  </si>
  <si>
    <t>生野区</t>
    <rPh sb="0" eb="3">
      <t>イクノク</t>
    </rPh>
    <phoneticPr fontId="18"/>
  </si>
  <si>
    <t>城東区</t>
    <rPh sb="0" eb="3">
      <t>ジョウトウク</t>
    </rPh>
    <phoneticPr fontId="18"/>
  </si>
  <si>
    <t>中央区</t>
    <rPh sb="0" eb="3">
      <t>チュウオウク</t>
    </rPh>
    <phoneticPr fontId="18"/>
  </si>
  <si>
    <t>西区</t>
    <rPh sb="0" eb="2">
      <t>ニシク</t>
    </rPh>
    <phoneticPr fontId="18"/>
  </si>
  <si>
    <t>天王寺区</t>
    <rPh sb="0" eb="4">
      <t>テンノウジク</t>
    </rPh>
    <phoneticPr fontId="18"/>
  </si>
  <si>
    <t>浪速区</t>
    <rPh sb="0" eb="3">
      <t>ナニワク</t>
    </rPh>
    <phoneticPr fontId="18"/>
  </si>
  <si>
    <t>阿倍野区</t>
    <rPh sb="0" eb="4">
      <t>アベノク</t>
    </rPh>
    <phoneticPr fontId="18"/>
  </si>
  <si>
    <t>住之江区</t>
    <rPh sb="0" eb="4">
      <t>スミノエク</t>
    </rPh>
    <phoneticPr fontId="18"/>
  </si>
  <si>
    <t>住吉区</t>
    <rPh sb="0" eb="3">
      <t>スミヨシク</t>
    </rPh>
    <phoneticPr fontId="18"/>
  </si>
  <si>
    <t>東住吉区</t>
    <rPh sb="0" eb="4">
      <t>ヒガシスミヨシク</t>
    </rPh>
    <phoneticPr fontId="18"/>
  </si>
  <si>
    <t>平野区</t>
    <rPh sb="0" eb="3">
      <t>ヒラノク</t>
    </rPh>
    <phoneticPr fontId="18"/>
  </si>
  <si>
    <t>西成区</t>
    <rPh sb="0" eb="3">
      <t>ニシナリク</t>
    </rPh>
    <phoneticPr fontId="18"/>
  </si>
  <si>
    <t>大阪府集計</t>
    <rPh sb="0" eb="3">
      <t>オオサカフ</t>
    </rPh>
    <rPh sb="3" eb="5">
      <t>シュウケイ</t>
    </rPh>
    <phoneticPr fontId="17"/>
  </si>
  <si>
    <t>大阪市</t>
    <rPh sb="0" eb="3">
      <t>オオサカシ</t>
    </rPh>
    <phoneticPr fontId="17"/>
  </si>
  <si>
    <t>堺市</t>
    <rPh sb="0" eb="2">
      <t>サカイシ</t>
    </rPh>
    <phoneticPr fontId="17"/>
  </si>
  <si>
    <t>府下計</t>
    <rPh sb="0" eb="2">
      <t>フカ</t>
    </rPh>
    <rPh sb="2" eb="3">
      <t>ケイ</t>
    </rPh>
    <phoneticPr fontId="17"/>
  </si>
  <si>
    <t>当月分一覧</t>
    <rPh sb="0" eb="3">
      <t>トウゲツブン</t>
    </rPh>
    <rPh sb="3" eb="5">
      <t>イチラン</t>
    </rPh>
    <phoneticPr fontId="26"/>
  </si>
  <si>
    <t>前年度表1用</t>
    <rPh sb="0" eb="3">
      <t>ゼンネンド</t>
    </rPh>
    <rPh sb="3" eb="4">
      <t>ヒョウ</t>
    </rPh>
    <rPh sb="5" eb="6">
      <t>ヨウ</t>
    </rPh>
    <phoneticPr fontId="26"/>
  </si>
  <si>
    <t>月別市町村別自殺者集計表の使い方</t>
    <rPh sb="0" eb="2">
      <t>ツキベツ</t>
    </rPh>
    <rPh sb="2" eb="6">
      <t>シチョウソンベツ</t>
    </rPh>
    <rPh sb="6" eb="9">
      <t>ジサツシャ</t>
    </rPh>
    <rPh sb="9" eb="11">
      <t>シュウケイ</t>
    </rPh>
    <rPh sb="11" eb="12">
      <t>ヒョウ</t>
    </rPh>
    <rPh sb="13" eb="14">
      <t>ツカ</t>
    </rPh>
    <rPh sb="15" eb="16">
      <t>カタ</t>
    </rPh>
    <phoneticPr fontId="26"/>
  </si>
  <si>
    <t>１．市町村の番号を上記１～５０から選択して7列F行目に入力</t>
    <rPh sb="2" eb="5">
      <t>シチョウソン</t>
    </rPh>
    <rPh sb="6" eb="8">
      <t>バンゴウ</t>
    </rPh>
    <rPh sb="9" eb="11">
      <t>ジョウキ</t>
    </rPh>
    <rPh sb="17" eb="19">
      <t>センタク</t>
    </rPh>
    <rPh sb="22" eb="23">
      <t>レツ</t>
    </rPh>
    <rPh sb="24" eb="26">
      <t>ギョウメ</t>
    </rPh>
    <rPh sb="27" eb="29">
      <t>ニュウリョク</t>
    </rPh>
    <phoneticPr fontId="26"/>
  </si>
  <si>
    <t>２．必要な月を7行N列に入力</t>
    <rPh sb="2" eb="4">
      <t>ヒツヨウ</t>
    </rPh>
    <rPh sb="5" eb="6">
      <t>ツキ</t>
    </rPh>
    <rPh sb="8" eb="9">
      <t>ギョウ</t>
    </rPh>
    <rPh sb="10" eb="11">
      <t>レツ</t>
    </rPh>
    <rPh sb="12" eb="14">
      <t>ニュウリョク</t>
    </rPh>
    <phoneticPr fontId="26"/>
  </si>
  <si>
    <t>３．表2以下の大阪府集計は一部集計を公表していない市町村があるので注意して下さい</t>
    <rPh sb="2" eb="3">
      <t>ヒョウ</t>
    </rPh>
    <rPh sb="4" eb="6">
      <t>イカ</t>
    </rPh>
    <rPh sb="7" eb="10">
      <t>オオサカフ</t>
    </rPh>
    <rPh sb="10" eb="12">
      <t>シュウケイ</t>
    </rPh>
    <rPh sb="13" eb="15">
      <t>イチブ</t>
    </rPh>
    <rPh sb="15" eb="17">
      <t>シュウケイ</t>
    </rPh>
    <rPh sb="18" eb="20">
      <t>コウヒョウ</t>
    </rPh>
    <rPh sb="25" eb="28">
      <t>シチョウソン</t>
    </rPh>
    <rPh sb="33" eb="35">
      <t>チュウイ</t>
    </rPh>
    <rPh sb="37" eb="38">
      <t>クダ</t>
    </rPh>
    <phoneticPr fontId="26"/>
  </si>
  <si>
    <t>　　すべての項目において府全体の集計ができているものではありません。</t>
    <rPh sb="6" eb="8">
      <t>コウモク</t>
    </rPh>
    <rPh sb="12" eb="13">
      <t>フ</t>
    </rPh>
    <rPh sb="13" eb="15">
      <t>ゼンタイ</t>
    </rPh>
    <rPh sb="16" eb="18">
      <t>シュウケイ</t>
    </rPh>
    <phoneticPr fontId="26"/>
  </si>
  <si>
    <t>　　更新ボタンを押すと月別のデータはすべて消去されて元に戻すことはできません</t>
    <rPh sb="2" eb="4">
      <t>コウシン</t>
    </rPh>
    <rPh sb="8" eb="9">
      <t>オ</t>
    </rPh>
    <rPh sb="11" eb="13">
      <t>ツキベツ</t>
    </rPh>
    <rPh sb="21" eb="23">
      <t>ショウキョ</t>
    </rPh>
    <rPh sb="26" eb="27">
      <t>モト</t>
    </rPh>
    <rPh sb="28" eb="29">
      <t>モド</t>
    </rPh>
    <phoneticPr fontId="26"/>
  </si>
  <si>
    <t>５．大阪府集計のデータ（B5表)を月別シートの90行目に貼り付ける</t>
    <rPh sb="2" eb="7">
      <t>オオサカフシュウケイ</t>
    </rPh>
    <rPh sb="14" eb="15">
      <t>ヒョウ</t>
    </rPh>
    <rPh sb="17" eb="19">
      <t>ツキベツ</t>
    </rPh>
    <rPh sb="25" eb="26">
      <t>ギョウ</t>
    </rPh>
    <rPh sb="26" eb="27">
      <t>メ</t>
    </rPh>
    <rPh sb="28" eb="29">
      <t>ハ</t>
    </rPh>
    <rPh sb="30" eb="31">
      <t>ツ</t>
    </rPh>
    <phoneticPr fontId="26"/>
  </si>
  <si>
    <t>大阪府</t>
  </si>
  <si>
    <t>7月</t>
    <rPh sb="1" eb="2">
      <t>ガツ</t>
    </rPh>
    <phoneticPr fontId="18"/>
  </si>
  <si>
    <t>8月</t>
    <rPh sb="1" eb="2">
      <t>ガツ</t>
    </rPh>
    <phoneticPr fontId="18"/>
  </si>
  <si>
    <t>9月</t>
    <rPh sb="1" eb="2">
      <t>ガツ</t>
    </rPh>
    <phoneticPr fontId="18"/>
  </si>
  <si>
    <t>10月</t>
    <rPh sb="2" eb="3">
      <t>ガツ</t>
    </rPh>
    <phoneticPr fontId="18"/>
  </si>
  <si>
    <t>11月</t>
    <rPh sb="2" eb="3">
      <t>ガツ</t>
    </rPh>
    <phoneticPr fontId="18"/>
  </si>
  <si>
    <t>12月</t>
    <rPh sb="2" eb="3">
      <t>ガツ</t>
    </rPh>
    <phoneticPr fontId="18"/>
  </si>
  <si>
    <t>計</t>
    <rPh sb="0" eb="1">
      <t>ケイ</t>
    </rPh>
    <phoneticPr fontId="18"/>
  </si>
  <si>
    <t>　　表2  年齢別自殺者数</t>
    <rPh sb="2" eb="3">
      <t>ヒョウ</t>
    </rPh>
    <rPh sb="6" eb="8">
      <t>ネンレイ</t>
    </rPh>
    <rPh sb="8" eb="9">
      <t>ベツ</t>
    </rPh>
    <rPh sb="9" eb="11">
      <t>ジサツ</t>
    </rPh>
    <rPh sb="11" eb="12">
      <t>シャ</t>
    </rPh>
    <rPh sb="12" eb="13">
      <t>スウ</t>
    </rPh>
    <phoneticPr fontId="18"/>
  </si>
  <si>
    <t>年齢別</t>
    <rPh sb="0" eb="2">
      <t>ネンレイ</t>
    </rPh>
    <rPh sb="2" eb="3">
      <t>ベツ</t>
    </rPh>
    <phoneticPr fontId="18"/>
  </si>
  <si>
    <t>80歳以上</t>
    <rPh sb="2" eb="5">
      <t>サイイジョウ</t>
    </rPh>
    <phoneticPr fontId="18"/>
  </si>
  <si>
    <t>4月</t>
    <rPh sb="1" eb="2">
      <t>ガツ</t>
    </rPh>
    <phoneticPr fontId="18"/>
  </si>
  <si>
    <t>5月</t>
    <rPh sb="1" eb="2">
      <t>ガツ</t>
    </rPh>
    <phoneticPr fontId="18"/>
  </si>
  <si>
    <t>6月</t>
    <rPh sb="1" eb="2">
      <t>ガツ</t>
    </rPh>
    <phoneticPr fontId="18"/>
  </si>
  <si>
    <t>　　表3　同居人の有無別自殺者数</t>
    <rPh sb="2" eb="3">
      <t>ヒョウ</t>
    </rPh>
    <rPh sb="5" eb="7">
      <t>ドウキョ</t>
    </rPh>
    <rPh sb="7" eb="8">
      <t>ニン</t>
    </rPh>
    <rPh sb="9" eb="11">
      <t>ウム</t>
    </rPh>
    <rPh sb="11" eb="12">
      <t>ベツ</t>
    </rPh>
    <rPh sb="12" eb="14">
      <t>ジサツ</t>
    </rPh>
    <rPh sb="14" eb="15">
      <t>シャ</t>
    </rPh>
    <rPh sb="15" eb="16">
      <t>スウ</t>
    </rPh>
    <phoneticPr fontId="17"/>
  </si>
  <si>
    <t>あり</t>
    <phoneticPr fontId="18"/>
  </si>
  <si>
    <t>なし</t>
    <phoneticPr fontId="18"/>
  </si>
  <si>
    <t>男</t>
    <phoneticPr fontId="18"/>
  </si>
  <si>
    <t>女</t>
    <phoneticPr fontId="18"/>
  </si>
  <si>
    <t>　　表4　職業別自殺者数</t>
    <rPh sb="2" eb="3">
      <t>ヒョウ</t>
    </rPh>
    <rPh sb="5" eb="7">
      <t>ショクギョウ</t>
    </rPh>
    <rPh sb="7" eb="8">
      <t>ベツ</t>
    </rPh>
    <rPh sb="8" eb="10">
      <t>ジサツ</t>
    </rPh>
    <rPh sb="10" eb="11">
      <t>シャ</t>
    </rPh>
    <rPh sb="11" eb="12">
      <t>スウ</t>
    </rPh>
    <phoneticPr fontId="18"/>
  </si>
  <si>
    <t>学生・生徒等</t>
    <phoneticPr fontId="18"/>
  </si>
  <si>
    <t>　　表5　場所別自殺者数</t>
    <rPh sb="2" eb="3">
      <t>ヒョウ</t>
    </rPh>
    <rPh sb="5" eb="7">
      <t>バショ</t>
    </rPh>
    <rPh sb="7" eb="8">
      <t>ベツ</t>
    </rPh>
    <rPh sb="8" eb="10">
      <t>ジサツ</t>
    </rPh>
    <rPh sb="10" eb="11">
      <t>シャ</t>
    </rPh>
    <rPh sb="11" eb="12">
      <t>スウ</t>
    </rPh>
    <phoneticPr fontId="17"/>
  </si>
  <si>
    <t>自宅等</t>
    <phoneticPr fontId="18"/>
  </si>
  <si>
    <t>高層ビル</t>
    <phoneticPr fontId="18"/>
  </si>
  <si>
    <t>乗物</t>
    <phoneticPr fontId="18"/>
  </si>
  <si>
    <t>海（湖）・河川等</t>
    <phoneticPr fontId="18"/>
  </si>
  <si>
    <t>山</t>
    <phoneticPr fontId="18"/>
  </si>
  <si>
    <t>その他</t>
    <phoneticPr fontId="18"/>
  </si>
  <si>
    <t>不詳</t>
    <phoneticPr fontId="18"/>
  </si>
  <si>
    <t>　　表6　手段別自殺者数</t>
    <rPh sb="2" eb="3">
      <t>ヒョウ</t>
    </rPh>
    <rPh sb="5" eb="7">
      <t>シュダン</t>
    </rPh>
    <rPh sb="7" eb="8">
      <t>ベツ</t>
    </rPh>
    <rPh sb="8" eb="10">
      <t>ジサツ</t>
    </rPh>
    <rPh sb="10" eb="11">
      <t>シャ</t>
    </rPh>
    <rPh sb="11" eb="12">
      <t>スウ</t>
    </rPh>
    <phoneticPr fontId="18"/>
  </si>
  <si>
    <t>首つり</t>
    <phoneticPr fontId="18"/>
  </si>
  <si>
    <t>服毒</t>
    <phoneticPr fontId="18"/>
  </si>
  <si>
    <t>練炭等</t>
    <phoneticPr fontId="18"/>
  </si>
  <si>
    <t>飛降り</t>
    <phoneticPr fontId="18"/>
  </si>
  <si>
    <t>飛込み</t>
    <phoneticPr fontId="18"/>
  </si>
  <si>
    <t>　　表7  時間帯別自殺者数</t>
    <rPh sb="2" eb="3">
      <t>ヒョウ</t>
    </rPh>
    <rPh sb="6" eb="9">
      <t>ジカンタイ</t>
    </rPh>
    <rPh sb="9" eb="10">
      <t>ベツ</t>
    </rPh>
    <rPh sb="10" eb="12">
      <t>ジサツ</t>
    </rPh>
    <rPh sb="12" eb="13">
      <t>シャ</t>
    </rPh>
    <rPh sb="13" eb="14">
      <t>スウ</t>
    </rPh>
    <phoneticPr fontId="18"/>
  </si>
  <si>
    <t>20-22時</t>
    <phoneticPr fontId="18"/>
  </si>
  <si>
    <t>22-24時</t>
    <phoneticPr fontId="18"/>
  </si>
  <si>
    <t>　　表8　曜日別自殺者数</t>
    <rPh sb="2" eb="3">
      <t>ヒョウ</t>
    </rPh>
    <rPh sb="5" eb="7">
      <t>ヨウビ</t>
    </rPh>
    <rPh sb="7" eb="8">
      <t>ベツ</t>
    </rPh>
    <rPh sb="8" eb="10">
      <t>ジサツ</t>
    </rPh>
    <rPh sb="10" eb="11">
      <t>シャ</t>
    </rPh>
    <rPh sb="11" eb="12">
      <t>スウ</t>
    </rPh>
    <phoneticPr fontId="18"/>
  </si>
  <si>
    <t>男</t>
    <phoneticPr fontId="18"/>
  </si>
  <si>
    <t>女</t>
    <phoneticPr fontId="18"/>
  </si>
  <si>
    <t>　　表9　　原因動機別自殺者数</t>
    <rPh sb="2" eb="3">
      <t>ヒョウ</t>
    </rPh>
    <rPh sb="6" eb="8">
      <t>ゲンイン</t>
    </rPh>
    <rPh sb="8" eb="10">
      <t>ドウキ</t>
    </rPh>
    <rPh sb="10" eb="11">
      <t>ベツ</t>
    </rPh>
    <rPh sb="11" eb="13">
      <t>ジサツ</t>
    </rPh>
    <rPh sb="13" eb="14">
      <t>シャ</t>
    </rPh>
    <rPh sb="14" eb="15">
      <t>スウ</t>
    </rPh>
    <phoneticPr fontId="18"/>
  </si>
  <si>
    <t>経済・生活問題</t>
    <phoneticPr fontId="18"/>
  </si>
  <si>
    <t>　表10　自殺未遂歴の有無別</t>
    <rPh sb="1" eb="2">
      <t>ヒョウ</t>
    </rPh>
    <rPh sb="5" eb="7">
      <t>ジサツ</t>
    </rPh>
    <rPh sb="7" eb="9">
      <t>ミスイ</t>
    </rPh>
    <rPh sb="9" eb="10">
      <t>レキ</t>
    </rPh>
    <rPh sb="11" eb="13">
      <t>ウム</t>
    </rPh>
    <rPh sb="13" eb="14">
      <t>ベツ</t>
    </rPh>
    <phoneticPr fontId="18"/>
  </si>
  <si>
    <t>各月分一覧</t>
    <rPh sb="0" eb="1">
      <t>カク</t>
    </rPh>
    <rPh sb="2" eb="3">
      <t>ブン</t>
    </rPh>
    <rPh sb="3" eb="5">
      <t>イチラン</t>
    </rPh>
    <phoneticPr fontId="26"/>
  </si>
  <si>
    <t>(単位：人)</t>
    <rPh sb="1" eb="3">
      <t>タンイ</t>
    </rPh>
    <rPh sb="4" eb="5">
      <t>ヒト</t>
    </rPh>
    <phoneticPr fontId="18"/>
  </si>
  <si>
    <t>自営業・家族従事者　</t>
    <phoneticPr fontId="18"/>
  </si>
  <si>
    <t>被雇用・勤め人</t>
    <phoneticPr fontId="18"/>
  </si>
  <si>
    <t>学生・生徒等</t>
    <phoneticPr fontId="18"/>
  </si>
  <si>
    <t>経済・生活問題</t>
    <phoneticPr fontId="18"/>
  </si>
  <si>
    <t>首つり</t>
    <phoneticPr fontId="18"/>
  </si>
  <si>
    <t>服毒</t>
    <phoneticPr fontId="18"/>
  </si>
  <si>
    <t>練炭等</t>
    <phoneticPr fontId="18"/>
  </si>
  <si>
    <t>飛降り</t>
    <phoneticPr fontId="18"/>
  </si>
  <si>
    <t>飛込み</t>
    <phoneticPr fontId="18"/>
  </si>
  <si>
    <t>その他</t>
    <phoneticPr fontId="18"/>
  </si>
  <si>
    <t>不詳</t>
    <phoneticPr fontId="18"/>
  </si>
  <si>
    <t>男</t>
    <phoneticPr fontId="18"/>
  </si>
  <si>
    <t>女</t>
    <phoneticPr fontId="18"/>
  </si>
  <si>
    <t/>
  </si>
  <si>
    <t>７．年間数値グラフシートは集計表（本シート）に連動しています</t>
    <rPh sb="2" eb="4">
      <t>ネンカン</t>
    </rPh>
    <rPh sb="4" eb="6">
      <t>スウチ</t>
    </rPh>
    <rPh sb="13" eb="15">
      <t>シュウケイ</t>
    </rPh>
    <rPh sb="15" eb="16">
      <t>ヒョウ</t>
    </rPh>
    <rPh sb="17" eb="18">
      <t>ホン</t>
    </rPh>
    <rPh sb="23" eb="25">
      <t>レンドウ</t>
    </rPh>
    <phoneticPr fontId="26"/>
  </si>
  <si>
    <t>【平成○○年○月中における○○市の自殺者数の内訳】</t>
    <rPh sb="7" eb="8">
      <t>ガツ</t>
    </rPh>
    <rPh sb="15" eb="16">
      <t>シ</t>
    </rPh>
    <rPh sb="16" eb="17">
      <t>トヨイチ</t>
    </rPh>
    <rPh sb="19" eb="20">
      <t>シャ</t>
    </rPh>
    <rPh sb="20" eb="21">
      <t>スウ</t>
    </rPh>
    <phoneticPr fontId="18"/>
  </si>
  <si>
    <t>４．厚生労働省の月別自殺集計が出た時点で随時大阪のデータ（B7表)を月別シートに貼り付ける</t>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6"/>
  </si>
  <si>
    <t xml:space="preserve">  ※月によって市町村不明の自殺者があります。　集計表の最後尾に記載されているので注意して下さい。</t>
    <rPh sb="3" eb="4">
      <t>ツキ</t>
    </rPh>
    <rPh sb="8" eb="13">
      <t>シチョウソンフメイ</t>
    </rPh>
    <rPh sb="14" eb="17">
      <t>ジサツシャ</t>
    </rPh>
    <rPh sb="24" eb="26">
      <t>シュウケイ</t>
    </rPh>
    <rPh sb="26" eb="27">
      <t>ヒョウ</t>
    </rPh>
    <rPh sb="28" eb="31">
      <t>サイコウビ</t>
    </rPh>
    <rPh sb="32" eb="34">
      <t>キサイ</t>
    </rPh>
    <rPh sb="41" eb="43">
      <t>チュウイ</t>
    </rPh>
    <rPh sb="45" eb="46">
      <t>クダ</t>
    </rPh>
    <phoneticPr fontId="17"/>
  </si>
  <si>
    <t>　　※更新ボタンを押すと月別のデータはすべて消去されて元に戻すことはできません</t>
    <rPh sb="3" eb="5">
      <t>コウシン</t>
    </rPh>
    <rPh sb="9" eb="10">
      <t>オ</t>
    </rPh>
    <rPh sb="12" eb="14">
      <t>ツキベツ</t>
    </rPh>
    <rPh sb="22" eb="24">
      <t>ショウキョ</t>
    </rPh>
    <rPh sb="27" eb="28">
      <t>モト</t>
    </rPh>
    <rPh sb="29" eb="30">
      <t>モド</t>
    </rPh>
    <phoneticPr fontId="26"/>
  </si>
  <si>
    <t>※自殺の統計（厚生労働省自殺対策推進室）から抜粋</t>
    <rPh sb="1" eb="3">
      <t>ジサツ</t>
    </rPh>
    <rPh sb="4" eb="6">
      <t>トウケイ</t>
    </rPh>
    <rPh sb="7" eb="12">
      <t>コウセイロウドウショウ</t>
    </rPh>
    <rPh sb="12" eb="14">
      <t>ジサツ</t>
    </rPh>
    <rPh sb="14" eb="16">
      <t>タイサク</t>
    </rPh>
    <rPh sb="16" eb="19">
      <t>スイシンシツ</t>
    </rPh>
    <rPh sb="22" eb="24">
      <t>バッスイ</t>
    </rPh>
    <phoneticPr fontId="18"/>
  </si>
  <si>
    <t>(単位：人)</t>
    <rPh sb="1" eb="3">
      <t>タンイ</t>
    </rPh>
    <rPh sb="4" eb="5">
      <t>ヒト</t>
    </rPh>
    <phoneticPr fontId="27"/>
  </si>
  <si>
    <t>男</t>
    <rPh sb="0" eb="1">
      <t>オトコ</t>
    </rPh>
    <phoneticPr fontId="27"/>
  </si>
  <si>
    <t>女</t>
    <rPh sb="0" eb="1">
      <t>オンナ</t>
    </rPh>
    <phoneticPr fontId="27"/>
  </si>
  <si>
    <t>総数</t>
    <rPh sb="0" eb="2">
      <t>ソウスウ</t>
    </rPh>
    <phoneticPr fontId="27"/>
  </si>
  <si>
    <t>年齢(10歳階級）別</t>
    <rPh sb="0" eb="2">
      <t>ネンレイ</t>
    </rPh>
    <rPh sb="5" eb="6">
      <t>サイ</t>
    </rPh>
    <rPh sb="6" eb="8">
      <t>カイキュウ</t>
    </rPh>
    <rPh sb="9" eb="10">
      <t>ベツ</t>
    </rPh>
    <phoneticPr fontId="27"/>
  </si>
  <si>
    <t>20歳未満</t>
    <rPh sb="2" eb="3">
      <t>サイ</t>
    </rPh>
    <rPh sb="3" eb="5">
      <t>ミマン</t>
    </rPh>
    <phoneticPr fontId="27"/>
  </si>
  <si>
    <t>20～29歳</t>
    <rPh sb="5" eb="6">
      <t>サイ</t>
    </rPh>
    <phoneticPr fontId="27"/>
  </si>
  <si>
    <t>30～39歳</t>
    <rPh sb="5" eb="6">
      <t>サイ</t>
    </rPh>
    <phoneticPr fontId="27"/>
  </si>
  <si>
    <t>40～49歳</t>
    <rPh sb="5" eb="6">
      <t>サイ</t>
    </rPh>
    <phoneticPr fontId="27"/>
  </si>
  <si>
    <t>50～59歳</t>
    <rPh sb="5" eb="6">
      <t>サイ</t>
    </rPh>
    <phoneticPr fontId="27"/>
  </si>
  <si>
    <t>60～69歳</t>
    <rPh sb="5" eb="6">
      <t>サイ</t>
    </rPh>
    <phoneticPr fontId="27"/>
  </si>
  <si>
    <t>70～79歳</t>
    <rPh sb="5" eb="6">
      <t>サイ</t>
    </rPh>
    <phoneticPr fontId="27"/>
  </si>
  <si>
    <t>80歳以上</t>
    <rPh sb="2" eb="3">
      <t>サイ</t>
    </rPh>
    <rPh sb="3" eb="5">
      <t>イジョウ</t>
    </rPh>
    <phoneticPr fontId="27"/>
  </si>
  <si>
    <t>不詳</t>
    <rPh sb="0" eb="2">
      <t>フショウ</t>
    </rPh>
    <phoneticPr fontId="27"/>
  </si>
  <si>
    <t>男</t>
  </si>
  <si>
    <t>女</t>
  </si>
  <si>
    <t>自営業・家族従事者　</t>
  </si>
  <si>
    <t>0－2時</t>
    <rPh sb="3" eb="4">
      <t>ジ</t>
    </rPh>
    <phoneticPr fontId="27"/>
  </si>
  <si>
    <t>2-4時</t>
    <rPh sb="3" eb="4">
      <t>ジ</t>
    </rPh>
    <phoneticPr fontId="27"/>
  </si>
  <si>
    <t>4-6時</t>
    <rPh sb="3" eb="4">
      <t>ジ</t>
    </rPh>
    <phoneticPr fontId="27"/>
  </si>
  <si>
    <t>6-8時</t>
    <rPh sb="3" eb="4">
      <t>ジ</t>
    </rPh>
    <phoneticPr fontId="27"/>
  </si>
  <si>
    <t>8-10時</t>
    <rPh sb="4" eb="5">
      <t>ジ</t>
    </rPh>
    <phoneticPr fontId="27"/>
  </si>
  <si>
    <t>10-12時</t>
    <rPh sb="5" eb="6">
      <t>ジ</t>
    </rPh>
    <phoneticPr fontId="27"/>
  </si>
  <si>
    <t>12-14時</t>
    <rPh sb="5" eb="6">
      <t>ジ</t>
    </rPh>
    <phoneticPr fontId="27"/>
  </si>
  <si>
    <t>14-16時</t>
    <rPh sb="5" eb="6">
      <t>ジ</t>
    </rPh>
    <phoneticPr fontId="27"/>
  </si>
  <si>
    <t>16-18時</t>
    <rPh sb="5" eb="6">
      <t>ジ</t>
    </rPh>
    <phoneticPr fontId="27"/>
  </si>
  <si>
    <t>18-20時</t>
    <rPh sb="5" eb="6">
      <t>ジ</t>
    </rPh>
    <phoneticPr fontId="27"/>
  </si>
  <si>
    <t>日曜</t>
    <rPh sb="0" eb="2">
      <t>ニチヨウ</t>
    </rPh>
    <phoneticPr fontId="27"/>
  </si>
  <si>
    <t>月曜</t>
    <rPh sb="0" eb="2">
      <t>ゲツヨウ</t>
    </rPh>
    <phoneticPr fontId="27"/>
  </si>
  <si>
    <t>火曜</t>
    <rPh sb="0" eb="2">
      <t>カヨウ</t>
    </rPh>
    <phoneticPr fontId="27"/>
  </si>
  <si>
    <t>水曜</t>
    <rPh sb="0" eb="2">
      <t>スイヨウ</t>
    </rPh>
    <phoneticPr fontId="27"/>
  </si>
  <si>
    <t>木曜</t>
    <rPh sb="0" eb="2">
      <t>モクヨウ</t>
    </rPh>
    <phoneticPr fontId="27"/>
  </si>
  <si>
    <t>金曜</t>
    <rPh sb="0" eb="2">
      <t>キンヨウ</t>
    </rPh>
    <phoneticPr fontId="27"/>
  </si>
  <si>
    <t>土曜</t>
    <rPh sb="0" eb="2">
      <t>ドヨウ</t>
    </rPh>
    <phoneticPr fontId="27"/>
  </si>
  <si>
    <t>集計数を公表しない市町村があります</t>
    <rPh sb="0" eb="2">
      <t>シュウケイ</t>
    </rPh>
    <rPh sb="2" eb="3">
      <t>スウ</t>
    </rPh>
    <rPh sb="4" eb="6">
      <t>コウヒョウ</t>
    </rPh>
    <rPh sb="9" eb="12">
      <t>シチョウソン</t>
    </rPh>
    <phoneticPr fontId="17"/>
  </si>
  <si>
    <t>月別市町村別自殺者集計表（発見日・住居地）の使い方</t>
    <rPh sb="0" eb="2">
      <t>ツキベツ</t>
    </rPh>
    <rPh sb="2" eb="6">
      <t>シチョウソンベツ</t>
    </rPh>
    <rPh sb="6" eb="9">
      <t>ジサツシャ</t>
    </rPh>
    <rPh sb="9" eb="11">
      <t>シュウケイ</t>
    </rPh>
    <rPh sb="11" eb="12">
      <t>ヒョウ</t>
    </rPh>
    <rPh sb="13" eb="16">
      <t>ハッケンビ</t>
    </rPh>
    <rPh sb="17" eb="20">
      <t>ジュウキョチ</t>
    </rPh>
    <rPh sb="22" eb="23">
      <t>ツカ</t>
    </rPh>
    <rPh sb="24" eb="25">
      <t>カタ</t>
    </rPh>
    <phoneticPr fontId="26"/>
  </si>
  <si>
    <r>
      <t>５．大阪府集計のデータ</t>
    </r>
    <r>
      <rPr>
        <b/>
        <sz val="11"/>
        <color theme="1"/>
        <rFont val="ＭＳ Ｐゴシック"/>
        <family val="3"/>
        <charset val="128"/>
        <scheme val="minor"/>
      </rPr>
      <t>（B5表)</t>
    </r>
    <r>
      <rPr>
        <sz val="11"/>
        <color theme="1"/>
        <rFont val="ＭＳ Ｐゴシック"/>
        <family val="2"/>
        <scheme val="minor"/>
      </rPr>
      <t>を月別シートの90行目に貼り付ける</t>
    </r>
    <rPh sb="2" eb="7">
      <t>オオサカフシュウケイ</t>
    </rPh>
    <rPh sb="14" eb="15">
      <t>ヒョウ</t>
    </rPh>
    <rPh sb="17" eb="19">
      <t>ツキベツ</t>
    </rPh>
    <rPh sb="25" eb="26">
      <t>ギョウ</t>
    </rPh>
    <rPh sb="26" eb="27">
      <t>メ</t>
    </rPh>
    <rPh sb="28" eb="29">
      <t>ハ</t>
    </rPh>
    <rPh sb="30" eb="31">
      <t>ツ</t>
    </rPh>
    <phoneticPr fontId="26"/>
  </si>
  <si>
    <r>
      <t>４．厚生労働省の月別自殺集計が出た時点で随時大阪のデータ</t>
    </r>
    <r>
      <rPr>
        <b/>
        <sz val="11"/>
        <color theme="1"/>
        <rFont val="ＭＳ Ｐゴシック"/>
        <family val="3"/>
        <charset val="128"/>
        <scheme val="minor"/>
      </rPr>
      <t>（B7表)</t>
    </r>
    <r>
      <rPr>
        <sz val="11"/>
        <color theme="1"/>
        <rFont val="ＭＳ Ｐゴシック"/>
        <family val="2"/>
        <scheme val="minor"/>
      </rPr>
      <t>を月別シートに貼り付ける</t>
    </r>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6"/>
  </si>
  <si>
    <t>B5表</t>
    <rPh sb="2" eb="3">
      <t>ヒョウ</t>
    </rPh>
    <phoneticPr fontId="17"/>
  </si>
  <si>
    <t>　　　D90とD92の数値が異なっている場合市町村不明の自殺者があります</t>
    <rPh sb="11" eb="13">
      <t>スウチ</t>
    </rPh>
    <rPh sb="14" eb="15">
      <t>コト</t>
    </rPh>
    <rPh sb="20" eb="22">
      <t>バアイ</t>
    </rPh>
    <phoneticPr fontId="17"/>
  </si>
  <si>
    <t>　　から大阪府の集計部分を旧市町村総、旧市町村男、旧市町村女のそれぞれのシートに値貼付けする</t>
    <rPh sb="14" eb="17">
      <t>シチョウソン</t>
    </rPh>
    <rPh sb="17" eb="18">
      <t>ソウ</t>
    </rPh>
    <rPh sb="19" eb="23">
      <t>キュウシチョウソン</t>
    </rPh>
    <rPh sb="23" eb="24">
      <t>オトコ</t>
    </rPh>
    <rPh sb="25" eb="29">
      <t>キュウシチョウソン</t>
    </rPh>
    <rPh sb="29" eb="30">
      <t>オンナ</t>
    </rPh>
    <phoneticPr fontId="17"/>
  </si>
  <si>
    <t>９．年間数値グラフシートは市町村別自殺者集計表シートに連動しています</t>
    <rPh sb="2" eb="4">
      <t>ネンカン</t>
    </rPh>
    <rPh sb="4" eb="6">
      <t>スウチ</t>
    </rPh>
    <rPh sb="13" eb="22">
      <t>シチョウソンベツジサツシャシュウケイ</t>
    </rPh>
    <rPh sb="22" eb="23">
      <t>ヒョウ</t>
    </rPh>
    <rPh sb="27" eb="29">
      <t>レンドウ</t>
    </rPh>
    <phoneticPr fontId="26"/>
  </si>
  <si>
    <t>※前年度のデータ（確定値）は３月２０日頃に公表されるので　７・８の作業ほそれ以降になります。</t>
    <rPh sb="1" eb="4">
      <t>ゼンネンド</t>
    </rPh>
    <rPh sb="9" eb="12">
      <t>カクテイチ</t>
    </rPh>
    <rPh sb="15" eb="16">
      <t>ガツ</t>
    </rPh>
    <rPh sb="18" eb="19">
      <t>ニチ</t>
    </rPh>
    <rPh sb="19" eb="20">
      <t>コロ</t>
    </rPh>
    <rPh sb="21" eb="23">
      <t>コウヒョウ</t>
    </rPh>
    <rPh sb="33" eb="35">
      <t>サギョウ</t>
    </rPh>
    <rPh sb="38" eb="40">
      <t>イコウ</t>
    </rPh>
    <phoneticPr fontId="17"/>
  </si>
  <si>
    <t>男性</t>
  </si>
  <si>
    <t>女性</t>
  </si>
  <si>
    <t>新年度の自殺者数をBY列に貼り付ける</t>
  </si>
  <si>
    <t>　　表６　手段別自殺者数</t>
    <rPh sb="2" eb="3">
      <t>ヒョウ</t>
    </rPh>
    <rPh sb="5" eb="7">
      <t>シュダン</t>
    </rPh>
    <rPh sb="7" eb="8">
      <t>ベツ</t>
    </rPh>
    <rPh sb="8" eb="10">
      <t>ジサツ</t>
    </rPh>
    <rPh sb="10" eb="11">
      <t>シャ</t>
    </rPh>
    <rPh sb="11" eb="12">
      <t>スウ</t>
    </rPh>
    <phoneticPr fontId="18"/>
  </si>
  <si>
    <t>　　表９　原因動機別自殺者数(複数回答）</t>
    <rPh sb="2" eb="3">
      <t>ヒョウ</t>
    </rPh>
    <rPh sb="5" eb="7">
      <t>ゲンイン</t>
    </rPh>
    <rPh sb="7" eb="9">
      <t>ドウキ</t>
    </rPh>
    <rPh sb="9" eb="10">
      <t>ベツ</t>
    </rPh>
    <rPh sb="10" eb="12">
      <t>ジサツ</t>
    </rPh>
    <rPh sb="12" eb="13">
      <t>シャ</t>
    </rPh>
    <rPh sb="13" eb="14">
      <t>スウ</t>
    </rPh>
    <rPh sb="15" eb="17">
      <t>フクスウ</t>
    </rPh>
    <rPh sb="17" eb="19">
      <t>カイトウ</t>
    </rPh>
    <phoneticPr fontId="18"/>
  </si>
  <si>
    <t>平成</t>
    <rPh sb="0" eb="2">
      <t>ヘイセイ</t>
    </rPh>
    <phoneticPr fontId="26"/>
  </si>
  <si>
    <t>大阪府</t>
    <rPh sb="0" eb="3">
      <t>オオサカフ</t>
    </rPh>
    <phoneticPr fontId="17"/>
  </si>
  <si>
    <t>令和</t>
    <rPh sb="0" eb="2">
      <t>レイワ</t>
    </rPh>
    <phoneticPr fontId="26"/>
  </si>
  <si>
    <t>７．前年度のデータ（R○○住居地全市町村自殺統計B7ファイルの各市町村別シートの大阪府集計）を旧年度集計シートに値貼付けする</t>
    <rPh sb="2" eb="5">
      <t>ゼンネンド</t>
    </rPh>
    <rPh sb="13" eb="16">
      <t>ジュウキョチ</t>
    </rPh>
    <rPh sb="16" eb="17">
      <t>ゼン</t>
    </rPh>
    <rPh sb="17" eb="20">
      <t>シチョウソン</t>
    </rPh>
    <rPh sb="20" eb="22">
      <t>ジサツ</t>
    </rPh>
    <rPh sb="22" eb="24">
      <t>トウケイ</t>
    </rPh>
    <rPh sb="31" eb="36">
      <t>カクシチョウソンベツ</t>
    </rPh>
    <rPh sb="40" eb="43">
      <t>オオサカフ</t>
    </rPh>
    <rPh sb="43" eb="45">
      <t>シュウケイ</t>
    </rPh>
    <rPh sb="47" eb="52">
      <t>キュウネンドシュウケイ</t>
    </rPh>
    <rPh sb="56" eb="57">
      <t>アタイ</t>
    </rPh>
    <rPh sb="57" eb="59">
      <t>ハリツ</t>
    </rPh>
    <phoneticPr fontId="26"/>
  </si>
  <si>
    <t>８．前年度のデータ（R○○住居地全市町村自殺統計B7ファイルの(総数)、(男)、(女)の各シート）</t>
    <rPh sb="2" eb="5">
      <t>ゼンネンド</t>
    </rPh>
    <rPh sb="13" eb="16">
      <t>ジュウキョチ</t>
    </rPh>
    <rPh sb="16" eb="17">
      <t>ゼン</t>
    </rPh>
    <rPh sb="17" eb="20">
      <t>シチョウソン</t>
    </rPh>
    <rPh sb="20" eb="22">
      <t>ジサツ</t>
    </rPh>
    <rPh sb="22" eb="24">
      <t>トウケイ</t>
    </rPh>
    <rPh sb="32" eb="34">
      <t>ソウスウ</t>
    </rPh>
    <rPh sb="37" eb="38">
      <t>オトコ</t>
    </rPh>
    <rPh sb="39" eb="40">
      <t>クニオ</t>
    </rPh>
    <rPh sb="41" eb="42">
      <t>オンナ</t>
    </rPh>
    <rPh sb="44" eb="45">
      <t>カク</t>
    </rPh>
    <phoneticPr fontId="26"/>
  </si>
  <si>
    <t>【令和2年中における月別の大阪府の自殺の内訳】　（発見日・住居地）</t>
  </si>
  <si>
    <t>※「地域における自殺の基礎資料（令和2年12月暫定値）」[発見日・住所地]から抜粋</t>
  </si>
  <si>
    <t xml:space="preserve">    警察庁自殺データ（令和2年12月（速報値））を厚生労働省自殺対策推進室が再集計</t>
  </si>
  <si>
    <t>令和2年
(暫定値）</t>
  </si>
  <si>
    <t>－</t>
  </si>
  <si>
    <t>令和元年  （暫定値）</t>
    <rPh sb="0" eb="2">
      <t>レイワ</t>
    </rPh>
    <rPh sb="2" eb="3">
      <t>ガン</t>
    </rPh>
    <phoneticPr fontId="26"/>
  </si>
  <si>
    <t>対前年増減数（月別）                 R2-R1</t>
  </si>
  <si>
    <t>対前年増減数（累計）                 R2-R1</t>
  </si>
  <si>
    <t>※平成19年に自殺統計原票を改正し、遺書等の自殺を裏付ける資料により明らかに推定できる原因・動機を3つまで計上することとしたため、原因・動機特定者の原因・動機別の和と原因・動機特定者数とは一致しない。</t>
  </si>
  <si>
    <t>令和2年</t>
  </si>
  <si>
    <t>４５行目より以下に昨年との比較グラフがあります</t>
    <rPh sb="2" eb="4">
      <t>ギョウメ</t>
    </rPh>
    <rPh sb="6" eb="8">
      <t>イカ</t>
    </rPh>
    <rPh sb="9" eb="11">
      <t>サクネン</t>
    </rPh>
    <rPh sb="13" eb="15">
      <t>ヒカク</t>
    </rPh>
    <phoneticPr fontId="18"/>
  </si>
  <si>
    <t>旧年は総数、今年は当該月までの累計です</t>
    <rPh sb="0" eb="1">
      <t>キュウ</t>
    </rPh>
    <rPh sb="1" eb="2">
      <t>トシ</t>
    </rPh>
    <rPh sb="3" eb="5">
      <t>ソウスウ</t>
    </rPh>
    <rPh sb="6" eb="8">
      <t>コトシ</t>
    </rPh>
    <rPh sb="9" eb="11">
      <t>トウガイ</t>
    </rPh>
    <rPh sb="11" eb="12">
      <t>ツキ</t>
    </rPh>
    <rPh sb="15" eb="17">
      <t>ルイケイ</t>
    </rPh>
    <phoneticPr fontId="17"/>
  </si>
  <si>
    <t>旧年は総数、今年は当該月までの累計です</t>
    <rPh sb="3" eb="5">
      <t>ソウスウ</t>
    </rPh>
    <rPh sb="9" eb="11">
      <t>トウガイ</t>
    </rPh>
    <rPh sb="11" eb="12">
      <t>ツキ</t>
    </rPh>
    <rPh sb="15" eb="17">
      <t>ルイケイ</t>
    </rPh>
    <phoneticPr fontId="17"/>
  </si>
  <si>
    <t>　　表２ 旧年の年齢別自殺者数</t>
    <rPh sb="2" eb="3">
      <t>ヒョウ</t>
    </rPh>
    <rPh sb="5" eb="6">
      <t>キュウ</t>
    </rPh>
    <rPh sb="6" eb="7">
      <t>トシ</t>
    </rPh>
    <rPh sb="8" eb="10">
      <t>ネンレイ</t>
    </rPh>
    <rPh sb="10" eb="11">
      <t>ベツ</t>
    </rPh>
    <rPh sb="11" eb="13">
      <t>ジサツ</t>
    </rPh>
    <rPh sb="13" eb="14">
      <t>シャ</t>
    </rPh>
    <rPh sb="14" eb="15">
      <t>スウ</t>
    </rPh>
    <phoneticPr fontId="27"/>
  </si>
  <si>
    <t>表４　旧年の職業別</t>
    <rPh sb="0" eb="1">
      <t>ヒョウ</t>
    </rPh>
    <rPh sb="3" eb="4">
      <t>キュウ</t>
    </rPh>
    <rPh sb="4" eb="5">
      <t>トシ</t>
    </rPh>
    <rPh sb="6" eb="8">
      <t>ショクギョウ</t>
    </rPh>
    <rPh sb="8" eb="9">
      <t>ベツ</t>
    </rPh>
    <phoneticPr fontId="27"/>
  </si>
  <si>
    <t>表５　旧年の場所別自殺者数</t>
    <rPh sb="0" eb="1">
      <t>ヒョウ</t>
    </rPh>
    <rPh sb="3" eb="4">
      <t>キュウ</t>
    </rPh>
    <rPh sb="4" eb="5">
      <t>トシ</t>
    </rPh>
    <rPh sb="6" eb="8">
      <t>バショ</t>
    </rPh>
    <rPh sb="8" eb="9">
      <t>ベツ</t>
    </rPh>
    <rPh sb="9" eb="11">
      <t>ジサツ</t>
    </rPh>
    <rPh sb="11" eb="12">
      <t>シャ</t>
    </rPh>
    <rPh sb="12" eb="13">
      <t>スウ</t>
    </rPh>
    <phoneticPr fontId="26"/>
  </si>
  <si>
    <t>旧年の集計</t>
    <rPh sb="0" eb="1">
      <t>キュウ</t>
    </rPh>
    <rPh sb="1" eb="2">
      <t>トシ</t>
    </rPh>
    <rPh sb="3" eb="5">
      <t>シュウケイ</t>
    </rPh>
    <phoneticPr fontId="17"/>
  </si>
  <si>
    <t>表７ 旧年の時間帯別自殺者数</t>
    <rPh sb="0" eb="1">
      <t>ヒョウ</t>
    </rPh>
    <rPh sb="3" eb="4">
      <t>キュウ</t>
    </rPh>
    <rPh sb="4" eb="5">
      <t>トシ</t>
    </rPh>
    <rPh sb="6" eb="9">
      <t>ジカンタイ</t>
    </rPh>
    <rPh sb="9" eb="10">
      <t>ベツ</t>
    </rPh>
    <rPh sb="10" eb="12">
      <t>ジサツ</t>
    </rPh>
    <rPh sb="12" eb="13">
      <t>シャ</t>
    </rPh>
    <rPh sb="13" eb="14">
      <t>スウ</t>
    </rPh>
    <phoneticPr fontId="27"/>
  </si>
  <si>
    <t>　　表８　旧年の曜日別自殺者数</t>
    <rPh sb="2" eb="3">
      <t>ヒョウ</t>
    </rPh>
    <rPh sb="5" eb="6">
      <t>キュウ</t>
    </rPh>
    <rPh sb="6" eb="7">
      <t>トシ</t>
    </rPh>
    <rPh sb="8" eb="10">
      <t>ヨウビ</t>
    </rPh>
    <rPh sb="10" eb="11">
      <t>ベツ</t>
    </rPh>
    <rPh sb="11" eb="13">
      <t>ジサツ</t>
    </rPh>
    <rPh sb="13" eb="14">
      <t>シャ</t>
    </rPh>
    <rPh sb="14" eb="15">
      <t>スウ</t>
    </rPh>
    <phoneticPr fontId="27"/>
  </si>
  <si>
    <t>旧年の集計</t>
    <rPh sb="0" eb="2">
      <t>キュウネン</t>
    </rPh>
    <rPh sb="3" eb="5">
      <t>シュウケイ</t>
    </rPh>
    <phoneticPr fontId="17"/>
  </si>
  <si>
    <t>確定値後</t>
    <rPh sb="0" eb="3">
      <t>カクテイチ</t>
    </rPh>
    <rPh sb="3" eb="4">
      <t>ゴ</t>
    </rPh>
    <phoneticPr fontId="17"/>
  </si>
  <si>
    <t>都道府県コード</t>
  </si>
  <si>
    <t>都道府県名</t>
  </si>
  <si>
    <t>年齢階級</t>
    <rPh sb="0" eb="2">
      <t>ネンレイ</t>
    </rPh>
    <rPh sb="2" eb="4">
      <t>カイキュウ</t>
    </rPh>
    <phoneticPr fontId="79"/>
  </si>
  <si>
    <t>職業</t>
    <rPh sb="0" eb="2">
      <t>ショクギョウ</t>
    </rPh>
    <phoneticPr fontId="79"/>
  </si>
  <si>
    <t>有職者</t>
    <rPh sb="0" eb="2">
      <t>ユウショク</t>
    </rPh>
    <rPh sb="2" eb="3">
      <t>シャ</t>
    </rPh>
    <phoneticPr fontId="79"/>
  </si>
  <si>
    <t>無職</t>
    <rPh sb="0" eb="2">
      <t>ムショク</t>
    </rPh>
    <phoneticPr fontId="79"/>
  </si>
  <si>
    <t>学生・生徒</t>
    <rPh sb="0" eb="2">
      <t>ガクセイ</t>
    </rPh>
    <rPh sb="3" eb="5">
      <t>セイト</t>
    </rPh>
    <phoneticPr fontId="79"/>
  </si>
  <si>
    <t>無職者</t>
    <rPh sb="0" eb="2">
      <t>ムショク</t>
    </rPh>
    <rPh sb="2" eb="3">
      <t>シャ</t>
    </rPh>
    <phoneticPr fontId="79"/>
  </si>
  <si>
    <t>主婦</t>
    <rPh sb="0" eb="2">
      <t>シュフ</t>
    </rPh>
    <phoneticPr fontId="79"/>
  </si>
  <si>
    <t>年金・雇用保険等生活者</t>
    <rPh sb="0" eb="2">
      <t>ネンキン</t>
    </rPh>
    <rPh sb="3" eb="5">
      <t>コヨウ</t>
    </rPh>
    <rPh sb="5" eb="7">
      <t>ホケン</t>
    </rPh>
    <rPh sb="7" eb="8">
      <t>トウ</t>
    </rPh>
    <rPh sb="8" eb="11">
      <t>セイカツシャ</t>
    </rPh>
    <phoneticPr fontId="79"/>
  </si>
  <si>
    <t>職業
不詳</t>
    <rPh sb="0" eb="2">
      <t>ショクギョウ</t>
    </rPh>
    <phoneticPr fontId="79"/>
  </si>
  <si>
    <t>経済・
生活問題</t>
    <phoneticPr fontId="79"/>
  </si>
  <si>
    <t>交際問題</t>
    <rPh sb="0" eb="2">
      <t>コウサイ</t>
    </rPh>
    <rPh sb="2" eb="4">
      <t>モンダイ</t>
    </rPh>
    <phoneticPr fontId="79"/>
  </si>
  <si>
    <t>令和4年</t>
    <rPh sb="0" eb="2">
      <t>レイワ</t>
    </rPh>
    <rPh sb="3" eb="4">
      <t>ネン</t>
    </rPh>
    <phoneticPr fontId="17"/>
  </si>
  <si>
    <t>令和3年</t>
    <rPh sb="0" eb="2">
      <t>レイワ</t>
    </rPh>
    <rPh sb="3" eb="4">
      <t>ネン</t>
    </rPh>
    <phoneticPr fontId="17"/>
  </si>
  <si>
    <t>コピー用</t>
    <rPh sb="3" eb="4">
      <t>ヨウ</t>
    </rPh>
    <phoneticPr fontId="17"/>
  </si>
  <si>
    <t>B5表</t>
    <rPh sb="2" eb="3">
      <t>ヒョウ</t>
    </rPh>
    <phoneticPr fontId="17"/>
  </si>
  <si>
    <t>B7表</t>
    <rPh sb="2" eb="3">
      <t>ヒョウ</t>
    </rPh>
    <phoneticPr fontId="17"/>
  </si>
  <si>
    <t>市区町村コード</t>
    <rPh sb="0" eb="2">
      <t>シク</t>
    </rPh>
    <rPh sb="2" eb="4">
      <t>チョウソン</t>
    </rPh>
    <phoneticPr fontId="79"/>
  </si>
  <si>
    <t>市区町村名</t>
    <rPh sb="0" eb="2">
      <t>シク</t>
    </rPh>
    <rPh sb="2" eb="4">
      <t>チョウソン</t>
    </rPh>
    <phoneticPr fontId="79"/>
  </si>
  <si>
    <t>政令指定都市詳細</t>
    <rPh sb="0" eb="2">
      <t>セイレイ</t>
    </rPh>
    <rPh sb="2" eb="4">
      <t>シテイ</t>
    </rPh>
    <rPh sb="4" eb="6">
      <t>トシ</t>
    </rPh>
    <rPh sb="6" eb="8">
      <t>ショウサイ</t>
    </rPh>
    <phoneticPr fontId="79"/>
  </si>
  <si>
    <t>交際問題</t>
    <rPh sb="0" eb="2">
      <t>コウサイ</t>
    </rPh>
    <rPh sb="2" eb="4">
      <t>モンダイ</t>
    </rPh>
    <phoneticPr fontId="26"/>
  </si>
  <si>
    <t>有職者</t>
    <rPh sb="0" eb="2">
      <t>ユウショク</t>
    </rPh>
    <rPh sb="2" eb="3">
      <t>シャ</t>
    </rPh>
    <phoneticPr fontId="26"/>
  </si>
  <si>
    <t>有職者</t>
    <rPh sb="0" eb="2">
      <t>ユウショク</t>
    </rPh>
    <rPh sb="2" eb="3">
      <t>シャ</t>
    </rPh>
    <phoneticPr fontId="18"/>
  </si>
  <si>
    <t>交際問題</t>
    <rPh sb="0" eb="4">
      <t>コウサイモンダイ</t>
    </rPh>
    <phoneticPr fontId="27"/>
  </si>
  <si>
    <t>有職者</t>
    <rPh sb="0" eb="3">
      <t>ユウショクシャ</t>
    </rPh>
    <phoneticPr fontId="17"/>
  </si>
  <si>
    <t>交際問題</t>
    <rPh sb="0" eb="4">
      <t>コウサイモンダイ</t>
    </rPh>
    <phoneticPr fontId="17"/>
  </si>
  <si>
    <t>１．令和3年中における大阪府集計の自殺の内訳</t>
  </si>
  <si>
    <t>（発見日・住居地）</t>
    <rPh sb="1" eb="4">
      <t>ハッケンビ</t>
    </rPh>
    <rPh sb="5" eb="8">
      <t>ジュウキョチ</t>
    </rPh>
    <phoneticPr fontId="26"/>
  </si>
  <si>
    <t>令和4年は職業別の項目に変更があるので注意</t>
    <rPh sb="0" eb="2">
      <t>レイワ</t>
    </rPh>
    <rPh sb="3" eb="4">
      <t>ネン</t>
    </rPh>
    <rPh sb="5" eb="8">
      <t>ショクギョウベツ</t>
    </rPh>
    <rPh sb="9" eb="11">
      <t>コウモク</t>
    </rPh>
    <rPh sb="12" eb="14">
      <t>ヘンコウ</t>
    </rPh>
    <rPh sb="19" eb="21">
      <t>チュウイ</t>
    </rPh>
    <phoneticPr fontId="26"/>
  </si>
  <si>
    <t>　　表1　自殺者の年次比較</t>
    <rPh sb="2" eb="3">
      <t>ヒョウ</t>
    </rPh>
    <rPh sb="5" eb="7">
      <t>ジサツ</t>
    </rPh>
    <rPh sb="7" eb="8">
      <t>シャ</t>
    </rPh>
    <rPh sb="9" eb="11">
      <t>ネンジ</t>
    </rPh>
    <rPh sb="11" eb="13">
      <t>ヒカク</t>
    </rPh>
    <phoneticPr fontId="27"/>
  </si>
  <si>
    <t>令和3年</t>
  </si>
  <si>
    <t>増減数</t>
    <rPh sb="0" eb="2">
      <t>ゾウゲン</t>
    </rPh>
    <rPh sb="2" eb="3">
      <t>スウ</t>
    </rPh>
    <phoneticPr fontId="27"/>
  </si>
  <si>
    <t>増減率(％)</t>
    <rPh sb="0" eb="2">
      <t>ゾウゲン</t>
    </rPh>
    <rPh sb="2" eb="3">
      <t>リツ</t>
    </rPh>
    <phoneticPr fontId="27"/>
  </si>
  <si>
    <t>　　表2　男女別自殺者数</t>
    <rPh sb="2" eb="3">
      <t>ヒョウ</t>
    </rPh>
    <rPh sb="5" eb="7">
      <t>ダンジョ</t>
    </rPh>
    <rPh sb="7" eb="8">
      <t>ベツ</t>
    </rPh>
    <rPh sb="8" eb="10">
      <t>ジサツ</t>
    </rPh>
    <rPh sb="10" eb="11">
      <t>シャ</t>
    </rPh>
    <rPh sb="11" eb="12">
      <t>スウ</t>
    </rPh>
    <phoneticPr fontId="27"/>
  </si>
  <si>
    <t>　　表3 年齢別自殺者数</t>
    <rPh sb="2" eb="3">
      <t>ヒョウ</t>
    </rPh>
    <rPh sb="5" eb="7">
      <t>ネンレイ</t>
    </rPh>
    <rPh sb="7" eb="8">
      <t>ベツ</t>
    </rPh>
    <rPh sb="8" eb="10">
      <t>ジサツ</t>
    </rPh>
    <rPh sb="10" eb="11">
      <t>シャ</t>
    </rPh>
    <rPh sb="11" eb="12">
      <t>スウ</t>
    </rPh>
    <phoneticPr fontId="27"/>
  </si>
  <si>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26"/>
  </si>
  <si>
    <t>　　表5　職業別自殺者数</t>
    <rPh sb="2" eb="3">
      <t>ヒョウ</t>
    </rPh>
    <rPh sb="5" eb="7">
      <t>ショクギョウ</t>
    </rPh>
    <rPh sb="7" eb="8">
      <t>ベツ</t>
    </rPh>
    <rPh sb="8" eb="10">
      <t>ジサツ</t>
    </rPh>
    <rPh sb="10" eb="11">
      <t>シャ</t>
    </rPh>
    <rPh sb="11" eb="12">
      <t>スウ</t>
    </rPh>
    <phoneticPr fontId="27"/>
  </si>
  <si>
    <t>主婦</t>
    <rPh sb="0" eb="2">
      <t>シュフ</t>
    </rPh>
    <phoneticPr fontId="27"/>
  </si>
  <si>
    <t>失業者</t>
    <rPh sb="0" eb="3">
      <t>シツギョウシャ</t>
    </rPh>
    <phoneticPr fontId="27"/>
  </si>
  <si>
    <t>年金・雇用保険等生活者</t>
    <rPh sb="0" eb="2">
      <t>ネンキン</t>
    </rPh>
    <rPh sb="3" eb="5">
      <t>コヨウ</t>
    </rPh>
    <rPh sb="5" eb="7">
      <t>ホケン</t>
    </rPh>
    <rPh sb="7" eb="8">
      <t>トウ</t>
    </rPh>
    <rPh sb="8" eb="11">
      <t>セイカツシャ</t>
    </rPh>
    <phoneticPr fontId="27"/>
  </si>
  <si>
    <t>その他の無職者</t>
    <rPh sb="2" eb="3">
      <t>タ</t>
    </rPh>
    <rPh sb="4" eb="6">
      <t>ムショク</t>
    </rPh>
    <rPh sb="6" eb="7">
      <t>シャ</t>
    </rPh>
    <phoneticPr fontId="27"/>
  </si>
  <si>
    <t>女</t>
    <rPh sb="0" eb="1">
      <t>ジョ</t>
    </rPh>
    <phoneticPr fontId="27"/>
  </si>
  <si>
    <t>　　表6　場所別自殺者数</t>
    <rPh sb="2" eb="3">
      <t>ヒョウ</t>
    </rPh>
    <rPh sb="5" eb="7">
      <t>バショ</t>
    </rPh>
    <rPh sb="7" eb="8">
      <t>ベツ</t>
    </rPh>
    <rPh sb="8" eb="10">
      <t>ジサツ</t>
    </rPh>
    <rPh sb="10" eb="11">
      <t>シャ</t>
    </rPh>
    <rPh sb="11" eb="12">
      <t>スウ</t>
    </rPh>
    <phoneticPr fontId="26"/>
  </si>
  <si>
    <t>　　表7　手段別自殺者数</t>
    <rPh sb="2" eb="3">
      <t>ヒョウ</t>
    </rPh>
    <rPh sb="5" eb="7">
      <t>シュダン</t>
    </rPh>
    <rPh sb="7" eb="8">
      <t>ベツ</t>
    </rPh>
    <rPh sb="8" eb="10">
      <t>ジサツ</t>
    </rPh>
    <rPh sb="10" eb="11">
      <t>シャ</t>
    </rPh>
    <rPh sb="11" eb="12">
      <t>スウ</t>
    </rPh>
    <phoneticPr fontId="27"/>
  </si>
  <si>
    <t>　　表8 時間帯別自殺者数</t>
    <rPh sb="2" eb="3">
      <t>ヒョウ</t>
    </rPh>
    <rPh sb="5" eb="8">
      <t>ジカンタイ</t>
    </rPh>
    <rPh sb="8" eb="9">
      <t>ベツ</t>
    </rPh>
    <rPh sb="9" eb="11">
      <t>ジサツ</t>
    </rPh>
    <rPh sb="11" eb="12">
      <t>シャ</t>
    </rPh>
    <rPh sb="12" eb="13">
      <t>スウ</t>
    </rPh>
    <phoneticPr fontId="27"/>
  </si>
  <si>
    <t>　　表9　曜日別自殺者数</t>
    <rPh sb="2" eb="3">
      <t>ヒョウ</t>
    </rPh>
    <rPh sb="5" eb="7">
      <t>ヨウビ</t>
    </rPh>
    <rPh sb="7" eb="8">
      <t>ベツ</t>
    </rPh>
    <rPh sb="8" eb="10">
      <t>ジサツ</t>
    </rPh>
    <rPh sb="10" eb="11">
      <t>シャ</t>
    </rPh>
    <rPh sb="11" eb="12">
      <t>スウ</t>
    </rPh>
    <phoneticPr fontId="27"/>
  </si>
  <si>
    <t>　　表10　原因動機別自殺者数(複数回答）</t>
    <rPh sb="2" eb="3">
      <t>ヒョウ</t>
    </rPh>
    <rPh sb="6" eb="8">
      <t>ゲンイン</t>
    </rPh>
    <rPh sb="8" eb="10">
      <t>ドウキ</t>
    </rPh>
    <rPh sb="10" eb="11">
      <t>ベツ</t>
    </rPh>
    <rPh sb="11" eb="13">
      <t>ジサツ</t>
    </rPh>
    <rPh sb="13" eb="14">
      <t>シャ</t>
    </rPh>
    <rPh sb="14" eb="15">
      <t>スウ</t>
    </rPh>
    <rPh sb="16" eb="18">
      <t>フクスウ</t>
    </rPh>
    <rPh sb="18" eb="20">
      <t>カイトウ</t>
    </rPh>
    <phoneticPr fontId="27"/>
  </si>
  <si>
    <t>　　表11　自殺未遂歴の有無別</t>
    <rPh sb="2" eb="3">
      <t>ヒョウ</t>
    </rPh>
    <rPh sb="6" eb="8">
      <t>ジサツ</t>
    </rPh>
    <rPh sb="8" eb="10">
      <t>ミスイ</t>
    </rPh>
    <rPh sb="10" eb="11">
      <t>レキ</t>
    </rPh>
    <rPh sb="12" eb="14">
      <t>ウム</t>
    </rPh>
    <rPh sb="14" eb="15">
      <t>ベツ</t>
    </rPh>
    <phoneticPr fontId="27"/>
  </si>
  <si>
    <t>令和3年確定値</t>
  </si>
  <si>
    <t>※最終行（54行目）の大阪府集計はＢ５表の大阪府をコピーして貼付け</t>
    <rPh sb="1" eb="4">
      <t>サイシュウギョウ</t>
    </rPh>
    <rPh sb="7" eb="8">
      <t>ギョウ</t>
    </rPh>
    <rPh sb="8" eb="9">
      <t>メ</t>
    </rPh>
    <rPh sb="11" eb="14">
      <t>オオサカフ</t>
    </rPh>
    <rPh sb="14" eb="16">
      <t>シュウケイ</t>
    </rPh>
    <rPh sb="19" eb="20">
      <t>ヒョウ</t>
    </rPh>
    <rPh sb="21" eb="24">
      <t>オオサカフ</t>
    </rPh>
    <rPh sb="30" eb="32">
      <t>ハリツ</t>
    </rPh>
    <phoneticPr fontId="27"/>
  </si>
  <si>
    <t>年度更新の時にBY列をBW列にコピーして</t>
    <rPh sb="0" eb="2">
      <t>ネンド</t>
    </rPh>
    <rPh sb="2" eb="4">
      <t>コウシン</t>
    </rPh>
    <rPh sb="5" eb="6">
      <t>トキ</t>
    </rPh>
    <rPh sb="9" eb="10">
      <t>レツ</t>
    </rPh>
    <rPh sb="13" eb="14">
      <t>レツ</t>
    </rPh>
    <phoneticPr fontId="26"/>
  </si>
  <si>
    <t>新年度の自殺者数D列をBY列に貼り付ける</t>
    <rPh sb="9" eb="10">
      <t>レツ</t>
    </rPh>
    <phoneticPr fontId="26"/>
  </si>
  <si>
    <t>旧年度の自殺者数</t>
    <rPh sb="0" eb="3">
      <t>キュウネンド</t>
    </rPh>
    <rPh sb="4" eb="7">
      <t>ジサツシャ</t>
    </rPh>
    <rPh sb="7" eb="8">
      <t>スウ</t>
    </rPh>
    <phoneticPr fontId="26"/>
  </si>
  <si>
    <t>本年の自殺者数</t>
    <rPh sb="0" eb="2">
      <t>ホンネン</t>
    </rPh>
    <rPh sb="3" eb="6">
      <t>ジサツシャ</t>
    </rPh>
    <rPh sb="6" eb="7">
      <t>スウ</t>
    </rPh>
    <phoneticPr fontId="26"/>
  </si>
  <si>
    <t>D列</t>
    <rPh sb="1" eb="2">
      <t>レツ</t>
    </rPh>
    <phoneticPr fontId="26"/>
  </si>
  <si>
    <t>大阪府南河内郡河南町</t>
    <rPh sb="7" eb="10">
      <t>カナンチョウ</t>
    </rPh>
    <phoneticPr fontId="26"/>
  </si>
  <si>
    <t>大阪府（市町村不明）</t>
    <rPh sb="0" eb="3">
      <t>オオサカフ</t>
    </rPh>
    <rPh sb="4" eb="7">
      <t>シチョウソン</t>
    </rPh>
    <rPh sb="7" eb="9">
      <t>フメイ</t>
    </rPh>
    <phoneticPr fontId="26"/>
  </si>
  <si>
    <t>大阪府集計</t>
    <rPh sb="0" eb="3">
      <t>オオサカフ</t>
    </rPh>
    <rPh sb="3" eb="5">
      <t>シュウケイ</t>
    </rPh>
    <phoneticPr fontId="26"/>
  </si>
  <si>
    <r>
      <t>（B</t>
    </r>
    <r>
      <rPr>
        <sz val="11"/>
        <color theme="1"/>
        <rFont val="ＭＳ Ｐゴシック"/>
        <family val="2"/>
        <charset val="128"/>
        <scheme val="minor"/>
      </rPr>
      <t>5表を貼付け）</t>
    </r>
    <rPh sb="3" eb="4">
      <t>ヒョウ</t>
    </rPh>
    <rPh sb="5" eb="7">
      <t>ハリツ</t>
    </rPh>
    <phoneticPr fontId="26"/>
  </si>
  <si>
    <t>※有職者</t>
    <rPh sb="1" eb="4">
      <t>ユウショクシャ</t>
    </rPh>
    <phoneticPr fontId="27"/>
  </si>
  <si>
    <t>※遺書等の自殺を裏付ける資料により明らかに推定できる原因・動機を4つまで計上することとしたため、原因・動機特定者の原因・動機別の和と原因・動機特定者数とは一致しない。</t>
    <phoneticPr fontId="18"/>
  </si>
  <si>
    <t>※遺書等の自殺を裏付ける資料により明らかに推定できる原因・動機を4つまで計上することとしたため、原因・動機特定者の
原因・動機別の和と原因・動機特定者数とは一致しない。</t>
    <phoneticPr fontId="18"/>
  </si>
  <si>
    <t>大阪市都島区</t>
  </si>
  <si>
    <t>大阪市福島区</t>
  </si>
  <si>
    <t>大阪市此花区</t>
  </si>
  <si>
    <t>大阪市西区</t>
  </si>
  <si>
    <t>大阪市港区</t>
  </si>
  <si>
    <t>大阪市大正区</t>
  </si>
  <si>
    <t>大阪市浪速区</t>
  </si>
  <si>
    <t>大阪市西淀川区</t>
  </si>
  <si>
    <t>大阪市東淀川区</t>
  </si>
  <si>
    <t>大阪市東成区</t>
  </si>
  <si>
    <t>大阪市生野区</t>
  </si>
  <si>
    <t>大阪市旭区</t>
  </si>
  <si>
    <t>大阪市城東区</t>
  </si>
  <si>
    <t>大阪市住吉区</t>
  </si>
  <si>
    <t>大阪市東住吉区</t>
  </si>
  <si>
    <t>大阪市西成区</t>
  </si>
  <si>
    <t>大阪市淀川区</t>
  </si>
  <si>
    <t>大阪市住之江区</t>
  </si>
  <si>
    <t>大阪市平野区</t>
  </si>
  <si>
    <t>大阪市中央区</t>
  </si>
  <si>
    <t>堺市堺区</t>
  </si>
  <si>
    <t>堺市東区</t>
  </si>
  <si>
    <t>堺市西区</t>
  </si>
  <si>
    <t>堺市南区</t>
  </si>
  <si>
    <t>堺市北区</t>
  </si>
  <si>
    <t>堺市美原区</t>
  </si>
  <si>
    <t>大阪府熊取町</t>
  </si>
  <si>
    <t>大阪府太子町</t>
  </si>
  <si>
    <t>大阪市阿倍野区</t>
  </si>
  <si>
    <t>大阪市北区</t>
  </si>
  <si>
    <t>堺市中区</t>
  </si>
  <si>
    <t>大阪府岬町</t>
  </si>
  <si>
    <t>大阪市天王寺区</t>
  </si>
  <si>
    <t>大阪市鶴見区</t>
  </si>
  <si>
    <t>大阪府島本町</t>
  </si>
  <si>
    <t>大阪府豊能町</t>
  </si>
  <si>
    <t>大阪府能勢町</t>
  </si>
  <si>
    <t>大阪府忠岡町</t>
  </si>
  <si>
    <t>大阪府河南町</t>
  </si>
  <si>
    <t>大阪府田尻町</t>
  </si>
  <si>
    <t>大阪府千早赤阪村</t>
  </si>
  <si>
    <t>年</t>
    <rPh sb="0" eb="1">
      <t>ネン</t>
    </rPh>
    <phoneticPr fontId="26"/>
  </si>
  <si>
    <t>６‐①．年度更新の前に市町村別自殺者集計表及び年間数値グラフシートの保護を解除をしてください。</t>
    <rPh sb="4" eb="8">
      <t>ネンドコウシン</t>
    </rPh>
    <rPh sb="9" eb="10">
      <t>マエ</t>
    </rPh>
    <rPh sb="11" eb="15">
      <t>シチョウソンベツ</t>
    </rPh>
    <rPh sb="15" eb="18">
      <t>ジサツシャ</t>
    </rPh>
    <rPh sb="18" eb="20">
      <t>シュウケイ</t>
    </rPh>
    <rPh sb="20" eb="21">
      <t>ヒョウ</t>
    </rPh>
    <rPh sb="21" eb="22">
      <t>オヨ</t>
    </rPh>
    <rPh sb="23" eb="27">
      <t>ネンカンスウチ</t>
    </rPh>
    <rPh sb="34" eb="36">
      <t>ホゴ</t>
    </rPh>
    <rPh sb="37" eb="39">
      <t>カイジョ</t>
    </rPh>
    <phoneticPr fontId="26"/>
  </si>
  <si>
    <r>
      <t>６‐③．年度更新の時は</t>
    </r>
    <r>
      <rPr>
        <b/>
        <u/>
        <sz val="10"/>
        <color theme="1"/>
        <rFont val="ＭＳ Ｐゴシック"/>
        <family val="3"/>
        <charset val="128"/>
        <scheme val="minor"/>
      </rPr>
      <t>必ず</t>
    </r>
    <r>
      <rPr>
        <b/>
        <u/>
        <sz val="11"/>
        <color theme="1"/>
        <rFont val="ＭＳ Ｐゴシック"/>
        <family val="3"/>
        <charset val="128"/>
        <scheme val="minor"/>
      </rPr>
      <t>バックアップ</t>
    </r>
    <r>
      <rPr>
        <sz val="11"/>
        <color theme="1"/>
        <rFont val="ＭＳ Ｐゴシック"/>
        <family val="3"/>
        <charset val="128"/>
        <scheme val="minor"/>
      </rPr>
      <t>をとってから市町村別自殺者集計シートの年度更新ボタンを押す</t>
    </r>
    <rPh sb="4" eb="6">
      <t>ネンド</t>
    </rPh>
    <rPh sb="6" eb="8">
      <t>コウシン</t>
    </rPh>
    <rPh sb="9" eb="10">
      <t>トキ</t>
    </rPh>
    <rPh sb="11" eb="12">
      <t>カナラ</t>
    </rPh>
    <rPh sb="25" eb="32">
      <t>シチョウソンベツジサツシャ</t>
    </rPh>
    <rPh sb="32" eb="34">
      <t>シュウケイ</t>
    </rPh>
    <rPh sb="38" eb="40">
      <t>ネンド</t>
    </rPh>
    <rPh sb="40" eb="42">
      <t>コウシン</t>
    </rPh>
    <rPh sb="46" eb="47">
      <t>オ</t>
    </rPh>
    <phoneticPr fontId="26"/>
  </si>
  <si>
    <t>６．年度更新は使い方フォルダーを参照</t>
    <rPh sb="2" eb="4">
      <t>ネンド</t>
    </rPh>
    <rPh sb="4" eb="6">
      <t>コウシン</t>
    </rPh>
    <rPh sb="7" eb="8">
      <t>ツカ</t>
    </rPh>
    <rPh sb="9" eb="10">
      <t>カタ</t>
    </rPh>
    <rPh sb="16" eb="18">
      <t>サンショウ</t>
    </rPh>
    <phoneticPr fontId="26"/>
  </si>
  <si>
    <t>６‐②．市町村別自殺者集計表フォルダーのAB3の数値（入力前年）を変更する。</t>
    <rPh sb="4" eb="7">
      <t>シチョウソン</t>
    </rPh>
    <rPh sb="7" eb="8">
      <t>ベツ</t>
    </rPh>
    <rPh sb="8" eb="11">
      <t>ジサツシャ</t>
    </rPh>
    <rPh sb="11" eb="13">
      <t>シュウケイ</t>
    </rPh>
    <rPh sb="13" eb="14">
      <t>ヒョウ</t>
    </rPh>
    <rPh sb="24" eb="26">
      <t>スウチ</t>
    </rPh>
    <rPh sb="27" eb="29">
      <t>ニュウリョク</t>
    </rPh>
    <rPh sb="29" eb="31">
      <t>ゼンネン</t>
    </rPh>
    <rPh sb="33" eb="35">
      <t>ヘンコウ</t>
    </rPh>
    <phoneticPr fontId="26"/>
  </si>
  <si>
    <t>年度更新</t>
    <rPh sb="0" eb="4">
      <t>ネンドコウシン</t>
    </rPh>
    <phoneticPr fontId="17"/>
  </si>
  <si>
    <t>大阪府堺市</t>
  </si>
  <si>
    <t>主婦・主夫</t>
    <rPh sb="0" eb="2">
      <t>シュフ</t>
    </rPh>
    <rPh sb="3" eb="5">
      <t>シュフ</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</si>
</sst>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quot;人&quot;"/>
    <numFmt numFmtId="178" formatCode="\(0.0%\)"/>
  </numFmts>
  <fonts count="8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scheme val="minor"/>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u/>
      <sz val="11"/>
      <color theme="10"/>
      <name val="ＭＳ Ｐゴシック"/>
      <family val="2"/>
      <scheme val="minor"/>
    </font>
    <font>
      <u/>
      <sz val="9"/>
      <color theme="1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sz val="11"/>
      <name val="ＭＳ Ｐゴシック"/>
      <family val="2"/>
      <scheme val="minor"/>
    </font>
    <font>
      <sz val="12"/>
      <color theme="1"/>
      <name val="ＭＳ Ｐゴシック"/>
      <family val="3"/>
      <charset val="128"/>
      <scheme val="minor"/>
    </font>
    <font>
      <sz val="11"/>
      <color rgb="FF00B050"/>
      <name val="ＭＳ Ｐゴシック"/>
      <family val="2"/>
      <scheme val="minor"/>
    </font>
    <font>
      <b/>
      <u/>
      <sz val="10"/>
      <color theme="1"/>
      <name val="ＭＳ Ｐゴシック"/>
      <family val="3"/>
      <charset val="128"/>
      <scheme val="minor"/>
    </font>
    <font>
      <sz val="18"/>
      <color rgb="FF000000"/>
      <name val="ＭＳ Ｐゴシック"/>
      <family val="3"/>
      <charset val="128"/>
    </font>
    <font>
      <b/>
      <u/>
      <sz val="14"/>
      <color theme="1"/>
      <name val="ＭＳ Ｐゴシック"/>
      <family val="3"/>
      <charset val="128"/>
      <scheme val="minor"/>
    </font>
    <font>
      <b/>
      <u/>
      <sz val="16"/>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b/>
      <sz val="10"/>
      <name val="ＭＳ Ｐゴシック"/>
      <family val="3"/>
      <charset val="128"/>
      <scheme val="minor"/>
    </font>
    <font>
      <sz val="7"/>
      <color theme="1"/>
      <name val="ＭＳ Ｐゴシック"/>
      <family val="3"/>
      <charset val="128"/>
      <scheme val="minor"/>
    </font>
    <font>
      <sz val="10"/>
      <color theme="8" tint="0.79998168889431442"/>
      <name val="ＭＳ Ｐゴシック"/>
      <family val="3"/>
      <charset val="128"/>
      <scheme val="minor"/>
    </font>
    <font>
      <sz val="9"/>
      <color theme="8" tint="0.79998168889431442"/>
      <name val="ＭＳ Ｐゴシック"/>
      <family val="3"/>
      <charset val="128"/>
      <scheme val="minor"/>
    </font>
    <font>
      <b/>
      <u/>
      <sz val="11"/>
      <color theme="1"/>
      <name val="ＭＳ Ｐゴシック"/>
      <family val="3"/>
      <charset val="128"/>
      <scheme val="minor"/>
    </font>
    <font>
      <sz val="11"/>
      <name val="ＭＳ Ｐゴシック"/>
      <family val="2"/>
      <charset val="128"/>
      <scheme val="minor"/>
    </font>
    <font>
      <sz val="10"/>
      <color theme="3" tint="0.39997558519241921"/>
      <name val="ＭＳ Ｐゴシック"/>
      <family val="3"/>
      <charset val="128"/>
      <scheme val="minor"/>
    </font>
    <font>
      <sz val="11"/>
      <color theme="0" tint="-0.34998626667073579"/>
      <name val="ＭＳ Ｐゴシック"/>
      <family val="2"/>
      <charset val="128"/>
      <scheme val="minor"/>
    </font>
    <font>
      <b/>
      <sz val="14"/>
      <color rgb="FFC00000"/>
      <name val="ＭＳ Ｐゴシック"/>
      <family val="3"/>
      <charset val="128"/>
      <scheme val="minor"/>
    </font>
    <font>
      <sz val="11"/>
      <color theme="3" tint="0.59999389629810485"/>
      <name val="ＭＳ Ｐゴシック"/>
      <family val="3"/>
      <charset val="128"/>
      <scheme val="minor"/>
    </font>
    <font>
      <sz val="11"/>
      <color theme="4"/>
      <name val="ＭＳ Ｐゴシック"/>
      <family val="2"/>
      <charset val="128"/>
      <scheme val="minor"/>
    </font>
    <font>
      <sz val="10"/>
      <color theme="1"/>
      <name val="ＭＳ Ｐゴシック"/>
      <family val="2"/>
      <scheme val="minor"/>
    </font>
    <font>
      <sz val="6"/>
      <name val="ＭＳ Ｐゴシック"/>
      <family val="3"/>
      <charset val="128"/>
    </font>
    <font>
      <sz val="8"/>
      <color theme="1"/>
      <name val="ＭＳ Ｐゴシック"/>
      <family val="2"/>
      <charset val="128"/>
      <scheme val="minor"/>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7999816888943144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s>
  <cellStyleXfs count="63">
    <xf numFmtId="0" fontId="0" fillId="0" borderId="0"/>
    <xf numFmtId="0" fontId="19"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2" applyNumberFormat="0" applyAlignment="0" applyProtection="0">
      <alignment vertical="center"/>
    </xf>
    <xf numFmtId="0" fontId="24" fillId="21" borderId="0" applyNumberFormat="0" applyBorder="0" applyAlignment="0" applyProtection="0">
      <alignment vertical="center"/>
    </xf>
    <xf numFmtId="0" fontId="19" fillId="22" borderId="13" applyNumberFormat="0" applyFont="0" applyAlignment="0" applyProtection="0">
      <alignment vertical="center"/>
    </xf>
    <xf numFmtId="0" fontId="25" fillId="0" borderId="14" applyNumberFormat="0" applyFill="0" applyAlignment="0" applyProtection="0">
      <alignment vertical="center"/>
    </xf>
    <xf numFmtId="0" fontId="26" fillId="3" borderId="0" applyNumberFormat="0" applyBorder="0" applyAlignment="0" applyProtection="0">
      <alignment vertical="center"/>
    </xf>
    <xf numFmtId="0" fontId="27" fillId="23" borderId="15" applyNumberFormat="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23" borderId="20" applyNumberFormat="0" applyAlignment="0" applyProtection="0">
      <alignment vertical="center"/>
    </xf>
    <xf numFmtId="0" fontId="34" fillId="0" borderId="0" applyNumberFormat="0" applyFill="0" applyBorder="0" applyAlignment="0" applyProtection="0">
      <alignment vertical="center"/>
    </xf>
    <xf numFmtId="0" fontId="35" fillId="7" borderId="15" applyNumberFormat="0" applyAlignment="0" applyProtection="0">
      <alignment vertical="center"/>
    </xf>
    <xf numFmtId="0" fontId="36" fillId="4" borderId="0" applyNumberFormat="0" applyBorder="0" applyAlignment="0" applyProtection="0">
      <alignment vertical="center"/>
    </xf>
    <xf numFmtId="0" fontId="16" fillId="0" borderId="0">
      <alignment vertical="center"/>
    </xf>
    <xf numFmtId="0" fontId="15" fillId="0" borderId="0">
      <alignment vertical="center"/>
    </xf>
    <xf numFmtId="38" fontId="37"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44" fillId="0" borderId="0" applyNumberFormat="0" applyFill="0" applyBorder="0" applyAlignment="0" applyProtection="0"/>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37" fillId="0" borderId="0"/>
    <xf numFmtId="0" fontId="7" fillId="0" borderId="0">
      <alignment vertical="center"/>
    </xf>
    <xf numFmtId="38" fontId="37" fillId="0" borderId="0" applyFont="0" applyFill="0" applyBorder="0" applyAlignment="0" applyProtection="0">
      <alignment vertical="center"/>
    </xf>
    <xf numFmtId="0" fontId="7" fillId="0" borderId="0">
      <alignment vertical="center"/>
    </xf>
    <xf numFmtId="0" fontId="37" fillId="0" borderId="0"/>
    <xf numFmtId="0" fontId="7" fillId="0" borderId="0">
      <alignment vertical="center"/>
    </xf>
    <xf numFmtId="0" fontId="20" fillId="0" borderId="0">
      <alignment vertical="center"/>
    </xf>
  </cellStyleXfs>
  <cellXfs count="651">
    <xf numFmtId="0" fontId="0" fillId="0" borderId="0" xfId="0"/>
    <xf numFmtId="0" fontId="38" fillId="0" borderId="0" xfId="0" applyFont="1" applyFill="1"/>
    <xf numFmtId="0" fontId="39" fillId="0" borderId="0" xfId="0" applyFont="1" applyFill="1"/>
    <xf numFmtId="0" fontId="43" fillId="0" borderId="0" xfId="0" applyFont="1" applyFill="1" applyBorder="1"/>
    <xf numFmtId="0" fontId="43" fillId="0" borderId="0" xfId="0" applyFont="1" applyFill="1"/>
    <xf numFmtId="0" fontId="43" fillId="0" borderId="0" xfId="0" applyFont="1" applyFill="1" applyAlignment="1">
      <alignment horizontal="left"/>
    </xf>
    <xf numFmtId="0" fontId="43" fillId="0" borderId="0" xfId="0" applyFont="1" applyFill="1" applyBorder="1" applyAlignment="1">
      <alignment vertical="center"/>
    </xf>
    <xf numFmtId="0" fontId="43" fillId="0" borderId="0" xfId="0" applyFont="1" applyFill="1" applyAlignment="1">
      <alignment vertical="center"/>
    </xf>
    <xf numFmtId="177" fontId="43" fillId="0" borderId="0" xfId="45" applyNumberFormat="1" applyFont="1" applyFill="1" applyBorder="1">
      <alignment vertical="center"/>
    </xf>
    <xf numFmtId="0" fontId="43" fillId="0" borderId="23" xfId="0" applyFont="1" applyFill="1" applyBorder="1" applyAlignment="1">
      <alignment horizontal="center" vertical="center"/>
    </xf>
    <xf numFmtId="0" fontId="43" fillId="0" borderId="26" xfId="0" applyFont="1" applyFill="1" applyBorder="1" applyAlignment="1">
      <alignment horizontal="center" vertical="center"/>
    </xf>
    <xf numFmtId="0" fontId="43" fillId="0" borderId="0" xfId="0" applyNumberFormat="1" applyFont="1" applyFill="1"/>
    <xf numFmtId="0" fontId="43" fillId="0" borderId="22" xfId="0" applyNumberFormat="1" applyFont="1" applyFill="1" applyBorder="1" applyAlignment="1">
      <alignment vertical="center"/>
    </xf>
    <xf numFmtId="0" fontId="43" fillId="0" borderId="21" xfId="0" applyNumberFormat="1" applyFont="1" applyFill="1" applyBorder="1" applyAlignment="1">
      <alignment vertical="center"/>
    </xf>
    <xf numFmtId="0" fontId="39" fillId="0" borderId="0" xfId="0" applyNumberFormat="1" applyFont="1" applyFill="1"/>
    <xf numFmtId="0" fontId="43" fillId="0" borderId="26" xfId="0" applyNumberFormat="1" applyFont="1" applyFill="1" applyBorder="1" applyAlignment="1">
      <alignment vertical="center"/>
    </xf>
    <xf numFmtId="0" fontId="43" fillId="0" borderId="4" xfId="0" applyNumberFormat="1" applyFont="1" applyFill="1" applyBorder="1" applyAlignment="1">
      <alignment vertical="center"/>
    </xf>
    <xf numFmtId="0" fontId="43" fillId="0" borderId="1" xfId="0" applyNumberFormat="1" applyFont="1" applyFill="1" applyBorder="1"/>
    <xf numFmtId="0" fontId="43" fillId="0" borderId="1" xfId="0" applyNumberFormat="1" applyFont="1" applyFill="1" applyBorder="1" applyAlignment="1">
      <alignment horizontal="center" vertical="center"/>
    </xf>
    <xf numFmtId="0" fontId="43" fillId="0" borderId="0" xfId="0" applyNumberFormat="1" applyFont="1" applyFill="1" applyBorder="1" applyAlignment="1">
      <alignment vertical="center"/>
    </xf>
    <xf numFmtId="0" fontId="43" fillId="0" borderId="1" xfId="0" applyNumberFormat="1" applyFont="1" applyFill="1" applyBorder="1" applyAlignment="1">
      <alignment vertical="center"/>
    </xf>
    <xf numFmtId="0" fontId="43" fillId="0" borderId="27" xfId="0" applyNumberFormat="1" applyFont="1" applyFill="1" applyBorder="1" applyAlignment="1">
      <alignment vertical="center"/>
    </xf>
    <xf numFmtId="0" fontId="43" fillId="0" borderId="7" xfId="0" applyNumberFormat="1" applyFont="1" applyFill="1" applyBorder="1" applyAlignment="1">
      <alignment vertical="center"/>
    </xf>
    <xf numFmtId="0" fontId="43" fillId="0" borderId="3" xfId="0" applyNumberFormat="1" applyFont="1" applyFill="1" applyBorder="1" applyAlignment="1">
      <alignment vertical="center"/>
    </xf>
    <xf numFmtId="0" fontId="43" fillId="0" borderId="23" xfId="0" applyNumberFormat="1" applyFont="1" applyFill="1" applyBorder="1" applyAlignment="1">
      <alignment vertical="center"/>
    </xf>
    <xf numFmtId="0" fontId="43" fillId="0" borderId="29" xfId="0" applyNumberFormat="1" applyFont="1" applyFill="1" applyBorder="1" applyAlignment="1">
      <alignment vertical="center"/>
    </xf>
    <xf numFmtId="0" fontId="43" fillId="0" borderId="10" xfId="0" applyNumberFormat="1" applyFont="1" applyFill="1" applyBorder="1" applyAlignment="1">
      <alignment vertical="center"/>
    </xf>
    <xf numFmtId="0" fontId="0" fillId="0" borderId="23" xfId="0" applyNumberFormat="1" applyFill="1" applyBorder="1"/>
    <xf numFmtId="0" fontId="43" fillId="0" borderId="3" xfId="0" applyFont="1" applyFill="1" applyBorder="1" applyAlignment="1">
      <alignment horizontal="center" vertical="center"/>
    </xf>
    <xf numFmtId="0" fontId="42" fillId="0" borderId="0" xfId="46" applyFont="1" applyFill="1">
      <alignment vertical="center"/>
    </xf>
    <xf numFmtId="0" fontId="14" fillId="0" borderId="0" xfId="46" applyFill="1">
      <alignment vertical="center"/>
    </xf>
    <xf numFmtId="0" fontId="39" fillId="0" borderId="0" xfId="46" applyFont="1" applyFill="1">
      <alignment vertical="center"/>
    </xf>
    <xf numFmtId="0" fontId="45" fillId="0" borderId="0" xfId="49" applyFont="1" applyFill="1" applyAlignment="1">
      <alignment vertical="center"/>
    </xf>
    <xf numFmtId="0" fontId="43" fillId="0" borderId="0" xfId="0" applyFont="1" applyFill="1" applyAlignment="1"/>
    <xf numFmtId="0" fontId="43" fillId="0" borderId="8" xfId="0" applyNumberFormat="1" applyFont="1" applyFill="1" applyBorder="1" applyAlignment="1">
      <alignment horizontal="center" vertical="center"/>
    </xf>
    <xf numFmtId="0" fontId="43" fillId="0" borderId="0" xfId="0" applyNumberFormat="1" applyFont="1" applyFill="1" applyAlignment="1">
      <alignment horizontal="left" vertical="top"/>
    </xf>
    <xf numFmtId="0" fontId="43" fillId="0" borderId="0" xfId="0" applyNumberFormat="1" applyFont="1" applyFill="1" applyBorder="1"/>
    <xf numFmtId="0" fontId="40" fillId="0" borderId="0" xfId="0" applyFont="1" applyFill="1" applyAlignment="1">
      <alignment horizontal="right"/>
    </xf>
    <xf numFmtId="0" fontId="43" fillId="0" borderId="0" xfId="46" applyFont="1" applyFill="1">
      <alignment vertical="center"/>
    </xf>
    <xf numFmtId="0" fontId="40" fillId="0" borderId="0" xfId="46" applyFont="1" applyFill="1">
      <alignment vertical="center"/>
    </xf>
    <xf numFmtId="0" fontId="0" fillId="0" borderId="23" xfId="0" applyNumberFormat="1" applyFill="1" applyBorder="1" applyAlignment="1">
      <alignment vertical="center"/>
    </xf>
    <xf numFmtId="0" fontId="0" fillId="0" borderId="25" xfId="0" applyNumberFormat="1" applyFill="1" applyBorder="1" applyAlignment="1">
      <alignment vertical="center"/>
    </xf>
    <xf numFmtId="0" fontId="43" fillId="0" borderId="21" xfId="45" applyNumberFormat="1" applyFont="1" applyFill="1" applyBorder="1">
      <alignment vertical="center"/>
    </xf>
    <xf numFmtId="0" fontId="0" fillId="0" borderId="26" xfId="0" applyNumberFormat="1" applyFill="1" applyBorder="1"/>
    <xf numFmtId="0" fontId="0" fillId="0" borderId="26" xfId="0" applyNumberFormat="1" applyFill="1" applyBorder="1" applyAlignment="1">
      <alignment vertical="center"/>
    </xf>
    <xf numFmtId="0" fontId="0" fillId="0" borderId="28" xfId="0" applyNumberFormat="1" applyFill="1" applyBorder="1"/>
    <xf numFmtId="0" fontId="0" fillId="0" borderId="3" xfId="0" applyNumberFormat="1" applyFill="1" applyBorder="1"/>
    <xf numFmtId="0" fontId="0" fillId="0" borderId="1" xfId="0" applyNumberFormat="1" applyFill="1" applyBorder="1" applyAlignment="1">
      <alignment vertical="center"/>
    </xf>
    <xf numFmtId="0" fontId="0" fillId="0" borderId="5" xfId="0" applyNumberFormat="1" applyFill="1" applyBorder="1" applyAlignment="1">
      <alignment vertical="center"/>
    </xf>
    <xf numFmtId="0" fontId="43" fillId="0" borderId="26" xfId="45" applyNumberFormat="1" applyFont="1" applyFill="1" applyBorder="1">
      <alignment vertical="center"/>
    </xf>
    <xf numFmtId="0" fontId="43" fillId="0" borderId="1" xfId="45" applyNumberFormat="1" applyFont="1" applyFill="1" applyBorder="1">
      <alignment vertical="center"/>
    </xf>
    <xf numFmtId="0" fontId="43" fillId="0" borderId="4" xfId="45" applyNumberFormat="1" applyFont="1" applyFill="1" applyBorder="1">
      <alignment vertical="center"/>
    </xf>
    <xf numFmtId="0" fontId="0" fillId="0" borderId="0" xfId="0" applyAlignment="1">
      <alignment vertical="center"/>
    </xf>
    <xf numFmtId="176" fontId="46" fillId="0" borderId="24" xfId="45" applyNumberFormat="1" applyFont="1" applyFill="1" applyBorder="1" applyAlignment="1">
      <alignment vertical="center"/>
    </xf>
    <xf numFmtId="176" fontId="46" fillId="0" borderId="21" xfId="45" applyNumberFormat="1" applyFont="1" applyFill="1" applyBorder="1" applyAlignment="1">
      <alignment vertical="center"/>
    </xf>
    <xf numFmtId="176" fontId="46" fillId="0" borderId="9" xfId="45" applyNumberFormat="1" applyFont="1" applyFill="1" applyBorder="1" applyAlignment="1">
      <alignment horizontal="right" vertical="center"/>
    </xf>
    <xf numFmtId="176" fontId="46" fillId="0" borderId="4" xfId="45" applyNumberFormat="1" applyFont="1" applyFill="1" applyBorder="1" applyAlignment="1">
      <alignment horizontal="right" vertical="center"/>
    </xf>
    <xf numFmtId="176" fontId="46" fillId="0" borderId="8" xfId="45" applyNumberFormat="1" applyFont="1" applyFill="1" applyBorder="1">
      <alignment vertical="center"/>
    </xf>
    <xf numFmtId="176" fontId="46" fillId="0" borderId="1" xfId="45" applyNumberFormat="1" applyFont="1" applyFill="1" applyBorder="1">
      <alignment vertical="center"/>
    </xf>
    <xf numFmtId="0" fontId="46" fillId="0" borderId="24" xfId="0" applyFont="1" applyFill="1" applyBorder="1" applyAlignment="1">
      <alignment vertical="center"/>
    </xf>
    <xf numFmtId="0" fontId="46" fillId="0" borderId="21" xfId="0" applyFont="1" applyFill="1" applyBorder="1" applyAlignment="1">
      <alignment vertical="center"/>
    </xf>
    <xf numFmtId="0" fontId="46" fillId="0" borderId="9" xfId="0" applyFont="1" applyFill="1" applyBorder="1" applyAlignment="1">
      <alignment vertical="center"/>
    </xf>
    <xf numFmtId="0" fontId="46" fillId="0" borderId="4" xfId="0" applyFont="1" applyFill="1" applyBorder="1" applyAlignment="1">
      <alignment vertical="center"/>
    </xf>
    <xf numFmtId="0" fontId="46" fillId="0" borderId="8" xfId="0" applyFont="1" applyFill="1" applyBorder="1" applyAlignment="1">
      <alignment vertical="center"/>
    </xf>
    <xf numFmtId="0" fontId="46" fillId="0" borderId="1" xfId="0" applyFont="1" applyFill="1" applyBorder="1" applyAlignment="1">
      <alignment vertical="center"/>
    </xf>
    <xf numFmtId="0" fontId="46" fillId="0" borderId="25" xfId="0" applyFont="1" applyFill="1" applyBorder="1" applyAlignment="1">
      <alignment vertical="center"/>
    </xf>
    <xf numFmtId="0" fontId="46" fillId="0" borderId="26" xfId="0" applyFont="1" applyFill="1" applyBorder="1" applyAlignment="1">
      <alignment vertical="center"/>
    </xf>
    <xf numFmtId="0" fontId="46" fillId="0" borderId="6" xfId="0" applyFont="1" applyFill="1" applyBorder="1" applyAlignment="1">
      <alignment vertical="center"/>
    </xf>
    <xf numFmtId="0" fontId="46" fillId="0" borderId="3" xfId="0" applyFont="1" applyFill="1" applyBorder="1" applyAlignment="1">
      <alignment vertical="center"/>
    </xf>
    <xf numFmtId="0" fontId="46" fillId="0" borderId="28" xfId="0" applyFont="1" applyFill="1" applyBorder="1" applyAlignment="1">
      <alignment vertical="center"/>
    </xf>
    <xf numFmtId="0" fontId="46" fillId="0" borderId="25" xfId="45" applyNumberFormat="1" applyFont="1" applyFill="1" applyBorder="1">
      <alignment vertical="center"/>
    </xf>
    <xf numFmtId="176" fontId="47" fillId="0" borderId="0" xfId="45" applyNumberFormat="1" applyFont="1" applyFill="1">
      <alignment vertical="center"/>
    </xf>
    <xf numFmtId="176" fontId="47" fillId="0" borderId="0" xfId="45" applyNumberFormat="1" applyFont="1" applyFill="1" applyBorder="1">
      <alignment vertical="center"/>
    </xf>
    <xf numFmtId="0" fontId="47" fillId="0" borderId="0" xfId="0" applyFont="1" applyFill="1" applyAlignment="1"/>
    <xf numFmtId="0" fontId="47" fillId="0" borderId="0" xfId="0" applyFont="1" applyFill="1"/>
    <xf numFmtId="0" fontId="47" fillId="0" borderId="0" xfId="0" applyFont="1" applyFill="1" applyBorder="1"/>
    <xf numFmtId="176" fontId="47" fillId="0" borderId="2" xfId="45" applyNumberFormat="1" applyFont="1" applyFill="1" applyBorder="1" applyAlignment="1">
      <alignment horizontal="center" vertical="center"/>
    </xf>
    <xf numFmtId="176" fontId="47" fillId="0" borderId="3" xfId="45" applyNumberFormat="1" applyFont="1" applyFill="1" applyBorder="1" applyAlignment="1">
      <alignment horizontal="center" vertical="center"/>
    </xf>
    <xf numFmtId="176" fontId="48" fillId="0" borderId="8" xfId="45" applyNumberFormat="1" applyFont="1" applyFill="1" applyBorder="1">
      <alignment vertical="center"/>
    </xf>
    <xf numFmtId="176" fontId="48" fillId="0" borderId="1" xfId="45" applyNumberFormat="1" applyFont="1" applyFill="1" applyBorder="1">
      <alignment vertical="center"/>
    </xf>
    <xf numFmtId="176" fontId="47" fillId="0" borderId="21" xfId="45" applyNumberFormat="1" applyFont="1" applyFill="1" applyBorder="1" applyAlignment="1">
      <alignment horizontal="center" vertical="center"/>
    </xf>
    <xf numFmtId="176" fontId="47" fillId="0" borderId="21" xfId="0" applyNumberFormat="1" applyFont="1" applyFill="1" applyBorder="1" applyAlignment="1">
      <alignment horizontal="right" vertical="center"/>
    </xf>
    <xf numFmtId="176" fontId="47" fillId="0" borderId="4" xfId="45" applyNumberFormat="1" applyFont="1" applyFill="1" applyBorder="1" applyAlignment="1">
      <alignment horizontal="center" vertical="center"/>
    </xf>
    <xf numFmtId="176" fontId="47" fillId="0" borderId="4" xfId="0" applyNumberFormat="1" applyFont="1" applyFill="1" applyBorder="1" applyAlignment="1">
      <alignment horizontal="right" vertical="center"/>
    </xf>
    <xf numFmtId="176" fontId="47" fillId="0" borderId="1" xfId="45" applyNumberFormat="1" applyFont="1" applyFill="1" applyBorder="1" applyAlignment="1">
      <alignment horizontal="center" vertical="center"/>
    </xf>
    <xf numFmtId="176" fontId="47" fillId="0" borderId="1" xfId="0" applyNumberFormat="1" applyFont="1" applyFill="1" applyBorder="1" applyAlignment="1">
      <alignment horizontal="right" vertical="center"/>
    </xf>
    <xf numFmtId="0" fontId="47" fillId="0" borderId="0" xfId="0" applyFont="1" applyFill="1" applyAlignment="1">
      <alignment vertical="center"/>
    </xf>
    <xf numFmtId="0" fontId="47" fillId="0" borderId="1" xfId="0" applyFont="1" applyFill="1" applyBorder="1" applyAlignment="1">
      <alignment vertical="center"/>
    </xf>
    <xf numFmtId="0" fontId="47" fillId="0" borderId="1" xfId="0" applyFont="1" applyFill="1" applyBorder="1" applyAlignment="1">
      <alignment horizontal="center" vertical="center"/>
    </xf>
    <xf numFmtId="0" fontId="47" fillId="0" borderId="8" xfId="0" applyFont="1" applyFill="1" applyBorder="1" applyAlignment="1">
      <alignment horizontal="center" vertical="center"/>
    </xf>
    <xf numFmtId="177" fontId="47" fillId="0" borderId="0" xfId="45" applyNumberFormat="1" applyFont="1" applyFill="1" applyBorder="1">
      <alignment vertical="center"/>
    </xf>
    <xf numFmtId="0" fontId="47" fillId="0" borderId="21" xfId="0" applyFont="1" applyFill="1" applyBorder="1" applyAlignment="1">
      <alignment horizontal="center" vertical="center"/>
    </xf>
    <xf numFmtId="0" fontId="47" fillId="0" borderId="21" xfId="0" applyFont="1" applyFill="1" applyBorder="1" applyAlignment="1">
      <alignment vertical="center"/>
    </xf>
    <xf numFmtId="0" fontId="47" fillId="0" borderId="4" xfId="0" applyFont="1" applyFill="1" applyBorder="1" applyAlignment="1">
      <alignment horizontal="center" vertical="center"/>
    </xf>
    <xf numFmtId="0" fontId="47" fillId="0" borderId="4" xfId="0" applyFont="1" applyFill="1" applyBorder="1" applyAlignment="1">
      <alignment vertical="center"/>
    </xf>
    <xf numFmtId="176" fontId="47" fillId="0" borderId="0" xfId="45" applyNumberFormat="1" applyFont="1" applyFill="1" applyBorder="1" applyAlignment="1">
      <alignment horizontal="left" vertical="center"/>
    </xf>
    <xf numFmtId="178" fontId="47" fillId="0" borderId="0" xfId="0" applyNumberFormat="1" applyFont="1" applyFill="1" applyBorder="1" applyAlignment="1">
      <alignment vertical="center"/>
    </xf>
    <xf numFmtId="0" fontId="48" fillId="0" borderId="0" xfId="0" applyFont="1" applyFill="1"/>
    <xf numFmtId="0" fontId="48" fillId="0" borderId="1" xfId="0" applyFont="1" applyFill="1" applyBorder="1" applyAlignment="1">
      <alignment vertical="center"/>
    </xf>
    <xf numFmtId="0" fontId="48" fillId="0" borderId="1" xfId="0" applyFont="1" applyFill="1" applyBorder="1" applyAlignment="1">
      <alignment horizontal="center" vertical="center"/>
    </xf>
    <xf numFmtId="0" fontId="49" fillId="0" borderId="8"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8" xfId="0" applyFont="1" applyFill="1" applyBorder="1" applyAlignment="1">
      <alignment horizontal="center" vertical="center"/>
    </xf>
    <xf numFmtId="0" fontId="49" fillId="0" borderId="1" xfId="0" applyFont="1" applyFill="1" applyBorder="1" applyAlignment="1">
      <alignment horizontal="center" vertical="center" wrapText="1"/>
    </xf>
    <xf numFmtId="0" fontId="48" fillId="0" borderId="0" xfId="0" applyFont="1" applyFill="1" applyAlignment="1">
      <alignment vertical="center"/>
    </xf>
    <xf numFmtId="0" fontId="48" fillId="0" borderId="0" xfId="0" applyFont="1" applyFill="1" applyBorder="1"/>
    <xf numFmtId="0" fontId="47" fillId="0" borderId="23" xfId="0" applyFont="1" applyFill="1" applyBorder="1" applyAlignment="1">
      <alignment horizontal="center" vertical="center"/>
    </xf>
    <xf numFmtId="0" fontId="47" fillId="0" borderId="23" xfId="0" applyFont="1" applyFill="1" applyBorder="1" applyAlignment="1">
      <alignment vertical="center"/>
    </xf>
    <xf numFmtId="0" fontId="47" fillId="0" borderId="0" xfId="46" applyFont="1" applyFill="1">
      <alignment vertical="center"/>
    </xf>
    <xf numFmtId="0" fontId="49" fillId="0" borderId="0" xfId="46" applyFont="1" applyFill="1">
      <alignment vertical="center"/>
    </xf>
    <xf numFmtId="0" fontId="48" fillId="0" borderId="0" xfId="46" applyFont="1" applyFill="1">
      <alignment vertical="center"/>
    </xf>
    <xf numFmtId="0" fontId="17" fillId="0" borderId="1" xfId="0" applyFont="1" applyFill="1" applyBorder="1" applyAlignment="1">
      <alignment horizontal="center" vertical="center" wrapText="1"/>
    </xf>
    <xf numFmtId="0" fontId="47" fillId="0" borderId="0" xfId="0" applyFont="1" applyFill="1" applyBorder="1" applyAlignment="1">
      <alignment vertical="center"/>
    </xf>
    <xf numFmtId="0" fontId="47" fillId="0" borderId="26" xfId="0" applyFont="1" applyFill="1" applyBorder="1" applyAlignment="1">
      <alignment horizontal="center" vertical="center"/>
    </xf>
    <xf numFmtId="0" fontId="47" fillId="0" borderId="26" xfId="0" applyFont="1" applyFill="1" applyBorder="1" applyAlignment="1">
      <alignment vertical="center"/>
    </xf>
    <xf numFmtId="0" fontId="47" fillId="0" borderId="3" xfId="0" applyFont="1" applyFill="1" applyBorder="1" applyAlignment="1">
      <alignment vertical="center"/>
    </xf>
    <xf numFmtId="177" fontId="48" fillId="0" borderId="0" xfId="45" applyNumberFormat="1" applyFont="1" applyFill="1" applyBorder="1">
      <alignment vertical="center"/>
    </xf>
    <xf numFmtId="0" fontId="47" fillId="0" borderId="3" xfId="0" applyFont="1" applyFill="1" applyBorder="1" applyAlignment="1">
      <alignment horizontal="center" vertical="center"/>
    </xf>
    <xf numFmtId="177" fontId="47" fillId="0" borderId="11" xfId="45" applyNumberFormat="1" applyFont="1" applyFill="1" applyBorder="1">
      <alignment vertical="center"/>
    </xf>
    <xf numFmtId="0" fontId="50" fillId="24" borderId="0" xfId="0" applyFont="1" applyFill="1" applyAlignment="1">
      <alignment vertical="center"/>
    </xf>
    <xf numFmtId="0" fontId="51" fillId="0" borderId="0" xfId="0" applyFont="1" applyFill="1"/>
    <xf numFmtId="0" fontId="47" fillId="0" borderId="3" xfId="0" applyFont="1" applyFill="1" applyBorder="1" applyAlignment="1">
      <alignment horizontal="center" vertical="center"/>
    </xf>
    <xf numFmtId="0" fontId="52" fillId="0" borderId="0" xfId="0" applyFont="1"/>
    <xf numFmtId="0" fontId="38" fillId="0" borderId="0" xfId="0" applyFont="1"/>
    <xf numFmtId="0" fontId="53" fillId="25" borderId="0" xfId="0" applyFont="1" applyFill="1" applyBorder="1" applyAlignment="1">
      <alignment horizontal="center" vertical="center"/>
    </xf>
    <xf numFmtId="0" fontId="0" fillId="24" borderId="0" xfId="0" applyFill="1" applyAlignment="1">
      <alignment vertical="center"/>
    </xf>
    <xf numFmtId="0" fontId="50" fillId="0" borderId="0" xfId="0" applyFont="1" applyFill="1" applyAlignment="1">
      <alignment vertical="center"/>
    </xf>
    <xf numFmtId="0" fontId="54" fillId="0" borderId="0" xfId="0" applyFont="1" applyFill="1" applyAlignment="1">
      <alignment vertical="center"/>
    </xf>
    <xf numFmtId="0" fontId="54" fillId="0" borderId="0" xfId="0" applyFont="1" applyFill="1"/>
    <xf numFmtId="0" fontId="55" fillId="0" borderId="0" xfId="0" applyFont="1" applyFill="1"/>
    <xf numFmtId="0" fontId="52" fillId="0" borderId="0" xfId="0" applyFont="1" applyFill="1"/>
    <xf numFmtId="0" fontId="56" fillId="0" borderId="0" xfId="0" applyFont="1" applyAlignment="1">
      <alignment vertical="center"/>
    </xf>
    <xf numFmtId="0" fontId="47" fillId="0" borderId="25" xfId="45" applyNumberFormat="1" applyFont="1" applyFill="1" applyBorder="1">
      <alignment vertical="center"/>
    </xf>
    <xf numFmtId="0" fontId="47" fillId="0" borderId="28" xfId="0" applyFont="1" applyFill="1" applyBorder="1" applyAlignment="1">
      <alignment vertical="center"/>
    </xf>
    <xf numFmtId="0" fontId="47" fillId="0" borderId="6" xfId="0" applyFont="1" applyFill="1" applyBorder="1" applyAlignment="1">
      <alignment vertical="center"/>
    </xf>
    <xf numFmtId="176" fontId="47" fillId="0" borderId="24" xfId="45" applyNumberFormat="1" applyFont="1" applyFill="1" applyBorder="1" applyAlignment="1">
      <alignment vertical="center"/>
    </xf>
    <xf numFmtId="176" fontId="47" fillId="0" borderId="21" xfId="45" applyNumberFormat="1" applyFont="1" applyFill="1" applyBorder="1" applyAlignment="1">
      <alignment vertical="center"/>
    </xf>
    <xf numFmtId="176" fontId="47" fillId="0" borderId="9" xfId="45" applyNumberFormat="1" applyFont="1" applyFill="1" applyBorder="1" applyAlignment="1">
      <alignment horizontal="right" vertical="center"/>
    </xf>
    <xf numFmtId="176" fontId="47" fillId="0" borderId="4" xfId="45" applyNumberFormat="1" applyFont="1" applyFill="1" applyBorder="1" applyAlignment="1">
      <alignment horizontal="right" vertical="center"/>
    </xf>
    <xf numFmtId="176" fontId="47" fillId="0" borderId="8" xfId="45" applyNumberFormat="1" applyFont="1" applyFill="1" applyBorder="1">
      <alignment vertical="center"/>
    </xf>
    <xf numFmtId="176" fontId="47" fillId="0" borderId="1" xfId="45" applyNumberFormat="1" applyFont="1" applyFill="1" applyBorder="1">
      <alignment vertical="center"/>
    </xf>
    <xf numFmtId="0" fontId="47" fillId="0" borderId="24" xfId="0" applyFont="1" applyFill="1" applyBorder="1" applyAlignment="1">
      <alignment vertical="center"/>
    </xf>
    <xf numFmtId="0" fontId="47" fillId="0" borderId="9" xfId="0" applyFont="1" applyFill="1" applyBorder="1" applyAlignment="1">
      <alignment vertical="center"/>
    </xf>
    <xf numFmtId="0" fontId="47" fillId="0" borderId="8" xfId="0" applyFont="1" applyFill="1" applyBorder="1" applyAlignment="1">
      <alignment vertical="center"/>
    </xf>
    <xf numFmtId="0" fontId="47" fillId="0" borderId="25" xfId="0" applyFont="1" applyFill="1" applyBorder="1" applyAlignment="1">
      <alignment vertical="center"/>
    </xf>
    <xf numFmtId="0" fontId="0" fillId="26" borderId="0" xfId="0" applyFill="1" applyAlignment="1">
      <alignment vertical="center"/>
    </xf>
    <xf numFmtId="0" fontId="0" fillId="27" borderId="0" xfId="0" applyFill="1" applyAlignment="1">
      <alignment vertical="center"/>
    </xf>
    <xf numFmtId="0" fontId="0" fillId="24" borderId="0" xfId="0" applyFill="1"/>
    <xf numFmtId="0" fontId="50" fillId="0" borderId="0" xfId="0" applyFont="1" applyAlignment="1">
      <alignment vertical="center"/>
    </xf>
    <xf numFmtId="0" fontId="53" fillId="24" borderId="1" xfId="0" applyFont="1" applyFill="1" applyBorder="1" applyAlignment="1" applyProtection="1">
      <alignment horizontal="center" vertical="center"/>
      <protection locked="0"/>
    </xf>
    <xf numFmtId="0" fontId="55" fillId="0" borderId="0" xfId="0" applyFont="1" applyFill="1" applyAlignment="1" applyProtection="1">
      <alignment horizontal="center"/>
      <protection locked="0"/>
    </xf>
    <xf numFmtId="0" fontId="59" fillId="0" borderId="0" xfId="55" applyFont="1" applyAlignment="1">
      <alignment vertical="center"/>
    </xf>
    <xf numFmtId="0" fontId="7" fillId="0" borderId="0" xfId="55">
      <alignment vertical="center"/>
    </xf>
    <xf numFmtId="0" fontId="60" fillId="0" borderId="0" xfId="55" applyFont="1" applyAlignment="1">
      <alignment vertical="center"/>
    </xf>
    <xf numFmtId="0" fontId="62" fillId="0" borderId="0" xfId="55" applyFont="1">
      <alignment vertical="center"/>
    </xf>
    <xf numFmtId="0" fontId="59" fillId="0" borderId="0" xfId="55" applyFont="1">
      <alignment vertical="center"/>
    </xf>
    <xf numFmtId="0" fontId="63" fillId="0" borderId="0" xfId="56" applyFont="1" applyFill="1" applyAlignment="1">
      <alignment horizontal="left"/>
    </xf>
    <xf numFmtId="0" fontId="43" fillId="0" borderId="1" xfId="56" applyNumberFormat="1" applyFont="1" applyFill="1" applyBorder="1"/>
    <xf numFmtId="0" fontId="43" fillId="0" borderId="1" xfId="56" applyNumberFormat="1" applyFont="1" applyFill="1" applyBorder="1" applyAlignment="1">
      <alignment horizontal="center" vertical="center"/>
    </xf>
    <xf numFmtId="0" fontId="63" fillId="0" borderId="1" xfId="56" applyNumberFormat="1" applyFont="1" applyFill="1" applyBorder="1" applyAlignment="1">
      <alignment horizontal="center" vertical="center"/>
    </xf>
    <xf numFmtId="0" fontId="64" fillId="0" borderId="1" xfId="55" applyFont="1" applyBorder="1" applyAlignment="1">
      <alignment horizontal="center" vertical="center"/>
    </xf>
    <xf numFmtId="0" fontId="43" fillId="29" borderId="1" xfId="56" applyNumberFormat="1" applyFont="1" applyFill="1" applyBorder="1" applyAlignment="1">
      <alignment vertical="center"/>
    </xf>
    <xf numFmtId="0" fontId="63" fillId="29" borderId="1" xfId="56" applyNumberFormat="1" applyFont="1" applyFill="1" applyBorder="1" applyAlignment="1">
      <alignment vertical="center"/>
    </xf>
    <xf numFmtId="0" fontId="63" fillId="29" borderId="1" xfId="58" applyNumberFormat="1" applyFont="1" applyFill="1" applyBorder="1">
      <alignment vertical="center"/>
    </xf>
    <xf numFmtId="0" fontId="63" fillId="29" borderId="1" xfId="55" applyFont="1" applyFill="1" applyBorder="1">
      <alignment vertical="center"/>
    </xf>
    <xf numFmtId="0" fontId="64" fillId="29" borderId="1" xfId="55" applyFont="1" applyFill="1" applyBorder="1">
      <alignment vertical="center"/>
    </xf>
    <xf numFmtId="0" fontId="43" fillId="30" borderId="1" xfId="56" applyNumberFormat="1" applyFont="1" applyFill="1" applyBorder="1" applyAlignment="1">
      <alignment vertical="center"/>
    </xf>
    <xf numFmtId="0" fontId="63" fillId="30" borderId="1" xfId="56" applyNumberFormat="1" applyFont="1" applyFill="1" applyBorder="1" applyAlignment="1">
      <alignment vertical="center"/>
    </xf>
    <xf numFmtId="0" fontId="63" fillId="30" borderId="1" xfId="56" applyNumberFormat="1" applyFont="1" applyFill="1" applyBorder="1"/>
    <xf numFmtId="0" fontId="63" fillId="30" borderId="1" xfId="55" applyFont="1" applyFill="1" applyBorder="1">
      <alignment vertical="center"/>
    </xf>
    <xf numFmtId="0" fontId="64" fillId="30" borderId="1" xfId="55" applyFont="1" applyFill="1" applyBorder="1">
      <alignment vertical="center"/>
    </xf>
    <xf numFmtId="0" fontId="43" fillId="28" borderId="1" xfId="56" applyNumberFormat="1" applyFont="1" applyFill="1" applyBorder="1" applyAlignment="1">
      <alignment vertical="center"/>
    </xf>
    <xf numFmtId="0" fontId="63" fillId="28" borderId="1" xfId="56" applyNumberFormat="1" applyFont="1" applyFill="1" applyBorder="1" applyAlignment="1">
      <alignment vertical="center"/>
    </xf>
    <xf numFmtId="0" fontId="63" fillId="28" borderId="1" xfId="55" applyFont="1" applyFill="1" applyBorder="1">
      <alignment vertical="center"/>
    </xf>
    <xf numFmtId="0" fontId="64" fillId="28" borderId="1" xfId="55" applyFont="1" applyFill="1" applyBorder="1">
      <alignment vertical="center"/>
    </xf>
    <xf numFmtId="0" fontId="43" fillId="24" borderId="1" xfId="56" applyNumberFormat="1" applyFont="1" applyFill="1" applyBorder="1" applyAlignment="1">
      <alignment vertical="center"/>
    </xf>
    <xf numFmtId="0" fontId="63" fillId="24" borderId="1" xfId="56" applyNumberFormat="1" applyFont="1" applyFill="1" applyBorder="1" applyAlignment="1">
      <alignment vertical="center"/>
    </xf>
    <xf numFmtId="0" fontId="63" fillId="24" borderId="1" xfId="55" applyFont="1" applyFill="1" applyBorder="1">
      <alignment vertical="center"/>
    </xf>
    <xf numFmtId="0" fontId="64" fillId="24" borderId="1" xfId="55" applyFont="1" applyFill="1" applyBorder="1">
      <alignment vertical="center"/>
    </xf>
    <xf numFmtId="0" fontId="39" fillId="0" borderId="0" xfId="56" applyNumberFormat="1" applyFont="1" applyFill="1" applyBorder="1" applyAlignment="1">
      <alignment horizontal="center" vertical="center" wrapText="1"/>
    </xf>
    <xf numFmtId="0" fontId="43" fillId="0" borderId="0" xfId="56" applyNumberFormat="1" applyFont="1" applyFill="1" applyBorder="1" applyAlignment="1">
      <alignment vertical="center"/>
    </xf>
    <xf numFmtId="0" fontId="63" fillId="0" borderId="0" xfId="56" applyNumberFormat="1" applyFont="1" applyFill="1" applyBorder="1" applyAlignment="1">
      <alignment vertical="center"/>
    </xf>
    <xf numFmtId="0" fontId="63" fillId="0" borderId="0" xfId="55" applyFont="1" applyFill="1" applyBorder="1">
      <alignment vertical="center"/>
    </xf>
    <xf numFmtId="176" fontId="63" fillId="0" borderId="0" xfId="58" applyNumberFormat="1" applyFont="1" applyFill="1">
      <alignment vertical="center"/>
    </xf>
    <xf numFmtId="0" fontId="7" fillId="0" borderId="30" xfId="55" applyBorder="1">
      <alignment vertical="center"/>
    </xf>
    <xf numFmtId="176" fontId="43" fillId="0" borderId="31" xfId="58" applyNumberFormat="1" applyFont="1" applyFill="1" applyBorder="1" applyAlignment="1">
      <alignment horizontal="center" vertical="center"/>
    </xf>
    <xf numFmtId="176" fontId="39" fillId="0" borderId="0" xfId="45" applyNumberFormat="1" applyFont="1">
      <alignment vertical="center"/>
    </xf>
    <xf numFmtId="176" fontId="61" fillId="0" borderId="0" xfId="45" applyNumberFormat="1" applyFont="1">
      <alignment vertical="center"/>
    </xf>
    <xf numFmtId="0" fontId="7" fillId="0" borderId="34" xfId="55" applyBorder="1">
      <alignment vertical="center"/>
    </xf>
    <xf numFmtId="176" fontId="43" fillId="0" borderId="35" xfId="58" applyNumberFormat="1" applyFont="1" applyFill="1" applyBorder="1" applyAlignment="1">
      <alignment horizontal="center" vertical="center"/>
    </xf>
    <xf numFmtId="176" fontId="39" fillId="0" borderId="39" xfId="45" applyNumberFormat="1" applyFont="1" applyBorder="1">
      <alignment vertical="center"/>
    </xf>
    <xf numFmtId="176" fontId="39" fillId="0" borderId="1" xfId="45" applyNumberFormat="1" applyFont="1" applyBorder="1" applyAlignment="1">
      <alignment horizontal="center" vertical="center"/>
    </xf>
    <xf numFmtId="0" fontId="7" fillId="0" borderId="1" xfId="55" applyFont="1" applyBorder="1">
      <alignment vertical="center"/>
    </xf>
    <xf numFmtId="176" fontId="43" fillId="32" borderId="22" xfId="58" applyNumberFormat="1" applyFont="1" applyFill="1" applyBorder="1" applyAlignment="1">
      <alignment horizontal="center" vertical="center"/>
    </xf>
    <xf numFmtId="176" fontId="63" fillId="32" borderId="24" xfId="58" applyNumberFormat="1" applyFont="1" applyFill="1" applyBorder="1" applyAlignment="1">
      <alignment vertical="center"/>
    </xf>
    <xf numFmtId="176" fontId="63" fillId="32" borderId="21" xfId="58" applyNumberFormat="1" applyFont="1" applyFill="1" applyBorder="1" applyAlignment="1">
      <alignment vertical="center"/>
    </xf>
    <xf numFmtId="176" fontId="63" fillId="32" borderId="42" xfId="58" applyNumberFormat="1" applyFont="1" applyFill="1" applyBorder="1" applyAlignment="1">
      <alignment vertical="center"/>
    </xf>
    <xf numFmtId="0" fontId="65" fillId="0" borderId="1" xfId="0" applyFont="1" applyFill="1" applyBorder="1" applyAlignment="1">
      <alignment vertical="center"/>
    </xf>
    <xf numFmtId="0" fontId="7" fillId="0" borderId="1" xfId="55" applyBorder="1">
      <alignment vertical="center"/>
    </xf>
    <xf numFmtId="176" fontId="43" fillId="33" borderId="0" xfId="58" applyNumberFormat="1" applyFont="1" applyFill="1" applyBorder="1" applyAlignment="1">
      <alignment horizontal="center" vertical="center"/>
    </xf>
    <xf numFmtId="176" fontId="63" fillId="33" borderId="9" xfId="58" applyNumberFormat="1" applyFont="1" applyFill="1" applyBorder="1" applyAlignment="1">
      <alignment horizontal="right" vertical="center"/>
    </xf>
    <xf numFmtId="176" fontId="63" fillId="33" borderId="4" xfId="58" applyNumberFormat="1" applyFont="1" applyFill="1" applyBorder="1" applyAlignment="1">
      <alignment horizontal="right" vertical="center"/>
    </xf>
    <xf numFmtId="176" fontId="63" fillId="33" borderId="43" xfId="58" applyNumberFormat="1" applyFont="1" applyFill="1" applyBorder="1" applyAlignment="1">
      <alignment horizontal="right" vertical="center"/>
    </xf>
    <xf numFmtId="176" fontId="43" fillId="24" borderId="5" xfId="58" applyNumberFormat="1" applyFont="1" applyFill="1" applyBorder="1" applyAlignment="1">
      <alignment horizontal="center" vertical="center"/>
    </xf>
    <xf numFmtId="176" fontId="63" fillId="24" borderId="8" xfId="58" applyNumberFormat="1" applyFont="1" applyFill="1" applyBorder="1">
      <alignment vertical="center"/>
    </xf>
    <xf numFmtId="176" fontId="63" fillId="24" borderId="1" xfId="58" applyNumberFormat="1" applyFont="1" applyFill="1" applyBorder="1">
      <alignment vertical="center"/>
    </xf>
    <xf numFmtId="176" fontId="63" fillId="24" borderId="46" xfId="58" applyNumberFormat="1" applyFont="1" applyFill="1" applyBorder="1">
      <alignment vertical="center"/>
    </xf>
    <xf numFmtId="176" fontId="43" fillId="32" borderId="48" xfId="58" applyNumberFormat="1" applyFont="1" applyFill="1" applyBorder="1" applyAlignment="1">
      <alignment horizontal="center" vertical="center"/>
    </xf>
    <xf numFmtId="176" fontId="63" fillId="32" borderId="25" xfId="58" applyNumberFormat="1" applyFont="1" applyFill="1" applyBorder="1" applyAlignment="1">
      <alignment vertical="center"/>
    </xf>
    <xf numFmtId="176" fontId="63" fillId="32" borderId="23" xfId="58" applyNumberFormat="1" applyFont="1" applyFill="1" applyBorder="1" applyAlignment="1">
      <alignment vertical="center"/>
    </xf>
    <xf numFmtId="176" fontId="63" fillId="32" borderId="50" xfId="58" applyNumberFormat="1" applyFont="1" applyFill="1" applyBorder="1" applyAlignment="1">
      <alignment vertical="center"/>
    </xf>
    <xf numFmtId="0" fontId="66" fillId="0" borderId="1" xfId="0" applyFont="1" applyFill="1" applyBorder="1" applyAlignment="1">
      <alignment vertical="center"/>
    </xf>
    <xf numFmtId="176" fontId="7" fillId="0" borderId="0" xfId="55" applyNumberFormat="1">
      <alignment vertical="center"/>
    </xf>
    <xf numFmtId="176" fontId="43" fillId="24" borderId="51" xfId="58" applyNumberFormat="1" applyFont="1" applyFill="1" applyBorder="1" applyAlignment="1">
      <alignment horizontal="center" vertical="center"/>
    </xf>
    <xf numFmtId="176" fontId="63" fillId="24" borderId="52" xfId="58" applyNumberFormat="1" applyFont="1" applyFill="1" applyBorder="1">
      <alignment vertical="center"/>
    </xf>
    <xf numFmtId="176" fontId="63" fillId="24" borderId="2" xfId="58" applyNumberFormat="1" applyFont="1" applyFill="1" applyBorder="1">
      <alignment vertical="center"/>
    </xf>
    <xf numFmtId="176" fontId="63" fillId="24" borderId="53" xfId="58" applyNumberFormat="1" applyFont="1" applyFill="1" applyBorder="1">
      <alignment vertical="center"/>
    </xf>
    <xf numFmtId="176" fontId="63" fillId="32" borderId="54" xfId="58" applyNumberFormat="1" applyFont="1" applyFill="1" applyBorder="1" applyAlignment="1">
      <alignment horizontal="center" vertical="center"/>
    </xf>
    <xf numFmtId="176" fontId="63" fillId="32" borderId="56" xfId="56" applyNumberFormat="1" applyFont="1" applyFill="1" applyBorder="1" applyAlignment="1">
      <alignment horizontal="right" vertical="center"/>
    </xf>
    <xf numFmtId="176" fontId="63" fillId="32" borderId="57" xfId="56" applyNumberFormat="1" applyFont="1" applyFill="1" applyBorder="1" applyAlignment="1">
      <alignment horizontal="right" vertical="center"/>
    </xf>
    <xf numFmtId="176" fontId="63" fillId="33" borderId="58" xfId="58" applyNumberFormat="1" applyFont="1" applyFill="1" applyBorder="1" applyAlignment="1">
      <alignment horizontal="center" vertical="center"/>
    </xf>
    <xf numFmtId="176" fontId="63" fillId="33" borderId="9" xfId="56" applyNumberFormat="1" applyFont="1" applyFill="1" applyBorder="1" applyAlignment="1">
      <alignment horizontal="right" vertical="center"/>
    </xf>
    <xf numFmtId="176" fontId="63" fillId="33" borderId="59" xfId="56" applyNumberFormat="1" applyFont="1" applyFill="1" applyBorder="1" applyAlignment="1">
      <alignment horizontal="right" vertical="center"/>
    </xf>
    <xf numFmtId="176" fontId="63" fillId="24" borderId="60" xfId="58" applyNumberFormat="1" applyFont="1" applyFill="1" applyBorder="1" applyAlignment="1">
      <alignment horizontal="center" vertical="center"/>
    </xf>
    <xf numFmtId="176" fontId="63" fillId="24" borderId="62" xfId="56" applyNumberFormat="1" applyFont="1" applyFill="1" applyBorder="1" applyAlignment="1">
      <alignment horizontal="right" vertical="center"/>
    </xf>
    <xf numFmtId="176" fontId="63" fillId="24" borderId="63" xfId="56" applyNumberFormat="1" applyFont="1" applyFill="1" applyBorder="1" applyAlignment="1">
      <alignment horizontal="right" vertical="center"/>
    </xf>
    <xf numFmtId="0" fontId="63" fillId="0" borderId="0" xfId="55" applyFont="1" applyFill="1" applyBorder="1" applyAlignment="1">
      <alignment vertical="center"/>
    </xf>
    <xf numFmtId="0" fontId="7" fillId="0" borderId="61" xfId="55" applyBorder="1">
      <alignment vertical="center"/>
    </xf>
    <xf numFmtId="0" fontId="43" fillId="0" borderId="64" xfId="55" applyFont="1" applyFill="1" applyBorder="1" applyAlignment="1">
      <alignment vertical="center"/>
    </xf>
    <xf numFmtId="0" fontId="43" fillId="0" borderId="65" xfId="55" applyFont="1" applyFill="1" applyBorder="1" applyAlignment="1">
      <alignment horizontal="center" vertical="center"/>
    </xf>
    <xf numFmtId="0" fontId="43" fillId="0" borderId="66" xfId="55" applyFont="1" applyFill="1" applyBorder="1" applyAlignment="1">
      <alignment horizontal="center" vertical="center"/>
    </xf>
    <xf numFmtId="0" fontId="43" fillId="0" borderId="67" xfId="55" applyFont="1" applyFill="1" applyBorder="1" applyAlignment="1">
      <alignment horizontal="center" vertical="center"/>
    </xf>
    <xf numFmtId="0" fontId="7" fillId="0" borderId="0" xfId="55" applyBorder="1">
      <alignment vertical="center"/>
    </xf>
    <xf numFmtId="0" fontId="43" fillId="0" borderId="0" xfId="55" applyFont="1" applyFill="1" applyBorder="1" applyAlignment="1">
      <alignment vertical="center"/>
    </xf>
    <xf numFmtId="0" fontId="43" fillId="0" borderId="0" xfId="55" applyFont="1" applyFill="1" applyBorder="1" applyAlignment="1">
      <alignment horizontal="center" vertical="center"/>
    </xf>
    <xf numFmtId="0" fontId="43" fillId="32" borderId="22" xfId="55" applyFont="1" applyFill="1" applyBorder="1" applyAlignment="1">
      <alignment horizontal="center" vertical="center"/>
    </xf>
    <xf numFmtId="0" fontId="63" fillId="32" borderId="68" xfId="55" applyFont="1" applyFill="1" applyBorder="1" applyAlignment="1">
      <alignment vertical="center"/>
    </xf>
    <xf numFmtId="0" fontId="63" fillId="32" borderId="21" xfId="55" applyFont="1" applyFill="1" applyBorder="1" applyAlignment="1">
      <alignment vertical="center"/>
    </xf>
    <xf numFmtId="0" fontId="63" fillId="32" borderId="42" xfId="55" applyFont="1" applyFill="1" applyBorder="1" applyAlignment="1">
      <alignment vertical="center"/>
    </xf>
    <xf numFmtId="0" fontId="43" fillId="33" borderId="0" xfId="55" applyFont="1" applyFill="1" applyBorder="1" applyAlignment="1">
      <alignment horizontal="center" vertical="center"/>
    </xf>
    <xf numFmtId="0" fontId="63" fillId="33" borderId="69" xfId="55" applyFont="1" applyFill="1" applyBorder="1" applyAlignment="1">
      <alignment vertical="center"/>
    </xf>
    <xf numFmtId="0" fontId="63" fillId="33" borderId="4" xfId="55" applyFont="1" applyFill="1" applyBorder="1" applyAlignment="1">
      <alignment vertical="center"/>
    </xf>
    <xf numFmtId="0" fontId="63" fillId="33" borderId="43" xfId="55" applyFont="1" applyFill="1" applyBorder="1" applyAlignment="1">
      <alignment vertical="center"/>
    </xf>
    <xf numFmtId="0" fontId="63" fillId="24" borderId="70" xfId="55" applyFont="1" applyFill="1" applyBorder="1" applyAlignment="1">
      <alignment vertical="center"/>
    </xf>
    <xf numFmtId="0" fontId="63" fillId="24" borderId="1" xfId="55" applyFont="1" applyFill="1" applyBorder="1" applyAlignment="1">
      <alignment vertical="center"/>
    </xf>
    <xf numFmtId="0" fontId="63" fillId="24" borderId="46" xfId="55" applyFont="1" applyFill="1" applyBorder="1" applyAlignment="1">
      <alignment vertical="center"/>
    </xf>
    <xf numFmtId="0" fontId="47" fillId="33" borderId="0" xfId="55" applyFont="1" applyFill="1" applyBorder="1" applyAlignment="1">
      <alignment horizontal="center" vertical="center"/>
    </xf>
    <xf numFmtId="0" fontId="67" fillId="33" borderId="69" xfId="55" applyFont="1" applyFill="1" applyBorder="1" applyAlignment="1">
      <alignment vertical="center"/>
    </xf>
    <xf numFmtId="0" fontId="67" fillId="33" borderId="4" xfId="55" applyFont="1" applyFill="1" applyBorder="1" applyAlignment="1">
      <alignment vertical="center"/>
    </xf>
    <xf numFmtId="0" fontId="67" fillId="33" borderId="43" xfId="55" applyFont="1" applyFill="1" applyBorder="1" applyAlignment="1">
      <alignment vertical="center"/>
    </xf>
    <xf numFmtId="0" fontId="43" fillId="32" borderId="48" xfId="56" applyFont="1" applyFill="1" applyBorder="1" applyAlignment="1">
      <alignment horizontal="center" vertical="center"/>
    </xf>
    <xf numFmtId="0" fontId="63" fillId="32" borderId="71" xfId="56" applyFont="1" applyFill="1" applyBorder="1" applyAlignment="1">
      <alignment vertical="center"/>
    </xf>
    <xf numFmtId="0" fontId="63" fillId="32" borderId="23" xfId="56" applyFont="1" applyFill="1" applyBorder="1" applyAlignment="1">
      <alignment vertical="center"/>
    </xf>
    <xf numFmtId="0" fontId="63" fillId="32" borderId="50" xfId="56" applyFont="1" applyFill="1" applyBorder="1" applyAlignment="1">
      <alignment vertical="center"/>
    </xf>
    <xf numFmtId="0" fontId="43" fillId="33" borderId="0" xfId="56" applyFont="1" applyFill="1" applyBorder="1" applyAlignment="1">
      <alignment horizontal="center" vertical="center"/>
    </xf>
    <xf numFmtId="0" fontId="63" fillId="33" borderId="69" xfId="56" applyFont="1" applyFill="1" applyBorder="1" applyAlignment="1">
      <alignment vertical="center"/>
    </xf>
    <xf numFmtId="0" fontId="63" fillId="33" borderId="4" xfId="56" applyFont="1" applyFill="1" applyBorder="1" applyAlignment="1">
      <alignment vertical="center"/>
    </xf>
    <xf numFmtId="0" fontId="63" fillId="33" borderId="43" xfId="56" applyFont="1" applyFill="1" applyBorder="1" applyAlignment="1">
      <alignment vertical="center"/>
    </xf>
    <xf numFmtId="0" fontId="63" fillId="24" borderId="70" xfId="56" applyFont="1" applyFill="1" applyBorder="1" applyAlignment="1">
      <alignment vertical="center"/>
    </xf>
    <xf numFmtId="0" fontId="63" fillId="24" borderId="1" xfId="56" applyFont="1" applyFill="1" applyBorder="1" applyAlignment="1">
      <alignment vertical="center"/>
    </xf>
    <xf numFmtId="0" fontId="63" fillId="24" borderId="46" xfId="56" applyFont="1" applyFill="1" applyBorder="1" applyAlignment="1">
      <alignment vertical="center"/>
    </xf>
    <xf numFmtId="0" fontId="43" fillId="32" borderId="22" xfId="56" applyFont="1" applyFill="1" applyBorder="1" applyAlignment="1">
      <alignment horizontal="center" vertical="center"/>
    </xf>
    <xf numFmtId="0" fontId="63" fillId="32" borderId="68" xfId="56" applyFont="1" applyFill="1" applyBorder="1" applyAlignment="1">
      <alignment vertical="center"/>
    </xf>
    <xf numFmtId="0" fontId="63" fillId="32" borderId="21" xfId="56" applyFont="1" applyFill="1" applyBorder="1" applyAlignment="1">
      <alignment vertical="center"/>
    </xf>
    <xf numFmtId="0" fontId="63" fillId="32" borderId="42" xfId="56" applyFont="1" applyFill="1" applyBorder="1" applyAlignment="1">
      <alignment vertical="center"/>
    </xf>
    <xf numFmtId="0" fontId="64" fillId="0" borderId="0" xfId="55" applyFont="1" applyFill="1" applyBorder="1" applyAlignment="1">
      <alignment horizontal="center" vertical="center"/>
    </xf>
    <xf numFmtId="176" fontId="63" fillId="0" borderId="0" xfId="58" applyNumberFormat="1" applyFont="1" applyFill="1" applyBorder="1" applyAlignment="1">
      <alignment horizontal="center" vertical="center"/>
    </xf>
    <xf numFmtId="0" fontId="63" fillId="0" borderId="0" xfId="56" applyFont="1" applyFill="1" applyBorder="1" applyAlignment="1">
      <alignment vertical="center"/>
    </xf>
    <xf numFmtId="0" fontId="63" fillId="32" borderId="22" xfId="56" applyFont="1" applyFill="1" applyBorder="1" applyAlignment="1">
      <alignment horizontal="center" vertical="center"/>
    </xf>
    <xf numFmtId="0" fontId="63" fillId="33" borderId="0" xfId="56" applyFont="1" applyFill="1" applyBorder="1" applyAlignment="1">
      <alignment horizontal="center" vertical="center"/>
    </xf>
    <xf numFmtId="176" fontId="63" fillId="24" borderId="5" xfId="58" applyNumberFormat="1" applyFont="1" applyFill="1" applyBorder="1" applyAlignment="1">
      <alignment horizontal="center" vertical="center"/>
    </xf>
    <xf numFmtId="176" fontId="63" fillId="24" borderId="72" xfId="58" applyNumberFormat="1" applyFont="1" applyFill="1" applyBorder="1" applyAlignment="1">
      <alignment horizontal="center" vertical="center"/>
    </xf>
    <xf numFmtId="0" fontId="63" fillId="24" borderId="74" xfId="56" applyFont="1" applyFill="1" applyBorder="1" applyAlignment="1">
      <alignment vertical="center"/>
    </xf>
    <xf numFmtId="0" fontId="63" fillId="24" borderId="37" xfId="56" applyFont="1" applyFill="1" applyBorder="1" applyAlignment="1">
      <alignment vertical="center"/>
    </xf>
    <xf numFmtId="0" fontId="63" fillId="24" borderId="38" xfId="56" applyFont="1" applyFill="1" applyBorder="1" applyAlignment="1">
      <alignment vertical="center"/>
    </xf>
    <xf numFmtId="0" fontId="63" fillId="32" borderId="56" xfId="56" applyFont="1" applyFill="1" applyBorder="1" applyAlignment="1">
      <alignment vertical="center"/>
    </xf>
    <xf numFmtId="0" fontId="63" fillId="32" borderId="57" xfId="56" applyFont="1" applyFill="1" applyBorder="1" applyAlignment="1">
      <alignment vertical="center"/>
    </xf>
    <xf numFmtId="0" fontId="7" fillId="0" borderId="0" xfId="55" applyFill="1" applyBorder="1">
      <alignment vertical="center"/>
    </xf>
    <xf numFmtId="0" fontId="63" fillId="33" borderId="9" xfId="56" applyFont="1" applyFill="1" applyBorder="1" applyAlignment="1">
      <alignment vertical="center"/>
    </xf>
    <xf numFmtId="0" fontId="63" fillId="33" borderId="59" xfId="56" applyFont="1" applyFill="1" applyBorder="1" applyAlignment="1">
      <alignment vertical="center"/>
    </xf>
    <xf numFmtId="0" fontId="63" fillId="24" borderId="62" xfId="56" applyFont="1" applyFill="1" applyBorder="1" applyAlignment="1">
      <alignment vertical="center"/>
    </xf>
    <xf numFmtId="0" fontId="63" fillId="24" borderId="63" xfId="56" applyFont="1" applyFill="1" applyBorder="1" applyAlignment="1">
      <alignment vertical="center"/>
    </xf>
    <xf numFmtId="0" fontId="63" fillId="0" borderId="0" xfId="55" applyFont="1" applyFill="1" applyAlignment="1">
      <alignment vertical="center"/>
    </xf>
    <xf numFmtId="0" fontId="39" fillId="0" borderId="64" xfId="55" applyFont="1" applyFill="1" applyBorder="1" applyAlignment="1">
      <alignment vertical="center"/>
    </xf>
    <xf numFmtId="0" fontId="39" fillId="0" borderId="66" xfId="55" applyFont="1" applyFill="1" applyBorder="1" applyAlignment="1">
      <alignment horizontal="center" vertical="center" wrapText="1"/>
    </xf>
    <xf numFmtId="0" fontId="39" fillId="0" borderId="66" xfId="55" applyFont="1" applyFill="1" applyBorder="1" applyAlignment="1">
      <alignment horizontal="center" vertical="center"/>
    </xf>
    <xf numFmtId="0" fontId="39" fillId="0" borderId="62" xfId="55" applyFont="1" applyFill="1" applyBorder="1" applyAlignment="1">
      <alignment horizontal="center" vertical="center"/>
    </xf>
    <xf numFmtId="0" fontId="40" fillId="0" borderId="66" xfId="55" applyFont="1" applyFill="1" applyBorder="1" applyAlignment="1">
      <alignment horizontal="center" vertical="center" wrapText="1"/>
    </xf>
    <xf numFmtId="0" fontId="39" fillId="0" borderId="63" xfId="55" applyFont="1" applyFill="1" applyBorder="1" applyAlignment="1">
      <alignment horizontal="center" vertical="center"/>
    </xf>
    <xf numFmtId="0" fontId="63" fillId="32" borderId="24" xfId="55" applyFont="1" applyFill="1" applyBorder="1" applyAlignment="1">
      <alignment vertical="center"/>
    </xf>
    <xf numFmtId="0" fontId="63" fillId="32" borderId="75" xfId="55" applyFont="1" applyFill="1" applyBorder="1" applyAlignment="1">
      <alignment vertical="center"/>
    </xf>
    <xf numFmtId="0" fontId="63" fillId="33" borderId="9" xfId="55" applyFont="1" applyFill="1" applyBorder="1" applyAlignment="1">
      <alignment vertical="center"/>
    </xf>
    <xf numFmtId="0" fontId="63" fillId="33" borderId="59" xfId="55" applyFont="1" applyFill="1" applyBorder="1" applyAlignment="1">
      <alignment vertical="center"/>
    </xf>
    <xf numFmtId="0" fontId="63" fillId="24" borderId="8" xfId="55" applyFont="1" applyFill="1" applyBorder="1" applyAlignment="1">
      <alignment vertical="center"/>
    </xf>
    <xf numFmtId="0" fontId="63" fillId="24" borderId="76" xfId="55" applyFont="1" applyFill="1" applyBorder="1" applyAlignment="1">
      <alignment vertical="center"/>
    </xf>
    <xf numFmtId="0" fontId="43" fillId="32" borderId="48" xfId="55" applyFont="1" applyFill="1" applyBorder="1" applyAlignment="1">
      <alignment horizontal="center" vertical="center"/>
    </xf>
    <xf numFmtId="0" fontId="63" fillId="32" borderId="25" xfId="55" applyFont="1" applyFill="1" applyBorder="1" applyAlignment="1">
      <alignment vertical="center"/>
    </xf>
    <xf numFmtId="0" fontId="63" fillId="32" borderId="77" xfId="55" applyFont="1" applyFill="1" applyBorder="1" applyAlignment="1">
      <alignment vertical="center"/>
    </xf>
    <xf numFmtId="0" fontId="63" fillId="32" borderId="25" xfId="56" applyFont="1" applyFill="1" applyBorder="1" applyAlignment="1">
      <alignment vertical="center"/>
    </xf>
    <xf numFmtId="0" fontId="63" fillId="24" borderId="8" xfId="56" applyFont="1" applyFill="1" applyBorder="1" applyAlignment="1">
      <alignment vertical="center"/>
    </xf>
    <xf numFmtId="0" fontId="63" fillId="24" borderId="76" xfId="56" applyFont="1" applyFill="1" applyBorder="1" applyAlignment="1">
      <alignment vertical="center"/>
    </xf>
    <xf numFmtId="176" fontId="43" fillId="24" borderId="78" xfId="58" applyNumberFormat="1" applyFont="1" applyFill="1" applyBorder="1" applyAlignment="1">
      <alignment horizontal="center" vertical="center"/>
    </xf>
    <xf numFmtId="0" fontId="39" fillId="0" borderId="1" xfId="0" applyFont="1" applyBorder="1" applyAlignment="1">
      <alignment vertical="center" shrinkToFit="1"/>
    </xf>
    <xf numFmtId="0" fontId="7" fillId="0" borderId="1" xfId="0" applyFont="1" applyFill="1" applyBorder="1" applyAlignment="1">
      <alignment vertical="center"/>
    </xf>
    <xf numFmtId="0" fontId="63" fillId="24" borderId="52" xfId="56" applyFont="1" applyFill="1" applyBorder="1" applyAlignment="1">
      <alignment vertical="center"/>
    </xf>
    <xf numFmtId="0" fontId="63" fillId="24" borderId="79" xfId="56" applyFont="1" applyFill="1" applyBorder="1" applyAlignment="1">
      <alignment vertical="center"/>
    </xf>
    <xf numFmtId="0" fontId="40" fillId="0" borderId="0" xfId="57" applyFont="1" applyFill="1">
      <alignment vertical="center"/>
    </xf>
    <xf numFmtId="177" fontId="63" fillId="0" borderId="0" xfId="58" applyNumberFormat="1" applyFont="1" applyFill="1" applyBorder="1">
      <alignment vertical="center"/>
    </xf>
    <xf numFmtId="0" fontId="7" fillId="0" borderId="61" xfId="55" applyFill="1" applyBorder="1" applyAlignment="1">
      <alignment vertical="center"/>
    </xf>
    <xf numFmtId="0" fontId="43" fillId="0" borderId="62" xfId="55" applyFont="1" applyFill="1" applyBorder="1" applyAlignment="1">
      <alignment vertical="center"/>
    </xf>
    <xf numFmtId="0" fontId="43" fillId="0" borderId="62" xfId="55" applyFont="1" applyFill="1" applyBorder="1" applyAlignment="1">
      <alignment horizontal="center" vertical="center"/>
    </xf>
    <xf numFmtId="0" fontId="41" fillId="0" borderId="66" xfId="55" applyFont="1" applyFill="1" applyBorder="1" applyAlignment="1">
      <alignment horizontal="center" vertical="center" wrapText="1"/>
    </xf>
    <xf numFmtId="0" fontId="43" fillId="32" borderId="24" xfId="55" applyFont="1" applyFill="1" applyBorder="1" applyAlignment="1">
      <alignment horizontal="center" vertical="center"/>
    </xf>
    <xf numFmtId="0" fontId="43" fillId="33" borderId="9" xfId="55" applyFont="1" applyFill="1" applyBorder="1" applyAlignment="1">
      <alignment horizontal="center" vertical="center"/>
    </xf>
    <xf numFmtId="176" fontId="43" fillId="24" borderId="8" xfId="58" applyNumberFormat="1" applyFont="1" applyFill="1" applyBorder="1" applyAlignment="1">
      <alignment horizontal="center" vertical="center"/>
    </xf>
    <xf numFmtId="0" fontId="43" fillId="32" borderId="24" xfId="56" applyFont="1" applyFill="1" applyBorder="1" applyAlignment="1">
      <alignment horizontal="center" vertical="center"/>
    </xf>
    <xf numFmtId="0" fontId="43" fillId="33" borderId="9" xfId="56" applyFont="1" applyFill="1" applyBorder="1" applyAlignment="1">
      <alignment horizontal="center" vertical="center"/>
    </xf>
    <xf numFmtId="176" fontId="63" fillId="32" borderId="80" xfId="58" applyNumberFormat="1" applyFont="1" applyFill="1" applyBorder="1" applyAlignment="1">
      <alignment horizontal="center" vertical="center"/>
    </xf>
    <xf numFmtId="176" fontId="63" fillId="33" borderId="81" xfId="58" applyNumberFormat="1" applyFont="1" applyFill="1" applyBorder="1" applyAlignment="1">
      <alignment horizontal="center" vertical="center"/>
    </xf>
    <xf numFmtId="176" fontId="63" fillId="24" borderId="65" xfId="58" applyNumberFormat="1" applyFont="1" applyFill="1" applyBorder="1" applyAlignment="1">
      <alignment horizontal="center" vertical="center"/>
    </xf>
    <xf numFmtId="0" fontId="43" fillId="0" borderId="63" xfId="55" applyFont="1" applyFill="1" applyBorder="1" applyAlignment="1">
      <alignment horizontal="center" vertical="center"/>
    </xf>
    <xf numFmtId="0" fontId="43" fillId="33" borderId="28" xfId="55" applyFont="1" applyFill="1" applyBorder="1" applyAlignment="1">
      <alignment horizontal="center" vertical="center"/>
    </xf>
    <xf numFmtId="0" fontId="63" fillId="33" borderId="26" xfId="55" applyFont="1" applyFill="1" applyBorder="1" applyAlignment="1">
      <alignment vertical="center"/>
    </xf>
    <xf numFmtId="0" fontId="63" fillId="33" borderId="82" xfId="55" applyFont="1" applyFill="1" applyBorder="1" applyAlignment="1">
      <alignment vertical="center"/>
    </xf>
    <xf numFmtId="0" fontId="63" fillId="24" borderId="3" xfId="55" applyFont="1" applyFill="1" applyBorder="1" applyAlignment="1">
      <alignment vertical="center"/>
    </xf>
    <xf numFmtId="0" fontId="63" fillId="24" borderId="6" xfId="55" applyFont="1" applyFill="1" applyBorder="1" applyAlignment="1">
      <alignment vertical="center"/>
    </xf>
    <xf numFmtId="0" fontId="63" fillId="24" borderId="83" xfId="55" applyFont="1" applyFill="1" applyBorder="1" applyAlignment="1">
      <alignment vertical="center"/>
    </xf>
    <xf numFmtId="0" fontId="43" fillId="34" borderId="24" xfId="56" applyFont="1" applyFill="1" applyBorder="1" applyAlignment="1">
      <alignment horizontal="center" vertical="center"/>
    </xf>
    <xf numFmtId="0" fontId="63" fillId="34" borderId="21" xfId="56" applyFont="1" applyFill="1" applyBorder="1" applyAlignment="1">
      <alignment vertical="center"/>
    </xf>
    <xf numFmtId="0" fontId="63" fillId="34" borderId="24" xfId="56" applyFont="1" applyFill="1" applyBorder="1" applyAlignment="1">
      <alignment vertical="center"/>
    </xf>
    <xf numFmtId="0" fontId="63" fillId="34" borderId="75" xfId="56" applyFont="1" applyFill="1" applyBorder="1" applyAlignment="1">
      <alignment vertical="center"/>
    </xf>
    <xf numFmtId="0" fontId="43" fillId="33" borderId="28" xfId="56" applyFont="1" applyFill="1" applyBorder="1" applyAlignment="1">
      <alignment horizontal="center" vertical="center"/>
    </xf>
    <xf numFmtId="0" fontId="63" fillId="33" borderId="26" xfId="56" applyFont="1" applyFill="1" applyBorder="1" applyAlignment="1">
      <alignment vertical="center"/>
    </xf>
    <xf numFmtId="0" fontId="63" fillId="33" borderId="82" xfId="56" applyFont="1" applyFill="1" applyBorder="1" applyAlignment="1">
      <alignment vertical="center"/>
    </xf>
    <xf numFmtId="0" fontId="63" fillId="24" borderId="3" xfId="56" applyFont="1" applyFill="1" applyBorder="1" applyAlignment="1">
      <alignment vertical="center"/>
    </xf>
    <xf numFmtId="0" fontId="63" fillId="24" borderId="6" xfId="56" applyFont="1" applyFill="1" applyBorder="1" applyAlignment="1">
      <alignment vertical="center"/>
    </xf>
    <xf numFmtId="0" fontId="63" fillId="24" borderId="83" xfId="56" applyFont="1" applyFill="1" applyBorder="1" applyAlignment="1">
      <alignment vertical="center"/>
    </xf>
    <xf numFmtId="176" fontId="63" fillId="33" borderId="69" xfId="58" applyNumberFormat="1" applyFont="1" applyFill="1" applyBorder="1" applyAlignment="1">
      <alignment horizontal="center" vertical="center"/>
    </xf>
    <xf numFmtId="0" fontId="63" fillId="33" borderId="84" xfId="56" applyFont="1" applyFill="1" applyBorder="1" applyAlignment="1">
      <alignment vertical="center"/>
    </xf>
    <xf numFmtId="0" fontId="63" fillId="33" borderId="85" xfId="56" applyFont="1" applyFill="1" applyBorder="1" applyAlignment="1">
      <alignment vertical="center"/>
    </xf>
    <xf numFmtId="0" fontId="63" fillId="24" borderId="86" xfId="56" applyFont="1" applyFill="1" applyBorder="1" applyAlignment="1">
      <alignment vertical="center"/>
    </xf>
    <xf numFmtId="0" fontId="63" fillId="24" borderId="87" xfId="56" applyFont="1" applyFill="1" applyBorder="1" applyAlignment="1">
      <alignment vertical="center"/>
    </xf>
    <xf numFmtId="0" fontId="64" fillId="0" borderId="61" xfId="55" applyFont="1" applyFill="1" applyBorder="1">
      <alignment vertical="center"/>
    </xf>
    <xf numFmtId="0" fontId="43" fillId="34" borderId="24" xfId="55" applyFont="1" applyFill="1" applyBorder="1" applyAlignment="1">
      <alignment horizontal="center" vertical="center"/>
    </xf>
    <xf numFmtId="0" fontId="63" fillId="34" borderId="21" xfId="55" applyFont="1" applyFill="1" applyBorder="1" applyAlignment="1">
      <alignment vertical="center"/>
    </xf>
    <xf numFmtId="0" fontId="63" fillId="34" borderId="24" xfId="55" applyFont="1" applyFill="1" applyBorder="1" applyAlignment="1">
      <alignment vertical="center"/>
    </xf>
    <xf numFmtId="0" fontId="63" fillId="34" borderId="75" xfId="55" applyFont="1" applyFill="1" applyBorder="1" applyAlignment="1">
      <alignment vertical="center"/>
    </xf>
    <xf numFmtId="0" fontId="63" fillId="33" borderId="28" xfId="55" applyFont="1" applyFill="1" applyBorder="1" applyAlignment="1">
      <alignment vertical="center"/>
    </xf>
    <xf numFmtId="0" fontId="63" fillId="33" borderId="88" xfId="55" applyFont="1" applyFill="1" applyBorder="1" applyAlignment="1">
      <alignment vertical="center"/>
    </xf>
    <xf numFmtId="0" fontId="63" fillId="33" borderId="28" xfId="56" applyFont="1" applyFill="1" applyBorder="1" applyAlignment="1">
      <alignment vertical="center"/>
    </xf>
    <xf numFmtId="0" fontId="63" fillId="33" borderId="88" xfId="56" applyFont="1" applyFill="1" applyBorder="1" applyAlignment="1">
      <alignment vertical="center"/>
    </xf>
    <xf numFmtId="176" fontId="43" fillId="24" borderId="70" xfId="58" applyNumberFormat="1" applyFont="1" applyFill="1" applyBorder="1" applyAlignment="1">
      <alignment horizontal="center" vertical="center"/>
    </xf>
    <xf numFmtId="176" fontId="43" fillId="24" borderId="52" xfId="58" applyNumberFormat="1" applyFont="1" applyFill="1" applyBorder="1" applyAlignment="1">
      <alignment horizontal="center" vertical="center"/>
    </xf>
    <xf numFmtId="0" fontId="63" fillId="24" borderId="4" xfId="56" applyFont="1" applyFill="1" applyBorder="1" applyAlignment="1">
      <alignment vertical="center"/>
    </xf>
    <xf numFmtId="0" fontId="63" fillId="24" borderId="9" xfId="56" applyFont="1" applyFill="1" applyBorder="1" applyAlignment="1">
      <alignment vertical="center"/>
    </xf>
    <xf numFmtId="0" fontId="63" fillId="24" borderId="43" xfId="56" applyFont="1" applyFill="1" applyBorder="1" applyAlignment="1">
      <alignment vertical="center"/>
    </xf>
    <xf numFmtId="0" fontId="63" fillId="32" borderId="89" xfId="56" applyFont="1" applyFill="1" applyBorder="1" applyAlignment="1">
      <alignment vertical="center"/>
    </xf>
    <xf numFmtId="0" fontId="63" fillId="32" borderId="90" xfId="56" applyFont="1" applyFill="1" applyBorder="1" applyAlignment="1">
      <alignment vertical="center"/>
    </xf>
    <xf numFmtId="0" fontId="63" fillId="33" borderId="24" xfId="56" applyFont="1" applyFill="1" applyBorder="1" applyAlignment="1">
      <alignment vertical="center"/>
    </xf>
    <xf numFmtId="0" fontId="63" fillId="33" borderId="75" xfId="56" applyFont="1" applyFill="1" applyBorder="1" applyAlignment="1">
      <alignment vertical="center"/>
    </xf>
    <xf numFmtId="0" fontId="63" fillId="24" borderId="66" xfId="56" applyFont="1" applyFill="1" applyBorder="1" applyAlignment="1">
      <alignment vertical="center"/>
    </xf>
    <xf numFmtId="0" fontId="63" fillId="24" borderId="67" xfId="56" applyFont="1" applyFill="1" applyBorder="1" applyAlignment="1">
      <alignment vertical="center"/>
    </xf>
    <xf numFmtId="0" fontId="39" fillId="0" borderId="62" xfId="55" applyFont="1" applyFill="1" applyBorder="1" applyAlignment="1">
      <alignment vertical="center"/>
    </xf>
    <xf numFmtId="0" fontId="68" fillId="0" borderId="66" xfId="55" applyFont="1" applyFill="1" applyBorder="1" applyAlignment="1">
      <alignment horizontal="center" vertical="center"/>
    </xf>
    <xf numFmtId="0" fontId="39" fillId="0" borderId="67" xfId="55" applyFont="1" applyFill="1" applyBorder="1" applyAlignment="1">
      <alignment horizontal="center" vertical="center"/>
    </xf>
    <xf numFmtId="0" fontId="7" fillId="0" borderId="0" xfId="55" applyFill="1">
      <alignment vertical="center"/>
    </xf>
    <xf numFmtId="0" fontId="63" fillId="24" borderId="91" xfId="55" applyFont="1" applyFill="1" applyBorder="1" applyAlignment="1">
      <alignment vertical="center"/>
    </xf>
    <xf numFmtId="0" fontId="63" fillId="32" borderId="24" xfId="56" applyFont="1" applyFill="1" applyBorder="1" applyAlignment="1">
      <alignment vertical="center"/>
    </xf>
    <xf numFmtId="0" fontId="63" fillId="32" borderId="75" xfId="56" applyFont="1" applyFill="1" applyBorder="1" applyAlignment="1">
      <alignment vertical="center"/>
    </xf>
    <xf numFmtId="0" fontId="64" fillId="0" borderId="0" xfId="55" applyFont="1">
      <alignment vertical="center"/>
    </xf>
    <xf numFmtId="0" fontId="63" fillId="24" borderId="91" xfId="56" applyFont="1" applyFill="1" applyBorder="1" applyAlignment="1">
      <alignment vertical="center"/>
    </xf>
    <xf numFmtId="0" fontId="63" fillId="24" borderId="59" xfId="56" applyFont="1" applyFill="1" applyBorder="1" applyAlignment="1">
      <alignment vertical="center"/>
    </xf>
    <xf numFmtId="0" fontId="40" fillId="0" borderId="0" xfId="55" applyFont="1" applyFill="1" applyBorder="1" applyAlignment="1">
      <alignment horizontal="left" vertical="center"/>
    </xf>
    <xf numFmtId="0" fontId="40" fillId="0" borderId="0" xfId="55" applyFont="1" applyFill="1" applyBorder="1" applyAlignment="1">
      <alignment horizontal="left" vertical="center" wrapText="1"/>
    </xf>
    <xf numFmtId="0" fontId="64" fillId="31" borderId="2" xfId="55" applyFont="1" applyFill="1" applyBorder="1" applyAlignment="1">
      <alignment vertical="center"/>
    </xf>
    <xf numFmtId="0" fontId="43" fillId="32" borderId="92" xfId="55" applyFont="1" applyFill="1" applyBorder="1" applyAlignment="1">
      <alignment horizontal="center" vertical="center"/>
    </xf>
    <xf numFmtId="0" fontId="63" fillId="32" borderId="92" xfId="55" applyFont="1" applyFill="1" applyBorder="1" applyAlignment="1">
      <alignment vertical="center"/>
    </xf>
    <xf numFmtId="0" fontId="63" fillId="32" borderId="94" xfId="55" applyFont="1" applyFill="1" applyBorder="1" applyAlignment="1">
      <alignment vertical="center"/>
    </xf>
    <xf numFmtId="0" fontId="64" fillId="31" borderId="61" xfId="55" applyFont="1" applyFill="1" applyBorder="1" applyAlignment="1">
      <alignment vertical="center"/>
    </xf>
    <xf numFmtId="0" fontId="43" fillId="0" borderId="65" xfId="55" applyFont="1" applyFill="1" applyBorder="1" applyAlignment="1">
      <alignment vertical="center"/>
    </xf>
    <xf numFmtId="0" fontId="64" fillId="0" borderId="0" xfId="55" applyFont="1" applyFill="1" applyBorder="1" applyAlignment="1">
      <alignment vertical="center"/>
    </xf>
    <xf numFmtId="0" fontId="43" fillId="32" borderId="25" xfId="56" applyFont="1" applyFill="1" applyBorder="1" applyAlignment="1">
      <alignment horizontal="center" vertical="center"/>
    </xf>
    <xf numFmtId="0" fontId="63" fillId="32" borderId="77" xfId="56" applyFont="1" applyFill="1" applyBorder="1" applyAlignment="1">
      <alignment vertical="center"/>
    </xf>
    <xf numFmtId="176" fontId="43" fillId="24" borderId="36" xfId="58" applyNumberFormat="1" applyFont="1" applyFill="1" applyBorder="1" applyAlignment="1">
      <alignment horizontal="center" vertical="center"/>
    </xf>
    <xf numFmtId="0" fontId="63" fillId="24" borderId="95" xfId="56" applyFont="1" applyFill="1" applyBorder="1" applyAlignment="1">
      <alignment vertical="center"/>
    </xf>
    <xf numFmtId="0" fontId="63" fillId="24" borderId="96" xfId="56" applyFont="1" applyFill="1" applyBorder="1" applyAlignment="1">
      <alignment vertical="center"/>
    </xf>
    <xf numFmtId="176" fontId="63" fillId="32" borderId="55" xfId="58" applyNumberFormat="1" applyFont="1" applyFill="1" applyBorder="1" applyAlignment="1">
      <alignment horizontal="center" vertical="center"/>
    </xf>
    <xf numFmtId="176" fontId="63" fillId="33" borderId="40" xfId="58" applyNumberFormat="1" applyFont="1" applyFill="1" applyBorder="1" applyAlignment="1">
      <alignment horizontal="center" vertical="center"/>
    </xf>
    <xf numFmtId="176" fontId="63" fillId="24" borderId="61" xfId="58" applyNumberFormat="1" applyFont="1" applyFill="1" applyBorder="1" applyAlignment="1">
      <alignment horizontal="center" vertical="center"/>
    </xf>
    <xf numFmtId="0" fontId="14" fillId="0" borderId="0" xfId="46">
      <alignment vertical="center"/>
    </xf>
    <xf numFmtId="0" fontId="39" fillId="0" borderId="0" xfId="0" applyFont="1" applyAlignment="1"/>
    <xf numFmtId="178" fontId="0" fillId="0" borderId="87" xfId="0" applyNumberFormat="1" applyFont="1" applyBorder="1" applyAlignment="1">
      <alignment vertical="center"/>
    </xf>
    <xf numFmtId="0" fontId="38" fillId="0" borderId="0" xfId="0" applyFont="1" applyFill="1" applyBorder="1" applyAlignment="1">
      <alignment vertical="center"/>
    </xf>
    <xf numFmtId="0" fontId="38" fillId="0" borderId="98" xfId="0" applyFont="1" applyFill="1" applyBorder="1" applyAlignment="1">
      <alignment vertical="center"/>
    </xf>
    <xf numFmtId="0" fontId="38" fillId="0" borderId="34" xfId="0" applyFont="1" applyFill="1" applyBorder="1" applyAlignment="1">
      <alignment vertical="center"/>
    </xf>
    <xf numFmtId="177" fontId="38" fillId="0" borderId="0" xfId="45" applyNumberFormat="1" applyFont="1" applyFill="1" applyBorder="1">
      <alignment vertical="center"/>
    </xf>
    <xf numFmtId="178" fontId="0" fillId="0" borderId="95" xfId="0" applyNumberFormat="1" applyFont="1" applyBorder="1" applyAlignment="1">
      <alignment vertical="center"/>
    </xf>
    <xf numFmtId="178" fontId="0" fillId="0" borderId="96" xfId="0" applyNumberFormat="1" applyFont="1" applyBorder="1" applyAlignment="1">
      <alignment vertical="center"/>
    </xf>
    <xf numFmtId="0" fontId="38" fillId="0" borderId="61" xfId="0" applyFont="1" applyFill="1" applyBorder="1" applyAlignment="1">
      <alignment vertical="center"/>
    </xf>
    <xf numFmtId="0" fontId="38" fillId="0" borderId="61" xfId="0" applyFont="1" applyFill="1" applyBorder="1" applyAlignment="1">
      <alignment horizontal="center" vertical="center"/>
    </xf>
    <xf numFmtId="0" fontId="38" fillId="0" borderId="62" xfId="0" applyFont="1" applyFill="1" applyBorder="1" applyAlignment="1">
      <alignment horizontal="center" vertical="center"/>
    </xf>
    <xf numFmtId="0" fontId="38" fillId="0" borderId="66" xfId="0" applyFont="1" applyFill="1" applyBorder="1" applyAlignment="1">
      <alignment horizontal="center" vertical="center"/>
    </xf>
    <xf numFmtId="0" fontId="38" fillId="0" borderId="67" xfId="0" applyFont="1" applyFill="1" applyBorder="1" applyAlignment="1">
      <alignment horizontal="center" vertical="center"/>
    </xf>
    <xf numFmtId="0" fontId="38" fillId="0" borderId="44" xfId="0" applyFont="1" applyFill="1" applyBorder="1" applyAlignment="1">
      <alignment vertical="center"/>
    </xf>
    <xf numFmtId="0" fontId="38" fillId="0" borderId="6" xfId="0" applyFont="1" applyFill="1" applyBorder="1" applyAlignment="1">
      <alignment vertical="center"/>
    </xf>
    <xf numFmtId="0" fontId="38" fillId="0" borderId="3" xfId="0" applyFont="1" applyFill="1" applyBorder="1" applyAlignment="1">
      <alignment vertical="center"/>
    </xf>
    <xf numFmtId="0" fontId="38" fillId="0" borderId="83" xfId="0" applyFont="1" applyFill="1" applyBorder="1" applyAlignment="1">
      <alignment vertical="center"/>
    </xf>
    <xf numFmtId="0" fontId="38" fillId="0" borderId="99" xfId="0" applyFont="1" applyFill="1" applyBorder="1" applyAlignment="1">
      <alignment vertical="center"/>
    </xf>
    <xf numFmtId="0" fontId="38" fillId="0" borderId="100" xfId="0" applyFont="1" applyFill="1" applyBorder="1" applyAlignment="1">
      <alignment vertical="center"/>
    </xf>
    <xf numFmtId="0" fontId="38" fillId="0" borderId="101" xfId="0" applyFont="1" applyFill="1" applyBorder="1" applyAlignment="1">
      <alignment vertical="center"/>
    </xf>
    <xf numFmtId="0" fontId="38" fillId="0" borderId="40" xfId="0" applyFont="1" applyFill="1" applyBorder="1" applyAlignment="1">
      <alignment vertical="center"/>
    </xf>
    <xf numFmtId="0" fontId="38" fillId="0" borderId="103" xfId="0" applyFont="1" applyFill="1" applyBorder="1" applyAlignment="1">
      <alignment vertical="center"/>
    </xf>
    <xf numFmtId="0" fontId="38" fillId="0" borderId="2" xfId="0" applyFont="1" applyFill="1" applyBorder="1" applyAlignment="1">
      <alignment vertical="center"/>
    </xf>
    <xf numFmtId="0" fontId="38" fillId="0" borderId="104" xfId="0" applyFont="1" applyFill="1" applyBorder="1" applyAlignment="1">
      <alignment vertical="center"/>
    </xf>
    <xf numFmtId="178" fontId="0" fillId="0" borderId="81" xfId="0" applyNumberFormat="1" applyFont="1" applyBorder="1" applyAlignment="1">
      <alignment vertical="center"/>
    </xf>
    <xf numFmtId="0" fontId="40" fillId="0" borderId="62" xfId="0" applyFont="1" applyFill="1" applyBorder="1" applyAlignment="1">
      <alignment horizontal="center" vertical="center" wrapText="1"/>
    </xf>
    <xf numFmtId="0" fontId="40" fillId="0" borderId="66" xfId="0" applyFont="1" applyFill="1" applyBorder="1" applyAlignment="1">
      <alignment horizontal="center" vertical="center" wrapText="1"/>
    </xf>
    <xf numFmtId="0" fontId="40" fillId="0" borderId="66" xfId="0" applyFont="1" applyFill="1" applyBorder="1" applyAlignment="1">
      <alignment horizontal="center" vertical="center"/>
    </xf>
    <xf numFmtId="0" fontId="38" fillId="0" borderId="63" xfId="0" applyFont="1" applyFill="1" applyBorder="1" applyAlignment="1">
      <alignment horizontal="center" vertical="center"/>
    </xf>
    <xf numFmtId="0" fontId="38" fillId="0" borderId="91" xfId="0" applyFont="1" applyFill="1" applyBorder="1" applyAlignment="1">
      <alignment vertical="center"/>
    </xf>
    <xf numFmtId="0" fontId="38" fillId="0" borderId="105" xfId="0" applyFont="1" applyFill="1" applyBorder="1" applyAlignment="1">
      <alignment vertical="center"/>
    </xf>
    <xf numFmtId="0" fontId="13" fillId="0" borderId="100" xfId="47" applyBorder="1">
      <alignment vertical="center"/>
    </xf>
    <xf numFmtId="0" fontId="38" fillId="0" borderId="97" xfId="0" applyFont="1" applyFill="1" applyBorder="1" applyAlignment="1">
      <alignment vertical="center"/>
    </xf>
    <xf numFmtId="0" fontId="38" fillId="0" borderId="4" xfId="0" applyFont="1" applyFill="1" applyBorder="1" applyAlignment="1">
      <alignment vertical="center"/>
    </xf>
    <xf numFmtId="0" fontId="38" fillId="0" borderId="65" xfId="0" applyFont="1" applyFill="1" applyBorder="1" applyAlignment="1">
      <alignment horizontal="center" vertical="center"/>
    </xf>
    <xf numFmtId="0" fontId="43" fillId="0" borderId="66" xfId="0" applyFont="1" applyFill="1" applyBorder="1" applyAlignment="1">
      <alignment horizontal="center" vertical="center"/>
    </xf>
    <xf numFmtId="0" fontId="38" fillId="0" borderId="106" xfId="0" applyFont="1" applyFill="1" applyBorder="1" applyAlignment="1">
      <alignment vertical="center"/>
    </xf>
    <xf numFmtId="0" fontId="38" fillId="0" borderId="107" xfId="0" applyFont="1" applyFill="1" applyBorder="1" applyAlignment="1">
      <alignment vertical="center"/>
    </xf>
    <xf numFmtId="0" fontId="38" fillId="0" borderId="53" xfId="0" applyFont="1" applyFill="1" applyBorder="1" applyAlignment="1">
      <alignment vertical="center"/>
    </xf>
    <xf numFmtId="0" fontId="39" fillId="0" borderId="65" xfId="0" applyFont="1" applyFill="1" applyBorder="1" applyAlignment="1">
      <alignment horizontal="center" vertical="center"/>
    </xf>
    <xf numFmtId="0" fontId="39" fillId="0" borderId="66" xfId="0" applyFont="1" applyFill="1" applyBorder="1" applyAlignment="1">
      <alignment horizontal="center" vertical="center"/>
    </xf>
    <xf numFmtId="0" fontId="38" fillId="0" borderId="81" xfId="0" applyFont="1" applyFill="1" applyBorder="1" applyAlignment="1">
      <alignment vertical="center"/>
    </xf>
    <xf numFmtId="0" fontId="38" fillId="0" borderId="95" xfId="0" applyFont="1" applyFill="1" applyBorder="1" applyAlignment="1">
      <alignment vertical="center"/>
    </xf>
    <xf numFmtId="0" fontId="38" fillId="0" borderId="96" xfId="0" applyFont="1" applyFill="1" applyBorder="1" applyAlignment="1">
      <alignment vertical="center"/>
    </xf>
    <xf numFmtId="0" fontId="69" fillId="0" borderId="0" xfId="0" applyFont="1" applyFill="1" applyBorder="1"/>
    <xf numFmtId="0" fontId="70" fillId="0" borderId="0" xfId="0" applyFont="1" applyFill="1" applyBorder="1"/>
    <xf numFmtId="176" fontId="65" fillId="0" borderId="1" xfId="0" applyNumberFormat="1" applyFont="1" applyFill="1" applyBorder="1" applyAlignment="1">
      <alignment vertical="center"/>
    </xf>
    <xf numFmtId="176" fontId="66" fillId="0" borderId="1" xfId="0" applyNumberFormat="1" applyFont="1" applyFill="1" applyBorder="1" applyAlignment="1">
      <alignment vertical="center"/>
    </xf>
    <xf numFmtId="0" fontId="6" fillId="0" borderId="0" xfId="55" applyFont="1">
      <alignment vertical="center"/>
    </xf>
    <xf numFmtId="0" fontId="38" fillId="0" borderId="0" xfId="46" applyFont="1" applyFill="1">
      <alignment vertical="center"/>
    </xf>
    <xf numFmtId="176" fontId="39" fillId="0" borderId="36" xfId="58" applyNumberFormat="1" applyFont="1" applyFill="1" applyBorder="1" applyAlignment="1">
      <alignment horizontal="center" vertical="center"/>
    </xf>
    <xf numFmtId="176" fontId="39" fillId="0" borderId="37" xfId="58" applyNumberFormat="1" applyFont="1" applyFill="1" applyBorder="1" applyAlignment="1">
      <alignment horizontal="center" vertical="center"/>
    </xf>
    <xf numFmtId="176" fontId="39" fillId="0" borderId="38" xfId="58" applyNumberFormat="1" applyFont="1" applyFill="1" applyBorder="1" applyAlignment="1">
      <alignment horizontal="center" vertical="center"/>
    </xf>
    <xf numFmtId="0" fontId="72" fillId="0" borderId="0" xfId="55" applyFont="1">
      <alignment vertical="center"/>
    </xf>
    <xf numFmtId="0" fontId="72" fillId="0" borderId="0" xfId="55" applyFont="1" applyFill="1">
      <alignment vertical="center"/>
    </xf>
    <xf numFmtId="0" fontId="72" fillId="0" borderId="0" xfId="55" applyFont="1" applyFill="1" applyBorder="1">
      <alignment vertical="center"/>
    </xf>
    <xf numFmtId="0" fontId="73" fillId="0" borderId="0" xfId="0" applyFont="1" applyFill="1" applyBorder="1"/>
    <xf numFmtId="0" fontId="5" fillId="0" borderId="0" xfId="55" applyFont="1">
      <alignment vertical="center"/>
    </xf>
    <xf numFmtId="0" fontId="5" fillId="0" borderId="1" xfId="55" applyFont="1" applyBorder="1">
      <alignment vertical="center"/>
    </xf>
    <xf numFmtId="176" fontId="7" fillId="0" borderId="1" xfId="55" applyNumberFormat="1" applyBorder="1">
      <alignment vertical="center"/>
    </xf>
    <xf numFmtId="0" fontId="38" fillId="0" borderId="1" xfId="0" applyFont="1" applyFill="1" applyBorder="1" applyAlignment="1">
      <alignment vertical="center"/>
    </xf>
    <xf numFmtId="0" fontId="38" fillId="0" borderId="1" xfId="0" applyFont="1" applyFill="1" applyBorder="1" applyAlignment="1">
      <alignment horizontal="center" vertical="center"/>
    </xf>
    <xf numFmtId="0" fontId="39"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0" fontId="43" fillId="0" borderId="1" xfId="0" applyFont="1" applyFill="1" applyBorder="1" applyAlignment="1">
      <alignment horizontal="center" vertical="center"/>
    </xf>
    <xf numFmtId="176" fontId="38" fillId="0" borderId="1" xfId="0" applyNumberFormat="1" applyFont="1" applyFill="1" applyBorder="1" applyAlignment="1">
      <alignment vertical="center"/>
    </xf>
    <xf numFmtId="0" fontId="4" fillId="0" borderId="1" xfId="55" applyFont="1" applyBorder="1">
      <alignment vertical="center"/>
    </xf>
    <xf numFmtId="0" fontId="74" fillId="0" borderId="0" xfId="55" applyFont="1">
      <alignment vertical="center"/>
    </xf>
    <xf numFmtId="0" fontId="3" fillId="0" borderId="0" xfId="55" applyFont="1">
      <alignment vertical="center"/>
    </xf>
    <xf numFmtId="0" fontId="76" fillId="0" borderId="0" xfId="0" applyFont="1" applyFill="1"/>
    <xf numFmtId="0" fontId="76" fillId="0" borderId="0" xfId="0" applyFont="1" applyFill="1" applyProtection="1">
      <protection locked="0"/>
    </xf>
    <xf numFmtId="0" fontId="75" fillId="0" borderId="0" xfId="55" applyFont="1">
      <alignment vertical="center"/>
    </xf>
    <xf numFmtId="0" fontId="77" fillId="0" borderId="0" xfId="55" applyFont="1">
      <alignment vertical="center"/>
    </xf>
    <xf numFmtId="0" fontId="64" fillId="0" borderId="0" xfId="0" applyFont="1" applyFill="1"/>
    <xf numFmtId="0" fontId="61" fillId="0" borderId="0" xfId="0" applyFont="1" applyFill="1"/>
    <xf numFmtId="0" fontId="38" fillId="0" borderId="0" xfId="0" applyFont="1" applyFill="1" applyAlignment="1">
      <alignment horizontal="right"/>
    </xf>
    <xf numFmtId="0" fontId="78" fillId="0" borderId="23" xfId="0" applyNumberFormat="1" applyFont="1" applyFill="1" applyBorder="1"/>
    <xf numFmtId="0" fontId="78" fillId="0" borderId="23" xfId="0" applyNumberFormat="1" applyFont="1" applyFill="1" applyBorder="1" applyAlignment="1">
      <alignment vertical="center"/>
    </xf>
    <xf numFmtId="0" fontId="78" fillId="0" borderId="25" xfId="0" applyNumberFormat="1" applyFont="1" applyFill="1" applyBorder="1" applyAlignment="1">
      <alignment vertical="center"/>
    </xf>
    <xf numFmtId="0" fontId="78" fillId="0" borderId="26" xfId="0" applyNumberFormat="1" applyFont="1" applyFill="1" applyBorder="1"/>
    <xf numFmtId="0" fontId="78" fillId="0" borderId="26" xfId="0" applyNumberFormat="1" applyFont="1" applyFill="1" applyBorder="1" applyAlignment="1">
      <alignment vertical="center"/>
    </xf>
    <xf numFmtId="0" fontId="78" fillId="0" borderId="28" xfId="0" applyNumberFormat="1" applyFont="1" applyFill="1" applyBorder="1"/>
    <xf numFmtId="0" fontId="78" fillId="0" borderId="3" xfId="0" applyNumberFormat="1" applyFont="1" applyFill="1" applyBorder="1"/>
    <xf numFmtId="0" fontId="78" fillId="0" borderId="1" xfId="0" applyNumberFormat="1" applyFont="1" applyFill="1" applyBorder="1" applyAlignment="1">
      <alignment vertical="center"/>
    </xf>
    <xf numFmtId="0" fontId="78" fillId="0" borderId="5" xfId="0" applyNumberFormat="1" applyFont="1" applyFill="1" applyBorder="1" applyAlignment="1">
      <alignment vertical="center"/>
    </xf>
    <xf numFmtId="0" fontId="78" fillId="0" borderId="21" xfId="0" applyNumberFormat="1" applyFont="1" applyFill="1" applyBorder="1" applyAlignment="1">
      <alignment vertical="center"/>
    </xf>
    <xf numFmtId="0" fontId="2" fillId="0" borderId="0" xfId="55" applyFont="1">
      <alignment vertical="center"/>
    </xf>
    <xf numFmtId="0" fontId="65" fillId="0" borderId="0" xfId="46" applyFont="1" applyFill="1">
      <alignment vertical="center"/>
    </xf>
    <xf numFmtId="0" fontId="43" fillId="0" borderId="0" xfId="0" applyFont="1" applyFill="1" applyAlignment="1" applyProtection="1">
      <alignment vertical="center"/>
      <protection locked="0"/>
    </xf>
    <xf numFmtId="0" fontId="0" fillId="25" borderId="30" xfId="0" applyFill="1" applyBorder="1" applyAlignment="1">
      <alignment vertical="center" wrapText="1"/>
    </xf>
    <xf numFmtId="0" fontId="0" fillId="25" borderId="40" xfId="0" applyFill="1" applyBorder="1" applyAlignment="1">
      <alignment vertical="center" wrapText="1"/>
    </xf>
    <xf numFmtId="0" fontId="0" fillId="25" borderId="44" xfId="0" applyFill="1" applyBorder="1" applyAlignment="1">
      <alignment horizontal="center" vertical="center" wrapText="1"/>
    </xf>
    <xf numFmtId="0" fontId="0" fillId="25" borderId="108" xfId="0" applyFill="1" applyBorder="1" applyAlignment="1">
      <alignment vertical="center" wrapText="1"/>
    </xf>
    <xf numFmtId="0" fontId="0" fillId="25" borderId="69" xfId="0" applyFill="1" applyBorder="1" applyAlignment="1">
      <alignment vertical="center" wrapText="1"/>
    </xf>
    <xf numFmtId="0" fontId="0" fillId="25" borderId="106" xfId="0" applyFill="1" applyBorder="1" applyAlignment="1">
      <alignment horizontal="center" vertical="center" wrapText="1"/>
    </xf>
    <xf numFmtId="0" fontId="0" fillId="25" borderId="93" xfId="0" applyFill="1" applyBorder="1" applyAlignment="1">
      <alignment vertical="center" wrapText="1"/>
    </xf>
    <xf numFmtId="0" fontId="0" fillId="25" borderId="4" xfId="0" applyFill="1" applyBorder="1" applyAlignment="1">
      <alignment vertical="center" wrapText="1"/>
    </xf>
    <xf numFmtId="0" fontId="0" fillId="25" borderId="3" xfId="0" applyFill="1" applyBorder="1" applyAlignment="1">
      <alignment horizontal="center" vertical="center" wrapText="1"/>
    </xf>
    <xf numFmtId="0" fontId="0" fillId="25" borderId="0" xfId="0" applyFill="1" applyBorder="1" applyAlignment="1">
      <alignment vertical="center" wrapText="1"/>
    </xf>
    <xf numFmtId="0" fontId="0" fillId="25" borderId="7" xfId="0" applyFill="1" applyBorder="1" applyAlignment="1">
      <alignment horizontal="center" vertical="center" wrapText="1"/>
    </xf>
    <xf numFmtId="0" fontId="0" fillId="25" borderId="2" xfId="0" applyFill="1" applyBorder="1" applyAlignment="1">
      <alignment vertical="center" wrapText="1"/>
    </xf>
    <xf numFmtId="0" fontId="0" fillId="25" borderId="111" xfId="0" applyFill="1" applyBorder="1" applyAlignment="1">
      <alignment vertical="center" wrapText="1"/>
    </xf>
    <xf numFmtId="0" fontId="0" fillId="25" borderId="11" xfId="0" applyFill="1" applyBorder="1" applyAlignment="1">
      <alignment vertical="center" wrapText="1"/>
    </xf>
    <xf numFmtId="0" fontId="0" fillId="25" borderId="5" xfId="0" applyFill="1" applyBorder="1" applyAlignment="1">
      <alignment vertical="center" wrapText="1"/>
    </xf>
    <xf numFmtId="0" fontId="0" fillId="25" borderId="7" xfId="0" applyFill="1" applyBorder="1" applyAlignment="1">
      <alignment vertical="center" wrapText="1"/>
    </xf>
    <xf numFmtId="0" fontId="0" fillId="25" borderId="8" xfId="0" applyFill="1" applyBorder="1" applyAlignment="1">
      <alignment vertical="center" wrapText="1"/>
    </xf>
    <xf numFmtId="0" fontId="0" fillId="25" borderId="6" xfId="0" applyFill="1" applyBorder="1" applyAlignment="1">
      <alignment vertical="center" wrapText="1"/>
    </xf>
    <xf numFmtId="0" fontId="0" fillId="25" borderId="10" xfId="0" applyFill="1" applyBorder="1" applyAlignment="1">
      <alignment horizontal="center" vertical="center" wrapText="1"/>
    </xf>
    <xf numFmtId="0" fontId="0" fillId="25" borderId="2" xfId="0" applyFont="1" applyFill="1" applyBorder="1" applyAlignment="1">
      <alignment vertical="center" wrapText="1"/>
    </xf>
    <xf numFmtId="0" fontId="0" fillId="25" borderId="4" xfId="0" applyFont="1" applyFill="1" applyBorder="1" applyAlignment="1">
      <alignment vertical="center" wrapText="1"/>
    </xf>
    <xf numFmtId="0" fontId="0" fillId="25" borderId="3" xfId="0" applyFont="1" applyFill="1" applyBorder="1" applyAlignment="1">
      <alignment horizontal="center" vertical="center" wrapText="1"/>
    </xf>
    <xf numFmtId="0" fontId="0" fillId="0" borderId="7"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24" borderId="3" xfId="0" applyFill="1" applyBorder="1" applyAlignment="1">
      <alignment horizontal="center" vertical="center" wrapText="1"/>
    </xf>
    <xf numFmtId="0" fontId="0" fillId="24" borderId="3" xfId="0" applyFont="1" applyFill="1" applyBorder="1" applyAlignment="1">
      <alignment horizontal="center" vertical="center" wrapText="1"/>
    </xf>
    <xf numFmtId="0" fontId="0" fillId="25" borderId="92" xfId="0" applyFill="1" applyBorder="1" applyAlignment="1">
      <alignment vertical="center" wrapText="1"/>
    </xf>
    <xf numFmtId="0" fontId="0" fillId="25" borderId="9" xfId="0" applyFill="1" applyBorder="1" applyAlignment="1">
      <alignment vertical="center" wrapText="1"/>
    </xf>
    <xf numFmtId="0" fontId="0" fillId="25" borderId="53" xfId="0" applyFill="1" applyBorder="1" applyAlignment="1">
      <alignment vertical="center" wrapText="1"/>
    </xf>
    <xf numFmtId="0" fontId="0" fillId="25" borderId="43" xfId="0" applyFill="1" applyBorder="1" applyAlignment="1">
      <alignment vertical="center" wrapText="1"/>
    </xf>
    <xf numFmtId="0" fontId="0" fillId="0" borderId="10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3" xfId="0" applyFill="1" applyBorder="1" applyAlignment="1">
      <alignment horizontal="center" vertical="center" wrapText="1"/>
    </xf>
    <xf numFmtId="0" fontId="0" fillId="25" borderId="83" xfId="0" applyFill="1" applyBorder="1" applyAlignment="1">
      <alignment horizontal="center" vertical="center" wrapText="1"/>
    </xf>
    <xf numFmtId="0" fontId="48" fillId="0" borderId="8" xfId="0" applyFont="1" applyFill="1" applyBorder="1" applyAlignment="1">
      <alignment horizontal="center" vertical="center" wrapText="1"/>
    </xf>
    <xf numFmtId="0" fontId="39" fillId="0" borderId="62" xfId="55" applyFont="1" applyFill="1" applyBorder="1" applyAlignment="1">
      <alignment horizontal="center" vertical="center" wrapText="1"/>
    </xf>
    <xf numFmtId="0" fontId="80" fillId="0" borderId="0" xfId="55" applyFont="1">
      <alignment vertical="center"/>
    </xf>
    <xf numFmtId="0" fontId="60" fillId="0" borderId="0" xfId="55" applyFont="1" applyAlignment="1">
      <alignment vertical="center" wrapText="1"/>
    </xf>
    <xf numFmtId="0" fontId="7" fillId="0" borderId="0" xfId="55" applyAlignment="1">
      <alignment vertical="center" wrapText="1"/>
    </xf>
    <xf numFmtId="0" fontId="63" fillId="0" borderId="1" xfId="56" applyNumberFormat="1" applyFont="1" applyFill="1" applyBorder="1" applyAlignment="1">
      <alignment horizontal="center" vertical="center" wrapText="1"/>
    </xf>
    <xf numFmtId="0" fontId="63" fillId="29" borderId="1" xfId="56" applyNumberFormat="1" applyFont="1" applyFill="1" applyBorder="1" applyAlignment="1">
      <alignment vertical="center" wrapText="1"/>
    </xf>
    <xf numFmtId="0" fontId="63" fillId="30" borderId="1" xfId="56" applyNumberFormat="1" applyFont="1" applyFill="1" applyBorder="1" applyAlignment="1">
      <alignment vertical="center" wrapText="1"/>
    </xf>
    <xf numFmtId="0" fontId="63" fillId="28" borderId="1" xfId="56" applyNumberFormat="1" applyFont="1" applyFill="1" applyBorder="1" applyAlignment="1">
      <alignment vertical="center" wrapText="1"/>
    </xf>
    <xf numFmtId="0" fontId="63" fillId="24" borderId="1" xfId="56" applyNumberFormat="1" applyFont="1" applyFill="1" applyBorder="1" applyAlignment="1">
      <alignment vertical="center" wrapText="1"/>
    </xf>
    <xf numFmtId="0" fontId="63" fillId="0" borderId="0" xfId="56" applyNumberFormat="1" applyFont="1" applyFill="1" applyBorder="1" applyAlignment="1">
      <alignment vertical="center" wrapText="1"/>
    </xf>
    <xf numFmtId="176" fontId="63" fillId="32" borderId="41" xfId="55" applyNumberFormat="1" applyFont="1" applyFill="1" applyBorder="1" applyAlignment="1">
      <alignment horizontal="right" vertical="center" wrapText="1"/>
    </xf>
    <xf numFmtId="176" fontId="63" fillId="33" borderId="40" xfId="55" applyNumberFormat="1" applyFont="1" applyFill="1" applyBorder="1" applyAlignment="1">
      <alignment horizontal="right" vertical="center" wrapText="1"/>
    </xf>
    <xf numFmtId="176" fontId="63" fillId="24" borderId="45" xfId="55" applyNumberFormat="1" applyFont="1" applyFill="1" applyBorder="1" applyAlignment="1">
      <alignment horizontal="right" vertical="center" wrapText="1"/>
    </xf>
    <xf numFmtId="176" fontId="63" fillId="32" borderId="41" xfId="56" applyNumberFormat="1" applyFont="1" applyFill="1" applyBorder="1" applyAlignment="1">
      <alignment horizontal="right" vertical="center" wrapText="1"/>
    </xf>
    <xf numFmtId="176" fontId="63" fillId="33" borderId="40" xfId="56" applyNumberFormat="1" applyFont="1" applyFill="1" applyBorder="1" applyAlignment="1">
      <alignment horizontal="right" vertical="center" wrapText="1"/>
    </xf>
    <xf numFmtId="176" fontId="63" fillId="24" borderId="45" xfId="56" applyNumberFormat="1" applyFont="1" applyFill="1" applyBorder="1" applyAlignment="1">
      <alignment horizontal="right" vertical="center" wrapText="1"/>
    </xf>
    <xf numFmtId="176" fontId="63" fillId="32" borderId="49" xfId="56" applyNumberFormat="1" applyFont="1" applyFill="1" applyBorder="1" applyAlignment="1">
      <alignment horizontal="right" vertical="center" wrapText="1"/>
    </xf>
    <xf numFmtId="176" fontId="63" fillId="24" borderId="47" xfId="56" applyNumberFormat="1" applyFont="1" applyFill="1" applyBorder="1" applyAlignment="1">
      <alignment horizontal="right" vertical="center" wrapText="1"/>
    </xf>
    <xf numFmtId="176" fontId="63" fillId="32" borderId="55" xfId="56" applyNumberFormat="1" applyFont="1" applyFill="1" applyBorder="1" applyAlignment="1">
      <alignment horizontal="right" vertical="center" wrapText="1"/>
    </xf>
    <xf numFmtId="0" fontId="63" fillId="24" borderId="61" xfId="56" applyNumberFormat="1" applyFont="1" applyFill="1" applyBorder="1" applyAlignment="1">
      <alignment horizontal="right" vertical="center" wrapText="1"/>
    </xf>
    <xf numFmtId="0" fontId="43" fillId="0" borderId="61" xfId="55" applyFont="1" applyFill="1" applyBorder="1" applyAlignment="1">
      <alignment horizontal="center" vertical="center" wrapText="1"/>
    </xf>
    <xf numFmtId="176" fontId="63" fillId="32" borderId="41" xfId="55" applyNumberFormat="1" applyFont="1" applyFill="1" applyBorder="1" applyAlignment="1">
      <alignment vertical="center" wrapText="1"/>
    </xf>
    <xf numFmtId="0" fontId="63" fillId="33" borderId="40" xfId="55" applyFont="1" applyFill="1" applyBorder="1" applyAlignment="1">
      <alignment vertical="center" wrapText="1"/>
    </xf>
    <xf numFmtId="0" fontId="63" fillId="24" borderId="45" xfId="55" applyFont="1" applyFill="1" applyBorder="1" applyAlignment="1">
      <alignment vertical="center" wrapText="1"/>
    </xf>
    <xf numFmtId="0" fontId="63" fillId="32" borderId="41" xfId="55" applyFont="1" applyFill="1" applyBorder="1" applyAlignment="1">
      <alignment vertical="center" wrapText="1"/>
    </xf>
    <xf numFmtId="0" fontId="67" fillId="33" borderId="40" xfId="55" applyFont="1" applyFill="1" applyBorder="1" applyAlignment="1">
      <alignment vertical="center" wrapText="1"/>
    </xf>
    <xf numFmtId="0" fontId="63" fillId="32" borderId="49" xfId="56" applyFont="1" applyFill="1" applyBorder="1" applyAlignment="1">
      <alignment vertical="center" wrapText="1"/>
    </xf>
    <xf numFmtId="0" fontId="63" fillId="33" borderId="40" xfId="56" applyFont="1" applyFill="1" applyBorder="1" applyAlignment="1">
      <alignment vertical="center" wrapText="1"/>
    </xf>
    <xf numFmtId="0" fontId="63" fillId="24" borderId="45" xfId="56" applyFont="1" applyFill="1" applyBorder="1" applyAlignment="1">
      <alignment vertical="center" wrapText="1"/>
    </xf>
    <xf numFmtId="0" fontId="63" fillId="32" borderId="41" xfId="56" applyFont="1" applyFill="1" applyBorder="1" applyAlignment="1">
      <alignment vertical="center" wrapText="1"/>
    </xf>
    <xf numFmtId="0" fontId="63" fillId="24" borderId="73" xfId="56" applyFont="1" applyFill="1" applyBorder="1" applyAlignment="1">
      <alignment vertical="center" wrapText="1"/>
    </xf>
    <xf numFmtId="0" fontId="63" fillId="32" borderId="55" xfId="56" applyFont="1" applyFill="1" applyBorder="1" applyAlignment="1">
      <alignment vertical="center" wrapText="1"/>
    </xf>
    <xf numFmtId="0" fontId="63" fillId="24" borderId="61" xfId="56" applyFont="1" applyFill="1" applyBorder="1" applyAlignment="1">
      <alignment vertical="center" wrapText="1"/>
    </xf>
    <xf numFmtId="0" fontId="39" fillId="0" borderId="61" xfId="55" applyFont="1" applyFill="1" applyBorder="1" applyAlignment="1">
      <alignment horizontal="center" vertical="center" wrapText="1"/>
    </xf>
    <xf numFmtId="0" fontId="63" fillId="32" borderId="49" xfId="55" applyFont="1" applyFill="1" applyBorder="1" applyAlignment="1">
      <alignment vertical="center" wrapText="1"/>
    </xf>
    <xf numFmtId="0" fontId="63" fillId="24" borderId="47" xfId="56" applyFont="1" applyFill="1" applyBorder="1" applyAlignment="1">
      <alignment vertical="center" wrapText="1"/>
    </xf>
    <xf numFmtId="0" fontId="43" fillId="0" borderId="66" xfId="55" applyFont="1" applyFill="1" applyBorder="1" applyAlignment="1">
      <alignment horizontal="center" vertical="center" wrapText="1"/>
    </xf>
    <xf numFmtId="176" fontId="63" fillId="32" borderId="21" xfId="55" applyNumberFormat="1" applyFont="1" applyFill="1" applyBorder="1" applyAlignment="1">
      <alignment vertical="center" wrapText="1"/>
    </xf>
    <xf numFmtId="0" fontId="63" fillId="33" borderId="4" xfId="55" applyFont="1" applyFill="1" applyBorder="1" applyAlignment="1">
      <alignment vertical="center" wrapText="1"/>
    </xf>
    <xf numFmtId="0" fontId="63" fillId="24" borderId="1" xfId="55" applyFont="1" applyFill="1" applyBorder="1" applyAlignment="1">
      <alignment vertical="center" wrapText="1"/>
    </xf>
    <xf numFmtId="0" fontId="63" fillId="32" borderId="21" xfId="55" applyFont="1" applyFill="1" applyBorder="1" applyAlignment="1">
      <alignment vertical="center" wrapText="1"/>
    </xf>
    <xf numFmtId="0" fontId="63" fillId="32" borderId="21" xfId="56" applyFont="1" applyFill="1" applyBorder="1" applyAlignment="1">
      <alignment vertical="center" wrapText="1"/>
    </xf>
    <xf numFmtId="0" fontId="63" fillId="33" borderId="4" xfId="56" applyFont="1" applyFill="1" applyBorder="1" applyAlignment="1">
      <alignment vertical="center" wrapText="1"/>
    </xf>
    <xf numFmtId="0" fontId="63" fillId="24" borderId="1" xfId="56" applyFont="1" applyFill="1" applyBorder="1" applyAlignment="1">
      <alignment vertical="center" wrapText="1"/>
    </xf>
    <xf numFmtId="0" fontId="63" fillId="32" borderId="56" xfId="56" applyFont="1" applyFill="1" applyBorder="1" applyAlignment="1">
      <alignment vertical="center" wrapText="1"/>
    </xf>
    <xf numFmtId="0" fontId="63" fillId="33" borderId="9" xfId="56" applyFont="1" applyFill="1" applyBorder="1" applyAlignment="1">
      <alignment vertical="center" wrapText="1"/>
    </xf>
    <xf numFmtId="0" fontId="63" fillId="24" borderId="62" xfId="56" applyFont="1" applyFill="1" applyBorder="1" applyAlignment="1">
      <alignment vertical="center" wrapText="1"/>
    </xf>
    <xf numFmtId="0" fontId="63" fillId="33" borderId="26" xfId="55" applyFont="1" applyFill="1" applyBorder="1" applyAlignment="1">
      <alignment vertical="center" wrapText="1"/>
    </xf>
    <xf numFmtId="0" fontId="63" fillId="24" borderId="3" xfId="55" applyFont="1" applyFill="1" applyBorder="1" applyAlignment="1">
      <alignment vertical="center" wrapText="1"/>
    </xf>
    <xf numFmtId="0" fontId="63" fillId="34" borderId="21" xfId="56" applyFont="1" applyFill="1" applyBorder="1" applyAlignment="1">
      <alignment vertical="center" wrapText="1"/>
    </xf>
    <xf numFmtId="0" fontId="63" fillId="33" borderId="26" xfId="56" applyFont="1" applyFill="1" applyBorder="1" applyAlignment="1">
      <alignment vertical="center" wrapText="1"/>
    </xf>
    <xf numFmtId="0" fontId="63" fillId="24" borderId="3" xfId="56" applyFont="1" applyFill="1" applyBorder="1" applyAlignment="1">
      <alignment vertical="center" wrapText="1"/>
    </xf>
    <xf numFmtId="0" fontId="63" fillId="33" borderId="84" xfId="56" applyFont="1" applyFill="1" applyBorder="1" applyAlignment="1">
      <alignment vertical="center" wrapText="1"/>
    </xf>
    <xf numFmtId="0" fontId="63" fillId="24" borderId="86" xfId="56" applyFont="1" applyFill="1" applyBorder="1" applyAlignment="1">
      <alignment vertical="center" wrapText="1"/>
    </xf>
    <xf numFmtId="0" fontId="7" fillId="0" borderId="0" xfId="55" applyBorder="1" applyAlignment="1">
      <alignment vertical="center" wrapText="1"/>
    </xf>
    <xf numFmtId="176" fontId="63" fillId="34" borderId="21" xfId="55" applyNumberFormat="1" applyFont="1" applyFill="1" applyBorder="1" applyAlignment="1">
      <alignment vertical="center" wrapText="1"/>
    </xf>
    <xf numFmtId="0" fontId="63" fillId="34" borderId="21" xfId="55" applyFont="1" applyFill="1" applyBorder="1" applyAlignment="1">
      <alignment vertical="center" wrapText="1"/>
    </xf>
    <xf numFmtId="0" fontId="63" fillId="24" borderId="4" xfId="56" applyFont="1" applyFill="1" applyBorder="1" applyAlignment="1">
      <alignment vertical="center" wrapText="1"/>
    </xf>
    <xf numFmtId="0" fontId="63" fillId="32" borderId="89" xfId="56" applyFont="1" applyFill="1" applyBorder="1" applyAlignment="1">
      <alignment vertical="center" wrapText="1"/>
    </xf>
    <xf numFmtId="0" fontId="63" fillId="33" borderId="24" xfId="56" applyFont="1" applyFill="1" applyBorder="1" applyAlignment="1">
      <alignment vertical="center" wrapText="1"/>
    </xf>
    <xf numFmtId="0" fontId="63" fillId="24" borderId="66" xfId="56" applyFont="1" applyFill="1" applyBorder="1" applyAlignment="1">
      <alignment vertical="center" wrapText="1"/>
    </xf>
    <xf numFmtId="0" fontId="63" fillId="32" borderId="93" xfId="55" applyFont="1" applyFill="1" applyBorder="1" applyAlignment="1">
      <alignment vertical="center" wrapText="1"/>
    </xf>
    <xf numFmtId="0" fontId="63" fillId="32" borderId="23" xfId="56" applyFont="1" applyFill="1" applyBorder="1" applyAlignment="1">
      <alignment vertical="center" wrapText="1"/>
    </xf>
    <xf numFmtId="0" fontId="63" fillId="24" borderId="95" xfId="56" applyFont="1" applyFill="1" applyBorder="1" applyAlignment="1">
      <alignment vertical="center" wrapText="1"/>
    </xf>
    <xf numFmtId="0" fontId="39" fillId="0" borderId="0" xfId="46" applyFont="1" applyFill="1" applyAlignment="1">
      <alignment vertical="center" wrapText="1"/>
    </xf>
    <xf numFmtId="0" fontId="0" fillId="0" borderId="0" xfId="0" applyAlignment="1">
      <alignment vertical="center" wrapText="1"/>
    </xf>
    <xf numFmtId="0" fontId="41" fillId="0" borderId="4" xfId="0" applyNumberFormat="1" applyFont="1" applyFill="1" applyBorder="1" applyAlignment="1">
      <alignment horizontal="center" vertical="center" wrapText="1"/>
    </xf>
    <xf numFmtId="0" fontId="41" fillId="0" borderId="4" xfId="0" applyNumberFormat="1" applyFont="1" applyFill="1" applyBorder="1" applyAlignment="1">
      <alignment horizontal="center" vertical="center"/>
    </xf>
    <xf numFmtId="0" fontId="41" fillId="0" borderId="3" xfId="0" applyNumberFormat="1" applyFont="1" applyFill="1" applyBorder="1" applyAlignment="1">
      <alignment horizontal="center" vertical="center"/>
    </xf>
    <xf numFmtId="0" fontId="47" fillId="0" borderId="2" xfId="0" applyFont="1" applyFill="1" applyBorder="1" applyAlignment="1">
      <alignment horizontal="center" vertical="center"/>
    </xf>
    <xf numFmtId="0" fontId="47" fillId="0" borderId="3" xfId="0" applyFont="1" applyFill="1" applyBorder="1" applyAlignment="1">
      <alignment horizontal="center" vertical="center"/>
    </xf>
    <xf numFmtId="176" fontId="47" fillId="0" borderId="5" xfId="45" applyNumberFormat="1" applyFont="1" applyFill="1" applyBorder="1" applyAlignment="1">
      <alignment horizontal="center" vertical="center"/>
    </xf>
    <xf numFmtId="176" fontId="47" fillId="0" borderId="8" xfId="45" applyNumberFormat="1" applyFont="1" applyFill="1" applyBorder="1" applyAlignment="1">
      <alignment horizontal="center" vertical="center"/>
    </xf>
    <xf numFmtId="0" fontId="49" fillId="0" borderId="0" xfId="0" applyFont="1" applyFill="1" applyBorder="1" applyAlignment="1">
      <alignment horizontal="left" vertical="center" wrapText="1"/>
    </xf>
    <xf numFmtId="0" fontId="42" fillId="0" borderId="0" xfId="46" applyFont="1" applyFill="1" applyAlignment="1">
      <alignment horizontal="left" vertical="center"/>
    </xf>
    <xf numFmtId="0" fontId="39" fillId="0" borderId="4" xfId="0" applyNumberFormat="1" applyFont="1" applyFill="1" applyBorder="1" applyAlignment="1">
      <alignment horizontal="center" vertical="center" wrapText="1"/>
    </xf>
    <xf numFmtId="0" fontId="39" fillId="0" borderId="4" xfId="0" applyNumberFormat="1" applyFont="1" applyFill="1" applyBorder="1" applyAlignment="1">
      <alignment horizontal="center" vertical="center"/>
    </xf>
    <xf numFmtId="0" fontId="39" fillId="0" borderId="3" xfId="0" applyNumberFormat="1" applyFont="1" applyFill="1" applyBorder="1" applyAlignment="1">
      <alignment horizontal="center" vertical="center"/>
    </xf>
    <xf numFmtId="0" fontId="41" fillId="0" borderId="2" xfId="0" applyNumberFormat="1" applyFont="1" applyFill="1" applyBorder="1" applyAlignment="1">
      <alignment horizontal="center" vertical="center" wrapText="1"/>
    </xf>
    <xf numFmtId="176" fontId="43" fillId="0" borderId="32" xfId="58" applyNumberFormat="1" applyFont="1" applyFill="1" applyBorder="1" applyAlignment="1">
      <alignment horizontal="center" vertical="center"/>
    </xf>
    <xf numFmtId="176" fontId="43" fillId="0" borderId="33" xfId="58" applyNumberFormat="1" applyFont="1" applyFill="1" applyBorder="1" applyAlignment="1">
      <alignment horizontal="center" vertical="center"/>
    </xf>
    <xf numFmtId="0" fontId="64" fillId="31" borderId="40" xfId="55" applyFont="1" applyFill="1" applyBorder="1" applyAlignment="1">
      <alignment horizontal="center" vertical="center"/>
    </xf>
    <xf numFmtId="0" fontId="64" fillId="31" borderId="44" xfId="55" applyFont="1" applyFill="1" applyBorder="1" applyAlignment="1">
      <alignment horizontal="center" vertical="center"/>
    </xf>
    <xf numFmtId="0" fontId="64" fillId="31" borderId="47" xfId="55" applyFont="1" applyFill="1" applyBorder="1" applyAlignment="1">
      <alignment horizontal="center" vertical="center"/>
    </xf>
    <xf numFmtId="0" fontId="64" fillId="31" borderId="34" xfId="55" applyFont="1" applyFill="1" applyBorder="1" applyAlignment="1">
      <alignment horizontal="center" vertical="center"/>
    </xf>
    <xf numFmtId="0" fontId="64" fillId="31" borderId="30" xfId="55" applyFont="1" applyFill="1" applyBorder="1" applyAlignment="1">
      <alignment horizontal="center" vertical="center"/>
    </xf>
    <xf numFmtId="0" fontId="39" fillId="28" borderId="1" xfId="56" applyNumberFormat="1" applyFont="1" applyFill="1" applyBorder="1" applyAlignment="1">
      <alignment horizontal="center" vertical="center" wrapText="1"/>
    </xf>
    <xf numFmtId="0" fontId="39" fillId="24" borderId="1" xfId="56" applyNumberFormat="1" applyFont="1" applyFill="1" applyBorder="1" applyAlignment="1">
      <alignment horizontal="center" vertical="center" wrapText="1"/>
    </xf>
    <xf numFmtId="0" fontId="43" fillId="0" borderId="30" xfId="55" applyFont="1" applyFill="1" applyBorder="1" applyAlignment="1">
      <alignment horizontal="center" vertical="center" wrapText="1"/>
    </xf>
    <xf numFmtId="0" fontId="43" fillId="0" borderId="34" xfId="55" applyFont="1" applyFill="1" applyBorder="1" applyAlignment="1">
      <alignment horizontal="center" vertical="center" wrapText="1"/>
    </xf>
    <xf numFmtId="176" fontId="38" fillId="0" borderId="102" xfId="45" applyNumberFormat="1" applyFont="1" applyFill="1" applyBorder="1" applyAlignment="1">
      <alignment horizontal="left" vertical="center"/>
    </xf>
    <xf numFmtId="176" fontId="38" fillId="0" borderId="34" xfId="45" applyNumberFormat="1" applyFont="1" applyFill="1" applyBorder="1" applyAlignment="1">
      <alignment horizontal="left" vertical="center"/>
    </xf>
    <xf numFmtId="0" fontId="0" fillId="25" borderId="110" xfId="0" applyFill="1" applyBorder="1" applyAlignment="1">
      <alignment horizontal="center" vertical="center"/>
    </xf>
    <xf numFmtId="0" fontId="0" fillId="25" borderId="32" xfId="0" applyFill="1" applyBorder="1" applyAlignment="1">
      <alignment horizontal="center" vertical="center"/>
    </xf>
    <xf numFmtId="0" fontId="0" fillId="25" borderId="109" xfId="0" applyFill="1" applyBorder="1" applyAlignment="1">
      <alignment horizontal="center" vertical="center"/>
    </xf>
    <xf numFmtId="0" fontId="0" fillId="25" borderId="33" xfId="0" applyFill="1" applyBorder="1" applyAlignment="1">
      <alignment horizontal="center" vertical="center"/>
    </xf>
    <xf numFmtId="0" fontId="0" fillId="0" borderId="53" xfId="0" applyBorder="1" applyAlignment="1">
      <alignment horizontal="center" vertical="center" wrapText="1"/>
    </xf>
    <xf numFmtId="0" fontId="0" fillId="0" borderId="43" xfId="0" applyBorder="1" applyAlignment="1">
      <alignment horizontal="center" vertical="center" wrapText="1"/>
    </xf>
    <xf numFmtId="0" fontId="0" fillId="0" borderId="83"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52"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24" borderId="2" xfId="0" applyFill="1" applyBorder="1" applyAlignment="1">
      <alignment horizontal="center" vertical="center" wrapText="1"/>
    </xf>
    <xf numFmtId="0" fontId="0" fillId="24" borderId="4" xfId="0" applyFill="1" applyBorder="1" applyAlignment="1">
      <alignment horizontal="center" vertical="center" wrapText="1"/>
    </xf>
    <xf numFmtId="0" fontId="0" fillId="24" borderId="3" xfId="0" applyFill="1" applyBorder="1" applyAlignment="1">
      <alignment horizontal="center" vertical="center" wrapText="1"/>
    </xf>
    <xf numFmtId="0" fontId="0" fillId="0" borderId="110" xfId="0" applyBorder="1" applyAlignment="1">
      <alignment horizontal="center" vertical="center"/>
    </xf>
    <xf numFmtId="0" fontId="0" fillId="0" borderId="32" xfId="0" applyBorder="1" applyAlignment="1">
      <alignment horizontal="center" vertical="center"/>
    </xf>
    <xf numFmtId="0" fontId="0" fillId="0" borderId="109" xfId="0" applyBorder="1" applyAlignment="1">
      <alignment horizontal="center" vertical="center"/>
    </xf>
    <xf numFmtId="0" fontId="0" fillId="0" borderId="33" xfId="0" applyBorder="1" applyAlignment="1">
      <alignment horizontal="center" vertical="center"/>
    </xf>
    <xf numFmtId="0" fontId="0" fillId="24" borderId="9" xfId="0" applyFill="1" applyBorder="1" applyAlignment="1">
      <alignment horizontal="center" vertical="center" wrapText="1"/>
    </xf>
    <xf numFmtId="0" fontId="0" fillId="24" borderId="6" xfId="0" applyFill="1" applyBorder="1" applyAlignment="1">
      <alignment horizontal="center" vertical="center" wrapText="1"/>
    </xf>
    <xf numFmtId="0" fontId="0" fillId="0" borderId="51" xfId="0" applyBorder="1" applyAlignment="1">
      <alignment horizontal="center" vertical="center" wrapText="1"/>
    </xf>
    <xf numFmtId="0" fontId="0" fillId="0" borderId="30" xfId="0" applyBorder="1" applyAlignment="1">
      <alignment vertical="center" wrapText="1"/>
    </xf>
    <xf numFmtId="0" fontId="0" fillId="0" borderId="40" xfId="0" applyBorder="1" applyAlignment="1">
      <alignment vertical="center" wrapText="1"/>
    </xf>
    <xf numFmtId="0" fontId="0" fillId="0" borderId="44" xfId="0" applyBorder="1" applyAlignment="1">
      <alignment vertical="center" wrapText="1"/>
    </xf>
    <xf numFmtId="0" fontId="0" fillId="0" borderId="108" xfId="0" applyBorder="1" applyAlignment="1">
      <alignment vertical="center" wrapText="1"/>
    </xf>
    <xf numFmtId="0" fontId="0" fillId="0" borderId="69" xfId="0" applyBorder="1" applyAlignment="1">
      <alignment vertical="center" wrapText="1"/>
    </xf>
    <xf numFmtId="0" fontId="0" fillId="0" borderId="106" xfId="0" applyBorder="1" applyAlignment="1">
      <alignment vertical="center" wrapText="1"/>
    </xf>
    <xf numFmtId="0" fontId="0" fillId="0" borderId="92"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93" xfId="0" applyBorder="1" applyAlignment="1">
      <alignment horizontal="center" vertical="center" wrapText="1"/>
    </xf>
    <xf numFmtId="0" fontId="0" fillId="0" borderId="111" xfId="0" applyBorder="1" applyAlignment="1">
      <alignment horizontal="center" vertical="center" wrapText="1"/>
    </xf>
    <xf numFmtId="0" fontId="0" fillId="0" borderId="108" xfId="0" applyBorder="1" applyAlignment="1">
      <alignment horizontal="center" vertical="center" wrapText="1"/>
    </xf>
    <xf numFmtId="0" fontId="0" fillId="0" borderId="69" xfId="0" applyBorder="1" applyAlignment="1">
      <alignment horizontal="center" vertical="center" wrapText="1"/>
    </xf>
    <xf numFmtId="0" fontId="0" fillId="0" borderId="106" xfId="0" applyBorder="1" applyAlignment="1">
      <alignment horizontal="center" vertical="center" wrapText="1"/>
    </xf>
  </cellXfs>
  <cellStyles count="63">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49"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45" builtinId="6"/>
    <cellStyle name="桁区切り 2" xfId="58" xr:uid="{00000000-0005-0000-0000-000022000000}"/>
    <cellStyle name="見出し 1 2" xfId="34" xr:uid="{00000000-0005-0000-0000-000023000000}"/>
    <cellStyle name="見出し 2 2" xfId="35" xr:uid="{00000000-0005-0000-0000-000024000000}"/>
    <cellStyle name="見出し 3 2" xfId="36" xr:uid="{00000000-0005-0000-0000-000025000000}"/>
    <cellStyle name="見出し 4 2" xfId="37" xr:uid="{00000000-0005-0000-0000-000026000000}"/>
    <cellStyle name="集計 2" xfId="38" xr:uid="{00000000-0005-0000-0000-000027000000}"/>
    <cellStyle name="出力 2" xfId="39" xr:uid="{00000000-0005-0000-0000-000028000000}"/>
    <cellStyle name="説明文 2" xfId="40" xr:uid="{00000000-0005-0000-0000-000029000000}"/>
    <cellStyle name="入力 2" xfId="41" xr:uid="{00000000-0005-0000-0000-00002A000000}"/>
    <cellStyle name="標準" xfId="0" builtinId="0"/>
    <cellStyle name="標準 10" xfId="55" xr:uid="{00000000-0005-0000-0000-00002C000000}"/>
    <cellStyle name="標準 10 2" xfId="59" xr:uid="{00000000-0005-0000-0000-00002D000000}"/>
    <cellStyle name="標準 11" xfId="56" xr:uid="{00000000-0005-0000-0000-00002E000000}"/>
    <cellStyle name="標準 2" xfId="1" xr:uid="{00000000-0005-0000-0000-00002F000000}"/>
    <cellStyle name="標準 2 2" xfId="60" xr:uid="{00000000-0005-0000-0000-000030000000}"/>
    <cellStyle name="標準 2 3" xfId="62" xr:uid="{00000000-0005-0000-0000-000031000000}"/>
    <cellStyle name="標準 3" xfId="43" xr:uid="{00000000-0005-0000-0000-000032000000}"/>
    <cellStyle name="標準 4" xfId="44" xr:uid="{00000000-0005-0000-0000-000033000000}"/>
    <cellStyle name="標準 4 2" xfId="46" xr:uid="{00000000-0005-0000-0000-000034000000}"/>
    <cellStyle name="標準 4 2 2" xfId="53" xr:uid="{00000000-0005-0000-0000-000035000000}"/>
    <cellStyle name="標準 4 2 3" xfId="57" xr:uid="{00000000-0005-0000-0000-000036000000}"/>
    <cellStyle name="標準 4 3" xfId="61" xr:uid="{00000000-0005-0000-0000-000037000000}"/>
    <cellStyle name="標準 5" xfId="47" xr:uid="{00000000-0005-0000-0000-000038000000}"/>
    <cellStyle name="標準 5 2" xfId="54" xr:uid="{00000000-0005-0000-0000-000039000000}"/>
    <cellStyle name="標準 6" xfId="48" xr:uid="{00000000-0005-0000-0000-00003A000000}"/>
    <cellStyle name="標準 7" xfId="50" xr:uid="{00000000-0005-0000-0000-00003B000000}"/>
    <cellStyle name="標準 8" xfId="51" xr:uid="{00000000-0005-0000-0000-00003C000000}"/>
    <cellStyle name="標準 9" xfId="52" xr:uid="{00000000-0005-0000-0000-00003D000000}"/>
    <cellStyle name="良い 2" xfId="42" xr:uid="{00000000-0005-0000-0000-00003E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 </a:t>
            </a:r>
            <a:r>
              <a:rPr lang="en-US" altLang="ja-JP" sz="1200"/>
              <a:t>1</a:t>
            </a:r>
            <a:r>
              <a:rPr lang="en-US" altLang="ja-JP" sz="1200" baseline="0"/>
              <a:t> </a:t>
            </a:r>
            <a:r>
              <a:rPr lang="ja-JP" altLang="en-US" sz="1200" baseline="0"/>
              <a:t>　</a:t>
            </a:r>
            <a:r>
              <a:rPr lang="en-US" altLang="ja-JP" sz="1200" baseline="0"/>
              <a:t> </a:t>
            </a:r>
            <a:r>
              <a:rPr lang="ja-JP" altLang="en-US" sz="1200"/>
              <a:t>月別自殺者総数の推移</a:t>
            </a:r>
          </a:p>
        </c:rich>
      </c:tx>
      <c:layout>
        <c:manualLayout>
          <c:xMode val="edge"/>
          <c:yMode val="edge"/>
          <c:x val="0.2713563077342605"/>
          <c:y val="4.8011991656498776E-2"/>
        </c:manualLayout>
      </c:layout>
      <c:overlay val="0"/>
    </c:title>
    <c:autoTitleDeleted val="0"/>
    <c:plotArea>
      <c:layout>
        <c:manualLayout>
          <c:layoutTarget val="inner"/>
          <c:xMode val="edge"/>
          <c:yMode val="edge"/>
          <c:x val="5.6999282655800503E-2"/>
          <c:y val="0.17439589282108967"/>
          <c:w val="0.79474077885197458"/>
          <c:h val="0.69936911732187323"/>
        </c:manualLayout>
      </c:layout>
      <c:lineChart>
        <c:grouping val="standard"/>
        <c:varyColors val="0"/>
        <c:ser>
          <c:idx val="0"/>
          <c:order val="0"/>
          <c:tx>
            <c:strRef>
              <c:f>年間数値グラフ!$C$9</c:f>
              <c:strCache>
                <c:ptCount val="1"/>
                <c:pt idx="0">
                  <c:v>総数（R5)</c:v>
                </c:pt>
              </c:strCache>
            </c:strRef>
          </c:tx>
          <c:spPr>
            <a:ln>
              <a:solidFill>
                <a:srgbClr val="00B050"/>
              </a:solidFill>
            </a:ln>
          </c:spPr>
          <c:marker>
            <c:spPr>
              <a:solidFill>
                <a:srgbClr val="00B050"/>
              </a:solidFill>
              <a:ln>
                <a:noFill/>
              </a:ln>
            </c:spPr>
          </c:marker>
          <c:dLbls>
            <c:dLbl>
              <c:idx val="0"/>
              <c:layout>
                <c:manualLayout>
                  <c:x val="-2.9803478910811924E-2"/>
                  <c:y val="-7.5018754688672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E1-4521-A1C8-B196A7F802B6}"/>
                </c:ext>
              </c:extLst>
            </c:dLbl>
            <c:dLbl>
              <c:idx val="1"/>
              <c:layout>
                <c:manualLayout>
                  <c:x val="-3.3528913774663389E-2"/>
                  <c:y val="-6.5016254063515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E1-4521-A1C8-B196A7F802B6}"/>
                </c:ext>
              </c:extLst>
            </c:dLbl>
            <c:dLbl>
              <c:idx val="2"/>
              <c:layout>
                <c:manualLayout>
                  <c:x val="-3.3528913774663438E-2"/>
                  <c:y val="4.5011252813203298E-2"/>
                </c:manualLayout>
              </c:layout>
              <c:spPr>
                <a:noFill/>
                <a:ln>
                  <a:noFill/>
                </a:ln>
                <a:effectLst/>
              </c:spPr>
              <c:txPr>
                <a:bodyPr wrap="square" lIns="38100" tIns="19050" rIns="38100" bIns="19050" anchor="ctr">
                  <a:no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9508236731145049E-2"/>
                      <c:h val="6.6041707277213008E-2"/>
                    </c:manualLayout>
                  </c15:layout>
                </c:ext>
                <c:ext xmlns:c16="http://schemas.microsoft.com/office/drawing/2014/chart" uri="{C3380CC4-5D6E-409C-BE32-E72D297353CC}">
                  <c16:uniqueId val="{00000006-DFE1-4521-A1C8-B196A7F802B6}"/>
                </c:ext>
              </c:extLst>
            </c:dLbl>
            <c:dLbl>
              <c:idx val="3"/>
              <c:layout>
                <c:manualLayout>
                  <c:x val="-3.5391631206589183E-2"/>
                  <c:y val="-5.5013753438359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E1-4521-A1C8-B196A7F802B6}"/>
                </c:ext>
              </c:extLst>
            </c:dLbl>
            <c:dLbl>
              <c:idx val="4"/>
              <c:layout>
                <c:manualLayout>
                  <c:x val="-2.4215326615034682E-2"/>
                  <c:y val="6.5016254063515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E1-4521-A1C8-B196A7F802B6}"/>
                </c:ext>
              </c:extLst>
            </c:dLbl>
            <c:dLbl>
              <c:idx val="5"/>
              <c:layout>
                <c:manualLayout>
                  <c:x val="-2.7940761478886241E-2"/>
                  <c:y val="6.5016254063515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E1-4521-A1C8-B196A7F802B6}"/>
                </c:ext>
              </c:extLst>
            </c:dLbl>
            <c:dLbl>
              <c:idx val="6"/>
              <c:delete val="1"/>
              <c:extLst>
                <c:ext xmlns:c15="http://schemas.microsoft.com/office/drawing/2012/chart" uri="{CE6537A1-D6FC-4f65-9D91-7224C49458BB}"/>
                <c:ext xmlns:c16="http://schemas.microsoft.com/office/drawing/2014/chart" uri="{C3380CC4-5D6E-409C-BE32-E72D297353CC}">
                  <c16:uniqueId val="{0000000E-DFE1-4521-A1C8-B196A7F802B6}"/>
                </c:ext>
              </c:extLst>
            </c:dLbl>
            <c:dLbl>
              <c:idx val="7"/>
              <c:layout>
                <c:manualLayout>
                  <c:x val="-2.7940761478886241E-2"/>
                  <c:y val="7.5018754688672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E1-4521-A1C8-B196A7F802B6}"/>
                </c:ext>
              </c:extLst>
            </c:dLbl>
            <c:dLbl>
              <c:idx val="8"/>
              <c:layout>
                <c:manualLayout>
                  <c:x val="-2.4215326615034751E-2"/>
                  <c:y val="7.0017504376094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E1-4521-A1C8-B196A7F802B6}"/>
                </c:ext>
              </c:extLst>
            </c:dLbl>
            <c:dLbl>
              <c:idx val="9"/>
              <c:layout>
                <c:manualLayout>
                  <c:x val="-3.3528913774663403E-2"/>
                  <c:y val="-6.0015003750937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E1-4521-A1C8-B196A7F802B6}"/>
                </c:ext>
              </c:extLst>
            </c:dLbl>
            <c:dLbl>
              <c:idx val="10"/>
              <c:layout>
                <c:manualLayout>
                  <c:x val="-2.4215326615034817E-2"/>
                  <c:y val="8.0020005001250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FE1-4521-A1C8-B196A7F802B6}"/>
                </c:ext>
              </c:extLst>
            </c:dLbl>
            <c:dLbl>
              <c:idx val="11"/>
              <c:layout>
                <c:manualLayout>
                  <c:x val="-7.4508697277029792E-3"/>
                  <c:y val="4.00100025006251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FE1-4521-A1C8-B196A7F802B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年間数値グラフ!$D$9:$O$9</c:f>
              <c:numCache>
                <c:formatCode>General</c:formatCode>
                <c:ptCount val="12"/>
                <c:pt idx="0">
                  <c:v>125</c:v>
                </c:pt>
                <c:pt idx="1">
                  <c:v>131</c:v>
                </c:pt>
                <c:pt idx="2">
                  <c:v>122</c:v>
                </c:pt>
                <c:pt idx="3">
                  <c:v>138</c:v>
                </c:pt>
                <c:pt idx="4">
                  <c:v>140</c:v>
                </c:pt>
                <c:pt idx="5">
                  <c:v>114</c:v>
                </c:pt>
                <c:pt idx="6">
                  <c:v>124</c:v>
                </c:pt>
                <c:pt idx="7">
                  <c:v>113</c:v>
                </c:pt>
                <c:pt idx="8">
                  <c:v>123</c:v>
                </c:pt>
                <c:pt idx="9">
                  <c:v>141</c:v>
                </c:pt>
                <c:pt idx="10">
                  <c:v>104</c:v>
                </c:pt>
                <c:pt idx="11">
                  <c:v>59</c:v>
                </c:pt>
              </c:numCache>
            </c:numRef>
          </c:val>
          <c:smooth val="0"/>
          <c:extLst>
            <c:ext xmlns:c16="http://schemas.microsoft.com/office/drawing/2014/chart" uri="{C3380CC4-5D6E-409C-BE32-E72D297353CC}">
              <c16:uniqueId val="{00000000-4552-4148-A1A6-741DE538C1DC}"/>
            </c:ext>
          </c:extLst>
        </c:ser>
        <c:ser>
          <c:idx val="1"/>
          <c:order val="1"/>
          <c:tx>
            <c:strRef>
              <c:f>年間数値グラフ!$C$12</c:f>
              <c:strCache>
                <c:ptCount val="1"/>
                <c:pt idx="0">
                  <c:v>総数（R4)</c:v>
                </c:pt>
              </c:strCache>
            </c:strRef>
          </c:tx>
          <c:spPr>
            <a:ln>
              <a:solidFill>
                <a:srgbClr val="FFC000"/>
              </a:solidFill>
            </a:ln>
          </c:spPr>
          <c:marker>
            <c:spPr>
              <a:solidFill>
                <a:srgbClr val="FFC000"/>
              </a:solidFill>
              <a:ln>
                <a:noFill/>
              </a:ln>
            </c:spPr>
          </c:marker>
          <c:dLbls>
            <c:dLbl>
              <c:idx val="0"/>
              <c:layout>
                <c:manualLayout>
                  <c:x val="-3.1666196342737679E-2"/>
                  <c:y val="6.0015003750937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1-4521-A1C8-B196A7F802B6}"/>
                </c:ext>
              </c:extLst>
            </c:dLbl>
            <c:dLbl>
              <c:idx val="1"/>
              <c:layout>
                <c:manualLayout>
                  <c:x val="-2.0489891751183192E-2"/>
                  <c:y val="6.0015003750937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E1-4521-A1C8-B196A7F802B6}"/>
                </c:ext>
              </c:extLst>
            </c:dLbl>
            <c:dLbl>
              <c:idx val="2"/>
              <c:layout>
                <c:manualLayout>
                  <c:x val="-3.1666196342737693E-2"/>
                  <c:y val="-7.5018754688672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E1-4521-A1C8-B196A7F802B6}"/>
                </c:ext>
              </c:extLst>
            </c:dLbl>
            <c:dLbl>
              <c:idx val="3"/>
              <c:layout>
                <c:manualLayout>
                  <c:x val="-3.5391631206589183E-2"/>
                  <c:y val="6.5016254063515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E1-4521-A1C8-B196A7F802B6}"/>
                </c:ext>
              </c:extLst>
            </c:dLbl>
            <c:dLbl>
              <c:idx val="4"/>
              <c:layout>
                <c:manualLayout>
                  <c:x val="-2.9803478910811983E-2"/>
                  <c:y val="-6.5016254063515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E1-4521-A1C8-B196A7F802B6}"/>
                </c:ext>
              </c:extLst>
            </c:dLbl>
            <c:dLbl>
              <c:idx val="5"/>
              <c:layout>
                <c:manualLayout>
                  <c:x val="-2.2352609183108937E-2"/>
                  <c:y val="-6.5016254063515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FE1-4521-A1C8-B196A7F802B6}"/>
                </c:ext>
              </c:extLst>
            </c:dLbl>
            <c:dLbl>
              <c:idx val="6"/>
              <c:layout>
                <c:manualLayout>
                  <c:x val="-3.5391631206589148E-2"/>
                  <c:y val="-6.0015003750937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E1-4521-A1C8-B196A7F802B6}"/>
                </c:ext>
              </c:extLst>
            </c:dLbl>
            <c:dLbl>
              <c:idx val="7"/>
              <c:layout>
                <c:manualLayout>
                  <c:x val="-3.1666196342737728E-2"/>
                  <c:y val="-7.0017504376094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E1-4521-A1C8-B196A7F802B6}"/>
                </c:ext>
              </c:extLst>
            </c:dLbl>
            <c:dLbl>
              <c:idx val="8"/>
              <c:layout>
                <c:manualLayout>
                  <c:x val="-3.3528913774663334E-2"/>
                  <c:y val="-6.5016254063515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E1-4521-A1C8-B196A7F802B6}"/>
                </c:ext>
              </c:extLst>
            </c:dLbl>
            <c:dLbl>
              <c:idx val="9"/>
              <c:layout>
                <c:manualLayout>
                  <c:x val="-2.6078044046960562E-2"/>
                  <c:y val="7.5018754688672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E1-4521-A1C8-B196A7F802B6}"/>
                </c:ext>
              </c:extLst>
            </c:dLbl>
            <c:dLbl>
              <c:idx val="10"/>
              <c:layout>
                <c:manualLayout>
                  <c:x val="-3.1666196342737797E-2"/>
                  <c:y val="-6.5016254063515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FE1-4521-A1C8-B196A7F802B6}"/>
                </c:ext>
              </c:extLst>
            </c:dLbl>
            <c:dLbl>
              <c:idx val="11"/>
              <c:layout>
                <c:manualLayout>
                  <c:x val="0"/>
                  <c:y val="-1.0002500625156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FE1-4521-A1C8-B196A7F802B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年間数値グラフ!$D$12:$O$12</c:f>
              <c:numCache>
                <c:formatCode>General</c:formatCode>
                <c:ptCount val="12"/>
                <c:pt idx="0">
                  <c:v>124</c:v>
                </c:pt>
                <c:pt idx="1">
                  <c:v>107</c:v>
                </c:pt>
                <c:pt idx="2">
                  <c:v>131</c:v>
                </c:pt>
                <c:pt idx="3">
                  <c:v>136</c:v>
                </c:pt>
                <c:pt idx="4">
                  <c:v>179</c:v>
                </c:pt>
                <c:pt idx="5">
                  <c:v>141</c:v>
                </c:pt>
                <c:pt idx="6">
                  <c:v>124</c:v>
                </c:pt>
                <c:pt idx="7">
                  <c:v>135</c:v>
                </c:pt>
                <c:pt idx="8">
                  <c:v>145</c:v>
                </c:pt>
                <c:pt idx="9">
                  <c:v>107</c:v>
                </c:pt>
                <c:pt idx="10">
                  <c:v>119</c:v>
                </c:pt>
                <c:pt idx="11">
                  <c:v>85</c:v>
                </c:pt>
              </c:numCache>
            </c:numRef>
          </c:val>
          <c:smooth val="0"/>
          <c:extLst>
            <c:ext xmlns:c16="http://schemas.microsoft.com/office/drawing/2014/chart" uri="{C3380CC4-5D6E-409C-BE32-E72D297353CC}">
              <c16:uniqueId val="{00000001-4552-4148-A1A6-741DE538C1DC}"/>
            </c:ext>
          </c:extLst>
        </c:ser>
        <c:dLbls>
          <c:showLegendKey val="0"/>
          <c:showVal val="0"/>
          <c:showCatName val="0"/>
          <c:showSerName val="0"/>
          <c:showPercent val="0"/>
          <c:showBubbleSize val="0"/>
        </c:dLbls>
        <c:marker val="1"/>
        <c:smooth val="0"/>
        <c:axId val="480117248"/>
        <c:axId val="480704704"/>
      </c:lineChart>
      <c:catAx>
        <c:axId val="480117248"/>
        <c:scaling>
          <c:orientation val="minMax"/>
        </c:scaling>
        <c:delete val="0"/>
        <c:axPos val="b"/>
        <c:numFmt formatCode="General" sourceLinked="0"/>
        <c:majorTickMark val="out"/>
        <c:minorTickMark val="none"/>
        <c:tickLblPos val="nextTo"/>
        <c:crossAx val="480704704"/>
        <c:crosses val="autoZero"/>
        <c:auto val="1"/>
        <c:lblAlgn val="ctr"/>
        <c:lblOffset val="100"/>
        <c:noMultiLvlLbl val="0"/>
      </c:catAx>
      <c:valAx>
        <c:axId val="480704704"/>
        <c:scaling>
          <c:orientation val="minMax"/>
        </c:scaling>
        <c:delete val="0"/>
        <c:axPos val="l"/>
        <c:majorGridlines/>
        <c:numFmt formatCode="General" sourceLinked="1"/>
        <c:majorTickMark val="out"/>
        <c:minorTickMark val="none"/>
        <c:tickLblPos val="nextTo"/>
        <c:crossAx val="480117248"/>
        <c:crosses val="autoZero"/>
        <c:crossBetween val="between"/>
      </c:valAx>
    </c:plotArea>
    <c:legend>
      <c:legendPos val="r"/>
      <c:layout>
        <c:manualLayout>
          <c:xMode val="edge"/>
          <c:yMode val="edge"/>
          <c:x val="0.88760877182543618"/>
          <c:y val="6.0784526918673268E-2"/>
          <c:w val="9.8060916189002825E-2"/>
          <c:h val="0.36943962800183694"/>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a:t>
            </a:r>
            <a:r>
              <a:rPr lang="en-US" altLang="ja-JP" sz="1200"/>
              <a:t>2</a:t>
            </a:r>
            <a:r>
              <a:rPr lang="ja-JP" altLang="en-US" sz="1200"/>
              <a:t>　　月別男女別自殺者数（</a:t>
            </a:r>
            <a:r>
              <a:rPr lang="en-US" altLang="ja-JP" sz="1200"/>
              <a:t>R5.1</a:t>
            </a:r>
            <a:r>
              <a:rPr lang="ja-JP" altLang="en-US" sz="1200"/>
              <a:t>月～</a:t>
            </a:r>
            <a:r>
              <a:rPr lang="en-US" altLang="ja-JP" sz="1200"/>
              <a:t>R5.12</a:t>
            </a:r>
            <a:r>
              <a:rPr lang="ja-JP" altLang="en-US" sz="1200"/>
              <a:t>月）</a:t>
            </a:r>
            <a:endParaRPr lang="en-US" altLang="ja-JP" sz="1200"/>
          </a:p>
        </c:rich>
      </c:tx>
      <c:layout>
        <c:manualLayout>
          <c:xMode val="edge"/>
          <c:yMode val="edge"/>
          <c:x val="0.18644796266138372"/>
          <c:y val="4.1411436022654617E-2"/>
        </c:manualLayout>
      </c:layout>
      <c:overlay val="0"/>
    </c:title>
    <c:autoTitleDeleted val="0"/>
    <c:plotArea>
      <c:layout>
        <c:manualLayout>
          <c:layoutTarget val="inner"/>
          <c:xMode val="edge"/>
          <c:yMode val="edge"/>
          <c:x val="7.8319159882176081E-2"/>
          <c:y val="0.20368642598920417"/>
          <c:w val="0.76222698636948927"/>
          <c:h val="0.63260785950143328"/>
        </c:manualLayout>
      </c:layout>
      <c:barChart>
        <c:barDir val="col"/>
        <c:grouping val="stacked"/>
        <c:varyColors val="0"/>
        <c:ser>
          <c:idx val="0"/>
          <c:order val="0"/>
          <c:tx>
            <c:strRef>
              <c:f>年間数値グラフ!$C$7</c:f>
              <c:strCache>
                <c:ptCount val="1"/>
                <c:pt idx="0">
                  <c:v>男</c:v>
                </c:pt>
              </c:strCache>
            </c:strRef>
          </c:tx>
          <c:spPr>
            <a:pattFill prst="pct90">
              <a:fgClr>
                <a:schemeClr val="accent1"/>
              </a:fgClr>
              <a:bgClr>
                <a:schemeClr val="bg1"/>
              </a:bgClr>
            </a:pattFill>
            <a:ln>
              <a:solidFill>
                <a:schemeClr val="tx1"/>
              </a:solidFill>
            </a:ln>
          </c:spPr>
          <c:invertIfNegative val="0"/>
          <c:dLbls>
            <c:dLbl>
              <c:idx val="3"/>
              <c:layout>
                <c:manualLayout>
                  <c:x val="-4.1578961050551298E-7"/>
                  <c:y val="4.313885776918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20-4E80-9555-8221D335A8DD}"/>
                </c:ext>
              </c:extLst>
            </c:dLbl>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年間数値グラフ!$D$7:$O$7</c:f>
              <c:numCache>
                <c:formatCode>General</c:formatCode>
                <c:ptCount val="12"/>
                <c:pt idx="0">
                  <c:v>89</c:v>
                </c:pt>
                <c:pt idx="1">
                  <c:v>86</c:v>
                </c:pt>
                <c:pt idx="2">
                  <c:v>85</c:v>
                </c:pt>
                <c:pt idx="3">
                  <c:v>94</c:v>
                </c:pt>
                <c:pt idx="4">
                  <c:v>94</c:v>
                </c:pt>
                <c:pt idx="5">
                  <c:v>70</c:v>
                </c:pt>
                <c:pt idx="6">
                  <c:v>81</c:v>
                </c:pt>
                <c:pt idx="7">
                  <c:v>76</c:v>
                </c:pt>
                <c:pt idx="8">
                  <c:v>76</c:v>
                </c:pt>
                <c:pt idx="9">
                  <c:v>93</c:v>
                </c:pt>
                <c:pt idx="10">
                  <c:v>54</c:v>
                </c:pt>
                <c:pt idx="11">
                  <c:v>31</c:v>
                </c:pt>
              </c:numCache>
            </c:numRef>
          </c:val>
          <c:extLst>
            <c:ext xmlns:c16="http://schemas.microsoft.com/office/drawing/2014/chart" uri="{C3380CC4-5D6E-409C-BE32-E72D297353CC}">
              <c16:uniqueId val="{00000001-DD20-4E80-9555-8221D335A8DD}"/>
            </c:ext>
          </c:extLst>
        </c:ser>
        <c:ser>
          <c:idx val="1"/>
          <c:order val="1"/>
          <c:tx>
            <c:strRef>
              <c:f>年間数値グラフ!$C$8</c:f>
              <c:strCache>
                <c:ptCount val="1"/>
                <c:pt idx="0">
                  <c:v>女</c:v>
                </c:pt>
              </c:strCache>
            </c:strRef>
          </c:tx>
          <c:spPr>
            <a:pattFill prst="smGrid">
              <a:fgClr>
                <a:srgbClr val="FF0000"/>
              </a:fgClr>
              <a:bgClr>
                <a:schemeClr val="bg1"/>
              </a:bgClr>
            </a:pattFill>
            <a:ln>
              <a:solidFill>
                <a:schemeClr val="tx1"/>
              </a:solidFill>
            </a:ln>
          </c:spPr>
          <c:invertIfNegative val="0"/>
          <c:dLbls>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年間数値グラフ!$D$8:$O$8</c:f>
              <c:numCache>
                <c:formatCode>General</c:formatCode>
                <c:ptCount val="12"/>
                <c:pt idx="0">
                  <c:v>36</c:v>
                </c:pt>
                <c:pt idx="1">
                  <c:v>45</c:v>
                </c:pt>
                <c:pt idx="2">
                  <c:v>37</c:v>
                </c:pt>
                <c:pt idx="3">
                  <c:v>44</c:v>
                </c:pt>
                <c:pt idx="4">
                  <c:v>46</c:v>
                </c:pt>
                <c:pt idx="5">
                  <c:v>44</c:v>
                </c:pt>
                <c:pt idx="6">
                  <c:v>43</c:v>
                </c:pt>
                <c:pt idx="7">
                  <c:v>37</c:v>
                </c:pt>
                <c:pt idx="8">
                  <c:v>47</c:v>
                </c:pt>
                <c:pt idx="9">
                  <c:v>48</c:v>
                </c:pt>
                <c:pt idx="10">
                  <c:v>50</c:v>
                </c:pt>
                <c:pt idx="11">
                  <c:v>28</c:v>
                </c:pt>
              </c:numCache>
            </c:numRef>
          </c:val>
          <c:extLst>
            <c:ext xmlns:c16="http://schemas.microsoft.com/office/drawing/2014/chart" uri="{C3380CC4-5D6E-409C-BE32-E72D297353CC}">
              <c16:uniqueId val="{00000002-DD20-4E80-9555-8221D335A8DD}"/>
            </c:ext>
          </c:extLst>
        </c:ser>
        <c:dLbls>
          <c:showLegendKey val="0"/>
          <c:showVal val="0"/>
          <c:showCatName val="0"/>
          <c:showSerName val="0"/>
          <c:showPercent val="0"/>
          <c:showBubbleSize val="0"/>
        </c:dLbls>
        <c:gapWidth val="150"/>
        <c:overlap val="100"/>
        <c:axId val="480119296"/>
        <c:axId val="1353007680"/>
      </c:barChart>
      <c:catAx>
        <c:axId val="480119296"/>
        <c:scaling>
          <c:orientation val="minMax"/>
        </c:scaling>
        <c:delete val="0"/>
        <c:axPos val="b"/>
        <c:numFmt formatCode="General" sourceLinked="0"/>
        <c:majorTickMark val="out"/>
        <c:minorTickMark val="none"/>
        <c:tickLblPos val="nextTo"/>
        <c:crossAx val="1353007680"/>
        <c:crosses val="autoZero"/>
        <c:auto val="1"/>
        <c:lblAlgn val="ctr"/>
        <c:lblOffset val="100"/>
        <c:noMultiLvlLbl val="0"/>
      </c:catAx>
      <c:valAx>
        <c:axId val="1353007680"/>
        <c:scaling>
          <c:orientation val="minMax"/>
        </c:scaling>
        <c:delete val="0"/>
        <c:axPos val="l"/>
        <c:majorGridlines/>
        <c:numFmt formatCode="General" sourceLinked="1"/>
        <c:majorTickMark val="out"/>
        <c:minorTickMark val="none"/>
        <c:tickLblPos val="nextTo"/>
        <c:crossAx val="480119296"/>
        <c:crosses val="autoZero"/>
        <c:crossBetween val="between"/>
      </c:valAx>
    </c:plotArea>
    <c:legend>
      <c:legendPos val="r"/>
      <c:layout>
        <c:manualLayout>
          <c:xMode val="edge"/>
          <c:yMode val="edge"/>
          <c:x val="0.8903230948076285"/>
          <c:y val="0.25234974660425513"/>
          <c:w val="4.0387674250881758E-2"/>
          <c:h val="0.33949175707875223"/>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tx>
            <c:strRef>
              <c:f>年間数値グラフ!$R$166</c:f>
              <c:strCache>
                <c:ptCount val="1"/>
                <c:pt idx="0">
                  <c:v>R5</c:v>
                </c:pt>
              </c:strCache>
            </c:strRef>
          </c:tx>
          <c:invertIfNegative val="0"/>
          <c:cat>
            <c:multiLvlStrRef>
              <c:f>年間数値グラフ!$S$164:$Z$164</c:f>
            </c:multiLvlStrRef>
          </c:cat>
          <c:val>
            <c:numRef>
              <c:f>年間数値グラフ!$S$166:$Z$166</c:f>
            </c:numRef>
          </c:val>
          <c:extLst>
            <c:ext xmlns:c16="http://schemas.microsoft.com/office/drawing/2014/chart" uri="{C3380CC4-5D6E-409C-BE32-E72D297353CC}">
              <c16:uniqueId val="{00000000-BA0C-4B34-BD65-EA6227154C43}"/>
            </c:ext>
          </c:extLst>
        </c:ser>
        <c:ser>
          <c:idx val="0"/>
          <c:order val="1"/>
          <c:tx>
            <c:strRef>
              <c:f>年間数値グラフ!$R$165</c:f>
              <c:strCache>
                <c:ptCount val="1"/>
                <c:pt idx="0">
                  <c:v>R3</c:v>
                </c:pt>
              </c:strCache>
            </c:strRef>
          </c:tx>
          <c:invertIfNegative val="0"/>
          <c:cat>
            <c:multiLvlStrRef>
              <c:f>年間数値グラフ!$S$164:$Z$164</c:f>
            </c:multiLvlStrRef>
          </c:cat>
          <c:val>
            <c:numRef>
              <c:f>年間数値グラフ!$S$165:$Z$165</c:f>
            </c:numRef>
          </c:val>
          <c:extLst>
            <c:ext xmlns:c16="http://schemas.microsoft.com/office/drawing/2014/chart" uri="{C3380CC4-5D6E-409C-BE32-E72D297353CC}">
              <c16:uniqueId val="{00000001-BA0C-4B34-BD65-EA6227154C43}"/>
            </c:ext>
          </c:extLst>
        </c:ser>
        <c:dLbls>
          <c:showLegendKey val="0"/>
          <c:showVal val="0"/>
          <c:showCatName val="0"/>
          <c:showSerName val="0"/>
          <c:showPercent val="0"/>
          <c:showBubbleSize val="0"/>
        </c:dLbls>
        <c:gapWidth val="150"/>
        <c:axId val="480120320"/>
        <c:axId val="1353009984"/>
      </c:barChart>
      <c:catAx>
        <c:axId val="480120320"/>
        <c:scaling>
          <c:orientation val="maxMin"/>
        </c:scaling>
        <c:delete val="0"/>
        <c:axPos val="l"/>
        <c:numFmt formatCode="General" sourceLinked="0"/>
        <c:majorTickMark val="out"/>
        <c:minorTickMark val="none"/>
        <c:tickLblPos val="nextTo"/>
        <c:crossAx val="1353009984"/>
        <c:crosses val="autoZero"/>
        <c:auto val="1"/>
        <c:lblAlgn val="ctr"/>
        <c:lblOffset val="100"/>
        <c:noMultiLvlLbl val="0"/>
      </c:catAx>
      <c:valAx>
        <c:axId val="1353009984"/>
        <c:scaling>
          <c:orientation val="minMax"/>
        </c:scaling>
        <c:delete val="0"/>
        <c:axPos val="t"/>
        <c:majorGridlines/>
        <c:numFmt formatCode="General" sourceLinked="1"/>
        <c:majorTickMark val="out"/>
        <c:minorTickMark val="none"/>
        <c:tickLblPos val="nextTo"/>
        <c:crossAx val="4801203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54228515047586"/>
          <c:y val="7.9903364352183245E-2"/>
          <c:w val="0.65590201224846889"/>
          <c:h val="0.83723852659516418"/>
        </c:manualLayout>
      </c:layout>
      <c:barChart>
        <c:barDir val="bar"/>
        <c:grouping val="clustered"/>
        <c:varyColors val="0"/>
        <c:ser>
          <c:idx val="1"/>
          <c:order val="0"/>
          <c:tx>
            <c:strRef>
              <c:f>年間数値グラフ!$S$49</c:f>
              <c:strCache>
                <c:ptCount val="1"/>
                <c:pt idx="0">
                  <c:v>R3</c:v>
                </c:pt>
              </c:strCache>
            </c:strRef>
          </c:tx>
          <c:spPr>
            <a:solidFill>
              <a:schemeClr val="tx2">
                <a:lumMod val="60000"/>
                <a:lumOff val="40000"/>
              </a:schemeClr>
            </a:solidFill>
          </c:spPr>
          <c:invertIfNegative val="0"/>
          <c:cat>
            <c:multiLvlStrRef>
              <c:f>年間数値グラフ!$T$47:$AB$47</c:f>
            </c:multiLvlStrRef>
          </c:cat>
          <c:val>
            <c:numRef>
              <c:f>年間数値グラフ!$T$49:$AB$49</c:f>
            </c:numRef>
          </c:val>
          <c:extLst>
            <c:ext xmlns:c16="http://schemas.microsoft.com/office/drawing/2014/chart" uri="{C3380CC4-5D6E-409C-BE32-E72D297353CC}">
              <c16:uniqueId val="{00000000-7227-493C-9A4F-EFC50F96F882}"/>
            </c:ext>
          </c:extLst>
        </c:ser>
        <c:ser>
          <c:idx val="0"/>
          <c:order val="1"/>
          <c:tx>
            <c:strRef>
              <c:f>年間数値グラフ!$S$48</c:f>
              <c:strCache>
                <c:ptCount val="1"/>
                <c:pt idx="0">
                  <c:v>R5</c:v>
                </c:pt>
              </c:strCache>
            </c:strRef>
          </c:tx>
          <c:spPr>
            <a:solidFill>
              <a:schemeClr val="accent2">
                <a:lumMod val="75000"/>
              </a:schemeClr>
            </a:solidFill>
          </c:spPr>
          <c:invertIfNegative val="0"/>
          <c:cat>
            <c:multiLvlStrRef>
              <c:f>年間数値グラフ!$T$47:$AB$47</c:f>
            </c:multiLvlStrRef>
          </c:cat>
          <c:val>
            <c:numRef>
              <c:f>年間数値グラフ!$T$48:$AB$48</c:f>
            </c:numRef>
          </c:val>
          <c:extLst>
            <c:ext xmlns:c16="http://schemas.microsoft.com/office/drawing/2014/chart" uri="{C3380CC4-5D6E-409C-BE32-E72D297353CC}">
              <c16:uniqueId val="{00000001-7227-493C-9A4F-EFC50F96F882}"/>
            </c:ext>
          </c:extLst>
        </c:ser>
        <c:dLbls>
          <c:showLegendKey val="0"/>
          <c:showVal val="0"/>
          <c:showCatName val="0"/>
          <c:showSerName val="0"/>
          <c:showPercent val="0"/>
          <c:showBubbleSize val="0"/>
        </c:dLbls>
        <c:gapWidth val="150"/>
        <c:axId val="1353494528"/>
        <c:axId val="1353012288"/>
      </c:barChart>
      <c:catAx>
        <c:axId val="1353494528"/>
        <c:scaling>
          <c:orientation val="minMax"/>
        </c:scaling>
        <c:delete val="0"/>
        <c:axPos val="l"/>
        <c:numFmt formatCode="General" sourceLinked="0"/>
        <c:majorTickMark val="out"/>
        <c:minorTickMark val="none"/>
        <c:tickLblPos val="nextTo"/>
        <c:crossAx val="1353012288"/>
        <c:crosses val="autoZero"/>
        <c:auto val="1"/>
        <c:lblAlgn val="ctr"/>
        <c:lblOffset val="100"/>
        <c:noMultiLvlLbl val="0"/>
      </c:catAx>
      <c:valAx>
        <c:axId val="1353012288"/>
        <c:scaling>
          <c:orientation val="minMax"/>
        </c:scaling>
        <c:delete val="0"/>
        <c:axPos val="b"/>
        <c:majorGridlines/>
        <c:numFmt formatCode="General" sourceLinked="1"/>
        <c:majorTickMark val="out"/>
        <c:minorTickMark val="none"/>
        <c:tickLblPos val="nextTo"/>
        <c:crossAx val="13534945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年間数値グラフ!$S$71</c:f>
              <c:strCache>
                <c:ptCount val="1"/>
                <c:pt idx="0">
                  <c:v>R3</c:v>
                </c:pt>
              </c:strCache>
            </c:strRef>
          </c:tx>
          <c:invertIfNegative val="0"/>
          <c:cat>
            <c:multiLvlStrRef>
              <c:f>年間数値グラフ!$T$70:$AB$70</c:f>
            </c:multiLvlStrRef>
          </c:cat>
          <c:val>
            <c:numRef>
              <c:f>年間数値グラフ!$T$71:$AB$71</c:f>
            </c:numRef>
          </c:val>
          <c:extLst>
            <c:ext xmlns:c16="http://schemas.microsoft.com/office/drawing/2014/chart" uri="{C3380CC4-5D6E-409C-BE32-E72D297353CC}">
              <c16:uniqueId val="{00000000-E389-426D-880D-E4BBDDBD59C8}"/>
            </c:ext>
          </c:extLst>
        </c:ser>
        <c:ser>
          <c:idx val="1"/>
          <c:order val="1"/>
          <c:tx>
            <c:strRef>
              <c:f>年間数値グラフ!$S$72</c:f>
              <c:strCache>
                <c:ptCount val="1"/>
                <c:pt idx="0">
                  <c:v>R5</c:v>
                </c:pt>
              </c:strCache>
            </c:strRef>
          </c:tx>
          <c:spPr>
            <a:solidFill>
              <a:schemeClr val="accent2">
                <a:lumMod val="75000"/>
              </a:schemeClr>
            </a:solidFill>
          </c:spPr>
          <c:invertIfNegative val="0"/>
          <c:cat>
            <c:multiLvlStrRef>
              <c:f>年間数値グラフ!$T$70:$AB$70</c:f>
            </c:multiLvlStrRef>
          </c:cat>
          <c:val>
            <c:numRef>
              <c:f>年間数値グラフ!$T$72:$AB$72</c:f>
            </c:numRef>
          </c:val>
          <c:extLst>
            <c:ext xmlns:c16="http://schemas.microsoft.com/office/drawing/2014/chart" uri="{C3380CC4-5D6E-409C-BE32-E72D297353CC}">
              <c16:uniqueId val="{00000001-E389-426D-880D-E4BBDDBD59C8}"/>
            </c:ext>
          </c:extLst>
        </c:ser>
        <c:dLbls>
          <c:showLegendKey val="0"/>
          <c:showVal val="0"/>
          <c:showCatName val="0"/>
          <c:showSerName val="0"/>
          <c:showPercent val="0"/>
          <c:showBubbleSize val="0"/>
        </c:dLbls>
        <c:gapWidth val="150"/>
        <c:axId val="1353495040"/>
        <c:axId val="1353014592"/>
      </c:barChart>
      <c:catAx>
        <c:axId val="1353495040"/>
        <c:scaling>
          <c:orientation val="minMax"/>
        </c:scaling>
        <c:delete val="0"/>
        <c:axPos val="l"/>
        <c:numFmt formatCode="General" sourceLinked="0"/>
        <c:majorTickMark val="out"/>
        <c:minorTickMark val="none"/>
        <c:tickLblPos val="nextTo"/>
        <c:crossAx val="1353014592"/>
        <c:crosses val="autoZero"/>
        <c:auto val="1"/>
        <c:lblAlgn val="ctr"/>
        <c:lblOffset val="100"/>
        <c:noMultiLvlLbl val="0"/>
      </c:catAx>
      <c:valAx>
        <c:axId val="1353014592"/>
        <c:scaling>
          <c:orientation val="minMax"/>
        </c:scaling>
        <c:delete val="0"/>
        <c:axPos val="b"/>
        <c:majorGridlines/>
        <c:numFmt formatCode="General" sourceLinked="1"/>
        <c:majorTickMark val="out"/>
        <c:minorTickMark val="none"/>
        <c:tickLblPos val="nextTo"/>
        <c:crossAx val="13534950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年間数値グラフ!$S$203</c:f>
              <c:strCache>
                <c:ptCount val="1"/>
                <c:pt idx="0">
                  <c:v>R3</c:v>
                </c:pt>
              </c:strCache>
            </c:strRef>
          </c:tx>
          <c:invertIfNegative val="0"/>
          <c:cat>
            <c:multiLvlStrRef>
              <c:f>年間数値グラフ!$T$202:$Z$202</c:f>
            </c:multiLvlStrRef>
          </c:cat>
          <c:val>
            <c:numRef>
              <c:f>年間数値グラフ!$T$203:$Z$203</c:f>
            </c:numRef>
          </c:val>
          <c:extLst>
            <c:ext xmlns:c16="http://schemas.microsoft.com/office/drawing/2014/chart" uri="{C3380CC4-5D6E-409C-BE32-E72D297353CC}">
              <c16:uniqueId val="{00000000-B28F-4772-B8A6-0CFB7452CDBD}"/>
            </c:ext>
          </c:extLst>
        </c:ser>
        <c:ser>
          <c:idx val="1"/>
          <c:order val="1"/>
          <c:tx>
            <c:strRef>
              <c:f>年間数値グラフ!$S$204</c:f>
              <c:strCache>
                <c:ptCount val="1"/>
                <c:pt idx="0">
                  <c:v>R5</c:v>
                </c:pt>
              </c:strCache>
            </c:strRef>
          </c:tx>
          <c:invertIfNegative val="0"/>
          <c:cat>
            <c:multiLvlStrRef>
              <c:f>年間数値グラフ!$T$202:$Z$202</c:f>
            </c:multiLvlStrRef>
          </c:cat>
          <c:val>
            <c:numRef>
              <c:f>年間数値グラフ!$T$204:$Z$204</c:f>
            </c:numRef>
          </c:val>
          <c:extLst>
            <c:ext xmlns:c16="http://schemas.microsoft.com/office/drawing/2014/chart" uri="{C3380CC4-5D6E-409C-BE32-E72D297353CC}">
              <c16:uniqueId val="{00000001-B28F-4772-B8A6-0CFB7452CDBD}"/>
            </c:ext>
          </c:extLst>
        </c:ser>
        <c:dLbls>
          <c:showLegendKey val="0"/>
          <c:showVal val="0"/>
          <c:showCatName val="0"/>
          <c:showSerName val="0"/>
          <c:showPercent val="0"/>
          <c:showBubbleSize val="0"/>
        </c:dLbls>
        <c:gapWidth val="150"/>
        <c:axId val="1353495552"/>
        <c:axId val="1353541312"/>
      </c:barChart>
      <c:catAx>
        <c:axId val="1353495552"/>
        <c:scaling>
          <c:orientation val="minMax"/>
        </c:scaling>
        <c:delete val="0"/>
        <c:axPos val="l"/>
        <c:numFmt formatCode="General" sourceLinked="0"/>
        <c:majorTickMark val="out"/>
        <c:minorTickMark val="none"/>
        <c:tickLblPos val="nextTo"/>
        <c:crossAx val="1353541312"/>
        <c:crosses val="autoZero"/>
        <c:auto val="1"/>
        <c:lblAlgn val="ctr"/>
        <c:lblOffset val="100"/>
        <c:noMultiLvlLbl val="0"/>
      </c:catAx>
      <c:valAx>
        <c:axId val="1353541312"/>
        <c:scaling>
          <c:orientation val="minMax"/>
        </c:scaling>
        <c:delete val="0"/>
        <c:axPos val="b"/>
        <c:majorGridlines/>
        <c:numFmt formatCode="General" sourceLinked="1"/>
        <c:majorTickMark val="out"/>
        <c:minorTickMark val="none"/>
        <c:tickLblPos val="nextTo"/>
        <c:crossAx val="13534955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年間数値グラフ!$S$238</c:f>
              <c:strCache>
                <c:ptCount val="1"/>
                <c:pt idx="0">
                  <c:v>R3</c:v>
                </c:pt>
              </c:strCache>
            </c:strRef>
          </c:tx>
          <c:invertIfNegative val="0"/>
          <c:cat>
            <c:multiLvlStrRef>
              <c:f>年間数値グラフ!$T$237:$Z$237</c:f>
            </c:multiLvlStrRef>
          </c:cat>
          <c:val>
            <c:numRef>
              <c:f>年間数値グラフ!$T$238:$Z$238</c:f>
            </c:numRef>
          </c:val>
          <c:extLst>
            <c:ext xmlns:c16="http://schemas.microsoft.com/office/drawing/2014/chart" uri="{C3380CC4-5D6E-409C-BE32-E72D297353CC}">
              <c16:uniqueId val="{00000000-0CDB-47B1-8A50-2F2B8AACD743}"/>
            </c:ext>
          </c:extLst>
        </c:ser>
        <c:ser>
          <c:idx val="1"/>
          <c:order val="1"/>
          <c:tx>
            <c:strRef>
              <c:f>年間数値グラフ!$S$239</c:f>
              <c:strCache>
                <c:ptCount val="1"/>
                <c:pt idx="0">
                  <c:v>R5</c:v>
                </c:pt>
              </c:strCache>
            </c:strRef>
          </c:tx>
          <c:invertIfNegative val="0"/>
          <c:cat>
            <c:multiLvlStrRef>
              <c:f>年間数値グラフ!$T$237:$Z$237</c:f>
            </c:multiLvlStrRef>
          </c:cat>
          <c:val>
            <c:numRef>
              <c:f>年間数値グラフ!$T$239:$Z$239</c:f>
            </c:numRef>
          </c:val>
          <c:extLst>
            <c:ext xmlns:c16="http://schemas.microsoft.com/office/drawing/2014/chart" uri="{C3380CC4-5D6E-409C-BE32-E72D297353CC}">
              <c16:uniqueId val="{00000001-0CDB-47B1-8A50-2F2B8AACD743}"/>
            </c:ext>
          </c:extLst>
        </c:ser>
        <c:dLbls>
          <c:showLegendKey val="0"/>
          <c:showVal val="0"/>
          <c:showCatName val="0"/>
          <c:showSerName val="0"/>
          <c:showPercent val="0"/>
          <c:showBubbleSize val="0"/>
        </c:dLbls>
        <c:gapWidth val="150"/>
        <c:axId val="1353496064"/>
        <c:axId val="1353543616"/>
      </c:barChart>
      <c:catAx>
        <c:axId val="1353496064"/>
        <c:scaling>
          <c:orientation val="minMax"/>
        </c:scaling>
        <c:delete val="0"/>
        <c:axPos val="l"/>
        <c:numFmt formatCode="General" sourceLinked="0"/>
        <c:majorTickMark val="out"/>
        <c:minorTickMark val="none"/>
        <c:tickLblPos val="nextTo"/>
        <c:crossAx val="1353543616"/>
        <c:crosses val="autoZero"/>
        <c:auto val="1"/>
        <c:lblAlgn val="ctr"/>
        <c:lblOffset val="100"/>
        <c:noMultiLvlLbl val="0"/>
      </c:catAx>
      <c:valAx>
        <c:axId val="1353543616"/>
        <c:scaling>
          <c:orientation val="minMax"/>
        </c:scaling>
        <c:delete val="0"/>
        <c:axPos val="b"/>
        <c:majorGridlines/>
        <c:numFmt formatCode="General" sourceLinked="1"/>
        <c:majorTickMark val="out"/>
        <c:minorTickMark val="none"/>
        <c:tickLblPos val="nextTo"/>
        <c:crossAx val="13534960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年間数値グラフ!$S$288</c:f>
              <c:strCache>
                <c:ptCount val="1"/>
                <c:pt idx="0">
                  <c:v>R3</c:v>
                </c:pt>
              </c:strCache>
            </c:strRef>
          </c:tx>
          <c:invertIfNegative val="0"/>
          <c:cat>
            <c:multiLvlStrRef>
              <c:f>年間数値グラフ!$T$287:$AF$287</c:f>
            </c:multiLvlStrRef>
          </c:cat>
          <c:val>
            <c:numRef>
              <c:f>年間数値グラフ!$T$288:$AF$288</c:f>
            </c:numRef>
          </c:val>
          <c:extLst>
            <c:ext xmlns:c16="http://schemas.microsoft.com/office/drawing/2014/chart" uri="{C3380CC4-5D6E-409C-BE32-E72D297353CC}">
              <c16:uniqueId val="{00000000-83C6-4C0D-BC77-18D795B57442}"/>
            </c:ext>
          </c:extLst>
        </c:ser>
        <c:ser>
          <c:idx val="1"/>
          <c:order val="1"/>
          <c:tx>
            <c:strRef>
              <c:f>年間数値グラフ!$S$289</c:f>
              <c:strCache>
                <c:ptCount val="1"/>
                <c:pt idx="0">
                  <c:v>R5</c:v>
                </c:pt>
              </c:strCache>
            </c:strRef>
          </c:tx>
          <c:invertIfNegative val="0"/>
          <c:cat>
            <c:multiLvlStrRef>
              <c:f>年間数値グラフ!$T$287:$AF$287</c:f>
            </c:multiLvlStrRef>
          </c:cat>
          <c:val>
            <c:numRef>
              <c:f>年間数値グラフ!$T$289:$AF$289</c:f>
            </c:numRef>
          </c:val>
          <c:extLst>
            <c:ext xmlns:c16="http://schemas.microsoft.com/office/drawing/2014/chart" uri="{C3380CC4-5D6E-409C-BE32-E72D297353CC}">
              <c16:uniqueId val="{00000001-83C6-4C0D-BC77-18D795B57442}"/>
            </c:ext>
          </c:extLst>
        </c:ser>
        <c:dLbls>
          <c:showLegendKey val="0"/>
          <c:showVal val="0"/>
          <c:showCatName val="0"/>
          <c:showSerName val="0"/>
          <c:showPercent val="0"/>
          <c:showBubbleSize val="0"/>
        </c:dLbls>
        <c:gapWidth val="150"/>
        <c:axId val="1353496576"/>
        <c:axId val="1353545920"/>
      </c:barChart>
      <c:catAx>
        <c:axId val="1353496576"/>
        <c:scaling>
          <c:orientation val="minMax"/>
        </c:scaling>
        <c:delete val="0"/>
        <c:axPos val="l"/>
        <c:numFmt formatCode="General" sourceLinked="0"/>
        <c:majorTickMark val="out"/>
        <c:minorTickMark val="none"/>
        <c:tickLblPos val="nextTo"/>
        <c:crossAx val="1353545920"/>
        <c:crosses val="autoZero"/>
        <c:auto val="1"/>
        <c:lblAlgn val="ctr"/>
        <c:lblOffset val="100"/>
        <c:noMultiLvlLbl val="0"/>
      </c:catAx>
      <c:valAx>
        <c:axId val="1353545920"/>
        <c:scaling>
          <c:orientation val="minMax"/>
        </c:scaling>
        <c:delete val="0"/>
        <c:axPos val="b"/>
        <c:majorGridlines/>
        <c:numFmt formatCode="General" sourceLinked="1"/>
        <c:majorTickMark val="out"/>
        <c:minorTickMark val="none"/>
        <c:tickLblPos val="nextTo"/>
        <c:crossAx val="13534965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年間数値グラフ!$S$330</c:f>
              <c:strCache>
                <c:ptCount val="1"/>
                <c:pt idx="0">
                  <c:v>R3</c:v>
                </c:pt>
              </c:strCache>
            </c:strRef>
          </c:tx>
          <c:invertIfNegative val="0"/>
          <c:cat>
            <c:multiLvlStrRef>
              <c:f>年間数値グラフ!$T$329:$AA$329</c:f>
            </c:multiLvlStrRef>
          </c:cat>
          <c:val>
            <c:numRef>
              <c:f>年間数値グラフ!$T$330:$AA$330</c:f>
            </c:numRef>
          </c:val>
          <c:extLst>
            <c:ext xmlns:c16="http://schemas.microsoft.com/office/drawing/2014/chart" uri="{C3380CC4-5D6E-409C-BE32-E72D297353CC}">
              <c16:uniqueId val="{00000000-FD44-4D2A-9BA1-5745482E40AA}"/>
            </c:ext>
          </c:extLst>
        </c:ser>
        <c:ser>
          <c:idx val="1"/>
          <c:order val="1"/>
          <c:tx>
            <c:strRef>
              <c:f>年間数値グラフ!$S$331</c:f>
              <c:strCache>
                <c:ptCount val="1"/>
                <c:pt idx="0">
                  <c:v>R5</c:v>
                </c:pt>
              </c:strCache>
            </c:strRef>
          </c:tx>
          <c:invertIfNegative val="0"/>
          <c:cat>
            <c:multiLvlStrRef>
              <c:f>年間数値グラフ!$T$329:$AA$329</c:f>
            </c:multiLvlStrRef>
          </c:cat>
          <c:val>
            <c:numRef>
              <c:f>年間数値グラフ!$T$331:$AA$331</c:f>
            </c:numRef>
          </c:val>
          <c:extLst>
            <c:ext xmlns:c16="http://schemas.microsoft.com/office/drawing/2014/chart" uri="{C3380CC4-5D6E-409C-BE32-E72D297353CC}">
              <c16:uniqueId val="{00000001-FD44-4D2A-9BA1-5745482E40AA}"/>
            </c:ext>
          </c:extLst>
        </c:ser>
        <c:dLbls>
          <c:showLegendKey val="0"/>
          <c:showVal val="0"/>
          <c:showCatName val="0"/>
          <c:showSerName val="0"/>
          <c:showPercent val="0"/>
          <c:showBubbleSize val="0"/>
        </c:dLbls>
        <c:gapWidth val="150"/>
        <c:axId val="1353497600"/>
        <c:axId val="1353728576"/>
      </c:barChart>
      <c:catAx>
        <c:axId val="1353497600"/>
        <c:scaling>
          <c:orientation val="minMax"/>
        </c:scaling>
        <c:delete val="0"/>
        <c:axPos val="l"/>
        <c:numFmt formatCode="General" sourceLinked="0"/>
        <c:majorTickMark val="out"/>
        <c:minorTickMark val="none"/>
        <c:tickLblPos val="nextTo"/>
        <c:crossAx val="1353728576"/>
        <c:crosses val="autoZero"/>
        <c:auto val="1"/>
        <c:lblAlgn val="ctr"/>
        <c:lblOffset val="100"/>
        <c:noMultiLvlLbl val="0"/>
      </c:catAx>
      <c:valAx>
        <c:axId val="1353728576"/>
        <c:scaling>
          <c:orientation val="minMax"/>
        </c:scaling>
        <c:delete val="0"/>
        <c:axPos val="b"/>
        <c:majorGridlines/>
        <c:numFmt formatCode="General" sourceLinked="1"/>
        <c:majorTickMark val="out"/>
        <c:minorTickMark val="none"/>
        <c:tickLblPos val="nextTo"/>
        <c:crossAx val="13534976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年間数値グラフ!$S$366</c:f>
              <c:strCache>
                <c:ptCount val="1"/>
                <c:pt idx="0">
                  <c:v>R3</c:v>
                </c:pt>
              </c:strCache>
            </c:strRef>
          </c:tx>
          <c:invertIfNegative val="0"/>
          <c:cat>
            <c:multiLvlStrRef>
              <c:f>年間数値グラフ!$T$365:$AA$365</c:f>
            </c:multiLvlStrRef>
          </c:cat>
          <c:val>
            <c:numRef>
              <c:f>年間数値グラフ!$T$366:$AA$366</c:f>
            </c:numRef>
          </c:val>
          <c:extLst>
            <c:ext xmlns:c16="http://schemas.microsoft.com/office/drawing/2014/chart" uri="{C3380CC4-5D6E-409C-BE32-E72D297353CC}">
              <c16:uniqueId val="{00000000-C40C-486B-9A39-60A58E2688B0}"/>
            </c:ext>
          </c:extLst>
        </c:ser>
        <c:ser>
          <c:idx val="1"/>
          <c:order val="1"/>
          <c:tx>
            <c:strRef>
              <c:f>年間数値グラフ!$S$367</c:f>
              <c:strCache>
                <c:ptCount val="1"/>
                <c:pt idx="0">
                  <c:v>R5</c:v>
                </c:pt>
              </c:strCache>
            </c:strRef>
          </c:tx>
          <c:invertIfNegative val="0"/>
          <c:cat>
            <c:multiLvlStrRef>
              <c:f>年間数値グラフ!$T$365:$AA$365</c:f>
            </c:multiLvlStrRef>
          </c:cat>
          <c:val>
            <c:numRef>
              <c:f>年間数値グラフ!$T$367:$AA$367</c:f>
            </c:numRef>
          </c:val>
          <c:extLst>
            <c:ext xmlns:c16="http://schemas.microsoft.com/office/drawing/2014/chart" uri="{C3380CC4-5D6E-409C-BE32-E72D297353CC}">
              <c16:uniqueId val="{00000001-C40C-486B-9A39-60A58E2688B0}"/>
            </c:ext>
          </c:extLst>
        </c:ser>
        <c:dLbls>
          <c:showLegendKey val="0"/>
          <c:showVal val="0"/>
          <c:showCatName val="0"/>
          <c:showSerName val="0"/>
          <c:showPercent val="0"/>
          <c:showBubbleSize val="0"/>
        </c:dLbls>
        <c:gapWidth val="150"/>
        <c:axId val="1353498112"/>
        <c:axId val="1353730880"/>
      </c:barChart>
      <c:catAx>
        <c:axId val="1353498112"/>
        <c:scaling>
          <c:orientation val="minMax"/>
        </c:scaling>
        <c:delete val="0"/>
        <c:axPos val="l"/>
        <c:numFmt formatCode="General" sourceLinked="0"/>
        <c:majorTickMark val="out"/>
        <c:minorTickMark val="none"/>
        <c:tickLblPos val="nextTo"/>
        <c:crossAx val="1353730880"/>
        <c:crosses val="autoZero"/>
        <c:auto val="1"/>
        <c:lblAlgn val="ctr"/>
        <c:lblOffset val="100"/>
        <c:noMultiLvlLbl val="0"/>
      </c:catAx>
      <c:valAx>
        <c:axId val="1353730880"/>
        <c:scaling>
          <c:orientation val="minMax"/>
        </c:scaling>
        <c:delete val="0"/>
        <c:axPos val="b"/>
        <c:majorGridlines/>
        <c:numFmt formatCode="General" sourceLinked="1"/>
        <c:majorTickMark val="out"/>
        <c:minorTickMark val="none"/>
        <c:tickLblPos val="nextTo"/>
        <c:crossAx val="13534981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0</xdr:colOff>
          <xdr:row>22</xdr:row>
          <xdr:rowOff>137160</xdr:rowOff>
        </xdr:from>
        <xdr:to>
          <xdr:col>23</xdr:col>
          <xdr:colOff>487680</xdr:colOff>
          <xdr:row>28</xdr:row>
          <xdr:rowOff>22860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45720" tIns="27432" rIns="45720" bIns="27432" anchor="ctr" upright="1"/>
            <a:lstStyle/>
            <a:p>
              <a:pPr algn="ctr" rtl="0">
                <a:defRPr sz="1000"/>
              </a:pPr>
              <a:r>
                <a:rPr lang="ja-JP" altLang="en-US" sz="1800" b="0" i="0" u="none" strike="noStrike" baseline="0">
                  <a:solidFill>
                    <a:srgbClr val="000000"/>
                  </a:solidFill>
                  <a:latin typeface="ＭＳ Ｐゴシック"/>
                  <a:ea typeface="ＭＳ Ｐゴシック"/>
                </a:rPr>
                <a:t>月別集計表年度更新</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685799</xdr:colOff>
      <xdr:row>12</xdr:row>
      <xdr:rowOff>171449</xdr:rowOff>
    </xdr:from>
    <xdr:to>
      <xdr:col>14</xdr:col>
      <xdr:colOff>28575</xdr:colOff>
      <xdr:row>28</xdr:row>
      <xdr:rowOff>28574</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19051</xdr:colOff>
      <xdr:row>28</xdr:row>
      <xdr:rowOff>114300</xdr:rowOff>
    </xdr:from>
    <xdr:to>
      <xdr:col>14</xdr:col>
      <xdr:colOff>19050</xdr:colOff>
      <xdr:row>43</xdr:row>
      <xdr:rowOff>66675</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361949</xdr:colOff>
      <xdr:row>142</xdr:row>
      <xdr:rowOff>142875</xdr:rowOff>
    </xdr:from>
    <xdr:to>
      <xdr:col>25</xdr:col>
      <xdr:colOff>523875</xdr:colOff>
      <xdr:row>160</xdr:row>
      <xdr:rowOff>133350</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641347</xdr:colOff>
      <xdr:row>49</xdr:row>
      <xdr:rowOff>152399</xdr:rowOff>
    </xdr:from>
    <xdr:to>
      <xdr:col>27</xdr:col>
      <xdr:colOff>371474</xdr:colOff>
      <xdr:row>67</xdr:row>
      <xdr:rowOff>136524</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85724</xdr:colOff>
      <xdr:row>72</xdr:row>
      <xdr:rowOff>165099</xdr:rowOff>
    </xdr:from>
    <xdr:to>
      <xdr:col>26</xdr:col>
      <xdr:colOff>647700</xdr:colOff>
      <xdr:row>89</xdr:row>
      <xdr:rowOff>95250</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38099</xdr:colOff>
      <xdr:row>181</xdr:row>
      <xdr:rowOff>123824</xdr:rowOff>
    </xdr:from>
    <xdr:to>
      <xdr:col>28</xdr:col>
      <xdr:colOff>47624</xdr:colOff>
      <xdr:row>197</xdr:row>
      <xdr:rowOff>152399</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552450</xdr:colOff>
      <xdr:row>216</xdr:row>
      <xdr:rowOff>85725</xdr:rowOff>
    </xdr:from>
    <xdr:to>
      <xdr:col>28</xdr:col>
      <xdr:colOff>0</xdr:colOff>
      <xdr:row>233</xdr:row>
      <xdr:rowOff>104775</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0</xdr:colOff>
      <xdr:row>261</xdr:row>
      <xdr:rowOff>38099</xdr:rowOff>
    </xdr:from>
    <xdr:to>
      <xdr:col>27</xdr:col>
      <xdr:colOff>342900</xdr:colOff>
      <xdr:row>284</xdr:row>
      <xdr:rowOff>76199</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9525</xdr:colOff>
      <xdr:row>307</xdr:row>
      <xdr:rowOff>19049</xdr:rowOff>
    </xdr:from>
    <xdr:to>
      <xdr:col>27</xdr:col>
      <xdr:colOff>219075</xdr:colOff>
      <xdr:row>325</xdr:row>
      <xdr:rowOff>104774</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647700</xdr:colOff>
      <xdr:row>344</xdr:row>
      <xdr:rowOff>161925</xdr:rowOff>
    </xdr:from>
    <xdr:to>
      <xdr:col>29</xdr:col>
      <xdr:colOff>114300</xdr:colOff>
      <xdr:row>362</xdr:row>
      <xdr:rowOff>85725</xdr:rowOff>
    </xdr:to>
    <xdr:graphicFrame macro="">
      <xdr:nvGraphicFramePr>
        <xdr:cNvPr id="11" name="グラフ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8.cao.go.jp/jisatsutaisaku/toukei/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BY168"/>
  <sheetViews>
    <sheetView tabSelected="1" showWhiteSpace="0" view="pageBreakPreview" zoomScaleNormal="100" zoomScaleSheetLayoutView="100" workbookViewId="0">
      <selection activeCell="F7" sqref="F7"/>
    </sheetView>
  </sheetViews>
  <sheetFormatPr defaultColWidth="9" defaultRowHeight="13.2" x14ac:dyDescent="0.2"/>
  <cols>
    <col min="1" max="19" width="7.6640625" style="1" customWidth="1"/>
    <col min="20" max="20" width="7.6640625" style="1" hidden="1" customWidth="1"/>
    <col min="21" max="30" width="0" style="1" hidden="1" customWidth="1"/>
    <col min="31" max="16384" width="9" style="1"/>
  </cols>
  <sheetData>
    <row r="1" spans="1:30" ht="12.75" customHeight="1" x14ac:dyDescent="0.2">
      <c r="B1" s="30"/>
      <c r="C1" s="30"/>
      <c r="D1" s="30"/>
      <c r="E1" s="30"/>
      <c r="F1" s="30"/>
      <c r="G1" s="30"/>
      <c r="J1" s="2"/>
      <c r="K1" s="32"/>
      <c r="L1" s="31"/>
      <c r="M1" s="31"/>
      <c r="N1" s="31"/>
      <c r="O1" s="2"/>
      <c r="P1" s="31"/>
      <c r="Q1" s="2"/>
      <c r="R1" s="2"/>
    </row>
    <row r="2" spans="1:30" ht="12.75" customHeight="1" x14ac:dyDescent="0.2">
      <c r="A2" s="1" t="s">
        <v>200</v>
      </c>
      <c r="B2" s="30"/>
      <c r="C2" s="30" t="s">
        <v>201</v>
      </c>
      <c r="D2" s="30"/>
      <c r="E2" s="30" t="s">
        <v>202</v>
      </c>
      <c r="F2" s="30"/>
      <c r="G2" s="30" t="s">
        <v>203</v>
      </c>
      <c r="I2" s="1" t="s">
        <v>204</v>
      </c>
      <c r="J2" s="2"/>
      <c r="K2" s="1" t="s">
        <v>205</v>
      </c>
      <c r="L2" s="439"/>
      <c r="M2" s="439" t="s">
        <v>206</v>
      </c>
      <c r="N2" s="439"/>
      <c r="O2" s="1" t="s">
        <v>207</v>
      </c>
      <c r="P2" s="439"/>
      <c r="Q2" s="1" t="s">
        <v>208</v>
      </c>
      <c r="R2" s="2"/>
      <c r="S2" s="1" t="s">
        <v>209</v>
      </c>
    </row>
    <row r="3" spans="1:30" ht="12.75" customHeight="1" x14ac:dyDescent="0.2">
      <c r="A3" s="1" t="s">
        <v>210</v>
      </c>
      <c r="B3" s="30"/>
      <c r="C3" s="30" t="s">
        <v>211</v>
      </c>
      <c r="D3" s="30"/>
      <c r="E3" s="30" t="s">
        <v>212</v>
      </c>
      <c r="F3" s="30"/>
      <c r="G3" s="30" t="s">
        <v>213</v>
      </c>
      <c r="I3" s="1" t="s">
        <v>214</v>
      </c>
      <c r="J3" s="2"/>
      <c r="K3" s="1" t="s">
        <v>215</v>
      </c>
      <c r="L3" s="439"/>
      <c r="M3" s="439" t="s">
        <v>216</v>
      </c>
      <c r="N3" s="439"/>
      <c r="O3" s="1" t="s">
        <v>217</v>
      </c>
      <c r="P3" s="439"/>
      <c r="Q3" s="1" t="s">
        <v>218</v>
      </c>
      <c r="R3" s="2"/>
      <c r="S3" s="1" t="s">
        <v>219</v>
      </c>
      <c r="AB3" s="460" t="s">
        <v>523</v>
      </c>
      <c r="AC3" s="460">
        <v>4</v>
      </c>
      <c r="AD3" s="1">
        <v>4</v>
      </c>
    </row>
    <row r="4" spans="1:30" ht="12.75" customHeight="1" x14ac:dyDescent="0.2">
      <c r="A4" s="1" t="s">
        <v>220</v>
      </c>
      <c r="B4" s="30"/>
      <c r="C4" s="30" t="s">
        <v>221</v>
      </c>
      <c r="D4" s="30"/>
      <c r="E4" s="30" t="s">
        <v>222</v>
      </c>
      <c r="F4" s="30"/>
      <c r="G4" s="30" t="s">
        <v>223</v>
      </c>
      <c r="I4" s="1" t="s">
        <v>224</v>
      </c>
      <c r="J4" s="2"/>
      <c r="K4" s="1" t="s">
        <v>225</v>
      </c>
      <c r="L4" s="439"/>
      <c r="M4" s="439" t="s">
        <v>226</v>
      </c>
      <c r="N4" s="439"/>
      <c r="O4" s="1" t="s">
        <v>227</v>
      </c>
      <c r="P4" s="439"/>
      <c r="Q4" s="1" t="s">
        <v>228</v>
      </c>
      <c r="R4" s="2"/>
      <c r="S4" s="1" t="s">
        <v>229</v>
      </c>
      <c r="AC4" s="459">
        <f>AC3-1</f>
        <v>3</v>
      </c>
    </row>
    <row r="5" spans="1:30" ht="12.75" customHeight="1" x14ac:dyDescent="0.2">
      <c r="A5" s="1" t="s">
        <v>230</v>
      </c>
      <c r="B5" s="30"/>
      <c r="C5" s="30" t="s">
        <v>231</v>
      </c>
      <c r="D5" s="30"/>
      <c r="E5" s="30" t="s">
        <v>232</v>
      </c>
      <c r="F5" s="30"/>
      <c r="G5" s="30" t="s">
        <v>233</v>
      </c>
      <c r="I5" s="1" t="s">
        <v>234</v>
      </c>
      <c r="J5" s="2"/>
      <c r="K5" s="1" t="s">
        <v>235</v>
      </c>
      <c r="L5" s="439"/>
      <c r="M5" s="439" t="s">
        <v>236</v>
      </c>
      <c r="N5" s="439"/>
      <c r="O5" s="1" t="s">
        <v>237</v>
      </c>
      <c r="P5" s="439"/>
      <c r="Q5" s="1" t="s">
        <v>238</v>
      </c>
      <c r="R5" s="2"/>
      <c r="S5" s="1" t="s">
        <v>239</v>
      </c>
    </row>
    <row r="6" spans="1:30" ht="12.75" customHeight="1" x14ac:dyDescent="0.2">
      <c r="A6" s="1" t="s">
        <v>240</v>
      </c>
      <c r="B6" s="30"/>
      <c r="C6" s="30" t="s">
        <v>241</v>
      </c>
      <c r="D6" s="30"/>
      <c r="E6" s="30" t="s">
        <v>242</v>
      </c>
      <c r="F6" s="30"/>
      <c r="G6" s="30"/>
      <c r="I6" s="463" t="s">
        <v>243</v>
      </c>
      <c r="J6" s="464"/>
      <c r="L6" s="31"/>
      <c r="M6" s="31"/>
      <c r="N6" s="31"/>
      <c r="O6" s="2"/>
      <c r="P6" s="31"/>
      <c r="Q6" s="2"/>
      <c r="R6" s="2"/>
    </row>
    <row r="7" spans="1:30" ht="27.75" customHeight="1" x14ac:dyDescent="0.2">
      <c r="A7" s="122" t="s">
        <v>244</v>
      </c>
      <c r="B7" s="123"/>
      <c r="C7" s="123"/>
      <c r="D7" s="123"/>
      <c r="E7" s="123"/>
      <c r="F7" s="149">
        <v>50</v>
      </c>
      <c r="G7" s="123"/>
      <c r="H7" s="123" t="str">
        <f>VLOOKUP(F7,地域!M6:N51,2,FALSE)</f>
        <v>大阪府</v>
      </c>
      <c r="J7" s="130" t="s">
        <v>316</v>
      </c>
      <c r="K7" s="32"/>
      <c r="L7" s="31"/>
      <c r="M7" s="31"/>
      <c r="N7" s="149">
        <v>12</v>
      </c>
      <c r="O7" s="129" t="s">
        <v>317</v>
      </c>
      <c r="P7" s="31"/>
      <c r="Q7" s="465" t="s">
        <v>525</v>
      </c>
      <c r="R7" s="150">
        <f>AC3+1</f>
        <v>5</v>
      </c>
      <c r="S7" s="1" t="s">
        <v>653</v>
      </c>
    </row>
    <row r="8" spans="1:30" ht="9" customHeight="1" x14ac:dyDescent="0.2">
      <c r="A8" s="122"/>
      <c r="B8" s="123"/>
      <c r="C8" s="123"/>
      <c r="D8" s="123"/>
      <c r="E8" s="123"/>
      <c r="F8" s="124"/>
      <c r="G8" s="123"/>
      <c r="H8" s="123"/>
      <c r="J8" s="2"/>
      <c r="K8" s="32"/>
      <c r="L8" s="31"/>
      <c r="M8" s="31"/>
      <c r="N8" s="31"/>
      <c r="O8" s="2"/>
      <c r="P8" s="31"/>
      <c r="Q8" s="2"/>
      <c r="R8" s="2"/>
    </row>
    <row r="9" spans="1:30" ht="24.75" customHeight="1" x14ac:dyDescent="0.2">
      <c r="A9" s="592" t="str">
        <f>"【"&amp;Q7&amp;R7&amp;"年中における月別の"&amp;H7&amp;"の自殺の内訳】　（発見日・住居地）"</f>
        <v>【令和5年中における月別の大阪府の自殺の内訳】　（発見日・住居地）</v>
      </c>
      <c r="B9" s="592"/>
      <c r="C9" s="592"/>
      <c r="D9" s="592"/>
      <c r="E9" s="592"/>
      <c r="F9" s="592"/>
      <c r="G9" s="592"/>
      <c r="H9" s="592"/>
      <c r="I9" s="592"/>
      <c r="J9" s="592"/>
      <c r="K9" s="592"/>
      <c r="L9" s="592"/>
      <c r="M9" s="592"/>
      <c r="N9" s="592"/>
      <c r="O9" s="592"/>
      <c r="P9" s="592"/>
      <c r="Q9" s="592"/>
      <c r="R9" s="2"/>
    </row>
    <row r="10" spans="1:30" ht="12.75" customHeight="1" x14ac:dyDescent="0.2">
      <c r="A10" s="29"/>
      <c r="B10" s="30"/>
      <c r="C10" s="30"/>
      <c r="D10" s="30"/>
      <c r="E10" s="30"/>
      <c r="F10" s="30"/>
      <c r="G10" s="30"/>
      <c r="J10" s="2" t="str">
        <f>"※「地域における自殺の基礎資料（"&amp;Q7&amp;R7&amp;"年"&amp;N7&amp;"月確定値）」[発見日・住居地]から抜粋"</f>
        <v>※「地域における自殺の基礎資料（令和5年12月確定値）」[発見日・住居地]から抜粋</v>
      </c>
      <c r="K10" s="2"/>
      <c r="L10" s="2"/>
      <c r="M10" s="31"/>
      <c r="N10" s="31"/>
      <c r="O10" s="2"/>
      <c r="P10" s="31"/>
      <c r="Q10" s="2"/>
      <c r="R10" s="2"/>
      <c r="T10" s="1" t="s">
        <v>510</v>
      </c>
    </row>
    <row r="11" spans="1:30" ht="12.75" customHeight="1" x14ac:dyDescent="0.2">
      <c r="A11" s="29"/>
      <c r="B11" s="30"/>
      <c r="C11" s="30"/>
      <c r="D11" s="30"/>
      <c r="E11" s="30"/>
      <c r="F11" s="30"/>
      <c r="G11" s="30"/>
      <c r="J11" s="2" t="str">
        <f>"  警察庁自殺統計原票データ（"&amp;Q7&amp;$R$7&amp;"年"&amp;$N$7&amp;"月）に基づき厚生労働省自殺対策推進室が再集計"</f>
        <v xml:space="preserve">  警察庁自殺統計原票データ（令和5年12月）に基づき厚生労働省自殺対策推進室が再集計</v>
      </c>
      <c r="K11" s="2"/>
      <c r="L11" s="2"/>
      <c r="M11" s="31"/>
      <c r="N11" s="31"/>
      <c r="O11" s="2"/>
      <c r="P11" s="31"/>
      <c r="Q11" s="2"/>
      <c r="R11" s="2"/>
    </row>
    <row r="12" spans="1:30" ht="12.75" customHeight="1" x14ac:dyDescent="0.2">
      <c r="A12" s="29"/>
      <c r="B12" s="30"/>
      <c r="C12" s="30"/>
      <c r="D12" s="30"/>
      <c r="E12" s="30"/>
      <c r="F12" s="30"/>
      <c r="G12" s="30"/>
      <c r="J12" s="31" t="s">
        <v>474</v>
      </c>
      <c r="K12" s="2"/>
      <c r="L12" s="2"/>
      <c r="M12" s="31"/>
      <c r="N12" s="31"/>
      <c r="O12" s="2"/>
      <c r="P12" s="31"/>
      <c r="Q12" s="2"/>
      <c r="R12" s="2"/>
      <c r="T12" s="1" t="s">
        <v>403</v>
      </c>
    </row>
    <row r="13" spans="1:30" ht="12.75" customHeight="1" x14ac:dyDescent="0.2">
      <c r="B13" s="30"/>
      <c r="C13" s="30"/>
      <c r="D13" s="30"/>
      <c r="E13" s="477"/>
      <c r="F13" s="30"/>
      <c r="G13" s="30"/>
      <c r="J13" s="2"/>
      <c r="K13" s="32"/>
      <c r="L13" s="31"/>
      <c r="M13" s="31"/>
      <c r="N13" s="31"/>
      <c r="O13" s="2"/>
      <c r="P13" s="31"/>
      <c r="Q13" s="2"/>
      <c r="R13" s="2"/>
      <c r="T13" s="1" t="s">
        <v>404</v>
      </c>
    </row>
    <row r="14" spans="1:30" s="2" customFormat="1" ht="12" customHeight="1" x14ac:dyDescent="0.15">
      <c r="A14" s="5" t="s">
        <v>73</v>
      </c>
      <c r="B14" s="4"/>
      <c r="C14" s="7"/>
      <c r="D14" s="7"/>
      <c r="E14" s="478"/>
      <c r="F14" s="7"/>
      <c r="G14" s="7"/>
      <c r="H14" s="33"/>
      <c r="I14" s="7"/>
      <c r="J14" s="7"/>
      <c r="K14" s="7"/>
      <c r="L14" s="4"/>
      <c r="M14" s="4"/>
      <c r="N14" s="33"/>
      <c r="O14" s="4"/>
      <c r="P14" s="4"/>
      <c r="Q14" s="4"/>
      <c r="T14" s="2" t="s">
        <v>405</v>
      </c>
    </row>
    <row r="15" spans="1:30" s="14" customFormat="1" ht="12" customHeight="1" x14ac:dyDescent="0.15">
      <c r="A15" s="11"/>
      <c r="B15" s="17"/>
      <c r="C15" s="18"/>
      <c r="D15" s="18" t="s">
        <v>56</v>
      </c>
      <c r="E15" s="34" t="s">
        <v>57</v>
      </c>
      <c r="F15" s="18" t="s">
        <v>58</v>
      </c>
      <c r="G15" s="18" t="s">
        <v>59</v>
      </c>
      <c r="H15" s="18" t="s">
        <v>60</v>
      </c>
      <c r="I15" s="18" t="s">
        <v>61</v>
      </c>
      <c r="J15" s="18" t="s">
        <v>62</v>
      </c>
      <c r="K15" s="18" t="s">
        <v>63</v>
      </c>
      <c r="L15" s="18" t="s">
        <v>64</v>
      </c>
      <c r="M15" s="18" t="s">
        <v>65</v>
      </c>
      <c r="N15" s="18" t="s">
        <v>66</v>
      </c>
      <c r="O15" s="18" t="s">
        <v>67</v>
      </c>
      <c r="P15" s="18" t="s">
        <v>72</v>
      </c>
      <c r="Q15" s="11"/>
      <c r="R15" s="11"/>
      <c r="S15" s="11"/>
      <c r="T15" s="14" t="s">
        <v>406</v>
      </c>
    </row>
    <row r="16" spans="1:30" s="14" customFormat="1" ht="12" customHeight="1" x14ac:dyDescent="0.15">
      <c r="A16" s="11"/>
      <c r="B16" s="593" t="str">
        <f>""&amp;Q7&amp;R7&amp;"年
(確定値）"</f>
        <v>令和5年
(確定値）</v>
      </c>
      <c r="C16" s="24" t="s">
        <v>17</v>
      </c>
      <c r="D16" s="466">
        <f>IF(D$150&gt;$N$7,"",IFERROR(VLOOKUP($B$111,'1月男'!$A$8:$F$98,4,FALSE),0))</f>
        <v>89</v>
      </c>
      <c r="E16" s="467">
        <f>IF(E$150&gt;$N$7,"",IFERROR(VLOOKUP($B$111,'2月男'!$A$8:$F$98,4,FALSE),0))</f>
        <v>86</v>
      </c>
      <c r="F16" s="468">
        <f>IF(F$150&gt;$N$7,"",IFERROR(VLOOKUP($B$111,'3月男'!$A$8:$F$98,4,FALSE),0))</f>
        <v>85</v>
      </c>
      <c r="G16" s="42">
        <f>IF(G$150&gt;$N$7,"",IFERROR(VLOOKUP($B$111,'4月男'!$A$1:$F$100,4,FALSE),0))</f>
        <v>94</v>
      </c>
      <c r="H16" s="13">
        <f>IF(H$150&gt;$N$7,"",IFERROR(VLOOKUP($B$111,'5月男'!$A$1:$F$100,4,FALSE),0))</f>
        <v>94</v>
      </c>
      <c r="I16" s="13">
        <f>IF(I$150&gt;$N$7,"",IFERROR(VLOOKUP($B$111,'6月男'!$A$1:$F$100,4,FALSE),0))</f>
        <v>70</v>
      </c>
      <c r="J16" s="13">
        <f>IF(J$150&gt;$N$7,"",IFERROR(VLOOKUP($B$111,'7月男'!$A$1:$F$100,4,FALSE),0))</f>
        <v>81</v>
      </c>
      <c r="K16" s="13">
        <f>IF(K$150&gt;$N$7,"",IFERROR(VLOOKUP($B$111,'8月男'!$A$1:$F$100,4,FALSE),0))</f>
        <v>76</v>
      </c>
      <c r="L16" s="13">
        <f>IF(L$150&gt;$N$7,"",IFERROR(VLOOKUP($B$111,'9月男'!$A$1:$F$100,4,FALSE),0))</f>
        <v>76</v>
      </c>
      <c r="M16" s="13">
        <f>IF(M$150&gt;$N$7,"",IFERROR(VLOOKUP($B$111,'10月男'!$A$1:$F$100,4,FALSE),0))</f>
        <v>93</v>
      </c>
      <c r="N16" s="13">
        <f>IF(N$150&gt;$N$7,"",IFERROR(VLOOKUP($B$111,'11月男'!$A$1:$F$100,4,FALSE),0))</f>
        <v>54</v>
      </c>
      <c r="O16" s="13">
        <f>IF(O$150&gt;$N$7,"",IFERROR(VLOOKUP($B$111,'12月男'!$A$1:$F$100,4,FALSE),0))</f>
        <v>31</v>
      </c>
      <c r="P16" s="13">
        <f>SUM(D16:O16)</f>
        <v>929</v>
      </c>
      <c r="Q16" s="11"/>
      <c r="R16" s="11"/>
      <c r="S16" s="11"/>
      <c r="T16" s="14" t="s">
        <v>471</v>
      </c>
    </row>
    <row r="17" spans="1:20" s="14" customFormat="1" ht="12" customHeight="1" x14ac:dyDescent="0.15">
      <c r="A17" s="11"/>
      <c r="B17" s="594"/>
      <c r="C17" s="16" t="s">
        <v>18</v>
      </c>
      <c r="D17" s="469">
        <f>IF(D$150&gt;$N$7,"",IFERROR(VLOOKUP($B$111,'1月女'!$A$8:$F$98,4,FALSE),0))</f>
        <v>36</v>
      </c>
      <c r="E17" s="470">
        <f>IF(E$150&gt;$N$7,"",IFERROR(VLOOKUP($B$111,'2月女'!$A$8:$F$98,4,FALSE),0))</f>
        <v>45</v>
      </c>
      <c r="F17" s="471">
        <f>IF(F$150&gt;$N$7,"",IFERROR(VLOOKUP($B$111,'3月女'!$A$1:$F$100,4,FALSE),0))</f>
        <v>37</v>
      </c>
      <c r="G17" s="15">
        <f>IF(G$150&gt;$N$7,"",IFERROR(VLOOKUP($B$111,'4月女'!$A$1:$F$100,4,FALSE),0))</f>
        <v>44</v>
      </c>
      <c r="H17" s="15">
        <f>IF(H$150&gt;$N$7,"",IFERROR(VLOOKUP($B$111,'5月女'!$A$1:$F$100,4,FALSE),0))</f>
        <v>46</v>
      </c>
      <c r="I17" s="15">
        <f>IF(I$150&gt;$N$7,"",IFERROR(VLOOKUP($B$111,'6月女'!$A$1:$F$100,4,FALSE),0))</f>
        <v>44</v>
      </c>
      <c r="J17" s="15">
        <f>IF(J$150&gt;$N$7,"",IFERROR(VLOOKUP($B$111,'7月女'!$A$1:$F$100,4,FALSE),0))</f>
        <v>43</v>
      </c>
      <c r="K17" s="15">
        <f>IF(K$150&gt;$N$7,"",IFERROR(VLOOKUP($B$111,'8月女'!$A$1:$F$100,4,FALSE),0))</f>
        <v>37</v>
      </c>
      <c r="L17" s="15">
        <f>IF(L$150&gt;$N$7,"",IFERROR(VLOOKUP($B$111,'9月女'!$A$1:$F$100,4,FALSE),0))</f>
        <v>47</v>
      </c>
      <c r="M17" s="15">
        <f>IF(M$150&gt;$N$7,"",IFERROR(VLOOKUP($B$111,'10月女'!$A$1:$F$100,4,FALSE),0))</f>
        <v>48</v>
      </c>
      <c r="N17" s="15">
        <f>IF(N$150&gt;$N$7,"",IFERROR(VLOOKUP($B$111,'11月女'!$A$1:$F$100,4,FALSE),0))</f>
        <v>50</v>
      </c>
      <c r="O17" s="15">
        <f>IF(O$150&gt;$N$7,"",IFERROR(VLOOKUP($B$111,'12月女'!$A$1:$F$100,4,FALSE),0))</f>
        <v>28</v>
      </c>
      <c r="P17" s="15">
        <f t="shared" ref="P17:P24" si="0">SUM(D17:O17)</f>
        <v>505</v>
      </c>
      <c r="Q17" s="11"/>
      <c r="R17" s="11"/>
      <c r="S17" s="11"/>
      <c r="T17" s="14" t="s">
        <v>408</v>
      </c>
    </row>
    <row r="18" spans="1:20" s="14" customFormat="1" ht="12" customHeight="1" x14ac:dyDescent="0.15">
      <c r="A18" s="11"/>
      <c r="B18" s="595"/>
      <c r="C18" s="20" t="s">
        <v>24</v>
      </c>
      <c r="D18" s="472">
        <f>IF(D$150&gt;$N$7,"",IFERROR(VLOOKUP($B$111,'1月総数'!$A$8:$F$98,4,FALSE),0))</f>
        <v>125</v>
      </c>
      <c r="E18" s="473">
        <f>IF(E$150&gt;$N$7,"",IFERROR(VLOOKUP($B$111,'2月総数'!$A$8:$F$98,4,FALSE),0))</f>
        <v>131</v>
      </c>
      <c r="F18" s="474">
        <f>IF(F$150&gt;$N$7,"",IFERROR(VLOOKUP($B$111,'3月総数'!$A$8:$F$98,4,FALSE),0))</f>
        <v>122</v>
      </c>
      <c r="G18" s="20">
        <f>IF(G$150&gt;$N$7,"",IFERROR(VLOOKUP($B$111,'4月総数'!$A$1:$F$100,4,FALSE),0))</f>
        <v>138</v>
      </c>
      <c r="H18" s="20">
        <f>IF(H$150&gt;$N$7,"",IFERROR(VLOOKUP($B$111,'5月総数'!$A$1:$F$100,4,FALSE),0))</f>
        <v>140</v>
      </c>
      <c r="I18" s="20">
        <f>IF(I$150&gt;$N$7,"",IFERROR(VLOOKUP($B$111,'6月総数'!$A$1:$F$100,4,FALSE),0))</f>
        <v>114</v>
      </c>
      <c r="J18" s="20">
        <f>IF(J$150&gt;$N$7,"",IFERROR(VLOOKUP($B$111,'7月総数'!$A$1:$F$100,4,FALSE),0))</f>
        <v>124</v>
      </c>
      <c r="K18" s="20">
        <f>IF(K$150&gt;$N$7,"",IFERROR(VLOOKUP($B$111,'8月総数'!$A$1:$F$100,4,FALSE),0))</f>
        <v>113</v>
      </c>
      <c r="L18" s="20">
        <f>IF(L$150&gt;$N$7,"",IFERROR(VLOOKUP($B$111,'9月総数'!$A$1:$F$100,4,FALSE),0))</f>
        <v>123</v>
      </c>
      <c r="M18" s="20">
        <f>IF(M$150&gt;$N$7,"",IFERROR(VLOOKUP($B$111,'10月総数'!$A$1:$F$100,4,FALSE),0))</f>
        <v>141</v>
      </c>
      <c r="N18" s="20">
        <f>IF(N$150&gt;$N$7,"",IFERROR(VLOOKUP($B$111,'11月総数'!$A$1:$F$100,4,FALSE),0))</f>
        <v>104</v>
      </c>
      <c r="O18" s="20">
        <f>IF(O$150&gt;$N$7,"",IFERROR(VLOOKUP($B$111,'12月総数'!$A$1:$F$100,4,FALSE),0))</f>
        <v>59</v>
      </c>
      <c r="P18" s="20">
        <f t="shared" si="0"/>
        <v>1434</v>
      </c>
      <c r="Q18" s="11"/>
      <c r="R18" s="11"/>
      <c r="S18" s="11"/>
      <c r="T18" s="14" t="s">
        <v>656</v>
      </c>
    </row>
    <row r="19" spans="1:20" s="14" customFormat="1" ht="12" customHeight="1" x14ac:dyDescent="0.15">
      <c r="A19" s="11"/>
      <c r="B19" s="594" t="s">
        <v>55</v>
      </c>
      <c r="C19" s="12" t="s">
        <v>17</v>
      </c>
      <c r="D19" s="475" t="s">
        <v>74</v>
      </c>
      <c r="E19" s="42">
        <f>IF(E$150&gt;$N$7,"",SUM($D$16:E16))</f>
        <v>175</v>
      </c>
      <c r="F19" s="42">
        <f>IF(F$150&gt;$N$7,"",SUM($D$16:F16))</f>
        <v>260</v>
      </c>
      <c r="G19" s="42">
        <f>IF(G$150&gt;$N$7,"",SUM($D$16:G16))</f>
        <v>354</v>
      </c>
      <c r="H19" s="42">
        <f>IF(H$150&gt;$N$7,"",SUM($D$16:H16))</f>
        <v>448</v>
      </c>
      <c r="I19" s="42">
        <f>IF(I$150&gt;$N$7,"",SUM($D$16:I16))</f>
        <v>518</v>
      </c>
      <c r="J19" s="42">
        <f>IF(J$150&gt;$N$7,"",SUM($D$16:J16))</f>
        <v>599</v>
      </c>
      <c r="K19" s="42">
        <f>IF(K$150&gt;$N$7,"",SUM($D$16:K16))</f>
        <v>675</v>
      </c>
      <c r="L19" s="42">
        <f>IF(L$150&gt;$N$7,"",SUM($D$16:L16))</f>
        <v>751</v>
      </c>
      <c r="M19" s="42">
        <f>IF(M$150&gt;$N$7,"",SUM($D$16:M16))</f>
        <v>844</v>
      </c>
      <c r="N19" s="42">
        <f>IF(N$150&gt;$N$7,"",SUM($D$16:N16))</f>
        <v>898</v>
      </c>
      <c r="O19" s="42">
        <f>IF(O$150&gt;$N$7,"",SUM($D$16:O16))</f>
        <v>929</v>
      </c>
      <c r="P19" s="13" t="s">
        <v>74</v>
      </c>
      <c r="Q19" s="11"/>
      <c r="R19" s="11"/>
      <c r="S19" s="11"/>
      <c r="T19" s="14" t="s">
        <v>407</v>
      </c>
    </row>
    <row r="20" spans="1:20" s="14" customFormat="1" ht="12" customHeight="1" x14ac:dyDescent="0.15">
      <c r="A20" s="11"/>
      <c r="B20" s="594"/>
      <c r="C20" s="21" t="s">
        <v>18</v>
      </c>
      <c r="D20" s="15" t="s">
        <v>74</v>
      </c>
      <c r="E20" s="49">
        <f>IF(E$150&gt;$N$7,"",SUM($D$17:E17))</f>
        <v>81</v>
      </c>
      <c r="F20" s="49">
        <f>IF(F$150&gt;$N$7,"",SUM($D$17:F17))</f>
        <v>118</v>
      </c>
      <c r="G20" s="49">
        <f>IF(G$150&gt;$N$7,"",SUM($D$17:G17))</f>
        <v>162</v>
      </c>
      <c r="H20" s="49">
        <f>IF(H$150&gt;$N$7,"",SUM($D$17:H17))</f>
        <v>208</v>
      </c>
      <c r="I20" s="49">
        <f>IF(I$150&gt;$N$7,"",SUM($D$17:I17))</f>
        <v>252</v>
      </c>
      <c r="J20" s="49">
        <f>IF(J$150&gt;$N$7,"",SUM($D$17:J17))</f>
        <v>295</v>
      </c>
      <c r="K20" s="49">
        <f>IF(K$150&gt;$N$7,"",SUM($D$17:K17))</f>
        <v>332</v>
      </c>
      <c r="L20" s="49">
        <f>IF(L$150&gt;$N$7,"",SUM($D$17:L17))</f>
        <v>379</v>
      </c>
      <c r="M20" s="49">
        <f>IF(M$150&gt;$N$7,"",SUM($D$17:M17))</f>
        <v>427</v>
      </c>
      <c r="N20" s="49">
        <f>IF(N$150&gt;$N$7,"",SUM($D$17:N17))</f>
        <v>477</v>
      </c>
      <c r="O20" s="49">
        <f>IF(O$150&gt;$N$7,"",SUM($D$17:O17))</f>
        <v>505</v>
      </c>
      <c r="P20" s="15" t="s">
        <v>74</v>
      </c>
      <c r="Q20" s="11"/>
      <c r="R20" s="11"/>
      <c r="S20" s="11"/>
      <c r="T20" s="14" t="s">
        <v>469</v>
      </c>
    </row>
    <row r="21" spans="1:20" s="14" customFormat="1" ht="12" customHeight="1" x14ac:dyDescent="0.15">
      <c r="A21" s="11"/>
      <c r="B21" s="595"/>
      <c r="C21" s="22" t="s">
        <v>24</v>
      </c>
      <c r="D21" s="23" t="s">
        <v>74</v>
      </c>
      <c r="E21" s="50">
        <f>IF(E$150&gt;$N$7,"",SUM($D$18:E18))</f>
        <v>256</v>
      </c>
      <c r="F21" s="50">
        <f>IF(F$150&gt;$N$7,"",SUM($D$18:F18))</f>
        <v>378</v>
      </c>
      <c r="G21" s="50">
        <f>IF(G$150&gt;$N$7,"",SUM($D$18:G18))</f>
        <v>516</v>
      </c>
      <c r="H21" s="50">
        <f>IF(H$150&gt;$N$7,"",SUM($D$18:H18))</f>
        <v>656</v>
      </c>
      <c r="I21" s="50">
        <f>IF(I$150&gt;$N$7,"",SUM($D$18:I18))</f>
        <v>770</v>
      </c>
      <c r="J21" s="50">
        <f>IF(J$150&gt;$N$7,"",SUM($D$18:J18))</f>
        <v>894</v>
      </c>
      <c r="K21" s="50">
        <f>IF(K$150&gt;$N$7,"",SUM($D$18:K18))</f>
        <v>1007</v>
      </c>
      <c r="L21" s="50">
        <f>IF(L$150&gt;$N$7,"",SUM($D$18:L18))</f>
        <v>1130</v>
      </c>
      <c r="M21" s="50">
        <f>IF(M$150&gt;$N$7,"",SUM($D$18:M18))</f>
        <v>1271</v>
      </c>
      <c r="N21" s="50">
        <f>IF(N$150&gt;$N$7,"",SUM($D$18:N18))</f>
        <v>1375</v>
      </c>
      <c r="O21" s="50">
        <f>IF(O$150&gt;$N$7,"",SUM($D$18:O18))</f>
        <v>1434</v>
      </c>
      <c r="P21" s="20" t="s">
        <v>74</v>
      </c>
      <c r="Q21" s="11"/>
      <c r="R21" s="11"/>
      <c r="S21" s="11"/>
    </row>
    <row r="22" spans="1:20" s="14" customFormat="1" ht="12" customHeight="1" x14ac:dyDescent="0.15">
      <c r="A22" s="11"/>
      <c r="B22" s="593" t="str">
        <f ca="1">IF(年間数値グラフ!AB3&lt;4,"令和"&amp;市町村別自殺者集計表!R7-1&amp;"年　 (暫定値）","令和"&amp;市町村別自殺者集計表!R7-1&amp;"年　 (確定値）")</f>
        <v>令和4年　 (確定値）</v>
      </c>
      <c r="C22" s="12" t="s">
        <v>17</v>
      </c>
      <c r="D22" s="13">
        <f>IF(D$150&gt;$N$7,"",D163)</f>
        <v>81</v>
      </c>
      <c r="E22" s="42">
        <f t="shared" ref="E22:O22" si="1">IF(E$150&gt;$N$7,"",E163)</f>
        <v>80</v>
      </c>
      <c r="F22" s="13">
        <f t="shared" si="1"/>
        <v>89</v>
      </c>
      <c r="G22" s="42">
        <f t="shared" si="1"/>
        <v>103</v>
      </c>
      <c r="H22" s="13">
        <f t="shared" si="1"/>
        <v>114</v>
      </c>
      <c r="I22" s="13">
        <f t="shared" si="1"/>
        <v>89</v>
      </c>
      <c r="J22" s="13">
        <f t="shared" si="1"/>
        <v>85</v>
      </c>
      <c r="K22" s="13">
        <f t="shared" si="1"/>
        <v>95</v>
      </c>
      <c r="L22" s="13">
        <f t="shared" si="1"/>
        <v>95</v>
      </c>
      <c r="M22" s="13">
        <f t="shared" si="1"/>
        <v>71</v>
      </c>
      <c r="N22" s="13">
        <f t="shared" si="1"/>
        <v>74</v>
      </c>
      <c r="O22" s="13">
        <f t="shared" si="1"/>
        <v>41</v>
      </c>
      <c r="P22" s="13">
        <f>SUM(D22:O22)</f>
        <v>1017</v>
      </c>
      <c r="Q22" s="11"/>
      <c r="R22" s="11"/>
      <c r="S22" s="11"/>
    </row>
    <row r="23" spans="1:20" s="14" customFormat="1" ht="12" customHeight="1" x14ac:dyDescent="0.15">
      <c r="A23" s="11"/>
      <c r="B23" s="594"/>
      <c r="C23" s="21" t="s">
        <v>18</v>
      </c>
      <c r="D23" s="15">
        <f t="shared" ref="D23:O23" si="2">IF(D$150&gt;$N$7,"",D164)</f>
        <v>43</v>
      </c>
      <c r="E23" s="15">
        <f t="shared" si="2"/>
        <v>27</v>
      </c>
      <c r="F23" s="15">
        <f t="shared" si="2"/>
        <v>42</v>
      </c>
      <c r="G23" s="15">
        <f t="shared" si="2"/>
        <v>33</v>
      </c>
      <c r="H23" s="15">
        <f t="shared" si="2"/>
        <v>65</v>
      </c>
      <c r="I23" s="15">
        <f t="shared" si="2"/>
        <v>52</v>
      </c>
      <c r="J23" s="15">
        <f t="shared" si="2"/>
        <v>39</v>
      </c>
      <c r="K23" s="15">
        <f t="shared" si="2"/>
        <v>40</v>
      </c>
      <c r="L23" s="15">
        <f t="shared" si="2"/>
        <v>50</v>
      </c>
      <c r="M23" s="15">
        <f t="shared" si="2"/>
        <v>36</v>
      </c>
      <c r="N23" s="15">
        <f t="shared" si="2"/>
        <v>45</v>
      </c>
      <c r="O23" s="15">
        <f t="shared" si="2"/>
        <v>44</v>
      </c>
      <c r="P23" s="15">
        <f t="shared" si="0"/>
        <v>516</v>
      </c>
      <c r="Q23" s="11"/>
      <c r="R23" s="11"/>
      <c r="S23" s="11"/>
    </row>
    <row r="24" spans="1:20" s="14" customFormat="1" ht="12" customHeight="1" x14ac:dyDescent="0.15">
      <c r="A24" s="11"/>
      <c r="B24" s="595"/>
      <c r="C24" s="22" t="s">
        <v>24</v>
      </c>
      <c r="D24" s="23">
        <f t="shared" ref="D24:O24" si="3">IF(D$150&gt;$N$7,"",D165)</f>
        <v>124</v>
      </c>
      <c r="E24" s="23">
        <f t="shared" si="3"/>
        <v>107</v>
      </c>
      <c r="F24" s="23">
        <f t="shared" si="3"/>
        <v>131</v>
      </c>
      <c r="G24" s="23">
        <f t="shared" si="3"/>
        <v>136</v>
      </c>
      <c r="H24" s="23">
        <f t="shared" si="3"/>
        <v>179</v>
      </c>
      <c r="I24" s="23">
        <f t="shared" si="3"/>
        <v>141</v>
      </c>
      <c r="J24" s="23">
        <f t="shared" si="3"/>
        <v>124</v>
      </c>
      <c r="K24" s="23">
        <f t="shared" si="3"/>
        <v>135</v>
      </c>
      <c r="L24" s="23">
        <f t="shared" si="3"/>
        <v>145</v>
      </c>
      <c r="M24" s="23">
        <f t="shared" si="3"/>
        <v>107</v>
      </c>
      <c r="N24" s="23">
        <f t="shared" si="3"/>
        <v>119</v>
      </c>
      <c r="O24" s="23">
        <f t="shared" si="3"/>
        <v>85</v>
      </c>
      <c r="P24" s="20">
        <f t="shared" si="0"/>
        <v>1533</v>
      </c>
      <c r="Q24" s="11"/>
      <c r="R24" s="35"/>
      <c r="S24" s="11"/>
    </row>
    <row r="25" spans="1:20" s="14" customFormat="1" ht="12" customHeight="1" x14ac:dyDescent="0.15">
      <c r="A25" s="11"/>
      <c r="B25" s="594" t="s">
        <v>55</v>
      </c>
      <c r="C25" s="12" t="s">
        <v>17</v>
      </c>
      <c r="D25" s="13" t="s">
        <v>74</v>
      </c>
      <c r="E25" s="42">
        <f>IF(E$150&gt;$N$7,"",SUM($D22:E22))</f>
        <v>161</v>
      </c>
      <c r="F25" s="13">
        <f>IF(F$150&gt;$N$7,"",SUM($D22:F22))</f>
        <v>250</v>
      </c>
      <c r="G25" s="42">
        <f>IF(G$150&gt;$N$7,"",SUM($D22:G22))</f>
        <v>353</v>
      </c>
      <c r="H25" s="13">
        <f>IF(H$150&gt;$N$7,"",SUM($D22:H22))</f>
        <v>467</v>
      </c>
      <c r="I25" s="13">
        <f>IF(I$150&gt;$N$7,"",SUM($D22:I22))</f>
        <v>556</v>
      </c>
      <c r="J25" s="13">
        <f>IF(J$150&gt;$N$7,"",SUM($D22:J22))</f>
        <v>641</v>
      </c>
      <c r="K25" s="13">
        <f>IF(K$150&gt;$N$7,"",SUM($D22:K22))</f>
        <v>736</v>
      </c>
      <c r="L25" s="13">
        <f>IF(L$150&gt;$N$7,"",SUM($D22:L22))</f>
        <v>831</v>
      </c>
      <c r="M25" s="13">
        <f>IF(M$150&gt;$N$7,"",SUM($D22:M22))</f>
        <v>902</v>
      </c>
      <c r="N25" s="13">
        <f>IF(N$150&gt;$N$7,"",SUM($D22:N22))</f>
        <v>976</v>
      </c>
      <c r="O25" s="13">
        <f>IF(O$150&gt;$N$7,"",SUM($D22:O22))</f>
        <v>1017</v>
      </c>
      <c r="P25" s="13" t="s">
        <v>74</v>
      </c>
      <c r="Q25" s="11"/>
      <c r="R25" s="11"/>
      <c r="S25" s="11"/>
    </row>
    <row r="26" spans="1:20" s="14" customFormat="1" ht="12" customHeight="1" x14ac:dyDescent="0.15">
      <c r="A26" s="11"/>
      <c r="B26" s="594"/>
      <c r="C26" s="21" t="s">
        <v>18</v>
      </c>
      <c r="D26" s="15" t="s">
        <v>74</v>
      </c>
      <c r="E26" s="15">
        <f>IF(E$150&gt;$N$7,"",SUM($D23:E23))</f>
        <v>70</v>
      </c>
      <c r="F26" s="15">
        <f>IF(F$150&gt;$N$7,"",SUM($D23:F23))</f>
        <v>112</v>
      </c>
      <c r="G26" s="15">
        <f>IF(G$150&gt;$N$7,"",SUM($D23:G23))</f>
        <v>145</v>
      </c>
      <c r="H26" s="15">
        <f>IF(H$150&gt;$N$7,"",SUM($D23:H23))</f>
        <v>210</v>
      </c>
      <c r="I26" s="15">
        <f>IF(I$150&gt;$N$7,"",SUM($D23:I23))</f>
        <v>262</v>
      </c>
      <c r="J26" s="15">
        <f>IF(J$150&gt;$N$7,"",SUM($D23:J23))</f>
        <v>301</v>
      </c>
      <c r="K26" s="15">
        <f>IF(K$150&gt;$N$7,"",SUM($D23:K23))</f>
        <v>341</v>
      </c>
      <c r="L26" s="15">
        <f>IF(L$150&gt;$N$7,"",SUM($D23:L23))</f>
        <v>391</v>
      </c>
      <c r="M26" s="15">
        <f>IF(M$150&gt;$N$7,"",SUM($D23:M23))</f>
        <v>427</v>
      </c>
      <c r="N26" s="15">
        <f>IF(N$150&gt;$N$7,"",SUM($D23:N23))</f>
        <v>472</v>
      </c>
      <c r="O26" s="15">
        <f>IF(O$150&gt;$N$7,"",SUM($D23:O23))</f>
        <v>516</v>
      </c>
      <c r="P26" s="15" t="s">
        <v>74</v>
      </c>
      <c r="Q26" s="11"/>
      <c r="R26" s="11"/>
      <c r="S26" s="11"/>
    </row>
    <row r="27" spans="1:20" s="14" customFormat="1" ht="12" customHeight="1" x14ac:dyDescent="0.15">
      <c r="A27" s="11"/>
      <c r="B27" s="594"/>
      <c r="C27" s="19" t="s">
        <v>24</v>
      </c>
      <c r="D27" s="16" t="s">
        <v>74</v>
      </c>
      <c r="E27" s="16">
        <f>IF(E$150&gt;$N$7,"",SUM($D24:E24))</f>
        <v>231</v>
      </c>
      <c r="F27" s="16">
        <f>IF(F$150&gt;$N$7,"",SUM($D24:F24))</f>
        <v>362</v>
      </c>
      <c r="G27" s="16">
        <f>IF(G$150&gt;$N$7,"",SUM($D24:G24))</f>
        <v>498</v>
      </c>
      <c r="H27" s="16">
        <f>IF(H$150&gt;$N$7,"",SUM($D24:H24))</f>
        <v>677</v>
      </c>
      <c r="I27" s="16">
        <f>IF(I$150&gt;$N$7,"",SUM($D24:I24))</f>
        <v>818</v>
      </c>
      <c r="J27" s="16">
        <f>IF(J$150&gt;$N$7,"",SUM($D24:J24))</f>
        <v>942</v>
      </c>
      <c r="K27" s="16">
        <f>IF(K$150&gt;$N$7,"",SUM($D24:K24))</f>
        <v>1077</v>
      </c>
      <c r="L27" s="16">
        <f>IF(L$150&gt;$N$7,"",SUM($D24:L24))</f>
        <v>1222</v>
      </c>
      <c r="M27" s="16">
        <f>IF(M$150&gt;$N$7,"",SUM($D24:M24))</f>
        <v>1329</v>
      </c>
      <c r="N27" s="16">
        <f>IF(N$150&gt;$N$7,"",SUM($D24:N24))</f>
        <v>1448</v>
      </c>
      <c r="O27" s="16">
        <f>IF(O$150&gt;$N$7,"",SUM($D24:O24))</f>
        <v>1533</v>
      </c>
      <c r="P27" s="20" t="s">
        <v>74</v>
      </c>
      <c r="Q27" s="11"/>
      <c r="R27" s="11"/>
      <c r="S27" s="11"/>
    </row>
    <row r="28" spans="1:20" s="14" customFormat="1" ht="12" customHeight="1" x14ac:dyDescent="0.15">
      <c r="A28" s="11"/>
      <c r="B28" s="596" t="str">
        <f>IF(N7&lt;5,"対前年増減数（月別）                  "&amp;R7&amp;"－"&amp;R7-1,"対前年増減数（月別）                 R"&amp;R7&amp;"-R"&amp;R7-1)</f>
        <v>対前年増減数（月別）                 R5-R4</v>
      </c>
      <c r="C28" s="25" t="s">
        <v>17</v>
      </c>
      <c r="D28" s="24">
        <f>IF(D$150&gt;$N$7,"",D16-D22)</f>
        <v>8</v>
      </c>
      <c r="E28" s="24">
        <f t="shared" ref="E28:O28" si="4">IF(E$150&gt;$N$7,"",E16-E22)</f>
        <v>6</v>
      </c>
      <c r="F28" s="24">
        <f t="shared" si="4"/>
        <v>-4</v>
      </c>
      <c r="G28" s="24">
        <f t="shared" si="4"/>
        <v>-9</v>
      </c>
      <c r="H28" s="24">
        <f t="shared" si="4"/>
        <v>-20</v>
      </c>
      <c r="I28" s="24">
        <f t="shared" si="4"/>
        <v>-19</v>
      </c>
      <c r="J28" s="24">
        <f t="shared" si="4"/>
        <v>-4</v>
      </c>
      <c r="K28" s="24">
        <f t="shared" si="4"/>
        <v>-19</v>
      </c>
      <c r="L28" s="24">
        <f t="shared" si="4"/>
        <v>-19</v>
      </c>
      <c r="M28" s="24">
        <f t="shared" si="4"/>
        <v>22</v>
      </c>
      <c r="N28" s="24">
        <f t="shared" si="4"/>
        <v>-20</v>
      </c>
      <c r="O28" s="24">
        <f t="shared" si="4"/>
        <v>-10</v>
      </c>
      <c r="P28" s="13">
        <f>SUM(D28:O28)</f>
        <v>-88</v>
      </c>
      <c r="Q28" s="36"/>
      <c r="R28" s="11"/>
      <c r="S28" s="11"/>
    </row>
    <row r="29" spans="1:20" s="14" customFormat="1" ht="12" customHeight="1" x14ac:dyDescent="0.15">
      <c r="A29" s="11"/>
      <c r="B29" s="585"/>
      <c r="C29" s="26" t="s">
        <v>18</v>
      </c>
      <c r="D29" s="13">
        <f t="shared" ref="D29:O29" si="5">IF(D$150&gt;$N$7,"",D17-D23)</f>
        <v>-7</v>
      </c>
      <c r="E29" s="13">
        <f t="shared" si="5"/>
        <v>18</v>
      </c>
      <c r="F29" s="13">
        <f t="shared" si="5"/>
        <v>-5</v>
      </c>
      <c r="G29" s="13">
        <f t="shared" si="5"/>
        <v>11</v>
      </c>
      <c r="H29" s="13">
        <f t="shared" si="5"/>
        <v>-19</v>
      </c>
      <c r="I29" s="13">
        <f t="shared" si="5"/>
        <v>-8</v>
      </c>
      <c r="J29" s="13">
        <f t="shared" si="5"/>
        <v>4</v>
      </c>
      <c r="K29" s="13">
        <f t="shared" si="5"/>
        <v>-3</v>
      </c>
      <c r="L29" s="13">
        <f t="shared" si="5"/>
        <v>-3</v>
      </c>
      <c r="M29" s="13">
        <f t="shared" si="5"/>
        <v>12</v>
      </c>
      <c r="N29" s="13">
        <f t="shared" si="5"/>
        <v>5</v>
      </c>
      <c r="O29" s="13">
        <f t="shared" si="5"/>
        <v>-16</v>
      </c>
      <c r="P29" s="15">
        <f>SUM(D29:O29)</f>
        <v>-11</v>
      </c>
      <c r="Q29" s="36"/>
      <c r="R29" s="11"/>
      <c r="S29" s="11"/>
    </row>
    <row r="30" spans="1:20" s="14" customFormat="1" ht="12" customHeight="1" x14ac:dyDescent="0.15">
      <c r="A30" s="11"/>
      <c r="B30" s="586"/>
      <c r="C30" s="22" t="s">
        <v>24</v>
      </c>
      <c r="D30" s="20">
        <f t="shared" ref="D30:O30" si="6">IF(D$150&gt;$N$7,"",D18-D24)</f>
        <v>1</v>
      </c>
      <c r="E30" s="20">
        <f t="shared" si="6"/>
        <v>24</v>
      </c>
      <c r="F30" s="20">
        <f t="shared" si="6"/>
        <v>-9</v>
      </c>
      <c r="G30" s="20">
        <f t="shared" si="6"/>
        <v>2</v>
      </c>
      <c r="H30" s="20">
        <f t="shared" si="6"/>
        <v>-39</v>
      </c>
      <c r="I30" s="20">
        <f t="shared" si="6"/>
        <v>-27</v>
      </c>
      <c r="J30" s="20">
        <f t="shared" si="6"/>
        <v>0</v>
      </c>
      <c r="K30" s="20">
        <f t="shared" si="6"/>
        <v>-22</v>
      </c>
      <c r="L30" s="20">
        <f t="shared" si="6"/>
        <v>-22</v>
      </c>
      <c r="M30" s="20">
        <f t="shared" si="6"/>
        <v>34</v>
      </c>
      <c r="N30" s="20">
        <f t="shared" si="6"/>
        <v>-15</v>
      </c>
      <c r="O30" s="20">
        <f t="shared" si="6"/>
        <v>-26</v>
      </c>
      <c r="P30" s="20">
        <f>SUM(D30:O30)</f>
        <v>-99</v>
      </c>
      <c r="Q30" s="36"/>
      <c r="R30" s="11"/>
      <c r="S30" s="11"/>
    </row>
    <row r="31" spans="1:20" s="14" customFormat="1" ht="12" customHeight="1" x14ac:dyDescent="0.15">
      <c r="A31" s="11"/>
      <c r="B31" s="584" t="str">
        <f>IF(N7&lt;5,"対前年増減数（累計）                  "&amp;R7&amp;"－"&amp;R7-1,"対前年増減数（累計）                 R"&amp;R7&amp;"-R"&amp;R7-1)</f>
        <v>対前年増減数（累計）                 R5-R4</v>
      </c>
      <c r="C31" s="12" t="s">
        <v>17</v>
      </c>
      <c r="D31" s="13" t="s">
        <v>74</v>
      </c>
      <c r="E31" s="42">
        <f>IF(E$150&gt;$N$7,"",SUM($D28:E28))</f>
        <v>14</v>
      </c>
      <c r="F31" s="42">
        <f>IF(F$150&gt;$N$7,"",SUM($D28:F28))</f>
        <v>10</v>
      </c>
      <c r="G31" s="42">
        <f>IF(G$150&gt;$N$7,"",SUM($D28:G28))</f>
        <v>1</v>
      </c>
      <c r="H31" s="42">
        <f>IF(H$150&gt;$N$7,"",SUM($D28:H28))</f>
        <v>-19</v>
      </c>
      <c r="I31" s="42">
        <f>IF(I$150&gt;$N$7,"",SUM($D28:I28))</f>
        <v>-38</v>
      </c>
      <c r="J31" s="42">
        <f>IF(J$150&gt;$N$7,"",SUM($D28:J28))</f>
        <v>-42</v>
      </c>
      <c r="K31" s="42">
        <f>IF(K$150&gt;$N$7,"",SUM($D28:K28))</f>
        <v>-61</v>
      </c>
      <c r="L31" s="42">
        <f>IF(L$150&gt;$N$7,"",SUM($D28:L28))</f>
        <v>-80</v>
      </c>
      <c r="M31" s="42">
        <f>IF(M$150&gt;$N$7,"",SUM($D28:M28))</f>
        <v>-58</v>
      </c>
      <c r="N31" s="42">
        <f>IF(N$150&gt;$N$7,"",SUM($D28:N28))</f>
        <v>-78</v>
      </c>
      <c r="O31" s="42">
        <f>IF(O$150&gt;$N$7,"",SUM($D28:O28))</f>
        <v>-88</v>
      </c>
      <c r="P31" s="13" t="s">
        <v>74</v>
      </c>
      <c r="Q31" s="11"/>
      <c r="R31" s="11"/>
      <c r="S31" s="11"/>
    </row>
    <row r="32" spans="1:20" s="14" customFormat="1" ht="12" customHeight="1" x14ac:dyDescent="0.15">
      <c r="A32" s="11"/>
      <c r="B32" s="585"/>
      <c r="C32" s="21" t="s">
        <v>18</v>
      </c>
      <c r="D32" s="15" t="s">
        <v>74</v>
      </c>
      <c r="E32" s="51">
        <f>IF(E$150&gt;$N$7,"",SUM($D29:E29))</f>
        <v>11</v>
      </c>
      <c r="F32" s="51">
        <f>IF(F$150&gt;$N$7,"",SUM($D29:F29))</f>
        <v>6</v>
      </c>
      <c r="G32" s="51">
        <f>IF(G$150&gt;$N$7,"",SUM($D29:G29))</f>
        <v>17</v>
      </c>
      <c r="H32" s="51">
        <f>IF(H$150&gt;$N$7,"",SUM($D29:H29))</f>
        <v>-2</v>
      </c>
      <c r="I32" s="51">
        <f>IF(I$150&gt;$N$7,"",SUM($D29:I29))</f>
        <v>-10</v>
      </c>
      <c r="J32" s="51">
        <f>IF(J$150&gt;$N$7,"",SUM($D29:J29))</f>
        <v>-6</v>
      </c>
      <c r="K32" s="51">
        <f>IF(K$150&gt;$N$7,"",SUM($D29:K29))</f>
        <v>-9</v>
      </c>
      <c r="L32" s="51">
        <f>IF(L$150&gt;$N$7,"",SUM($D29:L29))</f>
        <v>-12</v>
      </c>
      <c r="M32" s="51">
        <f>IF(M$150&gt;$N$7,"",SUM($D29:M29))</f>
        <v>0</v>
      </c>
      <c r="N32" s="51">
        <f>IF(N$150&gt;$N$7,"",SUM($D29:N29))</f>
        <v>5</v>
      </c>
      <c r="O32" s="51">
        <f>IF(O$150&gt;$N$7,"",SUM($D29:O29))</f>
        <v>-11</v>
      </c>
      <c r="P32" s="16" t="s">
        <v>74</v>
      </c>
      <c r="Q32" s="11"/>
      <c r="R32" s="11"/>
      <c r="S32" s="11"/>
    </row>
    <row r="33" spans="1:19" s="14" customFormat="1" ht="12" customHeight="1" x14ac:dyDescent="0.15">
      <c r="A33" s="11"/>
      <c r="B33" s="586"/>
      <c r="C33" s="22" t="s">
        <v>24</v>
      </c>
      <c r="D33" s="23" t="s">
        <v>74</v>
      </c>
      <c r="E33" s="50">
        <f>IF(E$150&gt;$N$7,"",SUM($D30:E30))</f>
        <v>25</v>
      </c>
      <c r="F33" s="50">
        <f>IF(F$150&gt;$N$7,"",SUM($D30:F30))</f>
        <v>16</v>
      </c>
      <c r="G33" s="50">
        <f>IF(G$150&gt;$N$7,"",SUM($D30:G30))</f>
        <v>18</v>
      </c>
      <c r="H33" s="50">
        <f>IF(H$150&gt;$N$7,"",SUM($D30:H30))</f>
        <v>-21</v>
      </c>
      <c r="I33" s="50">
        <f>IF(I$150&gt;$N$7,"",SUM($D30:I30))</f>
        <v>-48</v>
      </c>
      <c r="J33" s="50">
        <f>IF(J$150&gt;$N$7,"",SUM($D30:J30))</f>
        <v>-48</v>
      </c>
      <c r="K33" s="50">
        <f>IF(K$150&gt;$N$7,"",SUM($D30:K30))</f>
        <v>-70</v>
      </c>
      <c r="L33" s="50">
        <f>IF(L$150&gt;$N$7,"",SUM($D30:L30))</f>
        <v>-92</v>
      </c>
      <c r="M33" s="50">
        <f>IF(M$150&gt;$N$7,"",SUM($D30:M30))</f>
        <v>-58</v>
      </c>
      <c r="N33" s="50">
        <f>IF(N$150&gt;$N$7,"",SUM($D30:N30))</f>
        <v>-73</v>
      </c>
      <c r="O33" s="50">
        <f>IF(O$150&gt;$N$7,"",SUM($D30:O30))</f>
        <v>-99</v>
      </c>
      <c r="P33" s="20" t="s">
        <v>74</v>
      </c>
      <c r="Q33" s="11"/>
      <c r="R33" s="11"/>
      <c r="S33" s="11"/>
    </row>
    <row r="34" spans="1:19" s="2" customFormat="1" ht="12" customHeight="1" x14ac:dyDescent="0.15">
      <c r="A34" s="7" t="s">
        <v>47</v>
      </c>
      <c r="B34" s="7"/>
      <c r="C34" s="37"/>
      <c r="D34" s="4"/>
      <c r="E34" s="7"/>
      <c r="F34" s="7"/>
      <c r="G34" s="7"/>
      <c r="H34" s="7"/>
      <c r="I34" s="7"/>
      <c r="J34" s="7"/>
      <c r="K34" s="4"/>
      <c r="L34" s="4"/>
      <c r="M34" s="4"/>
      <c r="N34" s="4"/>
      <c r="O34" s="4"/>
      <c r="P34" s="4"/>
      <c r="Q34" s="4"/>
    </row>
    <row r="35" spans="1:19" s="2" customFormat="1" ht="12" customHeight="1" x14ac:dyDescent="0.15">
      <c r="A35" s="4"/>
      <c r="B35" s="9" t="s">
        <v>17</v>
      </c>
      <c r="C35" s="132">
        <f>E100</f>
        <v>31</v>
      </c>
      <c r="D35" s="7"/>
      <c r="E35" s="7"/>
      <c r="F35" s="7"/>
      <c r="G35" s="7"/>
      <c r="H35" s="7"/>
      <c r="I35" s="7"/>
      <c r="J35" s="7"/>
      <c r="K35" s="4"/>
      <c r="L35" s="4"/>
      <c r="M35" s="4"/>
      <c r="N35" s="4"/>
      <c r="O35" s="4"/>
      <c r="P35" s="4"/>
      <c r="Q35" s="4"/>
    </row>
    <row r="36" spans="1:19" s="2" customFormat="1" ht="12" customHeight="1" x14ac:dyDescent="0.15">
      <c r="A36" s="4"/>
      <c r="B36" s="10" t="s">
        <v>18</v>
      </c>
      <c r="C36" s="133">
        <f>E101</f>
        <v>28</v>
      </c>
      <c r="D36" s="7"/>
      <c r="E36" s="7"/>
      <c r="F36" s="7"/>
      <c r="G36" s="7"/>
      <c r="H36" s="7"/>
      <c r="I36" s="7"/>
      <c r="J36" s="7"/>
      <c r="K36" s="4"/>
      <c r="L36" s="4"/>
      <c r="M36" s="4"/>
      <c r="N36" s="4"/>
      <c r="O36" s="4"/>
      <c r="P36" s="4"/>
      <c r="Q36" s="4"/>
    </row>
    <row r="37" spans="1:19" s="2" customFormat="1" ht="12" customHeight="1" x14ac:dyDescent="0.15">
      <c r="A37" s="4"/>
      <c r="B37" s="28" t="s">
        <v>24</v>
      </c>
      <c r="C37" s="134">
        <f>E102</f>
        <v>59</v>
      </c>
      <c r="D37" s="7"/>
      <c r="E37" s="7"/>
      <c r="F37" s="7"/>
      <c r="G37" s="7"/>
      <c r="H37" s="7"/>
      <c r="I37" s="7"/>
      <c r="J37" s="7"/>
      <c r="K37" s="4"/>
      <c r="L37" s="4"/>
      <c r="M37" s="4"/>
      <c r="N37" s="4"/>
      <c r="O37" s="4"/>
      <c r="P37" s="4"/>
      <c r="Q37" s="4"/>
    </row>
    <row r="38" spans="1:19" s="2" customFormat="1" ht="12" customHeight="1" x14ac:dyDescent="0.15">
      <c r="A38" s="71" t="s">
        <v>71</v>
      </c>
      <c r="B38" s="71"/>
      <c r="C38" s="72"/>
      <c r="D38" s="71"/>
      <c r="E38" s="71"/>
      <c r="F38" s="71"/>
      <c r="G38" s="71"/>
      <c r="H38" s="71"/>
      <c r="I38" s="71"/>
      <c r="J38" s="71"/>
      <c r="K38" s="71"/>
      <c r="L38" s="73"/>
      <c r="M38" s="74"/>
      <c r="N38" s="74"/>
      <c r="O38" s="75"/>
      <c r="P38" s="74"/>
      <c r="Q38" s="74"/>
    </row>
    <row r="39" spans="1:19" s="2" customFormat="1" ht="12" customHeight="1" x14ac:dyDescent="0.15">
      <c r="A39" s="74"/>
      <c r="B39" s="76"/>
      <c r="C39" s="587" t="s">
        <v>24</v>
      </c>
      <c r="D39" s="589" t="s">
        <v>7</v>
      </c>
      <c r="E39" s="589"/>
      <c r="F39" s="589"/>
      <c r="G39" s="589"/>
      <c r="H39" s="589"/>
      <c r="I39" s="589"/>
      <c r="J39" s="589"/>
      <c r="K39" s="589"/>
      <c r="L39" s="590"/>
      <c r="M39" s="74"/>
      <c r="N39" s="74"/>
      <c r="O39" s="74"/>
      <c r="P39" s="75"/>
      <c r="Q39" s="74"/>
    </row>
    <row r="40" spans="1:19" s="2" customFormat="1" ht="12" customHeight="1" x14ac:dyDescent="0.15">
      <c r="A40" s="74"/>
      <c r="B40" s="77"/>
      <c r="C40" s="588"/>
      <c r="D40" s="78" t="s">
        <v>8</v>
      </c>
      <c r="E40" s="79" t="s">
        <v>9</v>
      </c>
      <c r="F40" s="79" t="s">
        <v>10</v>
      </c>
      <c r="G40" s="79" t="s">
        <v>11</v>
      </c>
      <c r="H40" s="79" t="s">
        <v>12</v>
      </c>
      <c r="I40" s="79" t="s">
        <v>13</v>
      </c>
      <c r="J40" s="79" t="s">
        <v>14</v>
      </c>
      <c r="K40" s="79" t="s">
        <v>15</v>
      </c>
      <c r="L40" s="79" t="s">
        <v>16</v>
      </c>
      <c r="M40" s="74"/>
      <c r="N40" s="74"/>
      <c r="O40" s="74"/>
      <c r="P40" s="75"/>
      <c r="Q40" s="74"/>
    </row>
    <row r="41" spans="1:19" s="2" customFormat="1" ht="12" customHeight="1" x14ac:dyDescent="0.15">
      <c r="A41" s="74"/>
      <c r="B41" s="80" t="s">
        <v>17</v>
      </c>
      <c r="C41" s="81">
        <f>$E$100</f>
        <v>31</v>
      </c>
      <c r="D41" s="135">
        <f>H100</f>
        <v>3</v>
      </c>
      <c r="E41" s="136">
        <f t="shared" ref="E41:L41" si="7">I100</f>
        <v>5</v>
      </c>
      <c r="F41" s="136">
        <f t="shared" si="7"/>
        <v>2</v>
      </c>
      <c r="G41" s="136">
        <f t="shared" si="7"/>
        <v>7</v>
      </c>
      <c r="H41" s="136">
        <f t="shared" si="7"/>
        <v>3</v>
      </c>
      <c r="I41" s="136">
        <f t="shared" si="7"/>
        <v>2</v>
      </c>
      <c r="J41" s="136">
        <f t="shared" si="7"/>
        <v>5</v>
      </c>
      <c r="K41" s="136">
        <f t="shared" si="7"/>
        <v>4</v>
      </c>
      <c r="L41" s="136">
        <f t="shared" si="7"/>
        <v>0</v>
      </c>
      <c r="M41" s="74"/>
      <c r="N41" s="74"/>
      <c r="O41" s="74"/>
      <c r="P41" s="75"/>
      <c r="Q41" s="74"/>
    </row>
    <row r="42" spans="1:19" s="2" customFormat="1" ht="12" customHeight="1" x14ac:dyDescent="0.15">
      <c r="A42" s="74"/>
      <c r="B42" s="82" t="s">
        <v>18</v>
      </c>
      <c r="C42" s="83">
        <f>$E$101</f>
        <v>28</v>
      </c>
      <c r="D42" s="137">
        <f t="shared" ref="D42:D43" si="8">H101</f>
        <v>1</v>
      </c>
      <c r="E42" s="138">
        <f t="shared" ref="E42:E43" si="9">I101</f>
        <v>6</v>
      </c>
      <c r="F42" s="138">
        <f t="shared" ref="F42:F43" si="10">J101</f>
        <v>2</v>
      </c>
      <c r="G42" s="138">
        <f t="shared" ref="G42:G43" si="11">K101</f>
        <v>4</v>
      </c>
      <c r="H42" s="138">
        <f t="shared" ref="H42:H43" si="12">L101</f>
        <v>7</v>
      </c>
      <c r="I42" s="138">
        <f t="shared" ref="I42:I43" si="13">M101</f>
        <v>3</v>
      </c>
      <c r="J42" s="138">
        <f t="shared" ref="J42:J43" si="14">N101</f>
        <v>3</v>
      </c>
      <c r="K42" s="138">
        <f t="shared" ref="K42:K43" si="15">O101</f>
        <v>2</v>
      </c>
      <c r="L42" s="138">
        <f t="shared" ref="L42:L43" si="16">P101</f>
        <v>0</v>
      </c>
      <c r="M42" s="74"/>
      <c r="N42" s="74"/>
      <c r="O42" s="74"/>
      <c r="P42" s="74"/>
      <c r="Q42" s="74"/>
    </row>
    <row r="43" spans="1:19" s="2" customFormat="1" ht="12" customHeight="1" x14ac:dyDescent="0.15">
      <c r="A43" s="74"/>
      <c r="B43" s="84" t="s">
        <v>24</v>
      </c>
      <c r="C43" s="85">
        <f>$E$102</f>
        <v>59</v>
      </c>
      <c r="D43" s="139">
        <f t="shared" si="8"/>
        <v>4</v>
      </c>
      <c r="E43" s="140">
        <f t="shared" si="9"/>
        <v>11</v>
      </c>
      <c r="F43" s="140">
        <f t="shared" si="10"/>
        <v>4</v>
      </c>
      <c r="G43" s="140">
        <f t="shared" si="11"/>
        <v>11</v>
      </c>
      <c r="H43" s="140">
        <f t="shared" si="12"/>
        <v>10</v>
      </c>
      <c r="I43" s="140">
        <f t="shared" si="13"/>
        <v>5</v>
      </c>
      <c r="J43" s="140">
        <f t="shared" si="14"/>
        <v>8</v>
      </c>
      <c r="K43" s="140">
        <f t="shared" si="15"/>
        <v>6</v>
      </c>
      <c r="L43" s="140">
        <f t="shared" si="16"/>
        <v>0</v>
      </c>
      <c r="M43" s="74"/>
      <c r="N43" s="74"/>
      <c r="O43" s="74"/>
      <c r="P43" s="74"/>
      <c r="Q43" s="74"/>
    </row>
    <row r="44" spans="1:19" s="2" customFormat="1" ht="12" customHeight="1" x14ac:dyDescent="0.15">
      <c r="A44" s="86" t="s">
        <v>48</v>
      </c>
      <c r="B44" s="86"/>
      <c r="C44" s="86"/>
      <c r="D44" s="86"/>
      <c r="E44" s="86"/>
      <c r="F44" s="73"/>
      <c r="G44" s="86"/>
      <c r="H44" s="86"/>
      <c r="I44" s="86"/>
      <c r="J44" s="86"/>
      <c r="K44" s="86"/>
      <c r="L44" s="74"/>
      <c r="M44" s="74"/>
      <c r="N44" s="74"/>
      <c r="O44" s="74"/>
      <c r="P44" s="74"/>
      <c r="Q44" s="74"/>
    </row>
    <row r="45" spans="1:19" s="2" customFormat="1" ht="12" customHeight="1" x14ac:dyDescent="0.15">
      <c r="A45" s="74"/>
      <c r="B45" s="87"/>
      <c r="C45" s="88" t="s">
        <v>24</v>
      </c>
      <c r="D45" s="89" t="s">
        <v>43</v>
      </c>
      <c r="E45" s="88" t="s">
        <v>44</v>
      </c>
      <c r="F45" s="88" t="s">
        <v>6</v>
      </c>
      <c r="G45" s="90"/>
      <c r="H45" s="90"/>
      <c r="I45" s="90"/>
      <c r="J45" s="90"/>
      <c r="K45" s="90"/>
      <c r="L45" s="90"/>
      <c r="M45" s="90"/>
      <c r="N45" s="74"/>
      <c r="O45" s="75"/>
      <c r="P45" s="74"/>
      <c r="Q45" s="74"/>
    </row>
    <row r="46" spans="1:19" s="2" customFormat="1" ht="12" customHeight="1" x14ac:dyDescent="0.15">
      <c r="A46" s="74"/>
      <c r="B46" s="91" t="s">
        <v>42</v>
      </c>
      <c r="C46" s="92">
        <f>$E$100</f>
        <v>31</v>
      </c>
      <c r="D46" s="141">
        <f>Q100</f>
        <v>22</v>
      </c>
      <c r="E46" s="92">
        <f t="shared" ref="E46:F46" si="17">R100</f>
        <v>9</v>
      </c>
      <c r="F46" s="92">
        <f t="shared" si="17"/>
        <v>0</v>
      </c>
      <c r="G46" s="90"/>
      <c r="H46" s="90"/>
      <c r="I46" s="90"/>
      <c r="J46" s="90"/>
      <c r="K46" s="90"/>
      <c r="L46" s="90"/>
      <c r="M46" s="90"/>
      <c r="N46" s="74"/>
      <c r="O46" s="75"/>
      <c r="P46" s="75"/>
      <c r="Q46" s="74"/>
    </row>
    <row r="47" spans="1:19" s="2" customFormat="1" ht="12" customHeight="1" x14ac:dyDescent="0.15">
      <c r="A47" s="74"/>
      <c r="B47" s="93" t="s">
        <v>45</v>
      </c>
      <c r="C47" s="94">
        <f>$E$101</f>
        <v>28</v>
      </c>
      <c r="D47" s="142">
        <f t="shared" ref="D47:D48" si="18">Q101</f>
        <v>21</v>
      </c>
      <c r="E47" s="94">
        <f t="shared" ref="E47:E48" si="19">R101</f>
        <v>7</v>
      </c>
      <c r="F47" s="94">
        <f t="shared" ref="F47:F48" si="20">S101</f>
        <v>0</v>
      </c>
      <c r="G47" s="90"/>
      <c r="H47" s="90"/>
      <c r="I47" s="90"/>
      <c r="J47" s="90"/>
      <c r="K47" s="90"/>
      <c r="L47" s="90"/>
      <c r="M47" s="90"/>
      <c r="N47" s="74"/>
      <c r="O47" s="75"/>
      <c r="P47" s="74"/>
      <c r="Q47" s="74"/>
    </row>
    <row r="48" spans="1:19" s="2" customFormat="1" ht="12" customHeight="1" x14ac:dyDescent="0.15">
      <c r="A48" s="74"/>
      <c r="B48" s="84" t="s">
        <v>24</v>
      </c>
      <c r="C48" s="87">
        <f>$E$102</f>
        <v>59</v>
      </c>
      <c r="D48" s="143">
        <f t="shared" si="18"/>
        <v>43</v>
      </c>
      <c r="E48" s="87">
        <f t="shared" si="19"/>
        <v>16</v>
      </c>
      <c r="F48" s="87">
        <f t="shared" si="20"/>
        <v>0</v>
      </c>
      <c r="G48" s="90"/>
      <c r="H48" s="90"/>
      <c r="I48" s="90"/>
      <c r="J48" s="90"/>
      <c r="K48" s="90"/>
      <c r="L48" s="90"/>
      <c r="M48" s="90"/>
      <c r="N48" s="74"/>
      <c r="O48" s="75"/>
      <c r="P48" s="75"/>
      <c r="Q48" s="74"/>
    </row>
    <row r="49" spans="1:17" s="2" customFormat="1" ht="12" customHeight="1" x14ac:dyDescent="0.15">
      <c r="A49" s="74"/>
      <c r="B49" s="95"/>
      <c r="C49" s="96"/>
      <c r="D49" s="96"/>
      <c r="E49" s="96"/>
      <c r="F49" s="96"/>
      <c r="G49" s="96"/>
      <c r="H49" s="90"/>
      <c r="I49" s="90"/>
      <c r="J49" s="90"/>
      <c r="K49" s="90"/>
      <c r="L49" s="90"/>
      <c r="M49" s="75"/>
      <c r="N49" s="75"/>
      <c r="O49" s="75"/>
      <c r="P49" s="75"/>
      <c r="Q49" s="74"/>
    </row>
    <row r="50" spans="1:17" s="2" customFormat="1" ht="3.75" customHeight="1" x14ac:dyDescent="0.15">
      <c r="A50" s="74"/>
      <c r="B50" s="95"/>
      <c r="C50" s="96"/>
      <c r="D50" s="96"/>
      <c r="E50" s="96"/>
      <c r="F50" s="96"/>
      <c r="G50" s="96"/>
      <c r="H50" s="90"/>
      <c r="I50" s="90"/>
      <c r="J50" s="90"/>
      <c r="K50" s="90"/>
      <c r="L50" s="90"/>
      <c r="M50" s="75"/>
      <c r="N50" s="75"/>
      <c r="O50" s="75"/>
      <c r="P50" s="75"/>
      <c r="Q50" s="74"/>
    </row>
    <row r="51" spans="1:17" s="2" customFormat="1" ht="12" customHeight="1" x14ac:dyDescent="0.15">
      <c r="A51" s="74"/>
      <c r="B51" s="95"/>
      <c r="C51" s="96"/>
      <c r="D51" s="96"/>
      <c r="E51" s="96"/>
      <c r="F51" s="96"/>
      <c r="G51" s="96"/>
      <c r="H51" s="90"/>
      <c r="I51" s="90"/>
      <c r="J51" s="90"/>
      <c r="K51" s="90"/>
      <c r="L51" s="90"/>
      <c r="M51" s="75"/>
      <c r="N51" s="75"/>
      <c r="O51" s="75"/>
      <c r="P51" s="75"/>
      <c r="Q51" s="74"/>
    </row>
    <row r="52" spans="1:17" s="2" customFormat="1" ht="12" customHeight="1" x14ac:dyDescent="0.15">
      <c r="A52" s="74"/>
      <c r="B52" s="95"/>
      <c r="C52" s="96"/>
      <c r="D52" s="96"/>
      <c r="E52" s="96"/>
      <c r="F52" s="96"/>
      <c r="G52" s="96"/>
      <c r="H52" s="90"/>
      <c r="I52" s="90"/>
      <c r="J52" s="90"/>
      <c r="K52" s="90"/>
      <c r="L52" s="90"/>
      <c r="M52" s="75"/>
      <c r="N52" s="75"/>
      <c r="O52" s="75"/>
      <c r="P52" s="75"/>
      <c r="Q52" s="74"/>
    </row>
    <row r="53" spans="1:17" s="2" customFormat="1" ht="12" customHeight="1" x14ac:dyDescent="0.15">
      <c r="A53" s="86" t="s">
        <v>49</v>
      </c>
      <c r="B53" s="86"/>
      <c r="C53" s="86"/>
      <c r="D53" s="86"/>
      <c r="E53" s="86"/>
      <c r="F53" s="86"/>
      <c r="G53" s="86"/>
      <c r="H53" s="86"/>
      <c r="I53" s="86"/>
      <c r="J53" s="86"/>
      <c r="K53" s="73"/>
      <c r="L53" s="74"/>
      <c r="M53" s="74"/>
      <c r="N53" s="74"/>
      <c r="O53" s="75"/>
      <c r="P53" s="74"/>
      <c r="Q53" s="74"/>
    </row>
    <row r="54" spans="1:17" s="2" customFormat="1" ht="32.25" customHeight="1" x14ac:dyDescent="0.15">
      <c r="A54" s="97"/>
      <c r="B54" s="98"/>
      <c r="C54" s="99" t="s">
        <v>24</v>
      </c>
      <c r="D54" s="517" t="s">
        <v>571</v>
      </c>
      <c r="E54" s="101" t="s">
        <v>165</v>
      </c>
      <c r="F54" s="101" t="s">
        <v>660</v>
      </c>
      <c r="G54" s="99" t="s">
        <v>20</v>
      </c>
      <c r="H54" s="100" t="s">
        <v>21</v>
      </c>
      <c r="I54" s="103" t="s">
        <v>22</v>
      </c>
      <c r="J54" s="101" t="s">
        <v>16</v>
      </c>
      <c r="K54" s="104"/>
      <c r="L54" s="104"/>
      <c r="M54" s="104"/>
      <c r="N54" s="97"/>
      <c r="O54" s="97"/>
      <c r="P54" s="105"/>
      <c r="Q54" s="97"/>
    </row>
    <row r="55" spans="1:17" s="2" customFormat="1" ht="12" customHeight="1" x14ac:dyDescent="0.15">
      <c r="A55" s="74"/>
      <c r="B55" s="106" t="s">
        <v>17</v>
      </c>
      <c r="C55" s="107">
        <f>$E$100</f>
        <v>31</v>
      </c>
      <c r="D55" s="144">
        <f>IF($C55=0,"",T100)</f>
        <v>5</v>
      </c>
      <c r="E55" s="144">
        <f>IF($C55=0,"",V100)</f>
        <v>4</v>
      </c>
      <c r="F55" s="144">
        <f>IF($C55=0,"",X100)</f>
        <v>0</v>
      </c>
      <c r="G55" s="144">
        <f t="shared" ref="G55:J55" si="21">IF($C55=0,"",Y100)</f>
        <v>6</v>
      </c>
      <c r="H55" s="144">
        <f t="shared" si="21"/>
        <v>13</v>
      </c>
      <c r="I55" s="144">
        <f t="shared" si="21"/>
        <v>3</v>
      </c>
      <c r="J55" s="144">
        <f t="shared" si="21"/>
        <v>0</v>
      </c>
      <c r="K55" s="86"/>
      <c r="L55" s="86"/>
      <c r="M55" s="86"/>
      <c r="N55" s="97"/>
      <c r="O55" s="74"/>
      <c r="P55" s="74"/>
      <c r="Q55" s="74"/>
    </row>
    <row r="56" spans="1:17" s="31" customFormat="1" ht="12" customHeight="1" x14ac:dyDescent="0.15">
      <c r="A56" s="108"/>
      <c r="B56" s="93" t="s">
        <v>23</v>
      </c>
      <c r="C56" s="94">
        <f>$E$101</f>
        <v>28</v>
      </c>
      <c r="D56" s="142">
        <f t="shared" ref="D56" si="22">IF($C56=0,"",T101)</f>
        <v>9</v>
      </c>
      <c r="E56" s="142">
        <f>IF($C56=0,"",V101)</f>
        <v>1</v>
      </c>
      <c r="F56" s="142">
        <f>IF($C56=0,"",X101)</f>
        <v>6</v>
      </c>
      <c r="G56" s="142">
        <f t="shared" ref="G56:J56" si="23">IF($C56=0,"",Y101)</f>
        <v>2</v>
      </c>
      <c r="H56" s="142">
        <f t="shared" si="23"/>
        <v>6</v>
      </c>
      <c r="I56" s="142">
        <f t="shared" si="23"/>
        <v>4</v>
      </c>
      <c r="J56" s="142">
        <f t="shared" si="23"/>
        <v>0</v>
      </c>
      <c r="K56" s="86"/>
      <c r="L56" s="86"/>
      <c r="M56" s="86"/>
      <c r="N56" s="97"/>
      <c r="O56" s="74"/>
      <c r="P56" s="108"/>
      <c r="Q56" s="108"/>
    </row>
    <row r="57" spans="1:17" s="31" customFormat="1" ht="12" customHeight="1" x14ac:dyDescent="0.15">
      <c r="A57" s="108"/>
      <c r="B57" s="84" t="s">
        <v>24</v>
      </c>
      <c r="C57" s="87">
        <f>$E$102</f>
        <v>59</v>
      </c>
      <c r="D57" s="143">
        <f>IF($C57=0,"",T102)</f>
        <v>14</v>
      </c>
      <c r="E57" s="143">
        <f>IF($C57=0,"",V102)</f>
        <v>5</v>
      </c>
      <c r="F57" s="143">
        <f>IF($C57=0,"",X102)</f>
        <v>6</v>
      </c>
      <c r="G57" s="143">
        <f t="shared" ref="G57:J57" si="24">IF($C57=0,"",Y102)</f>
        <v>8</v>
      </c>
      <c r="H57" s="143">
        <f t="shared" si="24"/>
        <v>19</v>
      </c>
      <c r="I57" s="143">
        <f t="shared" si="24"/>
        <v>7</v>
      </c>
      <c r="J57" s="143">
        <f t="shared" si="24"/>
        <v>0</v>
      </c>
      <c r="K57" s="86"/>
      <c r="L57" s="86"/>
      <c r="M57" s="86"/>
      <c r="N57" s="97"/>
      <c r="O57" s="74"/>
      <c r="P57" s="108"/>
      <c r="Q57" s="108"/>
    </row>
    <row r="58" spans="1:17" s="31" customFormat="1" ht="12" customHeight="1" x14ac:dyDescent="0.15">
      <c r="A58" s="108"/>
      <c r="B58" s="109"/>
      <c r="C58" s="110"/>
      <c r="D58" s="96"/>
      <c r="E58" s="96"/>
      <c r="F58" s="96"/>
      <c r="G58" s="96"/>
      <c r="H58" s="96"/>
      <c r="I58" s="96"/>
      <c r="J58" s="96"/>
      <c r="K58" s="96"/>
      <c r="L58" s="86"/>
      <c r="M58" s="86"/>
      <c r="N58" s="97"/>
      <c r="O58" s="74"/>
      <c r="P58" s="108"/>
      <c r="Q58" s="108"/>
    </row>
    <row r="59" spans="1:17" s="31" customFormat="1" ht="12" customHeight="1" x14ac:dyDescent="0.15">
      <c r="A59" s="90" t="s">
        <v>50</v>
      </c>
      <c r="B59" s="90"/>
      <c r="C59" s="90"/>
      <c r="D59" s="90"/>
      <c r="E59" s="90"/>
      <c r="F59" s="90"/>
      <c r="G59" s="90"/>
      <c r="H59" s="90"/>
      <c r="I59" s="90"/>
      <c r="J59" s="73"/>
      <c r="K59" s="90"/>
      <c r="L59" s="75"/>
      <c r="M59" s="75"/>
      <c r="N59" s="97"/>
      <c r="O59" s="108"/>
      <c r="P59" s="108"/>
      <c r="Q59" s="108"/>
    </row>
    <row r="60" spans="1:17" s="31" customFormat="1" ht="12" customHeight="1" x14ac:dyDescent="0.15">
      <c r="A60" s="108"/>
      <c r="B60" s="87"/>
      <c r="C60" s="88" t="s">
        <v>24</v>
      </c>
      <c r="D60" s="89" t="s">
        <v>75</v>
      </c>
      <c r="E60" s="88" t="s">
        <v>76</v>
      </c>
      <c r="F60" s="88" t="s">
        <v>77</v>
      </c>
      <c r="G60" s="111" t="s">
        <v>78</v>
      </c>
      <c r="H60" s="89" t="s">
        <v>79</v>
      </c>
      <c r="I60" s="88" t="s">
        <v>80</v>
      </c>
      <c r="J60" s="88" t="s">
        <v>81</v>
      </c>
      <c r="K60" s="90"/>
      <c r="L60" s="90"/>
      <c r="M60" s="90"/>
      <c r="N60" s="97"/>
      <c r="O60" s="75"/>
      <c r="P60" s="108"/>
      <c r="Q60" s="108"/>
    </row>
    <row r="61" spans="1:17" s="31" customFormat="1" ht="12" customHeight="1" x14ac:dyDescent="0.15">
      <c r="A61" s="108"/>
      <c r="B61" s="91" t="s">
        <v>82</v>
      </c>
      <c r="C61" s="92">
        <f>$E$100</f>
        <v>31</v>
      </c>
      <c r="D61" s="141">
        <f t="shared" ref="D61:J62" si="25">IF($C61=0,"",AC100)</f>
        <v>19</v>
      </c>
      <c r="E61" s="141">
        <f t="shared" si="25"/>
        <v>2</v>
      </c>
      <c r="F61" s="141">
        <f t="shared" si="25"/>
        <v>3</v>
      </c>
      <c r="G61" s="141">
        <f t="shared" si="25"/>
        <v>1</v>
      </c>
      <c r="H61" s="141">
        <f t="shared" si="25"/>
        <v>0</v>
      </c>
      <c r="I61" s="141">
        <f t="shared" si="25"/>
        <v>6</v>
      </c>
      <c r="J61" s="141">
        <f t="shared" si="25"/>
        <v>0</v>
      </c>
      <c r="K61" s="90"/>
      <c r="L61" s="90"/>
      <c r="M61" s="90"/>
      <c r="N61" s="97"/>
      <c r="O61" s="75"/>
      <c r="P61" s="108"/>
      <c r="Q61" s="108"/>
    </row>
    <row r="62" spans="1:17" s="31" customFormat="1" ht="12" customHeight="1" x14ac:dyDescent="0.15">
      <c r="A62" s="108"/>
      <c r="B62" s="93" t="s">
        <v>83</v>
      </c>
      <c r="C62" s="94">
        <f>$E$101</f>
        <v>28</v>
      </c>
      <c r="D62" s="142">
        <f t="shared" si="25"/>
        <v>23</v>
      </c>
      <c r="E62" s="142">
        <f t="shared" si="25"/>
        <v>2</v>
      </c>
      <c r="F62" s="142">
        <f t="shared" si="25"/>
        <v>1</v>
      </c>
      <c r="G62" s="142">
        <f t="shared" si="25"/>
        <v>0</v>
      </c>
      <c r="H62" s="142">
        <f t="shared" si="25"/>
        <v>0</v>
      </c>
      <c r="I62" s="142">
        <f t="shared" si="25"/>
        <v>2</v>
      </c>
      <c r="J62" s="142">
        <f t="shared" si="25"/>
        <v>0</v>
      </c>
      <c r="K62" s="90"/>
      <c r="L62" s="90"/>
      <c r="M62" s="90"/>
      <c r="N62" s="97"/>
      <c r="O62" s="75"/>
      <c r="P62" s="108"/>
      <c r="Q62" s="108"/>
    </row>
    <row r="63" spans="1:17" s="31" customFormat="1" ht="12" customHeight="1" x14ac:dyDescent="0.15">
      <c r="A63" s="108"/>
      <c r="B63" s="84" t="s">
        <v>24</v>
      </c>
      <c r="C63" s="87">
        <f>$E$102</f>
        <v>59</v>
      </c>
      <c r="D63" s="143">
        <f t="shared" ref="D63:J63" si="26">AC102</f>
        <v>42</v>
      </c>
      <c r="E63" s="143">
        <f t="shared" si="26"/>
        <v>4</v>
      </c>
      <c r="F63" s="143">
        <f t="shared" si="26"/>
        <v>4</v>
      </c>
      <c r="G63" s="143">
        <f t="shared" si="26"/>
        <v>1</v>
      </c>
      <c r="H63" s="143">
        <f t="shared" si="26"/>
        <v>0</v>
      </c>
      <c r="I63" s="143">
        <f t="shared" si="26"/>
        <v>8</v>
      </c>
      <c r="J63" s="143">
        <f t="shared" si="26"/>
        <v>0</v>
      </c>
      <c r="K63" s="112"/>
      <c r="L63" s="90"/>
      <c r="M63" s="90"/>
      <c r="N63" s="97"/>
      <c r="O63" s="75"/>
      <c r="P63" s="108"/>
      <c r="Q63" s="108"/>
    </row>
    <row r="64" spans="1:17" s="31" customFormat="1" ht="12" customHeight="1" x14ac:dyDescent="0.15">
      <c r="A64" s="108"/>
      <c r="B64" s="109"/>
      <c r="C64" s="112"/>
      <c r="D64" s="112"/>
      <c r="E64" s="112"/>
      <c r="F64" s="112"/>
      <c r="G64" s="112"/>
      <c r="H64" s="112"/>
      <c r="I64" s="112"/>
      <c r="J64" s="112"/>
      <c r="K64" s="90"/>
      <c r="L64" s="90"/>
      <c r="M64" s="90"/>
      <c r="N64" s="97"/>
      <c r="O64" s="75"/>
      <c r="P64" s="108"/>
      <c r="Q64" s="108"/>
    </row>
    <row r="65" spans="1:17" s="31" customFormat="1" ht="12" customHeight="1" x14ac:dyDescent="0.15">
      <c r="A65" s="90" t="s">
        <v>51</v>
      </c>
      <c r="B65" s="90"/>
      <c r="C65" s="90"/>
      <c r="D65" s="90"/>
      <c r="E65" s="90"/>
      <c r="F65" s="90"/>
      <c r="G65" s="90"/>
      <c r="H65" s="90"/>
      <c r="I65" s="90"/>
      <c r="J65" s="73"/>
      <c r="K65" s="90"/>
      <c r="L65" s="75"/>
      <c r="M65" s="75"/>
      <c r="N65" s="97"/>
      <c r="O65" s="108"/>
      <c r="P65" s="108"/>
      <c r="Q65" s="108"/>
    </row>
    <row r="66" spans="1:17" s="31" customFormat="1" ht="12" customHeight="1" x14ac:dyDescent="0.15">
      <c r="A66" s="108"/>
      <c r="B66" s="87"/>
      <c r="C66" s="88" t="s">
        <v>24</v>
      </c>
      <c r="D66" s="89" t="s">
        <v>84</v>
      </c>
      <c r="E66" s="88" t="s">
        <v>85</v>
      </c>
      <c r="F66" s="88" t="s">
        <v>86</v>
      </c>
      <c r="G66" s="88" t="s">
        <v>87</v>
      </c>
      <c r="H66" s="89" t="s">
        <v>88</v>
      </c>
      <c r="I66" s="88" t="s">
        <v>80</v>
      </c>
      <c r="J66" s="88" t="s">
        <v>81</v>
      </c>
      <c r="K66" s="90"/>
      <c r="L66" s="90"/>
      <c r="M66" s="90"/>
      <c r="N66" s="97"/>
      <c r="O66" s="75"/>
      <c r="P66" s="108"/>
      <c r="Q66" s="108"/>
    </row>
    <row r="67" spans="1:17" s="31" customFormat="1" ht="12" customHeight="1" x14ac:dyDescent="0.15">
      <c r="A67" s="108"/>
      <c r="B67" s="91" t="s">
        <v>82</v>
      </c>
      <c r="C67" s="92">
        <f>$E$100</f>
        <v>31</v>
      </c>
      <c r="D67" s="141">
        <f t="shared" ref="D67:J68" si="27">IF($C67=0,"",AJ100)</f>
        <v>15</v>
      </c>
      <c r="E67" s="141">
        <f t="shared" si="27"/>
        <v>4</v>
      </c>
      <c r="F67" s="141">
        <f t="shared" si="27"/>
        <v>2</v>
      </c>
      <c r="G67" s="141">
        <f t="shared" si="27"/>
        <v>8</v>
      </c>
      <c r="H67" s="141">
        <f t="shared" si="27"/>
        <v>0</v>
      </c>
      <c r="I67" s="141">
        <f t="shared" si="27"/>
        <v>2</v>
      </c>
      <c r="J67" s="141">
        <f t="shared" si="27"/>
        <v>0</v>
      </c>
      <c r="K67" s="90"/>
      <c r="L67" s="90"/>
      <c r="M67" s="90"/>
      <c r="N67" s="97"/>
      <c r="O67" s="75"/>
      <c r="P67" s="108"/>
      <c r="Q67" s="108"/>
    </row>
    <row r="68" spans="1:17" s="31" customFormat="1" ht="12" customHeight="1" x14ac:dyDescent="0.15">
      <c r="A68" s="108"/>
      <c r="B68" s="93" t="s">
        <v>83</v>
      </c>
      <c r="C68" s="94">
        <f>$E$101</f>
        <v>28</v>
      </c>
      <c r="D68" s="142">
        <f t="shared" si="27"/>
        <v>10</v>
      </c>
      <c r="E68" s="142">
        <f t="shared" si="27"/>
        <v>4</v>
      </c>
      <c r="F68" s="142">
        <f t="shared" si="27"/>
        <v>1</v>
      </c>
      <c r="G68" s="142">
        <f t="shared" si="27"/>
        <v>11</v>
      </c>
      <c r="H68" s="142">
        <f t="shared" si="27"/>
        <v>1</v>
      </c>
      <c r="I68" s="142">
        <f t="shared" si="27"/>
        <v>1</v>
      </c>
      <c r="J68" s="142">
        <f t="shared" si="27"/>
        <v>0</v>
      </c>
      <c r="K68" s="90"/>
      <c r="L68" s="90"/>
      <c r="M68" s="90"/>
      <c r="N68" s="97"/>
      <c r="O68" s="75"/>
      <c r="P68" s="108"/>
      <c r="Q68" s="108"/>
    </row>
    <row r="69" spans="1:17" s="31" customFormat="1" ht="12" customHeight="1" x14ac:dyDescent="0.15">
      <c r="A69" s="108"/>
      <c r="B69" s="84" t="s">
        <v>24</v>
      </c>
      <c r="C69" s="87">
        <f>$E$102</f>
        <v>59</v>
      </c>
      <c r="D69" s="143">
        <f t="shared" ref="D69:J69" si="28">AJ102</f>
        <v>25</v>
      </c>
      <c r="E69" s="143">
        <f t="shared" si="28"/>
        <v>8</v>
      </c>
      <c r="F69" s="143">
        <f t="shared" si="28"/>
        <v>3</v>
      </c>
      <c r="G69" s="143">
        <f t="shared" si="28"/>
        <v>19</v>
      </c>
      <c r="H69" s="143">
        <f t="shared" si="28"/>
        <v>1</v>
      </c>
      <c r="I69" s="143">
        <f t="shared" si="28"/>
        <v>3</v>
      </c>
      <c r="J69" s="143">
        <f t="shared" si="28"/>
        <v>0</v>
      </c>
      <c r="K69" s="90"/>
      <c r="L69" s="90"/>
      <c r="M69" s="90"/>
      <c r="N69" s="97"/>
      <c r="O69" s="75"/>
      <c r="P69" s="108"/>
      <c r="Q69" s="108"/>
    </row>
    <row r="70" spans="1:17" s="31" customFormat="1" ht="12" customHeight="1" x14ac:dyDescent="0.15">
      <c r="A70" s="108"/>
      <c r="B70" s="109"/>
      <c r="C70" s="96"/>
      <c r="D70" s="96"/>
      <c r="E70" s="96"/>
      <c r="F70" s="96"/>
      <c r="G70" s="96"/>
      <c r="H70" s="96"/>
      <c r="I70" s="96"/>
      <c r="J70" s="96"/>
      <c r="K70" s="90"/>
      <c r="L70" s="90"/>
      <c r="M70" s="90"/>
      <c r="N70" s="75"/>
      <c r="O70" s="75"/>
      <c r="P70" s="108"/>
      <c r="Q70" s="108"/>
    </row>
    <row r="71" spans="1:17" s="31" customFormat="1" ht="12" customHeight="1" x14ac:dyDescent="0.15">
      <c r="A71" s="90" t="s">
        <v>70</v>
      </c>
      <c r="B71" s="90"/>
      <c r="C71" s="90"/>
      <c r="D71" s="90"/>
      <c r="E71" s="90"/>
      <c r="F71" s="90"/>
      <c r="G71" s="90"/>
      <c r="H71" s="90"/>
      <c r="I71" s="90"/>
      <c r="J71" s="90"/>
      <c r="K71" s="90"/>
      <c r="L71" s="75"/>
      <c r="M71" s="75"/>
      <c r="N71" s="75"/>
      <c r="O71" s="108"/>
      <c r="P71" s="73"/>
      <c r="Q71" s="108"/>
    </row>
    <row r="72" spans="1:17" s="31" customFormat="1" ht="12" customHeight="1" x14ac:dyDescent="0.2">
      <c r="A72" s="108"/>
      <c r="B72" s="87"/>
      <c r="C72" s="88" t="s">
        <v>24</v>
      </c>
      <c r="D72" s="89" t="s">
        <v>25</v>
      </c>
      <c r="E72" s="88" t="s">
        <v>26</v>
      </c>
      <c r="F72" s="88" t="s">
        <v>27</v>
      </c>
      <c r="G72" s="88" t="s">
        <v>28</v>
      </c>
      <c r="H72" s="89" t="s">
        <v>29</v>
      </c>
      <c r="I72" s="88" t="s">
        <v>30</v>
      </c>
      <c r="J72" s="88" t="s">
        <v>31</v>
      </c>
      <c r="K72" s="88" t="s">
        <v>32</v>
      </c>
      <c r="L72" s="89" t="s">
        <v>33</v>
      </c>
      <c r="M72" s="88" t="s">
        <v>34</v>
      </c>
      <c r="N72" s="88" t="s">
        <v>89</v>
      </c>
      <c r="O72" s="88" t="s">
        <v>90</v>
      </c>
      <c r="P72" s="89" t="s">
        <v>81</v>
      </c>
      <c r="Q72" s="108"/>
    </row>
    <row r="73" spans="1:17" s="31" customFormat="1" ht="12" customHeight="1" x14ac:dyDescent="0.2">
      <c r="A73" s="108"/>
      <c r="B73" s="91" t="s">
        <v>82</v>
      </c>
      <c r="C73" s="92">
        <f>$E$100</f>
        <v>31</v>
      </c>
      <c r="D73" s="141">
        <f>AQ100</f>
        <v>2</v>
      </c>
      <c r="E73" s="92">
        <f t="shared" ref="E73:P73" si="29">AR100</f>
        <v>1</v>
      </c>
      <c r="F73" s="92">
        <f t="shared" si="29"/>
        <v>2</v>
      </c>
      <c r="G73" s="92">
        <f t="shared" si="29"/>
        <v>1</v>
      </c>
      <c r="H73" s="141">
        <f t="shared" si="29"/>
        <v>0</v>
      </c>
      <c r="I73" s="92">
        <f t="shared" si="29"/>
        <v>3</v>
      </c>
      <c r="J73" s="92">
        <f t="shared" si="29"/>
        <v>5</v>
      </c>
      <c r="K73" s="92">
        <f t="shared" si="29"/>
        <v>1</v>
      </c>
      <c r="L73" s="141">
        <f t="shared" si="29"/>
        <v>1</v>
      </c>
      <c r="M73" s="92">
        <f t="shared" si="29"/>
        <v>2</v>
      </c>
      <c r="N73" s="92">
        <f t="shared" si="29"/>
        <v>0</v>
      </c>
      <c r="O73" s="92">
        <f t="shared" si="29"/>
        <v>2</v>
      </c>
      <c r="P73" s="141">
        <f t="shared" si="29"/>
        <v>11</v>
      </c>
      <c r="Q73" s="108"/>
    </row>
    <row r="74" spans="1:17" s="31" customFormat="1" ht="12" customHeight="1" x14ac:dyDescent="0.2">
      <c r="A74" s="108"/>
      <c r="B74" s="113" t="s">
        <v>83</v>
      </c>
      <c r="C74" s="114">
        <f>$E$101</f>
        <v>28</v>
      </c>
      <c r="D74" s="114">
        <f t="shared" ref="D74:P74" si="30">AQ101</f>
        <v>1</v>
      </c>
      <c r="E74" s="114">
        <f t="shared" si="30"/>
        <v>1</v>
      </c>
      <c r="F74" s="114">
        <f t="shared" si="30"/>
        <v>1</v>
      </c>
      <c r="G74" s="114">
        <f t="shared" si="30"/>
        <v>0</v>
      </c>
      <c r="H74" s="114">
        <f t="shared" si="30"/>
        <v>2</v>
      </c>
      <c r="I74" s="114">
        <f t="shared" si="30"/>
        <v>7</v>
      </c>
      <c r="J74" s="114">
        <f t="shared" si="30"/>
        <v>3</v>
      </c>
      <c r="K74" s="114">
        <f t="shared" si="30"/>
        <v>4</v>
      </c>
      <c r="L74" s="114">
        <f t="shared" si="30"/>
        <v>2</v>
      </c>
      <c r="M74" s="114">
        <f t="shared" si="30"/>
        <v>3</v>
      </c>
      <c r="N74" s="114">
        <f t="shared" si="30"/>
        <v>0</v>
      </c>
      <c r="O74" s="114">
        <f t="shared" si="30"/>
        <v>1</v>
      </c>
      <c r="P74" s="114">
        <f t="shared" si="30"/>
        <v>3</v>
      </c>
      <c r="Q74" s="108"/>
    </row>
    <row r="75" spans="1:17" s="31" customFormat="1" ht="12" customHeight="1" x14ac:dyDescent="0.2">
      <c r="A75" s="108"/>
      <c r="B75" s="77" t="s">
        <v>24</v>
      </c>
      <c r="C75" s="115">
        <f>$E$102</f>
        <v>59</v>
      </c>
      <c r="D75" s="134">
        <f t="shared" ref="D75:P75" si="31">AQ102</f>
        <v>3</v>
      </c>
      <c r="E75" s="115">
        <f t="shared" si="31"/>
        <v>2</v>
      </c>
      <c r="F75" s="115">
        <f t="shared" si="31"/>
        <v>3</v>
      </c>
      <c r="G75" s="115">
        <f t="shared" si="31"/>
        <v>1</v>
      </c>
      <c r="H75" s="115">
        <f t="shared" si="31"/>
        <v>2</v>
      </c>
      <c r="I75" s="115">
        <f t="shared" si="31"/>
        <v>10</v>
      </c>
      <c r="J75" s="115">
        <f t="shared" si="31"/>
        <v>8</v>
      </c>
      <c r="K75" s="115">
        <f t="shared" si="31"/>
        <v>5</v>
      </c>
      <c r="L75" s="115">
        <f t="shared" si="31"/>
        <v>3</v>
      </c>
      <c r="M75" s="115">
        <f t="shared" si="31"/>
        <v>5</v>
      </c>
      <c r="N75" s="115">
        <f t="shared" si="31"/>
        <v>0</v>
      </c>
      <c r="O75" s="115">
        <f t="shared" si="31"/>
        <v>3</v>
      </c>
      <c r="P75" s="115">
        <f t="shared" si="31"/>
        <v>14</v>
      </c>
      <c r="Q75" s="108"/>
    </row>
    <row r="76" spans="1:17" s="31" customFormat="1" ht="12" customHeight="1" x14ac:dyDescent="0.15">
      <c r="A76" s="90" t="s">
        <v>52</v>
      </c>
      <c r="B76" s="90"/>
      <c r="C76" s="90"/>
      <c r="D76" s="90"/>
      <c r="E76" s="90"/>
      <c r="F76" s="90"/>
      <c r="G76" s="90"/>
      <c r="H76" s="90"/>
      <c r="I76" s="90"/>
      <c r="J76" s="90"/>
      <c r="K76" s="73"/>
      <c r="L76" s="75"/>
      <c r="M76" s="75"/>
      <c r="N76" s="75"/>
      <c r="O76" s="108"/>
      <c r="P76" s="108"/>
      <c r="Q76" s="108"/>
    </row>
    <row r="77" spans="1:17" s="31" customFormat="1" ht="12" customHeight="1" x14ac:dyDescent="0.15">
      <c r="A77" s="108"/>
      <c r="B77" s="87"/>
      <c r="C77" s="88" t="s">
        <v>24</v>
      </c>
      <c r="D77" s="89" t="s">
        <v>35</v>
      </c>
      <c r="E77" s="88" t="s">
        <v>36</v>
      </c>
      <c r="F77" s="88" t="s">
        <v>37</v>
      </c>
      <c r="G77" s="88" t="s">
        <v>38</v>
      </c>
      <c r="H77" s="89" t="s">
        <v>39</v>
      </c>
      <c r="I77" s="88" t="s">
        <v>40</v>
      </c>
      <c r="J77" s="88" t="s">
        <v>41</v>
      </c>
      <c r="K77" s="89" t="s">
        <v>16</v>
      </c>
      <c r="L77" s="90"/>
      <c r="M77" s="90"/>
      <c r="N77" s="75"/>
      <c r="O77" s="75"/>
      <c r="P77" s="108"/>
      <c r="Q77" s="108"/>
    </row>
    <row r="78" spans="1:17" s="31" customFormat="1" ht="12" customHeight="1" x14ac:dyDescent="0.15">
      <c r="A78" s="108"/>
      <c r="B78" s="91" t="s">
        <v>91</v>
      </c>
      <c r="C78" s="92">
        <f>$E$100</f>
        <v>31</v>
      </c>
      <c r="D78" s="141">
        <f>BD100</f>
        <v>6</v>
      </c>
      <c r="E78" s="92">
        <f t="shared" ref="E78:K78" si="32">BE100</f>
        <v>4</v>
      </c>
      <c r="F78" s="92">
        <f t="shared" si="32"/>
        <v>4</v>
      </c>
      <c r="G78" s="92">
        <f t="shared" si="32"/>
        <v>4</v>
      </c>
      <c r="H78" s="141">
        <f t="shared" si="32"/>
        <v>3</v>
      </c>
      <c r="I78" s="92">
        <f t="shared" si="32"/>
        <v>5</v>
      </c>
      <c r="J78" s="92">
        <f t="shared" si="32"/>
        <v>4</v>
      </c>
      <c r="K78" s="141">
        <f t="shared" si="32"/>
        <v>1</v>
      </c>
      <c r="L78" s="90"/>
      <c r="M78" s="90"/>
      <c r="N78" s="75"/>
      <c r="O78" s="75"/>
      <c r="P78" s="108"/>
      <c r="Q78" s="108"/>
    </row>
    <row r="79" spans="1:17" s="31" customFormat="1" ht="12" customHeight="1" x14ac:dyDescent="0.15">
      <c r="A79" s="108"/>
      <c r="B79" s="113" t="s">
        <v>92</v>
      </c>
      <c r="C79" s="114">
        <f>$E$101</f>
        <v>28</v>
      </c>
      <c r="D79" s="133">
        <f t="shared" ref="D79:K79" si="33">BD101</f>
        <v>1</v>
      </c>
      <c r="E79" s="133">
        <f t="shared" si="33"/>
        <v>4</v>
      </c>
      <c r="F79" s="133">
        <f t="shared" si="33"/>
        <v>3</v>
      </c>
      <c r="G79" s="133">
        <f t="shared" si="33"/>
        <v>1</v>
      </c>
      <c r="H79" s="133">
        <f t="shared" si="33"/>
        <v>5</v>
      </c>
      <c r="I79" s="133">
        <f t="shared" si="33"/>
        <v>9</v>
      </c>
      <c r="J79" s="133">
        <f t="shared" si="33"/>
        <v>5</v>
      </c>
      <c r="K79" s="133">
        <f t="shared" si="33"/>
        <v>0</v>
      </c>
      <c r="L79" s="90"/>
      <c r="M79" s="90"/>
      <c r="N79" s="75"/>
      <c r="O79" s="75"/>
      <c r="P79" s="108"/>
      <c r="Q79" s="108"/>
    </row>
    <row r="80" spans="1:17" s="31" customFormat="1" ht="12" customHeight="1" x14ac:dyDescent="0.15">
      <c r="A80" s="108"/>
      <c r="B80" s="77" t="s">
        <v>24</v>
      </c>
      <c r="C80" s="115">
        <f>$E$102</f>
        <v>59</v>
      </c>
      <c r="D80" s="134">
        <f t="shared" ref="D80:K80" si="34">BD102</f>
        <v>7</v>
      </c>
      <c r="E80" s="115">
        <f t="shared" si="34"/>
        <v>8</v>
      </c>
      <c r="F80" s="115">
        <f t="shared" si="34"/>
        <v>7</v>
      </c>
      <c r="G80" s="115">
        <f t="shared" si="34"/>
        <v>5</v>
      </c>
      <c r="H80" s="115">
        <f t="shared" si="34"/>
        <v>8</v>
      </c>
      <c r="I80" s="115">
        <f t="shared" si="34"/>
        <v>14</v>
      </c>
      <c r="J80" s="115">
        <f t="shared" si="34"/>
        <v>9</v>
      </c>
      <c r="K80" s="115">
        <f t="shared" si="34"/>
        <v>1</v>
      </c>
      <c r="L80" s="112"/>
      <c r="M80" s="112"/>
      <c r="N80" s="75"/>
      <c r="O80" s="112"/>
      <c r="P80" s="112"/>
      <c r="Q80" s="108"/>
    </row>
    <row r="81" spans="1:72" s="31" customFormat="1" ht="12" customHeight="1" x14ac:dyDescent="0.15">
      <c r="A81" s="112" t="s">
        <v>355</v>
      </c>
      <c r="B81" s="112"/>
      <c r="C81" s="112"/>
      <c r="D81" s="112"/>
      <c r="E81" s="112"/>
      <c r="F81" s="112"/>
      <c r="G81" s="112"/>
      <c r="H81" s="112"/>
      <c r="I81" s="112"/>
      <c r="J81" s="112"/>
      <c r="K81" s="73"/>
      <c r="L81" s="75"/>
      <c r="M81" s="75"/>
      <c r="N81" s="434"/>
      <c r="O81" s="108"/>
      <c r="P81" s="108"/>
      <c r="Q81" s="108"/>
    </row>
    <row r="82" spans="1:72" s="31" customFormat="1" ht="23.25" customHeight="1" x14ac:dyDescent="0.15">
      <c r="A82" s="110"/>
      <c r="B82" s="98"/>
      <c r="C82" s="99" t="s">
        <v>24</v>
      </c>
      <c r="D82" s="102" t="s">
        <v>0</v>
      </c>
      <c r="E82" s="99" t="s">
        <v>1</v>
      </c>
      <c r="F82" s="101" t="s">
        <v>93</v>
      </c>
      <c r="G82" s="99" t="s">
        <v>2</v>
      </c>
      <c r="H82" s="99" t="s">
        <v>570</v>
      </c>
      <c r="I82" s="99" t="s">
        <v>4</v>
      </c>
      <c r="J82" s="99" t="s">
        <v>5</v>
      </c>
      <c r="K82" s="99" t="s">
        <v>16</v>
      </c>
      <c r="L82" s="116"/>
      <c r="M82" s="105"/>
      <c r="N82" s="435"/>
      <c r="O82" s="105"/>
      <c r="P82" s="110"/>
      <c r="Q82" s="110"/>
    </row>
    <row r="83" spans="1:72" s="31" customFormat="1" ht="12" customHeight="1" x14ac:dyDescent="0.15">
      <c r="A83" s="108"/>
      <c r="B83" s="91" t="s">
        <v>17</v>
      </c>
      <c r="C83" s="92">
        <f>$E$100</f>
        <v>31</v>
      </c>
      <c r="D83" s="141">
        <f t="shared" ref="D83:K84" si="35">IF($C83="","",BL100)</f>
        <v>7</v>
      </c>
      <c r="E83" s="141">
        <f t="shared" si="35"/>
        <v>22</v>
      </c>
      <c r="F83" s="141">
        <f t="shared" si="35"/>
        <v>9</v>
      </c>
      <c r="G83" s="141">
        <f t="shared" si="35"/>
        <v>3</v>
      </c>
      <c r="H83" s="141">
        <f t="shared" si="35"/>
        <v>2</v>
      </c>
      <c r="I83" s="141">
        <f t="shared" si="35"/>
        <v>6</v>
      </c>
      <c r="J83" s="141">
        <f t="shared" si="35"/>
        <v>0</v>
      </c>
      <c r="K83" s="141">
        <f t="shared" si="35"/>
        <v>1</v>
      </c>
      <c r="L83" s="90"/>
      <c r="M83" s="75"/>
      <c r="N83" s="446"/>
      <c r="O83" s="75"/>
      <c r="P83" s="110"/>
      <c r="Q83" s="108"/>
    </row>
    <row r="84" spans="1:72" s="31" customFormat="1" ht="12" customHeight="1" x14ac:dyDescent="0.15">
      <c r="A84" s="108"/>
      <c r="B84" s="113" t="s">
        <v>18</v>
      </c>
      <c r="C84" s="114">
        <f>$E$101</f>
        <v>28</v>
      </c>
      <c r="D84" s="114">
        <f t="shared" si="35"/>
        <v>13</v>
      </c>
      <c r="E84" s="114">
        <f t="shared" si="35"/>
        <v>28</v>
      </c>
      <c r="F84" s="114">
        <f t="shared" si="35"/>
        <v>2</v>
      </c>
      <c r="G84" s="114">
        <f t="shared" si="35"/>
        <v>1</v>
      </c>
      <c r="H84" s="114">
        <f t="shared" si="35"/>
        <v>2</v>
      </c>
      <c r="I84" s="114">
        <f t="shared" si="35"/>
        <v>0</v>
      </c>
      <c r="J84" s="114">
        <f t="shared" si="35"/>
        <v>2</v>
      </c>
      <c r="K84" s="114">
        <f t="shared" si="35"/>
        <v>0</v>
      </c>
      <c r="L84" s="90"/>
      <c r="M84" s="75"/>
      <c r="N84" s="446"/>
      <c r="O84" s="75"/>
      <c r="P84" s="110"/>
      <c r="Q84" s="108"/>
    </row>
    <row r="85" spans="1:72" s="31" customFormat="1" ht="12" customHeight="1" x14ac:dyDescent="0.15">
      <c r="A85" s="108"/>
      <c r="B85" s="121" t="s">
        <v>24</v>
      </c>
      <c r="C85" s="115">
        <f>$E$102</f>
        <v>59</v>
      </c>
      <c r="D85" s="134">
        <f t="shared" ref="D85:K85" si="36">BL102</f>
        <v>20</v>
      </c>
      <c r="E85" s="134">
        <f t="shared" si="36"/>
        <v>50</v>
      </c>
      <c r="F85" s="134">
        <f t="shared" si="36"/>
        <v>11</v>
      </c>
      <c r="G85" s="134">
        <f t="shared" si="36"/>
        <v>4</v>
      </c>
      <c r="H85" s="134">
        <f t="shared" si="36"/>
        <v>4</v>
      </c>
      <c r="I85" s="134">
        <f t="shared" si="36"/>
        <v>6</v>
      </c>
      <c r="J85" s="134">
        <f t="shared" si="36"/>
        <v>2</v>
      </c>
      <c r="K85" s="134">
        <f t="shared" si="36"/>
        <v>1</v>
      </c>
      <c r="L85" s="90"/>
      <c r="M85" s="75"/>
      <c r="N85" s="446"/>
      <c r="O85" s="75"/>
      <c r="P85" s="110"/>
      <c r="Q85" s="108"/>
    </row>
    <row r="86" spans="1:72" s="31" customFormat="1" ht="12" customHeight="1" x14ac:dyDescent="0.2">
      <c r="A86" s="108"/>
      <c r="B86" s="591" t="s">
        <v>610</v>
      </c>
      <c r="C86" s="591"/>
      <c r="D86" s="591"/>
      <c r="E86" s="591"/>
      <c r="F86" s="591"/>
      <c r="G86" s="591"/>
      <c r="H86" s="591"/>
      <c r="I86" s="591"/>
      <c r="J86" s="591"/>
      <c r="K86" s="591"/>
      <c r="L86" s="591"/>
      <c r="M86" s="591"/>
      <c r="N86" s="591"/>
      <c r="O86" s="591"/>
      <c r="P86" s="591"/>
      <c r="Q86" s="591"/>
    </row>
    <row r="87" spans="1:72" s="31" customFormat="1" ht="12" customHeight="1" x14ac:dyDescent="0.2">
      <c r="A87" s="108"/>
      <c r="B87" s="591"/>
      <c r="C87" s="591"/>
      <c r="D87" s="591"/>
      <c r="E87" s="591"/>
      <c r="F87" s="591"/>
      <c r="G87" s="591"/>
      <c r="H87" s="591"/>
      <c r="I87" s="591"/>
      <c r="J87" s="591"/>
      <c r="K87" s="591"/>
      <c r="L87" s="591"/>
      <c r="M87" s="591"/>
      <c r="N87" s="591"/>
      <c r="O87" s="591"/>
      <c r="P87" s="591"/>
      <c r="Q87" s="591"/>
    </row>
    <row r="88" spans="1:72" s="31" customFormat="1" ht="12" customHeight="1" x14ac:dyDescent="0.15">
      <c r="A88" s="108"/>
      <c r="B88" s="109"/>
      <c r="C88" s="112"/>
      <c r="D88" s="112"/>
      <c r="E88" s="112"/>
      <c r="F88" s="112"/>
      <c r="G88" s="112"/>
      <c r="H88" s="112"/>
      <c r="I88" s="112"/>
      <c r="J88" s="112"/>
      <c r="K88" s="112"/>
      <c r="L88" s="90"/>
      <c r="M88" s="90"/>
      <c r="N88" s="75"/>
      <c r="O88" s="75"/>
      <c r="P88" s="108"/>
      <c r="Q88" s="108"/>
    </row>
    <row r="89" spans="1:72" s="31" customFormat="1" ht="12" customHeight="1" x14ac:dyDescent="0.15">
      <c r="A89" s="90" t="s">
        <v>54</v>
      </c>
      <c r="B89" s="90"/>
      <c r="C89" s="90"/>
      <c r="D89" s="90"/>
      <c r="E89" s="90"/>
      <c r="F89" s="73"/>
      <c r="G89" s="90"/>
      <c r="H89" s="90"/>
      <c r="I89" s="90"/>
      <c r="J89" s="90"/>
      <c r="K89" s="90"/>
      <c r="L89" s="75"/>
      <c r="M89" s="75"/>
      <c r="N89" s="75"/>
      <c r="O89" s="108"/>
      <c r="P89" s="108"/>
      <c r="Q89" s="108"/>
    </row>
    <row r="90" spans="1:72" s="31" customFormat="1" ht="12" customHeight="1" x14ac:dyDescent="0.15">
      <c r="A90" s="108"/>
      <c r="B90" s="87"/>
      <c r="C90" s="88" t="s">
        <v>24</v>
      </c>
      <c r="D90" s="89" t="s">
        <v>95</v>
      </c>
      <c r="E90" s="88" t="s">
        <v>96</v>
      </c>
      <c r="F90" s="88" t="s">
        <v>16</v>
      </c>
      <c r="G90" s="90"/>
      <c r="H90" s="90"/>
      <c r="I90" s="90"/>
      <c r="J90" s="90"/>
      <c r="K90" s="90"/>
      <c r="L90" s="90"/>
      <c r="M90" s="90"/>
      <c r="N90" s="75"/>
      <c r="O90" s="75"/>
      <c r="P90" s="108"/>
      <c r="Q90" s="108"/>
    </row>
    <row r="91" spans="1:72" s="31" customFormat="1" ht="12" customHeight="1" x14ac:dyDescent="0.15">
      <c r="A91" s="108"/>
      <c r="B91" s="91" t="s">
        <v>97</v>
      </c>
      <c r="C91" s="92">
        <f>$E$100</f>
        <v>31</v>
      </c>
      <c r="D91" s="141">
        <f t="shared" ref="D91:F92" si="37">IF($C91=0,"",BT100)</f>
        <v>7</v>
      </c>
      <c r="E91" s="141">
        <f t="shared" si="37"/>
        <v>21</v>
      </c>
      <c r="F91" s="141">
        <f t="shared" si="37"/>
        <v>3</v>
      </c>
      <c r="G91" s="90"/>
      <c r="H91" s="90"/>
      <c r="I91" s="90"/>
      <c r="J91" s="90"/>
      <c r="K91" s="90"/>
      <c r="L91" s="90"/>
      <c r="M91" s="90"/>
      <c r="N91" s="75"/>
      <c r="O91" s="75"/>
      <c r="P91" s="108"/>
      <c r="Q91" s="108"/>
    </row>
    <row r="92" spans="1:72" s="31" customFormat="1" ht="12" customHeight="1" x14ac:dyDescent="0.15">
      <c r="A92" s="108"/>
      <c r="B92" s="113" t="s">
        <v>98</v>
      </c>
      <c r="C92" s="114">
        <f>$E$101</f>
        <v>28</v>
      </c>
      <c r="D92" s="114">
        <f t="shared" si="37"/>
        <v>12</v>
      </c>
      <c r="E92" s="114">
        <f t="shared" si="37"/>
        <v>16</v>
      </c>
      <c r="F92" s="114">
        <f t="shared" si="37"/>
        <v>0</v>
      </c>
      <c r="G92" s="118"/>
      <c r="H92" s="90"/>
      <c r="I92" s="90"/>
      <c r="J92" s="90"/>
      <c r="K92" s="90"/>
      <c r="L92" s="90"/>
      <c r="M92" s="90"/>
      <c r="N92" s="75"/>
      <c r="O92" s="75"/>
      <c r="P92" s="108"/>
      <c r="Q92" s="108"/>
    </row>
    <row r="93" spans="1:72" s="31" customFormat="1" ht="12" customHeight="1" x14ac:dyDescent="0.15">
      <c r="A93" s="108"/>
      <c r="B93" s="77" t="s">
        <v>24</v>
      </c>
      <c r="C93" s="115">
        <f>$E$102</f>
        <v>59</v>
      </c>
      <c r="D93" s="134">
        <f t="shared" ref="D93:F93" si="38">BT102</f>
        <v>19</v>
      </c>
      <c r="E93" s="134">
        <f t="shared" si="38"/>
        <v>37</v>
      </c>
      <c r="F93" s="134">
        <f t="shared" si="38"/>
        <v>3</v>
      </c>
      <c r="G93" s="90"/>
      <c r="H93" s="90"/>
      <c r="I93" s="90"/>
      <c r="J93" s="90"/>
      <c r="K93" s="90"/>
      <c r="L93" s="90"/>
      <c r="M93" s="90"/>
      <c r="N93" s="75"/>
      <c r="O93" s="75"/>
      <c r="P93" s="108"/>
      <c r="Q93" s="108"/>
    </row>
    <row r="94" spans="1:72" s="31" customFormat="1" ht="12" customHeight="1" x14ac:dyDescent="0.15">
      <c r="A94" s="108"/>
      <c r="B94" s="109"/>
      <c r="C94" s="110"/>
      <c r="D94" s="110"/>
      <c r="E94" s="110"/>
      <c r="F94" s="110"/>
      <c r="G94" s="110"/>
      <c r="H94" s="110"/>
      <c r="I94" s="112"/>
      <c r="J94" s="112"/>
      <c r="K94" s="112"/>
      <c r="L94" s="90"/>
      <c r="M94" s="90"/>
      <c r="N94" s="75"/>
      <c r="O94" s="75"/>
      <c r="P94" s="112"/>
      <c r="Q94" s="108"/>
    </row>
    <row r="95" spans="1:72" s="31" customFormat="1" ht="34.5" customHeight="1" x14ac:dyDescent="0.15">
      <c r="A95" s="38"/>
      <c r="B95" s="39"/>
      <c r="I95" s="6"/>
      <c r="J95" s="6"/>
      <c r="K95" s="6"/>
      <c r="L95" s="8"/>
      <c r="M95" s="8"/>
      <c r="N95" s="3"/>
      <c r="O95" s="3"/>
      <c r="P95" s="6"/>
      <c r="Q95" s="38"/>
    </row>
    <row r="96" spans="1:72" s="31" customFormat="1" ht="12" hidden="1" customHeight="1" x14ac:dyDescent="0.15">
      <c r="B96" s="38" t="s">
        <v>108</v>
      </c>
      <c r="C96" s="39" t="s">
        <v>109</v>
      </c>
      <c r="D96" s="31" t="s">
        <v>110</v>
      </c>
      <c r="E96" s="31" t="s">
        <v>111</v>
      </c>
      <c r="F96" s="31" t="s">
        <v>112</v>
      </c>
      <c r="G96" s="31" t="s">
        <v>113</v>
      </c>
      <c r="H96" s="31" t="s">
        <v>114</v>
      </c>
      <c r="J96" s="6"/>
      <c r="K96" s="6"/>
      <c r="L96" s="6"/>
      <c r="M96" s="8"/>
      <c r="N96" s="8"/>
      <c r="O96" s="3"/>
      <c r="P96" s="3"/>
      <c r="Q96" s="6" t="s">
        <v>115</v>
      </c>
      <c r="R96" s="38"/>
      <c r="T96" s="31" t="s">
        <v>116</v>
      </c>
      <c r="AC96" s="31" t="s">
        <v>117</v>
      </c>
      <c r="AJ96" s="31" t="s">
        <v>118</v>
      </c>
      <c r="AQ96" s="31" t="s">
        <v>119</v>
      </c>
      <c r="BD96" s="31" t="s">
        <v>120</v>
      </c>
      <c r="BL96" s="31" t="s">
        <v>121</v>
      </c>
      <c r="BT96" s="31" t="s">
        <v>122</v>
      </c>
    </row>
    <row r="97" spans="1:77" s="52" customFormat="1" hidden="1" x14ac:dyDescent="0.2">
      <c r="H97" s="52" t="s">
        <v>123</v>
      </c>
      <c r="I97" s="52" t="s">
        <v>124</v>
      </c>
      <c r="J97" s="52" t="s">
        <v>125</v>
      </c>
      <c r="K97" s="52" t="s">
        <v>126</v>
      </c>
      <c r="L97" s="52" t="s">
        <v>127</v>
      </c>
      <c r="M97" s="52" t="s">
        <v>128</v>
      </c>
      <c r="N97" s="52" t="s">
        <v>129</v>
      </c>
      <c r="O97" s="52" t="s">
        <v>130</v>
      </c>
      <c r="P97" s="52" t="s">
        <v>6</v>
      </c>
      <c r="Q97" s="52" t="s">
        <v>131</v>
      </c>
      <c r="R97" s="52" t="s">
        <v>132</v>
      </c>
      <c r="S97" s="52" t="s">
        <v>6</v>
      </c>
      <c r="T97" s="52" t="s">
        <v>133</v>
      </c>
      <c r="U97" s="131" t="s">
        <v>314</v>
      </c>
      <c r="AB97" s="52" t="s">
        <v>6</v>
      </c>
      <c r="AC97" s="52" t="s">
        <v>135</v>
      </c>
      <c r="AD97" s="52" t="s">
        <v>136</v>
      </c>
      <c r="AE97" s="52" t="s">
        <v>137</v>
      </c>
      <c r="AF97" s="52" t="s">
        <v>138</v>
      </c>
      <c r="AG97" s="52" t="s">
        <v>139</v>
      </c>
      <c r="AH97" s="52" t="s">
        <v>5</v>
      </c>
      <c r="AI97" s="52" t="s">
        <v>6</v>
      </c>
      <c r="AJ97" s="52" t="s">
        <v>140</v>
      </c>
      <c r="AK97" s="52" t="s">
        <v>141</v>
      </c>
      <c r="AL97" s="52" t="s">
        <v>142</v>
      </c>
      <c r="AM97" s="52" t="s">
        <v>143</v>
      </c>
      <c r="AN97" s="52" t="s">
        <v>144</v>
      </c>
      <c r="AO97" s="52" t="s">
        <v>5</v>
      </c>
      <c r="AP97" s="52" t="s">
        <v>6</v>
      </c>
      <c r="AQ97" s="52" t="s">
        <v>145</v>
      </c>
      <c r="AR97" s="52" t="s">
        <v>146</v>
      </c>
      <c r="AS97" s="52" t="s">
        <v>147</v>
      </c>
      <c r="AT97" s="52" t="s">
        <v>148</v>
      </c>
      <c r="AU97" s="52" t="s">
        <v>149</v>
      </c>
      <c r="AV97" s="52" t="s">
        <v>150</v>
      </c>
      <c r="AW97" s="52" t="s">
        <v>151</v>
      </c>
      <c r="AX97" s="52" t="s">
        <v>152</v>
      </c>
      <c r="AY97" s="52" t="s">
        <v>153</v>
      </c>
      <c r="AZ97" s="52" t="s">
        <v>154</v>
      </c>
      <c r="BA97" s="52" t="s">
        <v>155</v>
      </c>
      <c r="BB97" s="52" t="s">
        <v>156</v>
      </c>
      <c r="BC97" s="52" t="s">
        <v>6</v>
      </c>
      <c r="BD97" s="52" t="s">
        <v>157</v>
      </c>
      <c r="BE97" s="52" t="s">
        <v>158</v>
      </c>
      <c r="BF97" s="52" t="s">
        <v>159</v>
      </c>
      <c r="BG97" s="52" t="s">
        <v>160</v>
      </c>
      <c r="BH97" s="52" t="s">
        <v>161</v>
      </c>
      <c r="BI97" s="52" t="s">
        <v>162</v>
      </c>
      <c r="BJ97" s="52" t="s">
        <v>163</v>
      </c>
      <c r="BK97" s="52" t="s">
        <v>6</v>
      </c>
      <c r="BL97" s="52" t="s">
        <v>0</v>
      </c>
      <c r="BM97" s="52" t="s">
        <v>1</v>
      </c>
      <c r="BN97" s="52" t="s">
        <v>164</v>
      </c>
      <c r="BO97" s="52" t="s">
        <v>2</v>
      </c>
      <c r="BP97" s="52" t="s">
        <v>3</v>
      </c>
      <c r="BQ97" s="52" t="s">
        <v>4</v>
      </c>
      <c r="BR97" s="52" t="s">
        <v>5</v>
      </c>
      <c r="BS97" s="52" t="s">
        <v>6</v>
      </c>
      <c r="BT97" s="52" t="s">
        <v>131</v>
      </c>
      <c r="BU97" s="52" t="s">
        <v>132</v>
      </c>
      <c r="BV97" s="52" t="s">
        <v>6</v>
      </c>
    </row>
    <row r="98" spans="1:77" s="52" customFormat="1" hidden="1" x14ac:dyDescent="0.2">
      <c r="V98" s="52" t="s">
        <v>165</v>
      </c>
      <c r="W98" s="131" t="s">
        <v>354</v>
      </c>
    </row>
    <row r="99" spans="1:77" s="52" customFormat="1" hidden="1" x14ac:dyDescent="0.2">
      <c r="C99" s="148" t="s">
        <v>400</v>
      </c>
      <c r="X99" s="52" t="s">
        <v>166</v>
      </c>
      <c r="Y99" s="52" t="s">
        <v>167</v>
      </c>
      <c r="Z99" s="52" t="s">
        <v>168</v>
      </c>
      <c r="AA99" s="52" t="s">
        <v>169</v>
      </c>
    </row>
    <row r="100" spans="1:77" s="52" customFormat="1" hidden="1" x14ac:dyDescent="0.2">
      <c r="A100" s="52" t="str">
        <f>$N$7&amp;"a"</f>
        <v>12a</v>
      </c>
      <c r="B100" s="52">
        <f>B111</f>
        <v>270000</v>
      </c>
      <c r="C100" s="52" t="str">
        <f>C111&amp;" 男"</f>
        <v>大阪府 男</v>
      </c>
      <c r="E100" s="52">
        <f t="shared" ref="E100:N102" si="39">IFERROR(VLOOKUP($A100,$A$111:$BV$149,E$160+1,FALSE),"")</f>
        <v>31</v>
      </c>
      <c r="F100" s="52">
        <f t="shared" si="39"/>
        <v>0.73330622465806095</v>
      </c>
      <c r="G100" s="52">
        <f t="shared" si="39"/>
        <v>8.6340894193610307</v>
      </c>
      <c r="H100" s="52">
        <f t="shared" si="39"/>
        <v>3</v>
      </c>
      <c r="I100" s="52">
        <f t="shared" si="39"/>
        <v>5</v>
      </c>
      <c r="J100" s="52">
        <f t="shared" si="39"/>
        <v>2</v>
      </c>
      <c r="K100" s="52">
        <f t="shared" si="39"/>
        <v>7</v>
      </c>
      <c r="L100" s="52">
        <f t="shared" si="39"/>
        <v>3</v>
      </c>
      <c r="M100" s="52">
        <f t="shared" si="39"/>
        <v>2</v>
      </c>
      <c r="N100" s="52">
        <f t="shared" si="39"/>
        <v>5</v>
      </c>
      <c r="O100" s="52">
        <f t="shared" ref="O100:X102" si="40">IFERROR(VLOOKUP($A100,$A$111:$BV$149,O$160+1,FALSE),"")</f>
        <v>4</v>
      </c>
      <c r="P100" s="52">
        <f t="shared" si="40"/>
        <v>0</v>
      </c>
      <c r="Q100" s="52">
        <f t="shared" si="40"/>
        <v>22</v>
      </c>
      <c r="R100" s="52">
        <f t="shared" si="40"/>
        <v>9</v>
      </c>
      <c r="S100" s="52">
        <f t="shared" si="40"/>
        <v>0</v>
      </c>
      <c r="T100" s="52">
        <f t="shared" si="40"/>
        <v>5</v>
      </c>
      <c r="U100" s="52">
        <f t="shared" si="40"/>
        <v>26</v>
      </c>
      <c r="V100" s="52">
        <f t="shared" si="40"/>
        <v>4</v>
      </c>
      <c r="W100" s="52">
        <f t="shared" si="40"/>
        <v>22</v>
      </c>
      <c r="X100" s="52">
        <f t="shared" si="40"/>
        <v>0</v>
      </c>
      <c r="Y100" s="52">
        <f t="shared" ref="Y100:AH102" si="41">IFERROR(VLOOKUP($A100,$A$111:$BV$149,Y$160+1,FALSE),"")</f>
        <v>6</v>
      </c>
      <c r="Z100" s="52">
        <f t="shared" si="41"/>
        <v>13</v>
      </c>
      <c r="AA100" s="52">
        <f t="shared" si="41"/>
        <v>3</v>
      </c>
      <c r="AB100" s="52">
        <f t="shared" si="41"/>
        <v>0</v>
      </c>
      <c r="AC100" s="52">
        <f t="shared" si="41"/>
        <v>19</v>
      </c>
      <c r="AD100" s="52">
        <f t="shared" si="41"/>
        <v>2</v>
      </c>
      <c r="AE100" s="52">
        <f t="shared" si="41"/>
        <v>3</v>
      </c>
      <c r="AF100" s="52">
        <f t="shared" si="41"/>
        <v>1</v>
      </c>
      <c r="AG100" s="52">
        <f t="shared" si="41"/>
        <v>0</v>
      </c>
      <c r="AH100" s="52">
        <f t="shared" si="41"/>
        <v>6</v>
      </c>
      <c r="AI100" s="52">
        <f t="shared" ref="AI100:AR102" si="42">IFERROR(VLOOKUP($A100,$A$111:$BV$149,AI$160+1,FALSE),"")</f>
        <v>0</v>
      </c>
      <c r="AJ100" s="52">
        <f t="shared" si="42"/>
        <v>15</v>
      </c>
      <c r="AK100" s="52">
        <f t="shared" si="42"/>
        <v>4</v>
      </c>
      <c r="AL100" s="52">
        <f t="shared" si="42"/>
        <v>2</v>
      </c>
      <c r="AM100" s="52">
        <f t="shared" si="42"/>
        <v>8</v>
      </c>
      <c r="AN100" s="52">
        <f t="shared" si="42"/>
        <v>0</v>
      </c>
      <c r="AO100" s="52">
        <f t="shared" si="42"/>
        <v>2</v>
      </c>
      <c r="AP100" s="52">
        <f t="shared" si="42"/>
        <v>0</v>
      </c>
      <c r="AQ100" s="52">
        <f t="shared" si="42"/>
        <v>2</v>
      </c>
      <c r="AR100" s="52">
        <f t="shared" si="42"/>
        <v>1</v>
      </c>
      <c r="AS100" s="52">
        <f t="shared" ref="AS100:BB102" si="43">IFERROR(VLOOKUP($A100,$A$111:$BV$149,AS$160+1,FALSE),"")</f>
        <v>2</v>
      </c>
      <c r="AT100" s="52">
        <f t="shared" si="43"/>
        <v>1</v>
      </c>
      <c r="AU100" s="52">
        <f t="shared" si="43"/>
        <v>0</v>
      </c>
      <c r="AV100" s="52">
        <f t="shared" si="43"/>
        <v>3</v>
      </c>
      <c r="AW100" s="52">
        <f t="shared" si="43"/>
        <v>5</v>
      </c>
      <c r="AX100" s="52">
        <f t="shared" si="43"/>
        <v>1</v>
      </c>
      <c r="AY100" s="52">
        <f t="shared" si="43"/>
        <v>1</v>
      </c>
      <c r="AZ100" s="52">
        <f t="shared" si="43"/>
        <v>2</v>
      </c>
      <c r="BA100" s="52">
        <f t="shared" si="43"/>
        <v>0</v>
      </c>
      <c r="BB100" s="52">
        <f t="shared" si="43"/>
        <v>2</v>
      </c>
      <c r="BC100" s="52">
        <f t="shared" ref="BC100:BL102" si="44">IFERROR(VLOOKUP($A100,$A$111:$BV$149,BC$160+1,FALSE),"")</f>
        <v>11</v>
      </c>
      <c r="BD100" s="52">
        <f t="shared" si="44"/>
        <v>6</v>
      </c>
      <c r="BE100" s="52">
        <f t="shared" si="44"/>
        <v>4</v>
      </c>
      <c r="BF100" s="52">
        <f t="shared" si="44"/>
        <v>4</v>
      </c>
      <c r="BG100" s="52">
        <f t="shared" si="44"/>
        <v>4</v>
      </c>
      <c r="BH100" s="52">
        <f t="shared" si="44"/>
        <v>3</v>
      </c>
      <c r="BI100" s="52">
        <f t="shared" si="44"/>
        <v>5</v>
      </c>
      <c r="BJ100" s="52">
        <f t="shared" si="44"/>
        <v>4</v>
      </c>
      <c r="BK100" s="52">
        <f t="shared" si="44"/>
        <v>1</v>
      </c>
      <c r="BL100" s="52">
        <f t="shared" si="44"/>
        <v>7</v>
      </c>
      <c r="BM100" s="52">
        <f t="shared" ref="BM100:BV102" si="45">IFERROR(VLOOKUP($A100,$A$111:$BV$149,BM$160+1,FALSE),"")</f>
        <v>22</v>
      </c>
      <c r="BN100" s="52">
        <f t="shared" si="45"/>
        <v>9</v>
      </c>
      <c r="BO100" s="52">
        <f t="shared" si="45"/>
        <v>3</v>
      </c>
      <c r="BP100" s="52">
        <f t="shared" si="45"/>
        <v>2</v>
      </c>
      <c r="BQ100" s="52">
        <f t="shared" si="45"/>
        <v>6</v>
      </c>
      <c r="BR100" s="52">
        <f t="shared" si="45"/>
        <v>0</v>
      </c>
      <c r="BS100" s="52">
        <f t="shared" si="45"/>
        <v>1</v>
      </c>
      <c r="BT100" s="52">
        <f t="shared" si="45"/>
        <v>7</v>
      </c>
      <c r="BU100" s="52">
        <f t="shared" si="45"/>
        <v>21</v>
      </c>
      <c r="BV100" s="52">
        <f t="shared" si="45"/>
        <v>3</v>
      </c>
    </row>
    <row r="101" spans="1:77" s="52" customFormat="1" hidden="1" x14ac:dyDescent="0.2">
      <c r="A101" s="52" t="str">
        <f>$N$7&amp;"b"</f>
        <v>12b</v>
      </c>
      <c r="B101" s="52">
        <f t="shared" ref="B101" si="46">B112</f>
        <v>270000</v>
      </c>
      <c r="C101" s="52" t="str">
        <f>C112&amp;" 女"</f>
        <v>大阪府 女</v>
      </c>
      <c r="E101" s="52">
        <f t="shared" si="39"/>
        <v>28</v>
      </c>
      <c r="F101" s="52">
        <f t="shared" si="39"/>
        <v>0.61444040279201695</v>
      </c>
      <c r="G101" s="52">
        <f t="shared" si="39"/>
        <v>7.2345402264221397</v>
      </c>
      <c r="H101" s="52">
        <f t="shared" si="39"/>
        <v>1</v>
      </c>
      <c r="I101" s="52">
        <f t="shared" si="39"/>
        <v>6</v>
      </c>
      <c r="J101" s="52">
        <f t="shared" si="39"/>
        <v>2</v>
      </c>
      <c r="K101" s="52">
        <f t="shared" si="39"/>
        <v>4</v>
      </c>
      <c r="L101" s="52">
        <f t="shared" si="39"/>
        <v>7</v>
      </c>
      <c r="M101" s="52">
        <f t="shared" si="39"/>
        <v>3</v>
      </c>
      <c r="N101" s="52">
        <f t="shared" si="39"/>
        <v>3</v>
      </c>
      <c r="O101" s="52">
        <f t="shared" si="40"/>
        <v>2</v>
      </c>
      <c r="P101" s="52">
        <f t="shared" si="40"/>
        <v>0</v>
      </c>
      <c r="Q101" s="52">
        <f t="shared" si="40"/>
        <v>21</v>
      </c>
      <c r="R101" s="52">
        <f t="shared" si="40"/>
        <v>7</v>
      </c>
      <c r="S101" s="52">
        <f t="shared" si="40"/>
        <v>0</v>
      </c>
      <c r="T101" s="52">
        <f t="shared" si="40"/>
        <v>9</v>
      </c>
      <c r="U101" s="52">
        <f t="shared" si="40"/>
        <v>19</v>
      </c>
      <c r="V101" s="52">
        <f t="shared" si="40"/>
        <v>1</v>
      </c>
      <c r="W101" s="52">
        <f t="shared" si="40"/>
        <v>18</v>
      </c>
      <c r="X101" s="52">
        <f t="shared" si="40"/>
        <v>6</v>
      </c>
      <c r="Y101" s="52">
        <f t="shared" si="41"/>
        <v>2</v>
      </c>
      <c r="Z101" s="52">
        <f t="shared" si="41"/>
        <v>6</v>
      </c>
      <c r="AA101" s="52">
        <f t="shared" si="41"/>
        <v>4</v>
      </c>
      <c r="AB101" s="52">
        <f t="shared" si="41"/>
        <v>0</v>
      </c>
      <c r="AC101" s="52">
        <f t="shared" si="41"/>
        <v>23</v>
      </c>
      <c r="AD101" s="52">
        <f t="shared" si="41"/>
        <v>2</v>
      </c>
      <c r="AE101" s="52">
        <f t="shared" si="41"/>
        <v>1</v>
      </c>
      <c r="AF101" s="52">
        <f t="shared" si="41"/>
        <v>0</v>
      </c>
      <c r="AG101" s="52">
        <f t="shared" si="41"/>
        <v>0</v>
      </c>
      <c r="AH101" s="52">
        <f t="shared" si="41"/>
        <v>2</v>
      </c>
      <c r="AI101" s="52">
        <f t="shared" si="42"/>
        <v>0</v>
      </c>
      <c r="AJ101" s="52">
        <f t="shared" si="42"/>
        <v>10</v>
      </c>
      <c r="AK101" s="52">
        <f t="shared" si="42"/>
        <v>4</v>
      </c>
      <c r="AL101" s="52">
        <f t="shared" si="42"/>
        <v>1</v>
      </c>
      <c r="AM101" s="52">
        <f t="shared" si="42"/>
        <v>11</v>
      </c>
      <c r="AN101" s="52">
        <f t="shared" si="42"/>
        <v>1</v>
      </c>
      <c r="AO101" s="52">
        <f t="shared" si="42"/>
        <v>1</v>
      </c>
      <c r="AP101" s="52">
        <f t="shared" si="42"/>
        <v>0</v>
      </c>
      <c r="AQ101" s="52">
        <f t="shared" si="42"/>
        <v>1</v>
      </c>
      <c r="AR101" s="52">
        <f t="shared" si="42"/>
        <v>1</v>
      </c>
      <c r="AS101" s="52">
        <f t="shared" si="43"/>
        <v>1</v>
      </c>
      <c r="AT101" s="52">
        <f t="shared" si="43"/>
        <v>0</v>
      </c>
      <c r="AU101" s="52">
        <f t="shared" si="43"/>
        <v>2</v>
      </c>
      <c r="AV101" s="52">
        <f t="shared" si="43"/>
        <v>7</v>
      </c>
      <c r="AW101" s="52">
        <f t="shared" si="43"/>
        <v>3</v>
      </c>
      <c r="AX101" s="52">
        <f t="shared" si="43"/>
        <v>4</v>
      </c>
      <c r="AY101" s="52">
        <f t="shared" si="43"/>
        <v>2</v>
      </c>
      <c r="AZ101" s="52">
        <f t="shared" si="43"/>
        <v>3</v>
      </c>
      <c r="BA101" s="52">
        <f t="shared" si="43"/>
        <v>0</v>
      </c>
      <c r="BB101" s="52">
        <f t="shared" si="43"/>
        <v>1</v>
      </c>
      <c r="BC101" s="52">
        <f t="shared" si="44"/>
        <v>3</v>
      </c>
      <c r="BD101" s="52">
        <f t="shared" si="44"/>
        <v>1</v>
      </c>
      <c r="BE101" s="52">
        <f t="shared" si="44"/>
        <v>4</v>
      </c>
      <c r="BF101" s="52">
        <f t="shared" si="44"/>
        <v>3</v>
      </c>
      <c r="BG101" s="52">
        <f t="shared" si="44"/>
        <v>1</v>
      </c>
      <c r="BH101" s="52">
        <f t="shared" si="44"/>
        <v>5</v>
      </c>
      <c r="BI101" s="52">
        <f t="shared" si="44"/>
        <v>9</v>
      </c>
      <c r="BJ101" s="52">
        <f t="shared" si="44"/>
        <v>5</v>
      </c>
      <c r="BK101" s="52">
        <f t="shared" si="44"/>
        <v>0</v>
      </c>
      <c r="BL101" s="52">
        <f t="shared" si="44"/>
        <v>13</v>
      </c>
      <c r="BM101" s="52">
        <f t="shared" si="45"/>
        <v>28</v>
      </c>
      <c r="BN101" s="52">
        <f t="shared" si="45"/>
        <v>2</v>
      </c>
      <c r="BO101" s="52">
        <f t="shared" si="45"/>
        <v>1</v>
      </c>
      <c r="BP101" s="52">
        <f t="shared" si="45"/>
        <v>2</v>
      </c>
      <c r="BQ101" s="52">
        <f t="shared" si="45"/>
        <v>0</v>
      </c>
      <c r="BR101" s="52">
        <f t="shared" si="45"/>
        <v>2</v>
      </c>
      <c r="BS101" s="52">
        <f t="shared" si="45"/>
        <v>0</v>
      </c>
      <c r="BT101" s="52">
        <f t="shared" si="45"/>
        <v>12</v>
      </c>
      <c r="BU101" s="52">
        <f t="shared" si="45"/>
        <v>16</v>
      </c>
      <c r="BV101" s="52">
        <f t="shared" si="45"/>
        <v>0</v>
      </c>
    </row>
    <row r="102" spans="1:77" s="52" customFormat="1" hidden="1" x14ac:dyDescent="0.2">
      <c r="A102" s="52" t="str">
        <f>$N$7&amp;"c"</f>
        <v>12c</v>
      </c>
      <c r="B102" s="52">
        <f t="shared" ref="B102" si="47">B113</f>
        <v>270000</v>
      </c>
      <c r="C102" s="52" t="str">
        <f>C113&amp;" 総数"</f>
        <v>大阪府 総数</v>
      </c>
      <c r="E102" s="52">
        <f t="shared" si="39"/>
        <v>59</v>
      </c>
      <c r="F102" s="52">
        <f t="shared" si="39"/>
        <v>0.67164358356686205</v>
      </c>
      <c r="G102" s="52">
        <f t="shared" si="39"/>
        <v>7.9080615484485399</v>
      </c>
      <c r="H102" s="52">
        <f t="shared" si="39"/>
        <v>4</v>
      </c>
      <c r="I102" s="52">
        <f t="shared" si="39"/>
        <v>11</v>
      </c>
      <c r="J102" s="52">
        <f t="shared" si="39"/>
        <v>4</v>
      </c>
      <c r="K102" s="52">
        <f t="shared" si="39"/>
        <v>11</v>
      </c>
      <c r="L102" s="52">
        <f t="shared" si="39"/>
        <v>10</v>
      </c>
      <c r="M102" s="52">
        <f t="shared" si="39"/>
        <v>5</v>
      </c>
      <c r="N102" s="52">
        <f t="shared" si="39"/>
        <v>8</v>
      </c>
      <c r="O102" s="52">
        <f t="shared" si="40"/>
        <v>6</v>
      </c>
      <c r="P102" s="52">
        <f t="shared" si="40"/>
        <v>0</v>
      </c>
      <c r="Q102" s="52">
        <f t="shared" si="40"/>
        <v>43</v>
      </c>
      <c r="R102" s="52">
        <f t="shared" si="40"/>
        <v>16</v>
      </c>
      <c r="S102" s="52">
        <f t="shared" si="40"/>
        <v>0</v>
      </c>
      <c r="T102" s="52">
        <f t="shared" si="40"/>
        <v>14</v>
      </c>
      <c r="U102" s="52">
        <f t="shared" si="40"/>
        <v>45</v>
      </c>
      <c r="V102" s="52">
        <f t="shared" si="40"/>
        <v>5</v>
      </c>
      <c r="W102" s="52">
        <f t="shared" si="40"/>
        <v>40</v>
      </c>
      <c r="X102" s="52">
        <f t="shared" si="40"/>
        <v>6</v>
      </c>
      <c r="Y102" s="52">
        <f t="shared" si="41"/>
        <v>8</v>
      </c>
      <c r="Z102" s="52">
        <f t="shared" si="41"/>
        <v>19</v>
      </c>
      <c r="AA102" s="52">
        <f t="shared" si="41"/>
        <v>7</v>
      </c>
      <c r="AB102" s="52">
        <f t="shared" si="41"/>
        <v>0</v>
      </c>
      <c r="AC102" s="52">
        <f t="shared" si="41"/>
        <v>42</v>
      </c>
      <c r="AD102" s="52">
        <f t="shared" si="41"/>
        <v>4</v>
      </c>
      <c r="AE102" s="52">
        <f t="shared" si="41"/>
        <v>4</v>
      </c>
      <c r="AF102" s="52">
        <f t="shared" si="41"/>
        <v>1</v>
      </c>
      <c r="AG102" s="52">
        <f t="shared" si="41"/>
        <v>0</v>
      </c>
      <c r="AH102" s="52">
        <f t="shared" si="41"/>
        <v>8</v>
      </c>
      <c r="AI102" s="52">
        <f t="shared" si="42"/>
        <v>0</v>
      </c>
      <c r="AJ102" s="52">
        <f t="shared" si="42"/>
        <v>25</v>
      </c>
      <c r="AK102" s="52">
        <f t="shared" si="42"/>
        <v>8</v>
      </c>
      <c r="AL102" s="52">
        <f t="shared" si="42"/>
        <v>3</v>
      </c>
      <c r="AM102" s="52">
        <f t="shared" si="42"/>
        <v>19</v>
      </c>
      <c r="AN102" s="52">
        <f t="shared" si="42"/>
        <v>1</v>
      </c>
      <c r="AO102" s="52">
        <f t="shared" si="42"/>
        <v>3</v>
      </c>
      <c r="AP102" s="52">
        <f t="shared" si="42"/>
        <v>0</v>
      </c>
      <c r="AQ102" s="52">
        <f t="shared" si="42"/>
        <v>3</v>
      </c>
      <c r="AR102" s="52">
        <f t="shared" si="42"/>
        <v>2</v>
      </c>
      <c r="AS102" s="52">
        <f t="shared" si="43"/>
        <v>3</v>
      </c>
      <c r="AT102" s="52">
        <f t="shared" si="43"/>
        <v>1</v>
      </c>
      <c r="AU102" s="52">
        <f t="shared" si="43"/>
        <v>2</v>
      </c>
      <c r="AV102" s="52">
        <f t="shared" si="43"/>
        <v>10</v>
      </c>
      <c r="AW102" s="52">
        <f t="shared" si="43"/>
        <v>8</v>
      </c>
      <c r="AX102" s="52">
        <f t="shared" si="43"/>
        <v>5</v>
      </c>
      <c r="AY102" s="52">
        <f t="shared" si="43"/>
        <v>3</v>
      </c>
      <c r="AZ102" s="52">
        <f t="shared" si="43"/>
        <v>5</v>
      </c>
      <c r="BA102" s="52">
        <f t="shared" si="43"/>
        <v>0</v>
      </c>
      <c r="BB102" s="52">
        <f t="shared" si="43"/>
        <v>3</v>
      </c>
      <c r="BC102" s="52">
        <f t="shared" si="44"/>
        <v>14</v>
      </c>
      <c r="BD102" s="52">
        <f t="shared" si="44"/>
        <v>7</v>
      </c>
      <c r="BE102" s="52">
        <f t="shared" si="44"/>
        <v>8</v>
      </c>
      <c r="BF102" s="52">
        <f t="shared" si="44"/>
        <v>7</v>
      </c>
      <c r="BG102" s="52">
        <f t="shared" si="44"/>
        <v>5</v>
      </c>
      <c r="BH102" s="52">
        <f t="shared" si="44"/>
        <v>8</v>
      </c>
      <c r="BI102" s="52">
        <f t="shared" si="44"/>
        <v>14</v>
      </c>
      <c r="BJ102" s="52">
        <f t="shared" si="44"/>
        <v>9</v>
      </c>
      <c r="BK102" s="52">
        <f t="shared" si="44"/>
        <v>1</v>
      </c>
      <c r="BL102" s="52">
        <f t="shared" si="44"/>
        <v>20</v>
      </c>
      <c r="BM102" s="52">
        <f t="shared" si="45"/>
        <v>50</v>
      </c>
      <c r="BN102" s="52">
        <f t="shared" si="45"/>
        <v>11</v>
      </c>
      <c r="BO102" s="52">
        <f t="shared" si="45"/>
        <v>4</v>
      </c>
      <c r="BP102" s="52">
        <f t="shared" si="45"/>
        <v>4</v>
      </c>
      <c r="BQ102" s="52">
        <f t="shared" si="45"/>
        <v>6</v>
      </c>
      <c r="BR102" s="52">
        <f t="shared" si="45"/>
        <v>2</v>
      </c>
      <c r="BS102" s="52">
        <f t="shared" si="45"/>
        <v>1</v>
      </c>
      <c r="BT102" s="52">
        <f t="shared" si="45"/>
        <v>19</v>
      </c>
      <c r="BU102" s="52">
        <f t="shared" si="45"/>
        <v>37</v>
      </c>
      <c r="BV102" s="52">
        <f t="shared" si="45"/>
        <v>3</v>
      </c>
    </row>
    <row r="103" spans="1:77" s="52" customFormat="1" hidden="1" x14ac:dyDescent="0.2"/>
    <row r="104" spans="1:77" s="52" customFormat="1" hidden="1" x14ac:dyDescent="0.2"/>
    <row r="105" spans="1:77" s="52" customFormat="1" hidden="1" x14ac:dyDescent="0.2"/>
    <row r="106" spans="1:77" s="52" customFormat="1" hidden="1" x14ac:dyDescent="0.2">
      <c r="B106" s="52" t="s">
        <v>108</v>
      </c>
      <c r="C106" s="52" t="s">
        <v>109</v>
      </c>
      <c r="D106" s="52" t="s">
        <v>110</v>
      </c>
      <c r="E106" s="52" t="s">
        <v>111</v>
      </c>
      <c r="F106" s="52" t="s">
        <v>112</v>
      </c>
      <c r="G106" s="52" t="s">
        <v>113</v>
      </c>
      <c r="H106" s="52" t="s">
        <v>114</v>
      </c>
      <c r="Q106" s="52" t="s">
        <v>115</v>
      </c>
      <c r="T106" s="52" t="s">
        <v>116</v>
      </c>
      <c r="AC106" s="52" t="s">
        <v>117</v>
      </c>
      <c r="AJ106" s="52" t="s">
        <v>118</v>
      </c>
      <c r="AQ106" s="52" t="s">
        <v>119</v>
      </c>
      <c r="BD106" s="52" t="s">
        <v>120</v>
      </c>
      <c r="BL106" s="52" t="s">
        <v>121</v>
      </c>
      <c r="BT106" s="52" t="s">
        <v>122</v>
      </c>
    </row>
    <row r="107" spans="1:77" s="52" customFormat="1" hidden="1" x14ac:dyDescent="0.2">
      <c r="H107" s="52" t="s">
        <v>123</v>
      </c>
      <c r="I107" s="52" t="s">
        <v>124</v>
      </c>
      <c r="J107" s="52" t="s">
        <v>125</v>
      </c>
      <c r="K107" s="52" t="s">
        <v>126</v>
      </c>
      <c r="L107" s="52" t="s">
        <v>127</v>
      </c>
      <c r="M107" s="52" t="s">
        <v>128</v>
      </c>
      <c r="N107" s="52" t="s">
        <v>129</v>
      </c>
      <c r="O107" s="52" t="s">
        <v>130</v>
      </c>
      <c r="P107" s="52" t="s">
        <v>6</v>
      </c>
      <c r="Q107" s="52" t="s">
        <v>131</v>
      </c>
      <c r="R107" s="52" t="s">
        <v>132</v>
      </c>
      <c r="S107" s="52" t="s">
        <v>6</v>
      </c>
      <c r="T107" s="52" t="s">
        <v>133</v>
      </c>
      <c r="U107" s="52" t="s">
        <v>314</v>
      </c>
      <c r="AB107" s="52" t="s">
        <v>6</v>
      </c>
      <c r="AC107" s="52" t="s">
        <v>135</v>
      </c>
      <c r="AD107" s="52" t="s">
        <v>136</v>
      </c>
      <c r="AE107" s="52" t="s">
        <v>137</v>
      </c>
      <c r="AF107" s="52" t="s">
        <v>138</v>
      </c>
      <c r="AG107" s="52" t="s">
        <v>139</v>
      </c>
      <c r="AH107" s="52" t="s">
        <v>5</v>
      </c>
      <c r="AI107" s="52" t="s">
        <v>6</v>
      </c>
      <c r="AJ107" s="52" t="s">
        <v>140</v>
      </c>
      <c r="AK107" s="52" t="s">
        <v>141</v>
      </c>
      <c r="AL107" s="52" t="s">
        <v>142</v>
      </c>
      <c r="AM107" s="52" t="s">
        <v>143</v>
      </c>
      <c r="AN107" s="52" t="s">
        <v>144</v>
      </c>
      <c r="AO107" s="52" t="s">
        <v>5</v>
      </c>
      <c r="AP107" s="52" t="s">
        <v>6</v>
      </c>
      <c r="AQ107" s="52" t="s">
        <v>145</v>
      </c>
      <c r="AR107" s="52" t="s">
        <v>146</v>
      </c>
      <c r="AS107" s="52" t="s">
        <v>147</v>
      </c>
      <c r="AT107" s="52" t="s">
        <v>148</v>
      </c>
      <c r="AU107" s="52" t="s">
        <v>149</v>
      </c>
      <c r="AV107" s="52" t="s">
        <v>150</v>
      </c>
      <c r="AW107" s="52" t="s">
        <v>151</v>
      </c>
      <c r="AX107" s="52" t="s">
        <v>152</v>
      </c>
      <c r="AY107" s="52" t="s">
        <v>153</v>
      </c>
      <c r="AZ107" s="52" t="s">
        <v>154</v>
      </c>
      <c r="BA107" s="52" t="s">
        <v>155</v>
      </c>
      <c r="BB107" s="52" t="s">
        <v>156</v>
      </c>
      <c r="BC107" s="52" t="s">
        <v>6</v>
      </c>
      <c r="BD107" s="52" t="s">
        <v>157</v>
      </c>
      <c r="BE107" s="52" t="s">
        <v>158</v>
      </c>
      <c r="BF107" s="52" t="s">
        <v>159</v>
      </c>
      <c r="BG107" s="52" t="s">
        <v>160</v>
      </c>
      <c r="BH107" s="52" t="s">
        <v>161</v>
      </c>
      <c r="BI107" s="52" t="s">
        <v>162</v>
      </c>
      <c r="BJ107" s="52" t="s">
        <v>163</v>
      </c>
      <c r="BK107" s="52" t="s">
        <v>6</v>
      </c>
      <c r="BL107" s="52" t="s">
        <v>0</v>
      </c>
      <c r="BM107" s="52" t="s">
        <v>1</v>
      </c>
      <c r="BN107" s="52" t="s">
        <v>164</v>
      </c>
      <c r="BO107" s="52" t="s">
        <v>2</v>
      </c>
      <c r="BP107" s="52" t="s">
        <v>3</v>
      </c>
      <c r="BQ107" s="52" t="s">
        <v>4</v>
      </c>
      <c r="BR107" s="52" t="s">
        <v>5</v>
      </c>
      <c r="BS107" s="52" t="s">
        <v>6</v>
      </c>
      <c r="BT107" s="52" t="s">
        <v>131</v>
      </c>
      <c r="BU107" s="52" t="s">
        <v>132</v>
      </c>
      <c r="BV107" s="52" t="s">
        <v>6</v>
      </c>
    </row>
    <row r="108" spans="1:77" s="52" customFormat="1" hidden="1" x14ac:dyDescent="0.2">
      <c r="V108" s="52" t="s">
        <v>165</v>
      </c>
      <c r="W108" s="52" t="s">
        <v>354</v>
      </c>
    </row>
    <row r="109" spans="1:77" s="52" customFormat="1" hidden="1" x14ac:dyDescent="0.2">
      <c r="X109" s="52" t="s">
        <v>166</v>
      </c>
      <c r="Y109" s="52" t="s">
        <v>167</v>
      </c>
      <c r="Z109" s="52" t="s">
        <v>168</v>
      </c>
      <c r="AA109" s="52" t="s">
        <v>169</v>
      </c>
      <c r="BR109" s="119"/>
      <c r="BS109" s="119"/>
      <c r="BT109" s="119"/>
      <c r="BU109" s="119"/>
      <c r="BV109" s="119"/>
      <c r="BW109" s="119" t="s">
        <v>170</v>
      </c>
      <c r="BX109" s="119" t="s">
        <v>170</v>
      </c>
      <c r="BY109" s="119" t="s">
        <v>170</v>
      </c>
    </row>
    <row r="110" spans="1:77" s="126" customFormat="1" hidden="1" x14ac:dyDescent="0.2">
      <c r="C110" s="126" t="s">
        <v>453</v>
      </c>
      <c r="D110" s="127"/>
      <c r="E110" s="127"/>
      <c r="F110" s="127"/>
      <c r="T110" s="126" t="s">
        <v>170</v>
      </c>
      <c r="U110" s="126" t="s">
        <v>170</v>
      </c>
      <c r="V110" s="126" t="s">
        <v>170</v>
      </c>
      <c r="W110" s="126" t="s">
        <v>170</v>
      </c>
      <c r="X110" s="126" t="s">
        <v>170</v>
      </c>
      <c r="Y110" s="126" t="s">
        <v>170</v>
      </c>
      <c r="Z110" s="126" t="s">
        <v>170</v>
      </c>
      <c r="AA110" s="126" t="s">
        <v>170</v>
      </c>
      <c r="AB110" s="126" t="s">
        <v>170</v>
      </c>
      <c r="AC110" s="126" t="s">
        <v>170</v>
      </c>
      <c r="AD110" s="126" t="s">
        <v>170</v>
      </c>
      <c r="AE110" s="126" t="s">
        <v>170</v>
      </c>
      <c r="AF110" s="126" t="s">
        <v>170</v>
      </c>
      <c r="AG110" s="126" t="s">
        <v>170</v>
      </c>
      <c r="AH110" s="126" t="s">
        <v>170</v>
      </c>
      <c r="AI110" s="126" t="s">
        <v>170</v>
      </c>
      <c r="AJ110" s="126" t="s">
        <v>170</v>
      </c>
      <c r="AK110" s="126" t="s">
        <v>170</v>
      </c>
      <c r="AL110" s="126" t="s">
        <v>170</v>
      </c>
      <c r="AM110" s="126" t="s">
        <v>170</v>
      </c>
      <c r="AN110" s="126" t="s">
        <v>170</v>
      </c>
      <c r="BJ110" s="126" t="s">
        <v>170</v>
      </c>
      <c r="BK110" s="126" t="s">
        <v>170</v>
      </c>
      <c r="BL110" s="126" t="s">
        <v>170</v>
      </c>
      <c r="BM110" s="126" t="s">
        <v>170</v>
      </c>
      <c r="BN110" s="126" t="s">
        <v>170</v>
      </c>
      <c r="BO110" s="126" t="s">
        <v>170</v>
      </c>
      <c r="BP110" s="126" t="s">
        <v>170</v>
      </c>
      <c r="BQ110" s="126" t="s">
        <v>170</v>
      </c>
    </row>
    <row r="111" spans="1:77" s="126" customFormat="1" hidden="1" x14ac:dyDescent="0.2">
      <c r="A111" s="126" t="s">
        <v>318</v>
      </c>
      <c r="B111" s="127">
        <f>VLOOKUP($F$7,地域!$K$7:$L$55,2,FALSE)</f>
        <v>270000</v>
      </c>
      <c r="C111" s="127" t="str">
        <f>VLOOKUP($F$7,地域!$M$7:$N$55,2,FALSE)</f>
        <v>大阪府</v>
      </c>
      <c r="E111" s="126">
        <f>IFERROR(VLOOKUP($B111,'1月男'!$A$8:$BU$90,E$160,FALSE),0)</f>
        <v>89</v>
      </c>
      <c r="F111" s="126">
        <f>IFERROR(VLOOKUP($B111,'1月男'!$A$8:$BU$90,F$160,FALSE),0)</f>
        <v>2.1052985159537898</v>
      </c>
      <c r="G111" s="126">
        <f>IFERROR(VLOOKUP($B111,'1月男'!$A$8:$BU$90,G$160,FALSE),0)</f>
        <v>24.788192203971999</v>
      </c>
      <c r="H111" s="126">
        <f>IFERROR(VLOOKUP($B111,'1月男'!$A$8:$BU$90,H$160,FALSE),0)</f>
        <v>3</v>
      </c>
      <c r="I111" s="126">
        <f>IFERROR(VLOOKUP($B111,'1月男'!$A$8:$BU$90,I$160,FALSE),0)</f>
        <v>11</v>
      </c>
      <c r="J111" s="126">
        <f>IFERROR(VLOOKUP($B111,'1月男'!$A$8:$BU$90,J$160,FALSE),0)</f>
        <v>10</v>
      </c>
      <c r="K111" s="126">
        <f>IFERROR(VLOOKUP($B111,'1月男'!$A$8:$BU$90,K$160,FALSE),0)</f>
        <v>14</v>
      </c>
      <c r="L111" s="126">
        <f>IFERROR(VLOOKUP($B111,'1月男'!$A$8:$BU$90,L$160,FALSE),0)</f>
        <v>16</v>
      </c>
      <c r="M111" s="126">
        <f>IFERROR(VLOOKUP($B111,'1月男'!$A$8:$BU$90,M$160,FALSE),0)</f>
        <v>15</v>
      </c>
      <c r="N111" s="126">
        <f>IFERROR(VLOOKUP($B111,'1月男'!$A$8:$BU$90,N$160,FALSE),0)</f>
        <v>12</v>
      </c>
      <c r="O111" s="126">
        <f>IFERROR(VLOOKUP($B111,'1月男'!$A$8:$BU$90,O$160,FALSE),0)</f>
        <v>8</v>
      </c>
      <c r="P111" s="126">
        <f>IFERROR(VLOOKUP($B111,'1月男'!$A$8:$BU$90,P$160,FALSE),0)</f>
        <v>0</v>
      </c>
      <c r="Q111" s="126">
        <f>IFERROR(VLOOKUP($B111,'1月男'!$A$8:$BU$90,Q$160,FALSE),0)</f>
        <v>49</v>
      </c>
      <c r="R111" s="126">
        <f>IFERROR(VLOOKUP($B111,'1月男'!$A$8:$BU$90,R$160,FALSE),0)</f>
        <v>39</v>
      </c>
      <c r="S111" s="126">
        <f>IFERROR(VLOOKUP($B111,'1月男'!$A$8:$BU$90,S$160,FALSE),0)</f>
        <v>1</v>
      </c>
      <c r="T111" s="126">
        <f>IFERROR(VLOOKUP($B111,'1月男'!$A$8:$BU$90,T$160,FALSE),0)</f>
        <v>39</v>
      </c>
      <c r="U111" s="126">
        <f>IFERROR(VLOOKUP($B111,'1月男'!$A$8:$BU$90,U$160,FALSE),0)</f>
        <v>48</v>
      </c>
      <c r="V111" s="126">
        <f>IFERROR(VLOOKUP($B111,'1月男'!$A$8:$BU$90,V$160,FALSE),0)</f>
        <v>5</v>
      </c>
      <c r="W111" s="126">
        <f>IFERROR(VLOOKUP($B111,'1月男'!$A$8:$BU$90,W$160,FALSE),0)</f>
        <v>43</v>
      </c>
      <c r="X111" s="126">
        <f>IFERROR(VLOOKUP($B111,'1月男'!$A$8:$BU$90,X$160,FALSE),0)</f>
        <v>1</v>
      </c>
      <c r="Y111" s="126">
        <f>IFERROR(VLOOKUP($B111,'1月男'!$A$8:$BU$90,Y$160,FALSE),0)</f>
        <v>4</v>
      </c>
      <c r="Z111" s="126">
        <f>IFERROR(VLOOKUP($B111,'1月男'!$A$8:$BU$90,Z$160,FALSE),0)</f>
        <v>30</v>
      </c>
      <c r="AA111" s="126">
        <f>IFERROR(VLOOKUP($B111,'1月男'!$A$8:$BU$90,AA$160,FALSE),0)</f>
        <v>8</v>
      </c>
      <c r="AB111" s="126">
        <f>IFERROR(VLOOKUP($B111,'1月男'!$A$8:$BU$90,AB$160,FALSE),0)</f>
        <v>2</v>
      </c>
      <c r="AC111" s="126">
        <f>IFERROR(VLOOKUP($B111,'1月男'!$A$8:$BU$90,AC$160,FALSE),0)</f>
        <v>57</v>
      </c>
      <c r="AD111" s="126">
        <f>IFERROR(VLOOKUP($B111,'1月男'!$A$8:$BU$90,AD$160,FALSE),0)</f>
        <v>2</v>
      </c>
      <c r="AE111" s="126">
        <f>IFERROR(VLOOKUP($B111,'1月男'!$A$8:$BU$90,AE$160,FALSE),0)</f>
        <v>5</v>
      </c>
      <c r="AF111" s="126">
        <f>IFERROR(VLOOKUP($B111,'1月男'!$A$8:$BU$90,AF$160,FALSE),0)</f>
        <v>4</v>
      </c>
      <c r="AG111" s="126">
        <f>IFERROR(VLOOKUP($B111,'1月男'!$A$8:$BU$90,AG$160,FALSE),0)</f>
        <v>4</v>
      </c>
      <c r="AH111" s="126">
        <f>IFERROR(VLOOKUP($B111,'1月男'!$A$8:$BU$90,AH$160,FALSE),0)</f>
        <v>17</v>
      </c>
      <c r="AI111" s="126">
        <f>IFERROR(VLOOKUP($B111,'1月男'!$A$8:$BU$90,AI$160,FALSE),0)</f>
        <v>0</v>
      </c>
      <c r="AJ111" s="126">
        <f>IFERROR(VLOOKUP($B111,'1月男'!$A$8:$BU$90,AJ$160,FALSE),0)</f>
        <v>58</v>
      </c>
      <c r="AK111" s="126">
        <f>IFERROR(VLOOKUP($B111,'1月男'!$A$8:$BU$90,AK$160,FALSE),0)</f>
        <v>0</v>
      </c>
      <c r="AL111" s="126">
        <f>IFERROR(VLOOKUP($B111,'1月男'!$A$8:$BU$90,AL$160,FALSE),0)</f>
        <v>6</v>
      </c>
      <c r="AM111" s="126">
        <f>IFERROR(VLOOKUP($B111,'1月男'!$A$8:$BU$90,AM$160,FALSE),0)</f>
        <v>17</v>
      </c>
      <c r="AN111" s="126">
        <f>IFERROR(VLOOKUP($B111,'1月男'!$A$8:$BU$90,AN$160,FALSE),0)</f>
        <v>3</v>
      </c>
      <c r="AO111" s="126">
        <f>IFERROR(VLOOKUP($B111,'1月男'!$A$8:$BU$90,AO$160,FALSE),0)</f>
        <v>5</v>
      </c>
      <c r="AP111" s="126">
        <f>IFERROR(VLOOKUP($B111,'1月男'!$A$8:$BU$90,AP$160,FALSE),0)</f>
        <v>0</v>
      </c>
      <c r="AQ111" s="126">
        <f>IFERROR(VLOOKUP($B111,'1月男'!$A$8:$BU$90,AQ$160,FALSE),0)</f>
        <v>2</v>
      </c>
      <c r="AR111" s="126">
        <f>IFERROR(VLOOKUP($B111,'1月男'!$A$8:$BU$90,AR$160,FALSE),0)</f>
        <v>4</v>
      </c>
      <c r="AS111" s="126">
        <f>IFERROR(VLOOKUP($B111,'1月男'!$A$8:$BU$90,AS$160,FALSE),0)</f>
        <v>8</v>
      </c>
      <c r="AT111" s="126">
        <f>IFERROR(VLOOKUP($B111,'1月男'!$A$8:$BU$90,AT$160,FALSE),0)</f>
        <v>5</v>
      </c>
      <c r="AU111" s="126">
        <f>IFERROR(VLOOKUP($B111,'1月男'!$A$8:$BU$90,AU$160,FALSE),0)</f>
        <v>3</v>
      </c>
      <c r="AV111" s="126">
        <f>IFERROR(VLOOKUP($B111,'1月男'!$A$8:$BU$90,AV$160,FALSE),0)</f>
        <v>7</v>
      </c>
      <c r="AW111" s="126">
        <f>IFERROR(VLOOKUP($B111,'1月男'!$A$8:$BU$90,AW$160,FALSE),0)</f>
        <v>7</v>
      </c>
      <c r="AX111" s="126">
        <f>IFERROR(VLOOKUP($B111,'1月男'!$A$8:$BU$90,AX$160,FALSE),0)</f>
        <v>9</v>
      </c>
      <c r="AY111" s="126">
        <f>IFERROR(VLOOKUP($B111,'1月男'!$A$8:$BU$90,AY$160,FALSE),0)</f>
        <v>3</v>
      </c>
      <c r="AZ111" s="126">
        <f>IFERROR(VLOOKUP($B111,'1月男'!$A$8:$BU$90,AZ$160,FALSE),0)</f>
        <v>5</v>
      </c>
      <c r="BA111" s="126">
        <f>IFERROR(VLOOKUP($B111,'1月男'!$A$8:$BU$90,BA$160,FALSE),0)</f>
        <v>4</v>
      </c>
      <c r="BB111" s="126">
        <f>IFERROR(VLOOKUP($B111,'1月男'!$A$8:$BU$90,BB$160,FALSE),0)</f>
        <v>7</v>
      </c>
      <c r="BC111" s="126">
        <f>IFERROR(VLOOKUP($B111,'1月男'!$A$8:$BU$90,BC$160,FALSE),0)</f>
        <v>25</v>
      </c>
      <c r="BD111" s="126">
        <f>IFERROR(VLOOKUP($B111,'1月男'!$A$8:$BU$90,BD$160,FALSE),0)</f>
        <v>19</v>
      </c>
      <c r="BE111" s="126">
        <f>IFERROR(VLOOKUP($B111,'1月男'!$A$8:$BU$90,BE$160,FALSE),0)</f>
        <v>17</v>
      </c>
      <c r="BF111" s="126">
        <f>IFERROR(VLOOKUP($B111,'1月男'!$A$8:$BU$90,BF$160,FALSE),0)</f>
        <v>13</v>
      </c>
      <c r="BG111" s="126">
        <f>IFERROR(VLOOKUP($B111,'1月男'!$A$8:$BU$90,BG$160,FALSE),0)</f>
        <v>12</v>
      </c>
      <c r="BH111" s="126">
        <f>IFERROR(VLOOKUP($B111,'1月男'!$A$8:$BU$90,BH$160,FALSE),0)</f>
        <v>9</v>
      </c>
      <c r="BI111" s="126">
        <f>IFERROR(VLOOKUP($B111,'1月男'!$A$8:$BU$90,BI$160,FALSE),0)</f>
        <v>8</v>
      </c>
      <c r="BJ111" s="126">
        <f>IFERROR(VLOOKUP($B111,'1月男'!$A$8:$BU$90,BJ$160,FALSE),0)</f>
        <v>10</v>
      </c>
      <c r="BK111" s="126">
        <f>IFERROR(VLOOKUP($B111,'1月男'!$A$8:$BU$90,BK$160,FALSE),0)</f>
        <v>1</v>
      </c>
      <c r="BL111" s="126">
        <f>IFERROR(VLOOKUP($B111,'1月男'!$A$8:$BU$90,BL$160,FALSE),0)</f>
        <v>27</v>
      </c>
      <c r="BM111" s="126">
        <f>IFERROR(VLOOKUP($B111,'1月男'!$A$8:$BU$90,BM$160,FALSE),0)</f>
        <v>55</v>
      </c>
      <c r="BN111" s="126">
        <f>IFERROR(VLOOKUP($B111,'1月男'!$A$8:$BU$90,BN$160,FALSE),0)</f>
        <v>24</v>
      </c>
      <c r="BO111" s="126">
        <f>IFERROR(VLOOKUP($B111,'1月男'!$A$8:$BU$90,BO$160,FALSE),0)</f>
        <v>15</v>
      </c>
      <c r="BP111" s="126">
        <f>IFERROR(VLOOKUP($B111,'1月男'!$A$8:$BU$90,BP$160,FALSE),0)</f>
        <v>4</v>
      </c>
      <c r="BQ111" s="126">
        <f>IFERROR(VLOOKUP($B111,'1月男'!$A$8:$BU$90,BQ$160,FALSE),0)</f>
        <v>4</v>
      </c>
      <c r="BR111" s="126">
        <f>IFERROR(VLOOKUP($B111,'1月男'!$A$8:$BU$90,BR$160,FALSE),0)</f>
        <v>8</v>
      </c>
      <c r="BS111" s="126">
        <f>IFERROR(VLOOKUP($B111,'1月男'!$A$8:$BU$90,BS$160,FALSE),0)</f>
        <v>5</v>
      </c>
      <c r="BT111" s="126">
        <f>IFERROR(VLOOKUP($B111,'1月男'!$A$8:$BU$90,BT$160,FALSE),0)</f>
        <v>14</v>
      </c>
      <c r="BU111" s="126">
        <f>IFERROR(VLOOKUP($B111,'1月男'!$A$8:$BU$90,BU$160,FALSE),0)</f>
        <v>68</v>
      </c>
      <c r="BV111" s="126">
        <f>IFERROR(VLOOKUP($B111,'1月男'!$A$8:$BU$90,BV$160,FALSE),0)</f>
        <v>7</v>
      </c>
      <c r="BX111" s="120" t="s">
        <v>170</v>
      </c>
      <c r="BY111" s="120" t="s">
        <v>170</v>
      </c>
    </row>
    <row r="112" spans="1:77" s="120" customFormat="1" hidden="1" x14ac:dyDescent="0.2">
      <c r="A112" s="120" t="s">
        <v>319</v>
      </c>
      <c r="B112" s="128">
        <f>B111</f>
        <v>270000</v>
      </c>
      <c r="C112" s="128" t="str">
        <f>C111</f>
        <v>大阪府</v>
      </c>
      <c r="E112" s="126">
        <f>IFERROR(VLOOKUP($B112,'1月女'!$A$8:$BU$90,E$160,FALSE),0)</f>
        <v>36</v>
      </c>
      <c r="F112" s="126">
        <f>IFERROR(VLOOKUP($B112,'1月女'!$A$8:$BU$90,F$160,FALSE),0)</f>
        <v>0.78999480358973595</v>
      </c>
      <c r="G112" s="126">
        <f>IFERROR(VLOOKUP($B112,'1月女'!$A$8:$BU$90,G$160,FALSE),0)</f>
        <v>9.3015517196856106</v>
      </c>
      <c r="H112" s="126">
        <f>IFERROR(VLOOKUP($B112,'1月女'!$A$8:$BU$90,H$160,FALSE),0)</f>
        <v>2</v>
      </c>
      <c r="I112" s="126">
        <f>IFERROR(VLOOKUP($B112,'1月女'!$A$8:$BU$90,I$160,FALSE),0)</f>
        <v>4</v>
      </c>
      <c r="J112" s="126">
        <f>IFERROR(VLOOKUP($B112,'1月女'!$A$8:$BU$90,J$160,FALSE),0)</f>
        <v>6</v>
      </c>
      <c r="K112" s="126">
        <f>IFERROR(VLOOKUP($B112,'1月女'!$A$8:$BU$90,K$160,FALSE),0)</f>
        <v>5</v>
      </c>
      <c r="L112" s="126">
        <f>IFERROR(VLOOKUP($B112,'1月女'!$A$8:$BU$90,L$160,FALSE),0)</f>
        <v>9</v>
      </c>
      <c r="M112" s="126">
        <f>IFERROR(VLOOKUP($B112,'1月女'!$A$8:$BU$90,M$160,FALSE),0)</f>
        <v>6</v>
      </c>
      <c r="N112" s="126">
        <f>IFERROR(VLOOKUP($B112,'1月女'!$A$8:$BU$90,N$160,FALSE),0)</f>
        <v>1</v>
      </c>
      <c r="O112" s="126">
        <f>IFERROR(VLOOKUP($B112,'1月女'!$A$8:$BU$90,O$160,FALSE),0)</f>
        <v>3</v>
      </c>
      <c r="P112" s="126">
        <f>IFERROR(VLOOKUP($B112,'1月女'!$A$8:$BU$90,P$160,FALSE),0)</f>
        <v>0</v>
      </c>
      <c r="Q112" s="126">
        <f>IFERROR(VLOOKUP($B112,'1月女'!$A$8:$BU$90,Q$160,FALSE),0)</f>
        <v>24</v>
      </c>
      <c r="R112" s="126">
        <f>IFERROR(VLOOKUP($B112,'1月女'!$A$8:$BU$90,R$160,FALSE),0)</f>
        <v>12</v>
      </c>
      <c r="S112" s="126">
        <f>IFERROR(VLOOKUP($B112,'1月女'!$A$8:$BU$90,S$160,FALSE),0)</f>
        <v>0</v>
      </c>
      <c r="T112" s="126">
        <f>IFERROR(VLOOKUP($B112,'1月女'!$A$8:$BU$90,T$160,FALSE),0)</f>
        <v>11</v>
      </c>
      <c r="U112" s="126">
        <f>IFERROR(VLOOKUP($B112,'1月女'!$A$8:$BU$90,U$160,FALSE),0)</f>
        <v>25</v>
      </c>
      <c r="V112" s="126">
        <f>IFERROR(VLOOKUP($B112,'1月女'!$A$8:$BU$90,V$160,FALSE),0)</f>
        <v>1</v>
      </c>
      <c r="W112" s="126">
        <f>IFERROR(VLOOKUP($B112,'1月女'!$A$8:$BU$90,W$160,FALSE),0)</f>
        <v>24</v>
      </c>
      <c r="X112" s="126">
        <f>IFERROR(VLOOKUP($B112,'1月女'!$A$8:$BU$90,X$160,FALSE),0)</f>
        <v>7</v>
      </c>
      <c r="Y112" s="126">
        <f>IFERROR(VLOOKUP($B112,'1月女'!$A$8:$BU$90,Y$160,FALSE),0)</f>
        <v>1</v>
      </c>
      <c r="Z112" s="126">
        <f>IFERROR(VLOOKUP($B112,'1月女'!$A$8:$BU$90,Z$160,FALSE),0)</f>
        <v>13</v>
      </c>
      <c r="AA112" s="126">
        <f>IFERROR(VLOOKUP($B112,'1月女'!$A$8:$BU$90,AA$160,FALSE),0)</f>
        <v>3</v>
      </c>
      <c r="AB112" s="126">
        <f>IFERROR(VLOOKUP($B112,'1月女'!$A$8:$BU$90,AB$160,FALSE),0)</f>
        <v>0</v>
      </c>
      <c r="AC112" s="126">
        <f>IFERROR(VLOOKUP($B112,'1月女'!$A$8:$BU$90,AC$160,FALSE),0)</f>
        <v>29</v>
      </c>
      <c r="AD112" s="126">
        <f>IFERROR(VLOOKUP($B112,'1月女'!$A$8:$BU$90,AD$160,FALSE),0)</f>
        <v>2</v>
      </c>
      <c r="AE112" s="126">
        <f>IFERROR(VLOOKUP($B112,'1月女'!$A$8:$BU$90,AE$160,FALSE),0)</f>
        <v>0</v>
      </c>
      <c r="AF112" s="126">
        <f>IFERROR(VLOOKUP($B112,'1月女'!$A$8:$BU$90,AF$160,FALSE),0)</f>
        <v>0</v>
      </c>
      <c r="AG112" s="126">
        <f>IFERROR(VLOOKUP($B112,'1月女'!$A$8:$BU$90,AG$160,FALSE),0)</f>
        <v>0</v>
      </c>
      <c r="AH112" s="126">
        <f>IFERROR(VLOOKUP($B112,'1月女'!$A$8:$BU$90,AH$160,FALSE),0)</f>
        <v>5</v>
      </c>
      <c r="AI112" s="126">
        <f>IFERROR(VLOOKUP($B112,'1月女'!$A$8:$BU$90,AI$160,FALSE),0)</f>
        <v>0</v>
      </c>
      <c r="AJ112" s="126">
        <f>IFERROR(VLOOKUP($B112,'1月女'!$A$8:$BU$90,AJ$160,FALSE),0)</f>
        <v>16</v>
      </c>
      <c r="AK112" s="126">
        <f>IFERROR(VLOOKUP($B112,'1月女'!$A$8:$BU$90,AK$160,FALSE),0)</f>
        <v>5</v>
      </c>
      <c r="AL112" s="126">
        <f>IFERROR(VLOOKUP($B112,'1月女'!$A$8:$BU$90,AL$160,FALSE),0)</f>
        <v>0</v>
      </c>
      <c r="AM112" s="126">
        <f>IFERROR(VLOOKUP($B112,'1月女'!$A$8:$BU$90,AM$160,FALSE),0)</f>
        <v>12</v>
      </c>
      <c r="AN112" s="126">
        <f>IFERROR(VLOOKUP($B112,'1月女'!$A$8:$BU$90,AN$160,FALSE),0)</f>
        <v>1</v>
      </c>
      <c r="AO112" s="126">
        <f>IFERROR(VLOOKUP($B112,'1月女'!$A$8:$BU$90,AO$160,FALSE),0)</f>
        <v>2</v>
      </c>
      <c r="AP112" s="126">
        <f>IFERROR(VLOOKUP($B112,'1月女'!$A$8:$BU$90,AP$160,FALSE),0)</f>
        <v>0</v>
      </c>
      <c r="AQ112" s="126">
        <f>IFERROR(VLOOKUP($B112,'1月女'!$A$8:$BU$90,AQ$160,FALSE),0)</f>
        <v>3</v>
      </c>
      <c r="AR112" s="126">
        <f>IFERROR(VLOOKUP($B112,'1月女'!$A$8:$BU$90,AR$160,FALSE),0)</f>
        <v>4</v>
      </c>
      <c r="AS112" s="126">
        <f>IFERROR(VLOOKUP($B112,'1月女'!$A$8:$BU$90,AS$160,FALSE),0)</f>
        <v>4</v>
      </c>
      <c r="AT112" s="126">
        <f>IFERROR(VLOOKUP($B112,'1月女'!$A$8:$BU$90,AT$160,FALSE),0)</f>
        <v>1</v>
      </c>
      <c r="AU112" s="126">
        <f>IFERROR(VLOOKUP($B112,'1月女'!$A$8:$BU$90,AU$160,FALSE),0)</f>
        <v>1</v>
      </c>
      <c r="AV112" s="126">
        <f>IFERROR(VLOOKUP($B112,'1月女'!$A$8:$BU$90,AV$160,FALSE),0)</f>
        <v>5</v>
      </c>
      <c r="AW112" s="126">
        <f>IFERROR(VLOOKUP($B112,'1月女'!$A$8:$BU$90,AW$160,FALSE),0)</f>
        <v>2</v>
      </c>
      <c r="AX112" s="126">
        <f>IFERROR(VLOOKUP($B112,'1月女'!$A$8:$BU$90,AX$160,FALSE),0)</f>
        <v>9</v>
      </c>
      <c r="AY112" s="126">
        <f>IFERROR(VLOOKUP($B112,'1月女'!$A$8:$BU$90,AY$160,FALSE),0)</f>
        <v>1</v>
      </c>
      <c r="AZ112" s="126">
        <f>IFERROR(VLOOKUP($B112,'1月女'!$A$8:$BU$90,AZ$160,FALSE),0)</f>
        <v>2</v>
      </c>
      <c r="BA112" s="126">
        <f>IFERROR(VLOOKUP($B112,'1月女'!$A$8:$BU$90,BA$160,FALSE),0)</f>
        <v>1</v>
      </c>
      <c r="BB112" s="126">
        <f>IFERROR(VLOOKUP($B112,'1月女'!$A$8:$BU$90,BB$160,FALSE),0)</f>
        <v>0</v>
      </c>
      <c r="BC112" s="126">
        <f>IFERROR(VLOOKUP($B112,'1月女'!$A$8:$BU$90,BC$160,FALSE),0)</f>
        <v>3</v>
      </c>
      <c r="BD112" s="126">
        <f>IFERROR(VLOOKUP($B112,'1月女'!$A$8:$BU$90,BD$160,FALSE),0)</f>
        <v>5</v>
      </c>
      <c r="BE112" s="126">
        <f>IFERROR(VLOOKUP($B112,'1月女'!$A$8:$BU$90,BE$160,FALSE),0)</f>
        <v>6</v>
      </c>
      <c r="BF112" s="126">
        <f>IFERROR(VLOOKUP($B112,'1月女'!$A$8:$BU$90,BF$160,FALSE),0)</f>
        <v>5</v>
      </c>
      <c r="BG112" s="126">
        <f>IFERROR(VLOOKUP($B112,'1月女'!$A$8:$BU$90,BG$160,FALSE),0)</f>
        <v>4</v>
      </c>
      <c r="BH112" s="126">
        <f>IFERROR(VLOOKUP($B112,'1月女'!$A$8:$BU$90,BH$160,FALSE),0)</f>
        <v>6</v>
      </c>
      <c r="BI112" s="126">
        <f>IFERROR(VLOOKUP($B112,'1月女'!$A$8:$BU$90,BI$160,FALSE),0)</f>
        <v>3</v>
      </c>
      <c r="BJ112" s="126">
        <f>IFERROR(VLOOKUP($B112,'1月女'!$A$8:$BU$90,BJ$160,FALSE),0)</f>
        <v>7</v>
      </c>
      <c r="BK112" s="126">
        <f>IFERROR(VLOOKUP($B112,'1月女'!$A$8:$BU$90,BK$160,FALSE),0)</f>
        <v>0</v>
      </c>
      <c r="BL112" s="126">
        <f>IFERROR(VLOOKUP($B112,'1月女'!$A$8:$BU$90,BL$160,FALSE),0)</f>
        <v>10</v>
      </c>
      <c r="BM112" s="126">
        <f>IFERROR(VLOOKUP($B112,'1月女'!$A$8:$BU$90,BM$160,FALSE),0)</f>
        <v>44</v>
      </c>
      <c r="BN112" s="126">
        <f>IFERROR(VLOOKUP($B112,'1月女'!$A$8:$BU$90,BN$160,FALSE),0)</f>
        <v>2</v>
      </c>
      <c r="BO112" s="126">
        <f>IFERROR(VLOOKUP($B112,'1月女'!$A$8:$BU$90,BO$160,FALSE),0)</f>
        <v>3</v>
      </c>
      <c r="BP112" s="126">
        <f>IFERROR(VLOOKUP($B112,'1月女'!$A$8:$BU$90,BP$160,FALSE),0)</f>
        <v>2</v>
      </c>
      <c r="BQ112" s="126">
        <f>IFERROR(VLOOKUP($B112,'1月女'!$A$8:$BU$90,BQ$160,FALSE),0)</f>
        <v>1</v>
      </c>
      <c r="BR112" s="126">
        <f>IFERROR(VLOOKUP($B112,'1月女'!$A$8:$BU$90,BR$160,FALSE),0)</f>
        <v>0</v>
      </c>
      <c r="BS112" s="126">
        <f>IFERROR(VLOOKUP($B112,'1月女'!$A$8:$BU$90,BS$160,FALSE),0)</f>
        <v>0</v>
      </c>
      <c r="BT112" s="126">
        <f>IFERROR(VLOOKUP($B112,'1月女'!$A$8:$BU$90,BT$160,FALSE),0)</f>
        <v>13</v>
      </c>
      <c r="BU112" s="126">
        <f>IFERROR(VLOOKUP($B112,'1月女'!$A$8:$BU$90,BU$160,FALSE),0)</f>
        <v>22</v>
      </c>
      <c r="BV112" s="126">
        <f>IFERROR(VLOOKUP($B112,'1月女'!$A$8:$BU$90,BV$160,FALSE),0)</f>
        <v>1</v>
      </c>
      <c r="BW112" s="126"/>
    </row>
    <row r="113" spans="1:75" hidden="1" x14ac:dyDescent="0.2">
      <c r="A113" s="1" t="s">
        <v>320</v>
      </c>
      <c r="B113" s="128">
        <f t="shared" ref="B113:B115" si="48">B112</f>
        <v>270000</v>
      </c>
      <c r="C113" s="128" t="str">
        <f t="shared" ref="C113:C115" si="49">C112</f>
        <v>大阪府</v>
      </c>
      <c r="E113" s="126">
        <f>IFERROR(VLOOKUP($B113,'1月総数'!$A$8:$BU$90,E$160,FALSE),0)</f>
        <v>125</v>
      </c>
      <c r="F113" s="126">
        <f>IFERROR(VLOOKUP($B113,'1月総数'!$A$8:$BU$90,F$160,FALSE),0)</f>
        <v>1.4229736939975901</v>
      </c>
      <c r="G113" s="126">
        <f>IFERROR(VLOOKUP($B113,'1月総数'!$A$8:$BU$90,G$160,FALSE),0)</f>
        <v>16.754367687390999</v>
      </c>
      <c r="H113" s="126">
        <f>IFERROR(VLOOKUP($B113,'1月総数'!$A$8:$BU$90,H$160,FALSE),0)</f>
        <v>5</v>
      </c>
      <c r="I113" s="126">
        <f>IFERROR(VLOOKUP($B113,'1月総数'!$A$8:$BU$90,I$160,FALSE),0)</f>
        <v>15</v>
      </c>
      <c r="J113" s="126">
        <f>IFERROR(VLOOKUP($B113,'1月総数'!$A$8:$BU$90,J$160,FALSE),0)</f>
        <v>16</v>
      </c>
      <c r="K113" s="126">
        <f>IFERROR(VLOOKUP($B113,'1月総数'!$A$8:$BU$90,K$160,FALSE),0)</f>
        <v>19</v>
      </c>
      <c r="L113" s="126">
        <f>IFERROR(VLOOKUP($B113,'1月総数'!$A$8:$BU$90,L$160,FALSE),0)</f>
        <v>25</v>
      </c>
      <c r="M113" s="126">
        <f>IFERROR(VLOOKUP($B113,'1月総数'!$A$8:$BU$90,M$160,FALSE),0)</f>
        <v>21</v>
      </c>
      <c r="N113" s="126">
        <f>IFERROR(VLOOKUP($B113,'1月総数'!$A$8:$BU$90,N$160,FALSE),0)</f>
        <v>13</v>
      </c>
      <c r="O113" s="126">
        <f>IFERROR(VLOOKUP($B113,'1月総数'!$A$8:$BU$90,O$160,FALSE),0)</f>
        <v>11</v>
      </c>
      <c r="P113" s="126">
        <f>IFERROR(VLOOKUP($B113,'1月総数'!$A$8:$BU$90,P$160,FALSE),0)</f>
        <v>0</v>
      </c>
      <c r="Q113" s="126">
        <f>IFERROR(VLOOKUP($B113,'1月総数'!$A$8:$BU$90,Q$160,FALSE),0)</f>
        <v>73</v>
      </c>
      <c r="R113" s="126">
        <f>IFERROR(VLOOKUP($B113,'1月総数'!$A$8:$BU$90,R$160,FALSE),0)</f>
        <v>51</v>
      </c>
      <c r="S113" s="126">
        <f>IFERROR(VLOOKUP($B113,'1月総数'!$A$8:$BU$90,S$160,FALSE),0)</f>
        <v>1</v>
      </c>
      <c r="T113" s="126">
        <f>IFERROR(VLOOKUP($B113,'1月総数'!$A$8:$BU$90,T$160,FALSE),0)</f>
        <v>50</v>
      </c>
      <c r="U113" s="126">
        <f>IFERROR(VLOOKUP($B113,'1月総数'!$A$8:$BU$90,U$160,FALSE),0)</f>
        <v>73</v>
      </c>
      <c r="V113" s="126">
        <f>IFERROR(VLOOKUP($B113,'1月総数'!$A$8:$BU$90,V$160,FALSE),0)</f>
        <v>6</v>
      </c>
      <c r="W113" s="126">
        <f>IFERROR(VLOOKUP($B113,'1月総数'!$A$8:$BU$90,W$160,FALSE),0)</f>
        <v>67</v>
      </c>
      <c r="X113" s="126">
        <f>IFERROR(VLOOKUP($B113,'1月総数'!$A$8:$BU$90,X$160,FALSE),0)</f>
        <v>8</v>
      </c>
      <c r="Y113" s="126">
        <f>IFERROR(VLOOKUP($B113,'1月総数'!$A$8:$BU$90,Y$160,FALSE),0)</f>
        <v>5</v>
      </c>
      <c r="Z113" s="126">
        <f>IFERROR(VLOOKUP($B113,'1月総数'!$A$8:$BU$90,Z$160,FALSE),0)</f>
        <v>43</v>
      </c>
      <c r="AA113" s="126">
        <f>IFERROR(VLOOKUP($B113,'1月総数'!$A$8:$BU$90,AA$160,FALSE),0)</f>
        <v>11</v>
      </c>
      <c r="AB113" s="126">
        <f>IFERROR(VLOOKUP($B113,'1月総数'!$A$8:$BU$90,AB$160,FALSE),0)</f>
        <v>2</v>
      </c>
      <c r="AC113" s="126">
        <f>IFERROR(VLOOKUP($B113,'1月総数'!$A$8:$BU$90,AC$160,FALSE),0)</f>
        <v>86</v>
      </c>
      <c r="AD113" s="126">
        <f>IFERROR(VLOOKUP($B113,'1月総数'!$A$8:$BU$90,AD$160,FALSE),0)</f>
        <v>4</v>
      </c>
      <c r="AE113" s="126">
        <f>IFERROR(VLOOKUP($B113,'1月総数'!$A$8:$BU$90,AE$160,FALSE),0)</f>
        <v>5</v>
      </c>
      <c r="AF113" s="126">
        <f>IFERROR(VLOOKUP($B113,'1月総数'!$A$8:$BU$90,AF$160,FALSE),0)</f>
        <v>4</v>
      </c>
      <c r="AG113" s="126">
        <f>IFERROR(VLOOKUP($B113,'1月総数'!$A$8:$BU$90,AG$160,FALSE),0)</f>
        <v>4</v>
      </c>
      <c r="AH113" s="126">
        <f>IFERROR(VLOOKUP($B113,'1月総数'!$A$8:$BU$90,AH$160,FALSE),0)</f>
        <v>22</v>
      </c>
      <c r="AI113" s="126">
        <f>IFERROR(VLOOKUP($B113,'1月総数'!$A$8:$BU$90,AI$160,FALSE),0)</f>
        <v>0</v>
      </c>
      <c r="AJ113" s="126">
        <f>IFERROR(VLOOKUP($B113,'1月総数'!$A$8:$BU$90,AJ$160,FALSE),0)</f>
        <v>74</v>
      </c>
      <c r="AK113" s="126">
        <f>IFERROR(VLOOKUP($B113,'1月総数'!$A$8:$BU$90,AK$160,FALSE),0)</f>
        <v>5</v>
      </c>
      <c r="AL113" s="126">
        <f>IFERROR(VLOOKUP($B113,'1月総数'!$A$8:$BU$90,AL$160,FALSE),0)</f>
        <v>6</v>
      </c>
      <c r="AM113" s="126">
        <f>IFERROR(VLOOKUP($B113,'1月総数'!$A$8:$BU$90,AM$160,FALSE),0)</f>
        <v>29</v>
      </c>
      <c r="AN113" s="126">
        <f>IFERROR(VLOOKUP($B113,'1月総数'!$A$8:$BU$90,AN$160,FALSE),0)</f>
        <v>4</v>
      </c>
      <c r="AO113" s="126">
        <f>IFERROR(VLOOKUP($B113,'1月総数'!$A$8:$BU$90,AO$160,FALSE),0)</f>
        <v>7</v>
      </c>
      <c r="AP113" s="126">
        <f>IFERROR(VLOOKUP($B113,'1月総数'!$A$8:$BU$90,AP$160,FALSE),0)</f>
        <v>0</v>
      </c>
      <c r="AQ113" s="126">
        <f>IFERROR(VLOOKUP($B113,'1月総数'!$A$8:$BU$90,AQ$160,FALSE),0)</f>
        <v>5</v>
      </c>
      <c r="AR113" s="126">
        <f>IFERROR(VLOOKUP($B113,'1月総数'!$A$8:$BU$90,AR$160,FALSE),0)</f>
        <v>8</v>
      </c>
      <c r="AS113" s="126">
        <f>IFERROR(VLOOKUP($B113,'1月総数'!$A$8:$BU$90,AS$160,FALSE),0)</f>
        <v>12</v>
      </c>
      <c r="AT113" s="126">
        <f>IFERROR(VLOOKUP($B113,'1月総数'!$A$8:$BU$90,AT$160,FALSE),0)</f>
        <v>6</v>
      </c>
      <c r="AU113" s="126">
        <f>IFERROR(VLOOKUP($B113,'1月総数'!$A$8:$BU$90,AU$160,FALSE),0)</f>
        <v>4</v>
      </c>
      <c r="AV113" s="126">
        <f>IFERROR(VLOOKUP($B113,'1月総数'!$A$8:$BU$90,AV$160,FALSE),0)</f>
        <v>12</v>
      </c>
      <c r="AW113" s="126">
        <f>IFERROR(VLOOKUP($B113,'1月総数'!$A$8:$BU$90,AW$160,FALSE),0)</f>
        <v>9</v>
      </c>
      <c r="AX113" s="126">
        <f>IFERROR(VLOOKUP($B113,'1月総数'!$A$8:$BU$90,AX$160,FALSE),0)</f>
        <v>18</v>
      </c>
      <c r="AY113" s="126">
        <f>IFERROR(VLOOKUP($B113,'1月総数'!$A$8:$BU$90,AY$160,FALSE),0)</f>
        <v>4</v>
      </c>
      <c r="AZ113" s="126">
        <f>IFERROR(VLOOKUP($B113,'1月総数'!$A$8:$BU$90,AZ$160,FALSE),0)</f>
        <v>7</v>
      </c>
      <c r="BA113" s="126">
        <f>IFERROR(VLOOKUP($B113,'1月総数'!$A$8:$BU$90,BA$160,FALSE),0)</f>
        <v>5</v>
      </c>
      <c r="BB113" s="126">
        <f>IFERROR(VLOOKUP($B113,'1月総数'!$A$8:$BU$90,BB$160,FALSE),0)</f>
        <v>7</v>
      </c>
      <c r="BC113" s="126">
        <f>IFERROR(VLOOKUP($B113,'1月総数'!$A$8:$BU$90,BC$160,FALSE),0)</f>
        <v>28</v>
      </c>
      <c r="BD113" s="126">
        <f>IFERROR(VLOOKUP($B113,'1月総数'!$A$8:$BU$90,BD$160,FALSE),0)</f>
        <v>24</v>
      </c>
      <c r="BE113" s="126">
        <f>IFERROR(VLOOKUP($B113,'1月総数'!$A$8:$BU$90,BE$160,FALSE),0)</f>
        <v>23</v>
      </c>
      <c r="BF113" s="126">
        <f>IFERROR(VLOOKUP($B113,'1月総数'!$A$8:$BU$90,BF$160,FALSE),0)</f>
        <v>18</v>
      </c>
      <c r="BG113" s="126">
        <f>IFERROR(VLOOKUP($B113,'1月総数'!$A$8:$BU$90,BG$160,FALSE),0)</f>
        <v>16</v>
      </c>
      <c r="BH113" s="126">
        <f>IFERROR(VLOOKUP($B113,'1月総数'!$A$8:$BU$90,BH$160,FALSE),0)</f>
        <v>15</v>
      </c>
      <c r="BI113" s="126">
        <f>IFERROR(VLOOKUP($B113,'1月総数'!$A$8:$BU$90,BI$160,FALSE),0)</f>
        <v>11</v>
      </c>
      <c r="BJ113" s="126">
        <f>IFERROR(VLOOKUP($B113,'1月総数'!$A$8:$BU$90,BJ$160,FALSE),0)</f>
        <v>17</v>
      </c>
      <c r="BK113" s="126">
        <f>IFERROR(VLOOKUP($B113,'1月総数'!$A$8:$BU$90,BK$160,FALSE),0)</f>
        <v>1</v>
      </c>
      <c r="BL113" s="126">
        <f>IFERROR(VLOOKUP($B113,'1月総数'!$A$8:$BU$90,BL$160,FALSE),0)</f>
        <v>37</v>
      </c>
      <c r="BM113" s="126">
        <f>IFERROR(VLOOKUP($B113,'1月総数'!$A$8:$BU$90,BM$160,FALSE),0)</f>
        <v>99</v>
      </c>
      <c r="BN113" s="126">
        <f>IFERROR(VLOOKUP($B113,'1月総数'!$A$8:$BU$90,BN$160,FALSE),0)</f>
        <v>26</v>
      </c>
      <c r="BO113" s="126">
        <f>IFERROR(VLOOKUP($B113,'1月総数'!$A$8:$BU$90,BO$160,FALSE),0)</f>
        <v>18</v>
      </c>
      <c r="BP113" s="126">
        <f>IFERROR(VLOOKUP($B113,'1月総数'!$A$8:$BU$90,BP$160,FALSE),0)</f>
        <v>6</v>
      </c>
      <c r="BQ113" s="126">
        <f>IFERROR(VLOOKUP($B113,'1月総数'!$A$8:$BU$90,BQ$160,FALSE),0)</f>
        <v>5</v>
      </c>
      <c r="BR113" s="126">
        <f>IFERROR(VLOOKUP($B113,'1月総数'!$A$8:$BU$90,BR$160,FALSE),0)</f>
        <v>8</v>
      </c>
      <c r="BS113" s="126">
        <f>IFERROR(VLOOKUP($B113,'1月総数'!$A$8:$BU$90,BS$160,FALSE),0)</f>
        <v>5</v>
      </c>
      <c r="BT113" s="126">
        <f>IFERROR(VLOOKUP($B113,'1月総数'!$A$8:$BU$90,BT$160,FALSE),0)</f>
        <v>27</v>
      </c>
      <c r="BU113" s="126">
        <f>IFERROR(VLOOKUP($B113,'1月総数'!$A$8:$BU$90,BU$160,FALSE),0)</f>
        <v>90</v>
      </c>
      <c r="BV113" s="126">
        <f>IFERROR(VLOOKUP($B113,'1月総数'!$A$8:$BU$90,BV$160,FALSE),0)</f>
        <v>8</v>
      </c>
      <c r="BW113" s="126"/>
    </row>
    <row r="114" spans="1:75" hidden="1" x14ac:dyDescent="0.2">
      <c r="A114" s="1" t="s">
        <v>321</v>
      </c>
      <c r="B114" s="128">
        <f t="shared" si="48"/>
        <v>270000</v>
      </c>
      <c r="C114" s="128" t="str">
        <f t="shared" si="49"/>
        <v>大阪府</v>
      </c>
      <c r="E114" s="127">
        <f>IFERROR(VLOOKUP($B114,'2月男'!$A$8:$BV$90,市町村別自殺者集計表!E$160,FALSE),0)</f>
        <v>86</v>
      </c>
      <c r="F114" s="1">
        <f>IFERROR(VLOOKUP($B114,'2月男'!$A$8:$BV$90,市町村別自殺者集計表!F$160,FALSE),0)</f>
        <v>2.0343333974384898</v>
      </c>
      <c r="G114" s="1">
        <f>IFERROR(VLOOKUP($B114,'2月男'!$A$8:$BV$90,市町村別自殺者集計表!G$160,FALSE),0)</f>
        <v>26.518988930894601</v>
      </c>
      <c r="H114" s="1">
        <f>IFERROR(VLOOKUP($B114,'2月男'!$A$8:$BV$90,市町村別自殺者集計表!H$160,FALSE),0)</f>
        <v>0</v>
      </c>
      <c r="I114" s="1">
        <f>IFERROR(VLOOKUP($B114,'2月男'!$A$8:$BV$90,市町村別自殺者集計表!I$160,FALSE),0)</f>
        <v>13</v>
      </c>
      <c r="J114" s="1">
        <f>IFERROR(VLOOKUP($B114,'2月男'!$A$8:$BV$90,市町村別自殺者集計表!J$160,FALSE),0)</f>
        <v>11</v>
      </c>
      <c r="K114" s="1">
        <f>IFERROR(VLOOKUP($B114,'2月男'!$A$8:$BV$90,市町村別自殺者集計表!K$160,FALSE),0)</f>
        <v>17</v>
      </c>
      <c r="L114" s="1">
        <f>IFERROR(VLOOKUP($B114,'2月男'!$A$8:$BV$90,市町村別自殺者集計表!L$160,FALSE),0)</f>
        <v>21</v>
      </c>
      <c r="M114" s="1">
        <f>IFERROR(VLOOKUP($B114,'2月男'!$A$8:$BV$90,市町村別自殺者集計表!M$160,FALSE),0)</f>
        <v>11</v>
      </c>
      <c r="N114" s="1">
        <f>IFERROR(VLOOKUP($B114,'2月男'!$A$8:$BV$90,市町村別自殺者集計表!N$160,FALSE),0)</f>
        <v>6</v>
      </c>
      <c r="O114" s="1">
        <f>IFERROR(VLOOKUP($B114,'2月男'!$A$8:$BV$90,市町村別自殺者集計表!O$160,FALSE),0)</f>
        <v>7</v>
      </c>
      <c r="P114" s="1">
        <f>IFERROR(VLOOKUP($B114,'2月男'!$A$8:$BV$90,市町村別自殺者集計表!P$160,FALSE),0)</f>
        <v>0</v>
      </c>
      <c r="Q114" s="1">
        <f>IFERROR(VLOOKUP($B114,'2月男'!$A$8:$BV$90,市町村別自殺者集計表!Q$160,FALSE),0)</f>
        <v>46</v>
      </c>
      <c r="R114" s="1">
        <f>IFERROR(VLOOKUP($B114,'2月男'!$A$8:$BV$90,市町村別自殺者集計表!R$160,FALSE),0)</f>
        <v>40</v>
      </c>
      <c r="S114" s="1">
        <f>IFERROR(VLOOKUP($B114,'2月男'!$A$8:$BV$90,市町村別自殺者集計表!S$160,FALSE),0)</f>
        <v>0</v>
      </c>
      <c r="T114" s="1">
        <f>IFERROR(VLOOKUP($B114,'2月男'!$A$8:$BV$90,市町村別自殺者集計表!T$160,FALSE),0)</f>
        <v>33</v>
      </c>
      <c r="U114" s="1">
        <f>IFERROR(VLOOKUP($B114,'2月男'!$A$8:$BV$90,市町村別自殺者集計表!U$160,FALSE),0)</f>
        <v>51</v>
      </c>
      <c r="V114" s="1">
        <f>IFERROR(VLOOKUP($B114,'2月男'!$A$8:$BV$90,市町村別自殺者集計表!V$160,FALSE),0)</f>
        <v>3</v>
      </c>
      <c r="W114" s="1">
        <f>IFERROR(VLOOKUP($B114,'2月男'!$A$8:$BV$90,市町村別自殺者集計表!W$160,FALSE),0)</f>
        <v>48</v>
      </c>
      <c r="X114" s="1">
        <f>IFERROR(VLOOKUP($B114,'2月男'!$A$8:$BV$90,市町村別自殺者集計表!X$160,FALSE),0)</f>
        <v>0</v>
      </c>
      <c r="Y114" s="1">
        <f>IFERROR(VLOOKUP($B114,'2月男'!$A$8:$BV$90,市町村別自殺者集計表!Y$160,FALSE),0)</f>
        <v>12</v>
      </c>
      <c r="Z114" s="1">
        <f>IFERROR(VLOOKUP($B114,'2月男'!$A$8:$BV$90,市町村別自殺者集計表!Z$160,FALSE),0)</f>
        <v>27</v>
      </c>
      <c r="AA114" s="1">
        <f>IFERROR(VLOOKUP($B114,'2月男'!$A$8:$BV$90,市町村別自殺者集計表!AA$160,FALSE),0)</f>
        <v>9</v>
      </c>
      <c r="AB114" s="1">
        <f>IFERROR(VLOOKUP($B114,'2月男'!$A$8:$BV$90,市町村別自殺者集計表!AB$160,FALSE),0)</f>
        <v>2</v>
      </c>
      <c r="AC114" s="1">
        <f>IFERROR(VLOOKUP($B114,'2月男'!$A$8:$BV$90,市町村別自殺者集計表!AC$160,FALSE),0)</f>
        <v>44</v>
      </c>
      <c r="AD114" s="1">
        <f>IFERROR(VLOOKUP($B114,'2月男'!$A$8:$BV$90,市町村別自殺者集計表!AD$160,FALSE),0)</f>
        <v>9</v>
      </c>
      <c r="AE114" s="1">
        <f>IFERROR(VLOOKUP($B114,'2月男'!$A$8:$BV$90,市町村別自殺者集計表!AE$160,FALSE),0)</f>
        <v>7</v>
      </c>
      <c r="AF114" s="1">
        <f>IFERROR(VLOOKUP($B114,'2月男'!$A$8:$BV$90,市町村別自殺者集計表!AF$160,FALSE),0)</f>
        <v>5</v>
      </c>
      <c r="AG114" s="1">
        <f>IFERROR(VLOOKUP($B114,'2月男'!$A$8:$BV$90,市町村別自殺者集計表!AG$160,FALSE),0)</f>
        <v>5</v>
      </c>
      <c r="AH114" s="1">
        <f>IFERROR(VLOOKUP($B114,'2月男'!$A$8:$BV$90,市町村別自殺者集計表!AH$160,FALSE),0)</f>
        <v>16</v>
      </c>
      <c r="AI114" s="1">
        <f>IFERROR(VLOOKUP($B114,'2月男'!$A$8:$BV$90,市町村別自殺者集計表!AI$160,FALSE),0)</f>
        <v>0</v>
      </c>
      <c r="AJ114" s="1">
        <f>IFERROR(VLOOKUP($B114,'2月男'!$A$8:$BV$90,市町村別自殺者集計表!AJ$160,FALSE),0)</f>
        <v>47</v>
      </c>
      <c r="AK114" s="119">
        <f>IFERROR(VLOOKUP($B114,'2月男'!$A$8:$BV$90,市町村別自殺者集計表!AK$160,FALSE),0)</f>
        <v>2</v>
      </c>
      <c r="AL114" s="119">
        <f>IFERROR(VLOOKUP($B114,'2月男'!$A$8:$BV$90,市町村別自殺者集計表!AL$160,FALSE),0)</f>
        <v>8</v>
      </c>
      <c r="AM114" s="119">
        <f>IFERROR(VLOOKUP($B114,'2月男'!$A$8:$BV$90,市町村別自殺者集計表!AM$160,FALSE),0)</f>
        <v>21</v>
      </c>
      <c r="AN114" s="119">
        <f>IFERROR(VLOOKUP($B114,'2月男'!$A$8:$BV$90,市町村別自殺者集計表!AN$160,FALSE),0)</f>
        <v>3</v>
      </c>
      <c r="AO114" s="120">
        <f>IFERROR(VLOOKUP($B114,'2月男'!$A$8:$BV$90,市町村別自殺者集計表!AO$160,FALSE),0)</f>
        <v>5</v>
      </c>
      <c r="AP114" s="120">
        <f>IFERROR(VLOOKUP($B114,'2月男'!$A$8:$BV$90,市町村別自殺者集計表!AP$160,FALSE),0)</f>
        <v>0</v>
      </c>
      <c r="AQ114" s="120">
        <f>IFERROR(VLOOKUP($B114,'2月男'!$A$8:$BV$90,市町村別自殺者集計表!AQ$160,FALSE),0)</f>
        <v>5</v>
      </c>
      <c r="AR114" s="120">
        <f>IFERROR(VLOOKUP($B114,'2月男'!$A$8:$BV$90,市町村別自殺者集計表!AR$160,FALSE),0)</f>
        <v>3</v>
      </c>
      <c r="AS114" s="120">
        <f>IFERROR(VLOOKUP($B114,'2月男'!$A$8:$BV$90,市町村別自殺者集計表!AS$160,FALSE),0)</f>
        <v>6</v>
      </c>
      <c r="AT114" s="120">
        <f>IFERROR(VLOOKUP($B114,'2月男'!$A$8:$BV$90,市町村別自殺者集計表!AT$160,FALSE),0)</f>
        <v>2</v>
      </c>
      <c r="AU114" s="120">
        <f>IFERROR(VLOOKUP($B114,'2月男'!$A$8:$BV$90,市町村別自殺者集計表!AU$160,FALSE),0)</f>
        <v>4</v>
      </c>
      <c r="AV114" s="120">
        <f>IFERROR(VLOOKUP($B114,'2月男'!$A$8:$BV$90,市町村別自殺者集計表!AV$160,FALSE),0)</f>
        <v>7</v>
      </c>
      <c r="AW114" s="120">
        <f>IFERROR(VLOOKUP($B114,'2月男'!$A$8:$BV$90,市町村別自殺者集計表!AW$160,FALSE),0)</f>
        <v>5</v>
      </c>
      <c r="AX114" s="120">
        <f>IFERROR(VLOOKUP($B114,'2月男'!$A$8:$BV$90,市町村別自殺者集計表!AX$160,FALSE),0)</f>
        <v>4</v>
      </c>
      <c r="AY114" s="120">
        <f>IFERROR(VLOOKUP($B114,'2月男'!$A$8:$BV$90,市町村別自殺者集計表!AY$160,FALSE),0)</f>
        <v>10</v>
      </c>
      <c r="AZ114" s="120">
        <f>IFERROR(VLOOKUP($B114,'2月男'!$A$8:$BV$90,市町村別自殺者集計表!AZ$160,FALSE),0)</f>
        <v>9</v>
      </c>
      <c r="BA114" s="120">
        <f>IFERROR(VLOOKUP($B114,'2月男'!$A$8:$BV$90,市町村別自殺者集計表!BA$160,FALSE),0)</f>
        <v>1</v>
      </c>
      <c r="BB114" s="1">
        <f>IFERROR(VLOOKUP($B114,'2月男'!$A$8:$BV$90,市町村別自殺者集計表!BB$160,FALSE),0)</f>
        <v>9</v>
      </c>
      <c r="BC114" s="1">
        <f>IFERROR(VLOOKUP($B114,'2月男'!$A$8:$BV$90,市町村別自殺者集計表!BC$160,FALSE),0)</f>
        <v>21</v>
      </c>
      <c r="BD114" s="1">
        <f>IFERROR(VLOOKUP($B114,'2月男'!$A$8:$BV$90,市町村別自殺者集計表!BD$160,FALSE),0)</f>
        <v>16</v>
      </c>
      <c r="BE114" s="1">
        <f>IFERROR(VLOOKUP($B114,'2月男'!$A$8:$BV$90,市町村別自殺者集計表!BE$160,FALSE),0)</f>
        <v>9</v>
      </c>
      <c r="BF114" s="1">
        <f>IFERROR(VLOOKUP($B114,'2月男'!$A$8:$BV$90,市町村別自殺者集計表!BF$160,FALSE),0)</f>
        <v>12</v>
      </c>
      <c r="BG114" s="1">
        <f>IFERROR(VLOOKUP($B114,'2月男'!$A$8:$BV$90,市町村別自殺者集計表!BG$160,FALSE),0)</f>
        <v>12</v>
      </c>
      <c r="BH114" s="1">
        <f>IFERROR(VLOOKUP($B114,'2月男'!$A$8:$BV$90,市町村別自殺者集計表!BH$160,FALSE),0)</f>
        <v>13</v>
      </c>
      <c r="BI114" s="1">
        <f>IFERROR(VLOOKUP($B114,'2月男'!$A$8:$BV$90,市町村別自殺者集計表!BI$160,FALSE),0)</f>
        <v>9</v>
      </c>
      <c r="BJ114" s="1">
        <f>IFERROR(VLOOKUP($B114,'2月男'!$A$8:$BV$90,市町村別自殺者集計表!BJ$160,FALSE),0)</f>
        <v>14</v>
      </c>
      <c r="BK114" s="1">
        <f>IFERROR(VLOOKUP($B114,'2月男'!$A$8:$BV$90,市町村別自殺者集計表!BK$160,FALSE),0)</f>
        <v>1</v>
      </c>
      <c r="BL114" s="1">
        <f>IFERROR(VLOOKUP($B114,'2月男'!$A$8:$BV$90,市町村別自殺者集計表!BL$160,FALSE),0)</f>
        <v>16</v>
      </c>
      <c r="BM114" s="1">
        <f>IFERROR(VLOOKUP($B114,'2月男'!$A$8:$BV$90,市町村別自殺者集計表!BM$160,FALSE),0)</f>
        <v>50</v>
      </c>
      <c r="BN114" s="1">
        <f>IFERROR(VLOOKUP($B114,'2月男'!$A$8:$BV$90,市町村別自殺者集計表!BN$160,FALSE),0)</f>
        <v>42</v>
      </c>
      <c r="BO114" s="1">
        <f>IFERROR(VLOOKUP($B114,'2月男'!$A$8:$BV$90,市町村別自殺者集計表!BO$160,FALSE),0)</f>
        <v>12</v>
      </c>
      <c r="BP114" s="1">
        <f>IFERROR(VLOOKUP($B114,'2月男'!$A$8:$BV$90,市町村別自殺者集計表!BP$160,FALSE),0)</f>
        <v>2</v>
      </c>
      <c r="BQ114" s="1">
        <f>IFERROR(VLOOKUP($B114,'2月男'!$A$8:$BV$90,市町村別自殺者集計表!BQ$160,FALSE),0)</f>
        <v>3</v>
      </c>
      <c r="BR114" s="1">
        <f>IFERROR(VLOOKUP($B114,'2月男'!$A$8:$BV$90,市町村別自殺者集計表!BR$160,FALSE),0)</f>
        <v>6</v>
      </c>
      <c r="BS114" s="1">
        <f>IFERROR(VLOOKUP($B114,'2月男'!$A$8:$BV$90,市町村別自殺者集計表!BS$160,FALSE),0)</f>
        <v>3</v>
      </c>
      <c r="BT114" s="1">
        <f>IFERROR(VLOOKUP($B114,'2月男'!$A$8:$BV$90,市町村別自殺者集計表!BT$160,FALSE),0)</f>
        <v>14</v>
      </c>
      <c r="BU114" s="1">
        <f>IFERROR(VLOOKUP($B114,'2月男'!$A$8:$BV$90,市町村別自殺者集計表!BU$160,FALSE),0)</f>
        <v>70</v>
      </c>
      <c r="BV114" s="1">
        <f>IFERROR(VLOOKUP($B114,'2月男'!$A$8:$BV$90,市町村別自殺者集計表!BV$160,FALSE),0)</f>
        <v>2</v>
      </c>
    </row>
    <row r="115" spans="1:75" hidden="1" x14ac:dyDescent="0.2">
      <c r="A115" s="1" t="s">
        <v>322</v>
      </c>
      <c r="B115" s="128">
        <f t="shared" si="48"/>
        <v>270000</v>
      </c>
      <c r="C115" s="128" t="str">
        <f t="shared" si="49"/>
        <v>大阪府</v>
      </c>
      <c r="E115" s="127">
        <f>IFERROR(VLOOKUP($B115,'2月女'!$A$8:$BV$90,市町村別自殺者集計表!E$160,FALSE),0)</f>
        <v>45</v>
      </c>
      <c r="F115" s="1">
        <f>IFERROR(VLOOKUP($B115,'2月女'!$A$8:$BV$90,市町村別自殺者集計表!F$160,FALSE),0)</f>
        <v>0.98749350448716999</v>
      </c>
      <c r="G115" s="1">
        <f>IFERROR(VLOOKUP($B115,'2月女'!$A$8:$BV$90,市町村別自殺者集計表!G$160,FALSE),0)</f>
        <v>12.8726831834935</v>
      </c>
      <c r="H115" s="1">
        <f>IFERROR(VLOOKUP($B115,'2月女'!$A$8:$BV$90,市町村別自殺者集計表!H$160,FALSE),0)</f>
        <v>1</v>
      </c>
      <c r="I115" s="1">
        <f>IFERROR(VLOOKUP($B115,'2月女'!$A$8:$BV$90,市町村別自殺者集計表!I$160,FALSE),0)</f>
        <v>6</v>
      </c>
      <c r="J115" s="1">
        <f>IFERROR(VLOOKUP($B115,'2月女'!$A$8:$BV$90,市町村別自殺者集計表!J$160,FALSE),0)</f>
        <v>4</v>
      </c>
      <c r="K115" s="1">
        <f>IFERROR(VLOOKUP($B115,'2月女'!$A$8:$BV$90,市町村別自殺者集計表!K$160,FALSE),0)</f>
        <v>5</v>
      </c>
      <c r="L115" s="1">
        <f>IFERROR(VLOOKUP($B115,'2月女'!$A$8:$BV$90,市町村別自殺者集計表!L$160,FALSE),0)</f>
        <v>9</v>
      </c>
      <c r="M115" s="1">
        <f>IFERROR(VLOOKUP($B115,'2月女'!$A$8:$BV$90,市町村別自殺者集計表!M$160,FALSE),0)</f>
        <v>5</v>
      </c>
      <c r="N115" s="1">
        <f>IFERROR(VLOOKUP($B115,'2月女'!$A$8:$BV$90,市町村別自殺者集計表!N$160,FALSE),0)</f>
        <v>6</v>
      </c>
      <c r="O115" s="1">
        <f>IFERROR(VLOOKUP($B115,'2月女'!$A$8:$BV$90,市町村別自殺者集計表!O$160,FALSE),0)</f>
        <v>9</v>
      </c>
      <c r="P115" s="1">
        <f>IFERROR(VLOOKUP($B115,'2月女'!$A$8:$BV$90,市町村別自殺者集計表!P$160,FALSE),0)</f>
        <v>0</v>
      </c>
      <c r="Q115" s="1">
        <f>IFERROR(VLOOKUP($B115,'2月女'!$A$8:$BV$90,市町村別自殺者集計表!Q$160,FALSE),0)</f>
        <v>28</v>
      </c>
      <c r="R115" s="1">
        <f>IFERROR(VLOOKUP($B115,'2月女'!$A$8:$BV$90,市町村別自殺者集計表!R$160,FALSE),0)</f>
        <v>17</v>
      </c>
      <c r="S115" s="1">
        <f>IFERROR(VLOOKUP($B115,'2月女'!$A$8:$BV$90,市町村別自殺者集計表!S$160,FALSE),0)</f>
        <v>0</v>
      </c>
      <c r="T115" s="1">
        <f>IFERROR(VLOOKUP($B115,'2月女'!$A$8:$BV$90,市町村別自殺者集計表!T$160,FALSE),0)</f>
        <v>10</v>
      </c>
      <c r="U115" s="1">
        <f>IFERROR(VLOOKUP($B115,'2月女'!$A$8:$BV$90,市町村別自殺者集計表!U$160,FALSE),0)</f>
        <v>35</v>
      </c>
      <c r="V115" s="1">
        <f>IFERROR(VLOOKUP($B115,'2月女'!$A$8:$BV$90,市町村別自殺者集計表!V$160,FALSE),0)</f>
        <v>1</v>
      </c>
      <c r="W115" s="1">
        <f>IFERROR(VLOOKUP($B115,'2月女'!$A$8:$BV$90,市町村別自殺者集計表!W$160,FALSE),0)</f>
        <v>34</v>
      </c>
      <c r="X115" s="1">
        <f>IFERROR(VLOOKUP($B115,'2月女'!$A$8:$BV$90,市町村別自殺者集計表!X$160,FALSE),0)</f>
        <v>9</v>
      </c>
      <c r="Y115" s="1">
        <f>IFERROR(VLOOKUP($B115,'2月女'!$A$8:$BV$90,市町村別自殺者集計表!Y$160,FALSE),0)</f>
        <v>1</v>
      </c>
      <c r="Z115" s="1">
        <f>IFERROR(VLOOKUP($B115,'2月女'!$A$8:$BV$90,市町村別自殺者集計表!Z$160,FALSE),0)</f>
        <v>23</v>
      </c>
      <c r="AA115" s="1">
        <f>IFERROR(VLOOKUP($B115,'2月女'!$A$8:$BV$90,市町村別自殺者集計表!AA$160,FALSE),0)</f>
        <v>1</v>
      </c>
      <c r="AB115" s="1">
        <f>IFERROR(VLOOKUP($B115,'2月女'!$A$8:$BV$90,市町村別自殺者集計表!AB$160,FALSE),0)</f>
        <v>0</v>
      </c>
      <c r="AC115" s="1">
        <f>IFERROR(VLOOKUP($B115,'2月女'!$A$8:$BV$90,市町村別自殺者集計表!AC$160,FALSE),0)</f>
        <v>38</v>
      </c>
      <c r="AD115" s="1">
        <f>IFERROR(VLOOKUP($B115,'2月女'!$A$8:$BV$90,市町村別自殺者集計表!AD$160,FALSE),0)</f>
        <v>1</v>
      </c>
      <c r="AE115" s="1">
        <f>IFERROR(VLOOKUP($B115,'2月女'!$A$8:$BV$90,市町村別自殺者集計表!AE$160,FALSE),0)</f>
        <v>0</v>
      </c>
      <c r="AF115" s="1">
        <f>IFERROR(VLOOKUP($B115,'2月女'!$A$8:$BV$90,市町村別自殺者集計表!AF$160,FALSE),0)</f>
        <v>1</v>
      </c>
      <c r="AG115" s="1">
        <f>IFERROR(VLOOKUP($B115,'2月女'!$A$8:$BV$90,市町村別自殺者集計表!AG$160,FALSE),0)</f>
        <v>0</v>
      </c>
      <c r="AH115" s="1">
        <f>IFERROR(VLOOKUP($B115,'2月女'!$A$8:$BV$90,市町村別自殺者集計表!AH$160,FALSE),0)</f>
        <v>5</v>
      </c>
      <c r="AI115" s="1">
        <f>IFERROR(VLOOKUP($B115,'2月女'!$A$8:$BV$90,市町村別自殺者集計表!AI$160,FALSE),0)</f>
        <v>0</v>
      </c>
      <c r="AJ115" s="1">
        <f>IFERROR(VLOOKUP($B115,'2月女'!$A$8:$BV$90,市町村別自殺者集計表!AJ$160,FALSE),0)</f>
        <v>28</v>
      </c>
      <c r="AK115" s="120">
        <f>IFERROR(VLOOKUP($B115,'2月女'!$A$8:$BV$90,市町村別自殺者集計表!AK$160,FALSE),0)</f>
        <v>2</v>
      </c>
      <c r="AL115" s="120">
        <f>IFERROR(VLOOKUP($B115,'2月女'!$A$8:$BV$90,市町村別自殺者集計表!AL$160,FALSE),0)</f>
        <v>0</v>
      </c>
      <c r="AM115" s="120">
        <f>IFERROR(VLOOKUP($B115,'2月女'!$A$8:$BV$90,市町村別自殺者集計表!AM$160,FALSE),0)</f>
        <v>6</v>
      </c>
      <c r="AN115" s="120">
        <f>IFERROR(VLOOKUP($B115,'2月女'!$A$8:$BV$90,市町村別自殺者集計表!AN$160,FALSE),0)</f>
        <v>3</v>
      </c>
      <c r="AO115" s="120">
        <f>IFERROR(VLOOKUP($B115,'2月女'!$A$8:$BV$90,市町村別自殺者集計表!AO$160,FALSE),0)</f>
        <v>6</v>
      </c>
      <c r="AP115" s="120">
        <f>IFERROR(VLOOKUP($B115,'2月女'!$A$8:$BV$90,市町村別自殺者集計表!AP$160,FALSE),0)</f>
        <v>0</v>
      </c>
      <c r="AQ115" s="120">
        <f>IFERROR(VLOOKUP($B115,'2月女'!$A$8:$BV$90,市町村別自殺者集計表!AQ$160,FALSE),0)</f>
        <v>1</v>
      </c>
      <c r="AR115" s="1">
        <f>IFERROR(VLOOKUP($B115,'2月女'!$A$8:$BV$90,市町村別自殺者集計表!AR$160,FALSE),0)</f>
        <v>3</v>
      </c>
      <c r="AS115" s="1">
        <f>IFERROR(VLOOKUP($B115,'2月女'!$A$8:$BV$90,市町村別自殺者集計表!AS$160,FALSE),0)</f>
        <v>3</v>
      </c>
      <c r="AT115" s="1">
        <f>IFERROR(VLOOKUP($B115,'2月女'!$A$8:$BV$90,市町村別自殺者集計表!AT$160,FALSE),0)</f>
        <v>2</v>
      </c>
      <c r="AU115" s="1">
        <f>IFERROR(VLOOKUP($B115,'2月女'!$A$8:$BV$90,市町村別自殺者集計表!AU$160,FALSE),0)</f>
        <v>5</v>
      </c>
      <c r="AV115" s="1">
        <f>IFERROR(VLOOKUP($B115,'2月女'!$A$8:$BV$90,市町村別自殺者集計表!AV$160,FALSE),0)</f>
        <v>3</v>
      </c>
      <c r="AW115" s="1">
        <f>IFERROR(VLOOKUP($B115,'2月女'!$A$8:$BV$90,市町村別自殺者集計表!AW$160,FALSE),0)</f>
        <v>5</v>
      </c>
      <c r="AX115" s="1">
        <f>IFERROR(VLOOKUP($B115,'2月女'!$A$8:$BV$90,市町村別自殺者集計表!AX$160,FALSE),0)</f>
        <v>3</v>
      </c>
      <c r="AY115" s="1">
        <f>IFERROR(VLOOKUP($B115,'2月女'!$A$8:$BV$90,市町村別自殺者集計表!AY$160,FALSE),0)</f>
        <v>1</v>
      </c>
      <c r="AZ115" s="1">
        <f>IFERROR(VLOOKUP($B115,'2月女'!$A$8:$BV$90,市町村別自殺者集計表!AZ$160,FALSE),0)</f>
        <v>4</v>
      </c>
      <c r="BA115" s="1">
        <f>IFERROR(VLOOKUP($B115,'2月女'!$A$8:$BV$90,市町村別自殺者集計表!BA$160,FALSE),0)</f>
        <v>5</v>
      </c>
      <c r="BB115" s="1">
        <f>IFERROR(VLOOKUP($B115,'2月女'!$A$8:$BV$90,市町村別自殺者集計表!BB$160,FALSE),0)</f>
        <v>4</v>
      </c>
      <c r="BC115" s="1">
        <f>IFERROR(VLOOKUP($B115,'2月女'!$A$8:$BV$90,市町村別自殺者集計表!BC$160,FALSE),0)</f>
        <v>6</v>
      </c>
      <c r="BD115" s="1">
        <f>IFERROR(VLOOKUP($B115,'2月女'!$A$8:$BV$90,市町村別自殺者集計表!BD$160,FALSE),0)</f>
        <v>7</v>
      </c>
      <c r="BE115" s="1">
        <f>IFERROR(VLOOKUP($B115,'2月女'!$A$8:$BV$90,市町村別自殺者集計表!BE$160,FALSE),0)</f>
        <v>6</v>
      </c>
      <c r="BF115" s="1">
        <f>IFERROR(VLOOKUP($B115,'2月女'!$A$8:$BV$90,市町村別自殺者集計表!BF$160,FALSE),0)</f>
        <v>7</v>
      </c>
      <c r="BG115" s="1">
        <f>IFERROR(VLOOKUP($B115,'2月女'!$A$8:$BV$90,市町村別自殺者集計表!BG$160,FALSE),0)</f>
        <v>6</v>
      </c>
      <c r="BH115" s="1">
        <f>IFERROR(VLOOKUP($B115,'2月女'!$A$8:$BV$90,市町村別自殺者集計表!BH$160,FALSE),0)</f>
        <v>6</v>
      </c>
      <c r="BI115" s="1">
        <f>IFERROR(VLOOKUP($B115,'2月女'!$A$8:$BV$90,市町村別自殺者集計表!BI$160,FALSE),0)</f>
        <v>7</v>
      </c>
      <c r="BJ115" s="1">
        <f>IFERROR(VLOOKUP($B115,'2月女'!$A$8:$BV$90,市町村別自殺者集計表!BJ$160,FALSE),0)</f>
        <v>6</v>
      </c>
      <c r="BK115" s="1">
        <f>IFERROR(VLOOKUP($B115,'2月女'!$A$8:$BV$90,市町村別自殺者集計表!BK$160,FALSE),0)</f>
        <v>0</v>
      </c>
      <c r="BL115" s="1">
        <f>IFERROR(VLOOKUP($B115,'2月女'!$A$8:$BV$90,市町村別自殺者集計表!BL$160,FALSE),0)</f>
        <v>10</v>
      </c>
      <c r="BM115" s="1">
        <f>IFERROR(VLOOKUP($B115,'2月女'!$A$8:$BV$90,市町村別自殺者集計表!BM$160,FALSE),0)</f>
        <v>50</v>
      </c>
      <c r="BN115" s="1">
        <f>IFERROR(VLOOKUP($B115,'2月女'!$A$8:$BV$90,市町村別自殺者集計表!BN$160,FALSE),0)</f>
        <v>5</v>
      </c>
      <c r="BO115" s="1">
        <f>IFERROR(VLOOKUP($B115,'2月女'!$A$8:$BV$90,市町村別自殺者集計表!BO$160,FALSE),0)</f>
        <v>1</v>
      </c>
      <c r="BP115" s="1">
        <f>IFERROR(VLOOKUP($B115,'2月女'!$A$8:$BV$90,市町村別自殺者集計表!BP$160,FALSE),0)</f>
        <v>4</v>
      </c>
      <c r="BQ115" s="1">
        <f>IFERROR(VLOOKUP($B115,'2月女'!$A$8:$BV$90,市町村別自殺者集計表!BQ$160,FALSE),0)</f>
        <v>0</v>
      </c>
      <c r="BR115" s="1">
        <f>IFERROR(VLOOKUP($B115,'2月女'!$A$8:$BV$90,市町村別自殺者集計表!BR$160,FALSE),0)</f>
        <v>6</v>
      </c>
      <c r="BS115" s="1">
        <f>IFERROR(VLOOKUP($B115,'2月女'!$A$8:$BV$90,市町村別自殺者集計表!BS$160,FALSE),0)</f>
        <v>0</v>
      </c>
      <c r="BT115" s="1">
        <f>IFERROR(VLOOKUP($B115,'2月女'!$A$8:$BV$90,市町村別自殺者集計表!BT$160,FALSE),0)</f>
        <v>11</v>
      </c>
      <c r="BU115" s="1">
        <f>IFERROR(VLOOKUP($B115,'2月女'!$A$8:$BV$90,市町村別自殺者集計表!BU$160,FALSE),0)</f>
        <v>33</v>
      </c>
      <c r="BV115" s="1">
        <f>IFERROR(VLOOKUP($B115,'2月女'!$A$8:$BV$90,市町村別自殺者集計表!BV$160,FALSE),0)</f>
        <v>1</v>
      </c>
    </row>
    <row r="116" spans="1:75" hidden="1" x14ac:dyDescent="0.2">
      <c r="A116" s="1" t="s">
        <v>323</v>
      </c>
      <c r="B116" s="128">
        <f t="shared" ref="B116:B146" si="50">B115</f>
        <v>270000</v>
      </c>
      <c r="C116" s="128" t="str">
        <f t="shared" ref="C116:C146" si="51">C115</f>
        <v>大阪府</v>
      </c>
      <c r="E116" s="127">
        <f>IFERROR(VLOOKUP($B116,'2月総数'!$A$8:$BV$90,市町村別自殺者集計表!E$160,FALSE),0)</f>
        <v>131</v>
      </c>
      <c r="F116" s="1">
        <f>IFERROR(VLOOKUP($B116,'2月総数'!$A$8:$BV$90,市町村別自殺者集計表!F$160,FALSE),0)</f>
        <v>1.49127643130947</v>
      </c>
      <c r="G116" s="1">
        <f>IFERROR(VLOOKUP($B116,'2月総数'!$A$8:$BV$90,市町村別自殺者集計表!G$160,FALSE),0)</f>
        <v>19.439853479569901</v>
      </c>
      <c r="H116" s="1">
        <f>IFERROR(VLOOKUP($B116,'2月総数'!$A$8:$BV$90,市町村別自殺者集計表!H$160,FALSE),0)</f>
        <v>1</v>
      </c>
      <c r="I116" s="1">
        <f>IFERROR(VLOOKUP($B116,'2月総数'!$A$8:$BV$90,市町村別自殺者集計表!I$160,FALSE),0)</f>
        <v>19</v>
      </c>
      <c r="J116" s="1">
        <f>IFERROR(VLOOKUP($B116,'2月総数'!$A$8:$BV$90,市町村別自殺者集計表!J$160,FALSE),0)</f>
        <v>15</v>
      </c>
      <c r="K116" s="1">
        <f>IFERROR(VLOOKUP($B116,'2月総数'!$A$8:$BV$90,市町村別自殺者集計表!K$160,FALSE),0)</f>
        <v>22</v>
      </c>
      <c r="L116" s="1">
        <f>IFERROR(VLOOKUP($B116,'2月総数'!$A$8:$BV$90,市町村別自殺者集計表!L$160,FALSE),0)</f>
        <v>30</v>
      </c>
      <c r="M116" s="1">
        <f>IFERROR(VLOOKUP($B116,'2月総数'!$A$8:$BV$90,市町村別自殺者集計表!M$160,FALSE),0)</f>
        <v>16</v>
      </c>
      <c r="N116" s="1">
        <f>IFERROR(VLOOKUP($B116,'2月総数'!$A$8:$BV$90,市町村別自殺者集計表!N$160,FALSE),0)</f>
        <v>12</v>
      </c>
      <c r="O116" s="1">
        <f>IFERROR(VLOOKUP($B116,'2月総数'!$A$8:$BV$90,市町村別自殺者集計表!O$160,FALSE),0)</f>
        <v>16</v>
      </c>
      <c r="P116" s="1">
        <f>IFERROR(VLOOKUP($B116,'2月総数'!$A$8:$BV$90,市町村別自殺者集計表!P$160,FALSE),0)</f>
        <v>0</v>
      </c>
      <c r="Q116" s="1">
        <f>IFERROR(VLOOKUP($B116,'2月総数'!$A$8:$BV$90,市町村別自殺者集計表!Q$160,FALSE),0)</f>
        <v>74</v>
      </c>
      <c r="R116" s="1">
        <f>IFERROR(VLOOKUP($B116,'2月総数'!$A$8:$BV$90,市町村別自殺者集計表!R$160,FALSE),0)</f>
        <v>57</v>
      </c>
      <c r="S116" s="1">
        <f>IFERROR(VLOOKUP($B116,'2月総数'!$A$8:$BV$90,市町村別自殺者集計表!S$160,FALSE),0)</f>
        <v>0</v>
      </c>
      <c r="T116" s="1">
        <f>IFERROR(VLOOKUP($B116,'2月総数'!$A$8:$BV$90,市町村別自殺者集計表!T$160,FALSE),0)</f>
        <v>43</v>
      </c>
      <c r="U116" s="1">
        <f>IFERROR(VLOOKUP($B116,'2月総数'!$A$8:$BV$90,市町村別自殺者集計表!U$160,FALSE),0)</f>
        <v>86</v>
      </c>
      <c r="V116" s="1">
        <f>IFERROR(VLOOKUP($B116,'2月総数'!$A$8:$BV$90,市町村別自殺者集計表!V$160,FALSE),0)</f>
        <v>4</v>
      </c>
      <c r="W116" s="1">
        <f>IFERROR(VLOOKUP($B116,'2月総数'!$A$8:$BV$90,市町村別自殺者集計表!W$160,FALSE),0)</f>
        <v>82</v>
      </c>
      <c r="X116" s="1">
        <f>IFERROR(VLOOKUP($B116,'2月総数'!$A$8:$BV$90,市町村別自殺者集計表!X$160,FALSE),0)</f>
        <v>9</v>
      </c>
      <c r="Y116" s="1">
        <f>IFERROR(VLOOKUP($B116,'2月総数'!$A$8:$BV$90,市町村別自殺者集計表!Y$160,FALSE),0)</f>
        <v>13</v>
      </c>
      <c r="Z116" s="1">
        <f>IFERROR(VLOOKUP($B116,'2月総数'!$A$8:$BV$90,市町村別自殺者集計表!Z$160,FALSE),0)</f>
        <v>50</v>
      </c>
      <c r="AA116" s="1">
        <f>IFERROR(VLOOKUP($B116,'2月総数'!$A$8:$BV$90,市町村別自殺者集計表!AA$160,FALSE),0)</f>
        <v>10</v>
      </c>
      <c r="AB116" s="1">
        <f>IFERROR(VLOOKUP($B116,'2月総数'!$A$8:$BV$90,市町村別自殺者集計表!AB$160,FALSE),0)</f>
        <v>2</v>
      </c>
      <c r="AC116" s="1">
        <f>IFERROR(VLOOKUP($B116,'2月総数'!$A$8:$BV$90,市町村別自殺者集計表!AC$160,FALSE),0)</f>
        <v>82</v>
      </c>
      <c r="AD116" s="1">
        <f>IFERROR(VLOOKUP($B116,'2月総数'!$A$8:$BV$90,市町村別自殺者集計表!AD$160,FALSE),0)</f>
        <v>10</v>
      </c>
      <c r="AE116" s="1">
        <f>IFERROR(VLOOKUP($B116,'2月総数'!$A$8:$BV$90,市町村別自殺者集計表!AE$160,FALSE),0)</f>
        <v>7</v>
      </c>
      <c r="AF116" s="1">
        <f>IFERROR(VLOOKUP($B116,'2月総数'!$A$8:$BV$90,市町村別自殺者集計表!AF$160,FALSE),0)</f>
        <v>6</v>
      </c>
      <c r="AG116" s="1">
        <f>IFERROR(VLOOKUP($B116,'2月総数'!$A$8:$BV$90,市町村別自殺者集計表!AG$160,FALSE),0)</f>
        <v>5</v>
      </c>
      <c r="AH116" s="1">
        <f>IFERROR(VLOOKUP($B116,'2月総数'!$A$8:$BV$90,市町村別自殺者集計表!AH$160,FALSE),0)</f>
        <v>21</v>
      </c>
      <c r="AI116" s="1">
        <f>IFERROR(VLOOKUP($B116,'2月総数'!$A$8:$BV$90,市町村別自殺者集計表!AI$160,FALSE),0)</f>
        <v>0</v>
      </c>
      <c r="AJ116" s="1">
        <f>IFERROR(VLOOKUP($B116,'2月総数'!$A$8:$BV$90,市町村別自殺者集計表!AJ$160,FALSE),0)</f>
        <v>75</v>
      </c>
      <c r="AK116" s="1">
        <f>IFERROR(VLOOKUP($B116,'2月総数'!$A$8:$BV$90,市町村別自殺者集計表!AK$160,FALSE),0)</f>
        <v>4</v>
      </c>
      <c r="AL116" s="1">
        <f>IFERROR(VLOOKUP($B116,'2月総数'!$A$8:$BV$90,市町村別自殺者集計表!AL$160,FALSE),0)</f>
        <v>8</v>
      </c>
      <c r="AM116" s="1">
        <f>IFERROR(VLOOKUP($B116,'2月総数'!$A$8:$BV$90,市町村別自殺者集計表!AM$160,FALSE),0)</f>
        <v>27</v>
      </c>
      <c r="AN116" s="1">
        <f>IFERROR(VLOOKUP($B116,'2月総数'!$A$8:$BV$90,市町村別自殺者集計表!AN$160,FALSE),0)</f>
        <v>6</v>
      </c>
      <c r="AO116" s="1">
        <f>IFERROR(VLOOKUP($B116,'2月総数'!$A$8:$BV$90,市町村別自殺者集計表!AO$160,FALSE),0)</f>
        <v>11</v>
      </c>
      <c r="AP116" s="1">
        <f>IFERROR(VLOOKUP($B116,'2月総数'!$A$8:$BV$90,市町村別自殺者集計表!AP$160,FALSE),0)</f>
        <v>0</v>
      </c>
      <c r="AQ116" s="1">
        <f>IFERROR(VLOOKUP($B116,'2月総数'!$A$8:$BV$90,市町村別自殺者集計表!AQ$160,FALSE),0)</f>
        <v>6</v>
      </c>
      <c r="AR116" s="1">
        <f>IFERROR(VLOOKUP($B116,'2月総数'!$A$8:$BV$90,市町村別自殺者集計表!AR$160,FALSE),0)</f>
        <v>6</v>
      </c>
      <c r="AS116" s="1">
        <f>IFERROR(VLOOKUP($B116,'2月総数'!$A$8:$BV$90,市町村別自殺者集計表!AS$160,FALSE),0)</f>
        <v>9</v>
      </c>
      <c r="AT116" s="1">
        <f>IFERROR(VLOOKUP($B116,'2月総数'!$A$8:$BV$90,市町村別自殺者集計表!AT$160,FALSE),0)</f>
        <v>4</v>
      </c>
      <c r="AU116" s="1">
        <f>IFERROR(VLOOKUP($B116,'2月総数'!$A$8:$BV$90,市町村別自殺者集計表!AU$160,FALSE),0)</f>
        <v>9</v>
      </c>
      <c r="AV116" s="1">
        <f>IFERROR(VLOOKUP($B116,'2月総数'!$A$8:$BV$90,市町村別自殺者集計表!AV$160,FALSE),0)</f>
        <v>10</v>
      </c>
      <c r="AW116" s="1">
        <f>IFERROR(VLOOKUP($B116,'2月総数'!$A$8:$BV$90,市町村別自殺者集計表!AW$160,FALSE),0)</f>
        <v>10</v>
      </c>
      <c r="AX116" s="1">
        <f>IFERROR(VLOOKUP($B116,'2月総数'!$A$8:$BV$90,市町村別自殺者集計表!AX$160,FALSE),0)</f>
        <v>7</v>
      </c>
      <c r="AY116" s="1">
        <f>IFERROR(VLOOKUP($B116,'2月総数'!$A$8:$BV$90,市町村別自殺者集計表!AY$160,FALSE),0)</f>
        <v>11</v>
      </c>
      <c r="AZ116" s="1">
        <f>IFERROR(VLOOKUP($B116,'2月総数'!$A$8:$BV$90,市町村別自殺者集計表!AZ$160,FALSE),0)</f>
        <v>13</v>
      </c>
      <c r="BA116" s="1">
        <f>IFERROR(VLOOKUP($B116,'2月総数'!$A$8:$BV$90,市町村別自殺者集計表!BA$160,FALSE),0)</f>
        <v>6</v>
      </c>
      <c r="BB116" s="1">
        <f>IFERROR(VLOOKUP($B116,'2月総数'!$A$8:$BV$90,市町村別自殺者集計表!BB$160,FALSE),0)</f>
        <v>13</v>
      </c>
      <c r="BC116" s="1">
        <f>IFERROR(VLOOKUP($B116,'2月総数'!$A$8:$BV$90,市町村別自殺者集計表!BC$160,FALSE),0)</f>
        <v>27</v>
      </c>
      <c r="BD116" s="1">
        <f>IFERROR(VLOOKUP($B116,'2月総数'!$A$8:$BV$90,市町村別自殺者集計表!BD$160,FALSE),0)</f>
        <v>23</v>
      </c>
      <c r="BE116" s="1">
        <f>IFERROR(VLOOKUP($B116,'2月総数'!$A$8:$BV$90,市町村別自殺者集計表!BE$160,FALSE),0)</f>
        <v>15</v>
      </c>
      <c r="BF116" s="1">
        <f>IFERROR(VLOOKUP($B116,'2月総数'!$A$8:$BV$90,市町村別自殺者集計表!BF$160,FALSE),0)</f>
        <v>19</v>
      </c>
      <c r="BG116" s="1">
        <f>IFERROR(VLOOKUP($B116,'2月総数'!$A$8:$BV$90,市町村別自殺者集計表!BG$160,FALSE),0)</f>
        <v>18</v>
      </c>
      <c r="BH116" s="1">
        <f>IFERROR(VLOOKUP($B116,'2月総数'!$A$8:$BV$90,市町村別自殺者集計表!BH$160,FALSE),0)</f>
        <v>19</v>
      </c>
      <c r="BI116" s="1">
        <f>IFERROR(VLOOKUP($B116,'2月総数'!$A$8:$BV$90,市町村別自殺者集計表!BI$160,FALSE),0)</f>
        <v>16</v>
      </c>
      <c r="BJ116" s="1">
        <f>IFERROR(VLOOKUP($B116,'2月総数'!$A$8:$BV$90,市町村別自殺者集計表!BJ$160,FALSE),0)</f>
        <v>20</v>
      </c>
      <c r="BK116" s="1">
        <f>IFERROR(VLOOKUP($B116,'2月総数'!$A$8:$BV$90,市町村別自殺者集計表!BK$160,FALSE),0)</f>
        <v>1</v>
      </c>
      <c r="BL116" s="1">
        <f>IFERROR(VLOOKUP($B116,'2月総数'!$A$8:$BV$90,市町村別自殺者集計表!BL$160,FALSE),0)</f>
        <v>26</v>
      </c>
      <c r="BM116" s="1">
        <f>IFERROR(VLOOKUP($B116,'2月総数'!$A$8:$BV$90,市町村別自殺者集計表!BM$160,FALSE),0)</f>
        <v>100</v>
      </c>
      <c r="BN116" s="1">
        <f>IFERROR(VLOOKUP($B116,'2月総数'!$A$8:$BV$90,市町村別自殺者集計表!BN$160,FALSE),0)</f>
        <v>47</v>
      </c>
      <c r="BO116" s="1">
        <f>IFERROR(VLOOKUP($B116,'2月総数'!$A$8:$BV$90,市町村別自殺者集計表!BO$160,FALSE),0)</f>
        <v>13</v>
      </c>
      <c r="BP116" s="1">
        <f>IFERROR(VLOOKUP($B116,'2月総数'!$A$8:$BV$90,市町村別自殺者集計表!BP$160,FALSE),0)</f>
        <v>6</v>
      </c>
      <c r="BQ116" s="1">
        <f>IFERROR(VLOOKUP($B116,'2月総数'!$A$8:$BV$90,市町村別自殺者集計表!BQ$160,FALSE),0)</f>
        <v>3</v>
      </c>
      <c r="BR116" s="1">
        <f>IFERROR(VLOOKUP($B116,'2月総数'!$A$8:$BV$90,市町村別自殺者集計表!BR$160,FALSE),0)</f>
        <v>12</v>
      </c>
      <c r="BS116" s="1">
        <f>IFERROR(VLOOKUP($B116,'2月総数'!$A$8:$BV$90,市町村別自殺者集計表!BS$160,FALSE),0)</f>
        <v>3</v>
      </c>
      <c r="BT116" s="1">
        <f>IFERROR(VLOOKUP($B116,'2月総数'!$A$8:$BV$90,市町村別自殺者集計表!BT$160,FALSE),0)</f>
        <v>25</v>
      </c>
      <c r="BU116" s="1">
        <f>IFERROR(VLOOKUP($B116,'2月総数'!$A$8:$BV$90,市町村別自殺者集計表!BU$160,FALSE),0)</f>
        <v>103</v>
      </c>
      <c r="BV116" s="1">
        <f>IFERROR(VLOOKUP($B116,'2月総数'!$A$8:$BV$90,市町村別自殺者集計表!BV$160,FALSE),0)</f>
        <v>3</v>
      </c>
    </row>
    <row r="117" spans="1:75" hidden="1" x14ac:dyDescent="0.2">
      <c r="A117" s="1" t="s">
        <v>324</v>
      </c>
      <c r="B117" s="128">
        <f t="shared" si="50"/>
        <v>270000</v>
      </c>
      <c r="C117" s="128" t="str">
        <f t="shared" si="51"/>
        <v>大阪府</v>
      </c>
      <c r="E117" s="1">
        <f>IFERROR(VLOOKUP($B117,'3月男'!$A$8:$BV$90,市町村別自殺者集計表!E$160,FALSE),0)</f>
        <v>85</v>
      </c>
      <c r="F117" s="1">
        <f>IFERROR(VLOOKUP($B117,'3月男'!$A$8:$BV$90,市町村別自殺者集計表!F$160,FALSE),0)</f>
        <v>2.01067835793339</v>
      </c>
      <c r="G117" s="1">
        <f>IFERROR(VLOOKUP($B117,'3月男'!$A$8:$BV$90,市町村別自殺者集計表!G$160,FALSE),0)</f>
        <v>23.6741161498609</v>
      </c>
      <c r="H117" s="1">
        <f>IFERROR(VLOOKUP($B117,'3月男'!$A$8:$BV$90,市町村別自殺者集計表!H$160,FALSE),0)</f>
        <v>1</v>
      </c>
      <c r="I117" s="1">
        <f>IFERROR(VLOOKUP($B117,'3月男'!$A$8:$BV$90,市町村別自殺者集計表!I$160,FALSE),0)</f>
        <v>6</v>
      </c>
      <c r="J117" s="1">
        <f>IFERROR(VLOOKUP($B117,'3月男'!$A$8:$BV$90,市町村別自殺者集計表!J$160,FALSE),0)</f>
        <v>15</v>
      </c>
      <c r="K117" s="1">
        <f>IFERROR(VLOOKUP($B117,'3月男'!$A$8:$BV$90,市町村別自殺者集計表!K$160,FALSE),0)</f>
        <v>19</v>
      </c>
      <c r="L117" s="1">
        <f>IFERROR(VLOOKUP($B117,'3月男'!$A$8:$BV$90,市町村別自殺者集計表!L$160,FALSE),0)</f>
        <v>16</v>
      </c>
      <c r="M117" s="1">
        <f>IFERROR(VLOOKUP($B117,'3月男'!$A$8:$BV$90,市町村別自殺者集計表!M$160,FALSE),0)</f>
        <v>10</v>
      </c>
      <c r="N117" s="1">
        <f>IFERROR(VLOOKUP($B117,'3月男'!$A$8:$BV$90,市町村別自殺者集計表!N$160,FALSE),0)</f>
        <v>12</v>
      </c>
      <c r="O117" s="1">
        <f>IFERROR(VLOOKUP($B117,'3月男'!$A$8:$BV$90,市町村別自殺者集計表!O$160,FALSE),0)</f>
        <v>6</v>
      </c>
      <c r="P117" s="1">
        <f>IFERROR(VLOOKUP($B117,'3月男'!$A$8:$BV$90,市町村別自殺者集計表!P$160,FALSE),0)</f>
        <v>0</v>
      </c>
      <c r="Q117" s="1">
        <f>IFERROR(VLOOKUP($B117,'3月男'!$A$8:$BV$90,市町村別自殺者集計表!Q$160,FALSE),0)</f>
        <v>48</v>
      </c>
      <c r="R117" s="1">
        <f>IFERROR(VLOOKUP($B117,'3月男'!$A$8:$BV$90,市町村別自殺者集計表!R$160,FALSE),0)</f>
        <v>37</v>
      </c>
      <c r="S117" s="1">
        <f>IFERROR(VLOOKUP($B117,'3月男'!$A$8:$BV$90,市町村別自殺者集計表!S$160,FALSE),0)</f>
        <v>0</v>
      </c>
      <c r="T117" s="1">
        <f>IFERROR(VLOOKUP($B117,'3月男'!$A$8:$BV$90,市町村別自殺者集計表!T$160,FALSE),0)</f>
        <v>38</v>
      </c>
      <c r="U117" s="1">
        <f>IFERROR(VLOOKUP($B117,'3月男'!$A$8:$BV$90,市町村別自殺者集計表!U$160,FALSE),0)</f>
        <v>47</v>
      </c>
      <c r="V117" s="1">
        <f>IFERROR(VLOOKUP($B117,'3月男'!$A$8:$BV$90,市町村別自殺者集計表!V$160,FALSE),0)</f>
        <v>2</v>
      </c>
      <c r="W117" s="1">
        <f>IFERROR(VLOOKUP($B117,'3月男'!$A$8:$BV$90,市町村別自殺者集計表!W$160,FALSE),0)</f>
        <v>45</v>
      </c>
      <c r="X117" s="1">
        <f>IFERROR(VLOOKUP($B117,'3月男'!$A$8:$BV$90,市町村別自殺者集計表!X$160,FALSE),0)</f>
        <v>0</v>
      </c>
      <c r="Y117" s="1">
        <f>IFERROR(VLOOKUP($B117,'3月男'!$A$8:$BV$90,市町村別自殺者集計表!Y$160,FALSE),0)</f>
        <v>5</v>
      </c>
      <c r="Z117" s="1">
        <f>IFERROR(VLOOKUP($B117,'3月男'!$A$8:$BV$90,市町村別自殺者集計表!Z$160,FALSE),0)</f>
        <v>27</v>
      </c>
      <c r="AA117" s="1">
        <f>IFERROR(VLOOKUP($B117,'3月男'!$A$8:$BV$90,市町村別自殺者集計表!AA$160,FALSE),0)</f>
        <v>13</v>
      </c>
      <c r="AB117" s="1">
        <f>IFERROR(VLOOKUP($B117,'3月男'!$A$8:$BV$90,市町村別自殺者集計表!AB$160,FALSE),0)</f>
        <v>0</v>
      </c>
      <c r="AC117" s="1">
        <f>IFERROR(VLOOKUP($B117,'3月男'!$A$8:$BV$90,市町村別自殺者集計表!AC$160,FALSE),0)</f>
        <v>47</v>
      </c>
      <c r="AD117" s="1">
        <f>IFERROR(VLOOKUP($B117,'3月男'!$A$8:$BV$90,市町村別自殺者集計表!AD$160,FALSE),0)</f>
        <v>5</v>
      </c>
      <c r="AE117" s="1">
        <f>IFERROR(VLOOKUP($B117,'3月男'!$A$8:$BV$90,市町村別自殺者集計表!AE$160,FALSE),0)</f>
        <v>4</v>
      </c>
      <c r="AF117" s="1">
        <f>IFERROR(VLOOKUP($B117,'3月男'!$A$8:$BV$90,市町村別自殺者集計表!AF$160,FALSE),0)</f>
        <v>6</v>
      </c>
      <c r="AG117" s="1">
        <f>IFERROR(VLOOKUP($B117,'3月男'!$A$8:$BV$90,市町村別自殺者集計表!AG$160,FALSE),0)</f>
        <v>2</v>
      </c>
      <c r="AH117" s="1">
        <f>IFERROR(VLOOKUP($B117,'3月男'!$A$8:$BV$90,市町村別自殺者集計表!AH$160,FALSE),0)</f>
        <v>21</v>
      </c>
      <c r="AI117" s="1">
        <f>IFERROR(VLOOKUP($B117,'3月男'!$A$8:$BV$90,市町村別自殺者集計表!AI$160,FALSE),0)</f>
        <v>0</v>
      </c>
      <c r="AJ117" s="1">
        <f>IFERROR(VLOOKUP($B117,'3月男'!$A$8:$BV$90,市町村別自殺者集計表!AJ$160,FALSE),0)</f>
        <v>55</v>
      </c>
      <c r="AK117" s="1">
        <f>IFERROR(VLOOKUP($B117,'3月男'!$A$8:$BV$90,市町村別自殺者集計表!AK$160,FALSE),0)</f>
        <v>0</v>
      </c>
      <c r="AL117" s="1">
        <f>IFERROR(VLOOKUP($B117,'3月男'!$A$8:$BV$90,市町村別自殺者集計表!AL$160,FALSE),0)</f>
        <v>7</v>
      </c>
      <c r="AM117" s="1">
        <f>IFERROR(VLOOKUP($B117,'3月男'!$A$8:$BV$90,市町村別自殺者集計表!AM$160,FALSE),0)</f>
        <v>17</v>
      </c>
      <c r="AN117" s="1">
        <f>IFERROR(VLOOKUP($B117,'3月男'!$A$8:$BV$90,市町村別自殺者集計表!AN$160,FALSE),0)</f>
        <v>3</v>
      </c>
      <c r="AO117" s="1">
        <f>IFERROR(VLOOKUP($B117,'3月男'!$A$8:$BV$90,市町村別自殺者集計表!AO$160,FALSE),0)</f>
        <v>3</v>
      </c>
      <c r="AP117" s="1">
        <f>IFERROR(VLOOKUP($B117,'3月男'!$A$8:$BV$90,市町村別自殺者集計表!AP$160,FALSE),0)</f>
        <v>0</v>
      </c>
      <c r="AQ117" s="1">
        <f>IFERROR(VLOOKUP($B117,'3月男'!$A$8:$BV$90,市町村別自殺者集計表!AQ$160,FALSE),0)</f>
        <v>9</v>
      </c>
      <c r="AR117" s="1">
        <f>IFERROR(VLOOKUP($B117,'3月男'!$A$8:$BV$90,市町村別自殺者集計表!AR$160,FALSE),0)</f>
        <v>7</v>
      </c>
      <c r="AS117" s="1">
        <f>IFERROR(VLOOKUP($B117,'3月男'!$A$8:$BV$90,市町村別自殺者集計表!AS$160,FALSE),0)</f>
        <v>4</v>
      </c>
      <c r="AT117" s="1">
        <f>IFERROR(VLOOKUP($B117,'3月男'!$A$8:$BV$90,市町村別自殺者集計表!AT$160,FALSE),0)</f>
        <v>6</v>
      </c>
      <c r="AU117" s="1">
        <f>IFERROR(VLOOKUP($B117,'3月男'!$A$8:$BV$90,市町村別自殺者集計表!AU$160,FALSE),0)</f>
        <v>4</v>
      </c>
      <c r="AV117" s="1">
        <f>IFERROR(VLOOKUP($B117,'3月男'!$A$8:$BV$90,市町村別自殺者集計表!AV$160,FALSE),0)</f>
        <v>6</v>
      </c>
      <c r="AW117" s="1">
        <f>IFERROR(VLOOKUP($B117,'3月男'!$A$8:$BV$90,市町村別自殺者集計表!AW$160,FALSE),0)</f>
        <v>5</v>
      </c>
      <c r="AX117" s="1">
        <f>IFERROR(VLOOKUP($B117,'3月男'!$A$8:$BV$90,市町村別自殺者集計表!AX$160,FALSE),0)</f>
        <v>5</v>
      </c>
      <c r="AY117" s="1">
        <f>IFERROR(VLOOKUP($B117,'3月男'!$A$8:$BV$90,市町村別自殺者集計表!AY$160,FALSE),0)</f>
        <v>5</v>
      </c>
      <c r="AZ117" s="1">
        <f>IFERROR(VLOOKUP($B117,'3月男'!$A$8:$BV$90,市町村別自殺者集計表!AZ$160,FALSE),0)</f>
        <v>2</v>
      </c>
      <c r="BA117" s="1">
        <f>IFERROR(VLOOKUP($B117,'3月男'!$A$8:$BV$90,市町村別自殺者集計表!BA$160,FALSE),0)</f>
        <v>10</v>
      </c>
      <c r="BB117" s="1">
        <f>IFERROR(VLOOKUP($B117,'3月男'!$A$8:$BV$90,市町村別自殺者集計表!BB$160,FALSE),0)</f>
        <v>3</v>
      </c>
      <c r="BC117" s="1">
        <f>IFERROR(VLOOKUP($B117,'3月男'!$A$8:$BV$90,市町村別自殺者集計表!BC$160,FALSE),0)</f>
        <v>19</v>
      </c>
      <c r="BD117" s="1">
        <f>IFERROR(VLOOKUP($B117,'3月男'!$A$8:$BV$90,市町村別自殺者集計表!BD$160,FALSE),0)</f>
        <v>9</v>
      </c>
      <c r="BE117" s="1">
        <f>IFERROR(VLOOKUP($B117,'3月男'!$A$8:$BV$90,市町村別自殺者集計表!BE$160,FALSE),0)</f>
        <v>12</v>
      </c>
      <c r="BF117" s="1">
        <f>IFERROR(VLOOKUP($B117,'3月男'!$A$8:$BV$90,市町村別自殺者集計表!BF$160,FALSE),0)</f>
        <v>10</v>
      </c>
      <c r="BG117" s="1">
        <f>IFERROR(VLOOKUP($B117,'3月男'!$A$8:$BV$90,市町村別自殺者集計表!BG$160,FALSE),0)</f>
        <v>18</v>
      </c>
      <c r="BH117" s="1">
        <f>IFERROR(VLOOKUP($B117,'3月男'!$A$8:$BV$90,市町村別自殺者集計表!BH$160,FALSE),0)</f>
        <v>11</v>
      </c>
      <c r="BI117" s="1">
        <f>IFERROR(VLOOKUP($B117,'3月男'!$A$8:$BV$90,市町村別自殺者集計表!BI$160,FALSE),0)</f>
        <v>13</v>
      </c>
      <c r="BJ117" s="1">
        <f>IFERROR(VLOOKUP($B117,'3月男'!$A$8:$BV$90,市町村別自殺者集計表!BJ$160,FALSE),0)</f>
        <v>11</v>
      </c>
      <c r="BK117" s="1">
        <f>IFERROR(VLOOKUP($B117,'3月男'!$A$8:$BV$90,市町村別自殺者集計表!BK$160,FALSE),0)</f>
        <v>1</v>
      </c>
      <c r="BL117" s="1">
        <f>IFERROR(VLOOKUP($B117,'3月男'!$A$8:$BV$90,市町村別自殺者集計表!BL$160,FALSE),0)</f>
        <v>21</v>
      </c>
      <c r="BM117" s="1">
        <f>IFERROR(VLOOKUP($B117,'3月男'!$A$8:$BV$90,市町村別自殺者集計表!BM$160,FALSE),0)</f>
        <v>58</v>
      </c>
      <c r="BN117" s="1">
        <f>IFERROR(VLOOKUP($B117,'3月男'!$A$8:$BV$90,市町村別自殺者集計表!BN$160,FALSE),0)</f>
        <v>36</v>
      </c>
      <c r="BO117" s="1">
        <f>IFERROR(VLOOKUP($B117,'3月男'!$A$8:$BV$90,市町村別自殺者集計表!BO$160,FALSE),0)</f>
        <v>14</v>
      </c>
      <c r="BP117" s="1">
        <f>IFERROR(VLOOKUP($B117,'3月男'!$A$8:$BV$90,市町村別自殺者集計表!BP$160,FALSE),0)</f>
        <v>2</v>
      </c>
      <c r="BQ117" s="1">
        <f>IFERROR(VLOOKUP($B117,'3月男'!$A$8:$BV$90,市町村別自殺者集計表!BQ$160,FALSE),0)</f>
        <v>2</v>
      </c>
      <c r="BR117" s="1">
        <f>IFERROR(VLOOKUP($B117,'3月男'!$A$8:$BV$90,市町村別自殺者集計表!BR$160,FALSE),0)</f>
        <v>8</v>
      </c>
      <c r="BS117" s="1">
        <f>IFERROR(VLOOKUP($B117,'3月男'!$A$8:$BV$90,市町村別自殺者集計表!BS$160,FALSE),0)</f>
        <v>1</v>
      </c>
      <c r="BT117" s="1">
        <f>IFERROR(VLOOKUP($B117,'3月男'!$A$8:$BV$90,市町村別自殺者集計表!BT$160,FALSE),0)</f>
        <v>12</v>
      </c>
      <c r="BU117" s="1">
        <f>IFERROR(VLOOKUP($B117,'3月男'!$A$8:$BV$90,市町村別自殺者集計表!BU$160,FALSE),0)</f>
        <v>72</v>
      </c>
      <c r="BV117" s="1">
        <f>IFERROR(VLOOKUP($B117,'3月男'!$A$8:$BV$90,市町村別自殺者集計表!BV$160,FALSE),0)</f>
        <v>1</v>
      </c>
    </row>
    <row r="118" spans="1:75" hidden="1" x14ac:dyDescent="0.2">
      <c r="A118" s="1" t="s">
        <v>325</v>
      </c>
      <c r="B118" s="128">
        <f t="shared" si="50"/>
        <v>270000</v>
      </c>
      <c r="C118" s="128" t="str">
        <f t="shared" si="51"/>
        <v>大阪府</v>
      </c>
      <c r="E118" s="1">
        <f>IFERROR(VLOOKUP($B118,'3月女'!$A$8:$BV$90,市町村別自殺者集計表!E$160,FALSE),0)</f>
        <v>37</v>
      </c>
      <c r="F118" s="1">
        <f>IFERROR(VLOOKUP($B118,'3月女'!$A$8:$BV$90,市町村別自殺者集計表!F$160,FALSE),0)</f>
        <v>0.81193910368945099</v>
      </c>
      <c r="G118" s="1">
        <f>IFERROR(VLOOKUP($B118,'3月女'!$A$8:$BV$90,市町村別自殺者集計表!G$160,FALSE),0)</f>
        <v>9.5599281563435401</v>
      </c>
      <c r="H118" s="1">
        <f>IFERROR(VLOOKUP($B118,'3月女'!$A$8:$BV$90,市町村別自殺者集計表!H$160,FALSE),0)</f>
        <v>0</v>
      </c>
      <c r="I118" s="1">
        <f>IFERROR(VLOOKUP($B118,'3月女'!$A$8:$BV$90,市町村別自殺者集計表!I$160,FALSE),0)</f>
        <v>5</v>
      </c>
      <c r="J118" s="1">
        <f>IFERROR(VLOOKUP($B118,'3月女'!$A$8:$BV$90,市町村別自殺者集計表!J$160,FALSE),0)</f>
        <v>4</v>
      </c>
      <c r="K118" s="1">
        <f>IFERROR(VLOOKUP($B118,'3月女'!$A$8:$BV$90,市町村別自殺者集計表!K$160,FALSE),0)</f>
        <v>3</v>
      </c>
      <c r="L118" s="1">
        <f>IFERROR(VLOOKUP($B118,'3月女'!$A$8:$BV$90,市町村別自殺者集計表!L$160,FALSE),0)</f>
        <v>13</v>
      </c>
      <c r="M118" s="1">
        <f>IFERROR(VLOOKUP($B118,'3月女'!$A$8:$BV$90,市町村別自殺者集計表!M$160,FALSE),0)</f>
        <v>2</v>
      </c>
      <c r="N118" s="1">
        <f>IFERROR(VLOOKUP($B118,'3月女'!$A$8:$BV$90,市町村別自殺者集計表!N$160,FALSE),0)</f>
        <v>6</v>
      </c>
      <c r="O118" s="1">
        <f>IFERROR(VLOOKUP($B118,'3月女'!$A$8:$BV$90,市町村別自殺者集計表!O$160,FALSE),0)</f>
        <v>4</v>
      </c>
      <c r="P118" s="1">
        <f>IFERROR(VLOOKUP($B118,'3月女'!$A$8:$BV$90,市町村別自殺者集計表!P$160,FALSE),0)</f>
        <v>0</v>
      </c>
      <c r="Q118" s="1">
        <f>IFERROR(VLOOKUP($B118,'3月女'!$A$8:$BV$90,市町村別自殺者集計表!Q$160,FALSE),0)</f>
        <v>21</v>
      </c>
      <c r="R118" s="1">
        <f>IFERROR(VLOOKUP($B118,'3月女'!$A$8:$BV$90,市町村別自殺者集計表!R$160,FALSE),0)</f>
        <v>16</v>
      </c>
      <c r="S118" s="1">
        <f>IFERROR(VLOOKUP($B118,'3月女'!$A$8:$BV$90,市町村別自殺者集計表!S$160,FALSE),0)</f>
        <v>0</v>
      </c>
      <c r="T118" s="1">
        <f>IFERROR(VLOOKUP($B118,'3月女'!$A$8:$BV$90,市町村別自殺者集計表!T$160,FALSE),0)</f>
        <v>6</v>
      </c>
      <c r="U118" s="1">
        <f>IFERROR(VLOOKUP($B118,'3月女'!$A$8:$BV$90,市町村別自殺者集計表!U$160,FALSE),0)</f>
        <v>29</v>
      </c>
      <c r="V118" s="1">
        <f>IFERROR(VLOOKUP($B118,'3月女'!$A$8:$BV$90,市町村別自殺者集計表!V$160,FALSE),0)</f>
        <v>0</v>
      </c>
      <c r="W118" s="1">
        <f>IFERROR(VLOOKUP($B118,'3月女'!$A$8:$BV$90,市町村別自殺者集計表!W$160,FALSE),0)</f>
        <v>29</v>
      </c>
      <c r="X118" s="1">
        <f>IFERROR(VLOOKUP($B118,'3月女'!$A$8:$BV$90,市町村別自殺者集計表!X$160,FALSE),0)</f>
        <v>5</v>
      </c>
      <c r="Y118" s="1">
        <f>IFERROR(VLOOKUP($B118,'3月女'!$A$8:$BV$90,市町村別自殺者集計表!Y$160,FALSE),0)</f>
        <v>3</v>
      </c>
      <c r="Z118" s="1">
        <f>IFERROR(VLOOKUP($B118,'3月女'!$A$8:$BV$90,市町村別自殺者集計表!Z$160,FALSE),0)</f>
        <v>16</v>
      </c>
      <c r="AA118" s="1">
        <f>IFERROR(VLOOKUP($B118,'3月女'!$A$8:$BV$90,市町村別自殺者集計表!AA$160,FALSE),0)</f>
        <v>5</v>
      </c>
      <c r="AB118" s="1">
        <f>IFERROR(VLOOKUP($B118,'3月女'!$A$8:$BV$90,市町村別自殺者集計表!AB$160,FALSE),0)</f>
        <v>2</v>
      </c>
      <c r="AC118" s="1">
        <f>IFERROR(VLOOKUP($B118,'3月女'!$A$8:$BV$90,市町村別自殺者集計表!AC$160,FALSE),0)</f>
        <v>31</v>
      </c>
      <c r="AD118" s="1">
        <f>IFERROR(VLOOKUP($B118,'3月女'!$A$8:$BV$90,市町村別自殺者集計表!AD$160,FALSE),0)</f>
        <v>0</v>
      </c>
      <c r="AE118" s="1">
        <f>IFERROR(VLOOKUP($B118,'3月女'!$A$8:$BV$90,市町村別自殺者集計表!AE$160,FALSE),0)</f>
        <v>1</v>
      </c>
      <c r="AF118" s="1">
        <f>IFERROR(VLOOKUP($B118,'3月女'!$A$8:$BV$90,市町村別自殺者集計表!AF$160,FALSE),0)</f>
        <v>2</v>
      </c>
      <c r="AG118" s="1">
        <f>IFERROR(VLOOKUP($B118,'3月女'!$A$8:$BV$90,市町村別自殺者集計表!AG$160,FALSE),0)</f>
        <v>0</v>
      </c>
      <c r="AH118" s="1">
        <f>IFERROR(VLOOKUP($B118,'3月女'!$A$8:$BV$90,市町村別自殺者集計表!AH$160,FALSE),0)</f>
        <v>3</v>
      </c>
      <c r="AI118" s="1">
        <f>IFERROR(VLOOKUP($B118,'3月女'!$A$8:$BV$90,市町村別自殺者集計表!AI$160,FALSE),0)</f>
        <v>0</v>
      </c>
      <c r="AJ118" s="1">
        <f>IFERROR(VLOOKUP($B118,'3月女'!$A$8:$BV$90,市町村別自殺者集計表!AJ$160,FALSE),0)</f>
        <v>23</v>
      </c>
      <c r="AK118" s="1">
        <f>IFERROR(VLOOKUP($B118,'3月女'!$A$8:$BV$90,市町村別自殺者集計表!AK$160,FALSE),0)</f>
        <v>2</v>
      </c>
      <c r="AL118" s="1">
        <f>IFERROR(VLOOKUP($B118,'3月女'!$A$8:$BV$90,市町村別自殺者集計表!AL$160,FALSE),0)</f>
        <v>1</v>
      </c>
      <c r="AM118" s="1">
        <f>IFERROR(VLOOKUP($B118,'3月女'!$A$8:$BV$90,市町村別自殺者集計表!AM$160,FALSE),0)</f>
        <v>9</v>
      </c>
      <c r="AN118" s="1">
        <f>IFERROR(VLOOKUP($B118,'3月女'!$A$8:$BV$90,市町村別自殺者集計表!AN$160,FALSE),0)</f>
        <v>1</v>
      </c>
      <c r="AO118" s="1">
        <f>IFERROR(VLOOKUP($B118,'3月女'!$A$8:$BV$90,市町村別自殺者集計表!AO$160,FALSE),0)</f>
        <v>1</v>
      </c>
      <c r="AP118" s="1">
        <f>IFERROR(VLOOKUP($B118,'3月女'!$A$8:$BV$90,市町村別自殺者集計表!AP$160,FALSE),0)</f>
        <v>0</v>
      </c>
      <c r="AQ118" s="1">
        <f>IFERROR(VLOOKUP($B118,'3月女'!$A$8:$BV$90,市町村別自殺者集計表!AQ$160,FALSE),0)</f>
        <v>2</v>
      </c>
      <c r="AR118" s="1">
        <f>IFERROR(VLOOKUP($B118,'3月女'!$A$8:$BV$90,市町村別自殺者集計表!AR$160,FALSE),0)</f>
        <v>1</v>
      </c>
      <c r="AS118" s="1">
        <f>IFERROR(VLOOKUP($B118,'3月女'!$A$8:$BV$90,市町村別自殺者集計表!AS$160,FALSE),0)</f>
        <v>2</v>
      </c>
      <c r="AT118" s="1">
        <f>IFERROR(VLOOKUP($B118,'3月女'!$A$8:$BV$90,市町村別自殺者集計表!AT$160,FALSE),0)</f>
        <v>6</v>
      </c>
      <c r="AU118" s="1">
        <f>IFERROR(VLOOKUP($B118,'3月女'!$A$8:$BV$90,市町村別自殺者集計表!AU$160,FALSE),0)</f>
        <v>1</v>
      </c>
      <c r="AV118" s="1">
        <f>IFERROR(VLOOKUP($B118,'3月女'!$A$8:$BV$90,市町村別自殺者集計表!AV$160,FALSE),0)</f>
        <v>2</v>
      </c>
      <c r="AW118" s="1">
        <f>IFERROR(VLOOKUP($B118,'3月女'!$A$8:$BV$90,市町村別自殺者集計表!AW$160,FALSE),0)</f>
        <v>4</v>
      </c>
      <c r="AX118" s="1">
        <f>IFERROR(VLOOKUP($B118,'3月女'!$A$8:$BV$90,市町村別自殺者集計表!AX$160,FALSE),0)</f>
        <v>5</v>
      </c>
      <c r="AY118" s="1">
        <f>IFERROR(VLOOKUP($B118,'3月女'!$A$8:$BV$90,市町村別自殺者集計表!AY$160,FALSE),0)</f>
        <v>4</v>
      </c>
      <c r="AZ118" s="1">
        <f>IFERROR(VLOOKUP($B118,'3月女'!$A$8:$BV$90,市町村別自殺者集計表!AZ$160,FALSE),0)</f>
        <v>3</v>
      </c>
      <c r="BA118" s="1">
        <f>IFERROR(VLOOKUP($B118,'3月女'!$A$8:$BV$90,市町村別自殺者集計表!BA$160,FALSE),0)</f>
        <v>1</v>
      </c>
      <c r="BB118" s="1">
        <f>IFERROR(VLOOKUP($B118,'3月女'!$A$8:$BV$90,市町村別自殺者集計表!BB$160,FALSE),0)</f>
        <v>1</v>
      </c>
      <c r="BC118" s="1">
        <f>IFERROR(VLOOKUP($B118,'3月女'!$A$8:$BV$90,市町村別自殺者集計表!BC$160,FALSE),0)</f>
        <v>5</v>
      </c>
      <c r="BD118" s="1">
        <f>IFERROR(VLOOKUP($B118,'3月女'!$A$8:$BV$90,市町村別自殺者集計表!BD$160,FALSE),0)</f>
        <v>10</v>
      </c>
      <c r="BE118" s="1">
        <f>IFERROR(VLOOKUP($B118,'3月女'!$A$8:$BV$90,市町村別自殺者集計表!BE$160,FALSE),0)</f>
        <v>6</v>
      </c>
      <c r="BF118" s="1">
        <f>IFERROR(VLOOKUP($B118,'3月女'!$A$8:$BV$90,市町村別自殺者集計表!BF$160,FALSE),0)</f>
        <v>3</v>
      </c>
      <c r="BG118" s="1">
        <f>IFERROR(VLOOKUP($B118,'3月女'!$A$8:$BV$90,市町村別自殺者集計表!BG$160,FALSE),0)</f>
        <v>3</v>
      </c>
      <c r="BH118" s="1">
        <f>IFERROR(VLOOKUP($B118,'3月女'!$A$8:$BV$90,市町村別自殺者集計表!BH$160,FALSE),0)</f>
        <v>3</v>
      </c>
      <c r="BI118" s="1">
        <f>IFERROR(VLOOKUP($B118,'3月女'!$A$8:$BV$90,市町村別自殺者集計表!BI$160,FALSE),0)</f>
        <v>8</v>
      </c>
      <c r="BJ118" s="1">
        <f>IFERROR(VLOOKUP($B118,'3月女'!$A$8:$BV$90,市町村別自殺者集計表!BJ$160,FALSE),0)</f>
        <v>4</v>
      </c>
      <c r="BK118" s="1">
        <f>IFERROR(VLOOKUP($B118,'3月女'!$A$8:$BV$90,市町村別自殺者集計表!BK$160,FALSE),0)</f>
        <v>0</v>
      </c>
      <c r="BL118" s="1">
        <f>IFERROR(VLOOKUP($B118,'3月女'!$A$8:$BV$90,市町村別自殺者集計表!BL$160,FALSE),0)</f>
        <v>9</v>
      </c>
      <c r="BM118" s="1">
        <f>IFERROR(VLOOKUP($B118,'3月女'!$A$8:$BV$90,市町村別自殺者集計表!BM$160,FALSE),0)</f>
        <v>33</v>
      </c>
      <c r="BN118" s="1">
        <f>IFERROR(VLOOKUP($B118,'3月女'!$A$8:$BV$90,市町村別自殺者集計表!BN$160,FALSE),0)</f>
        <v>13</v>
      </c>
      <c r="BO118" s="1">
        <f>IFERROR(VLOOKUP($B118,'3月女'!$A$8:$BV$90,市町村別自殺者集計表!BO$160,FALSE),0)</f>
        <v>0</v>
      </c>
      <c r="BP118" s="1">
        <f>IFERROR(VLOOKUP($B118,'3月女'!$A$8:$BV$90,市町村別自殺者集計表!BP$160,FALSE),0)</f>
        <v>1</v>
      </c>
      <c r="BQ118" s="1">
        <f>IFERROR(VLOOKUP($B118,'3月女'!$A$8:$BV$90,市町村別自殺者集計表!BQ$160,FALSE),0)</f>
        <v>0</v>
      </c>
      <c r="BR118" s="1">
        <f>IFERROR(VLOOKUP($B118,'3月女'!$A$8:$BV$90,市町村別自殺者集計表!BR$160,FALSE),0)</f>
        <v>1</v>
      </c>
      <c r="BS118" s="1">
        <f>IFERROR(VLOOKUP($B118,'3月女'!$A$8:$BV$90,市町村別自殺者集計表!BS$160,FALSE),0)</f>
        <v>1</v>
      </c>
      <c r="BT118" s="1">
        <f>IFERROR(VLOOKUP($B118,'3月女'!$A$8:$BV$90,市町村別自殺者集計表!BT$160,FALSE),0)</f>
        <v>10</v>
      </c>
      <c r="BU118" s="1">
        <f>IFERROR(VLOOKUP($B118,'3月女'!$A$8:$BV$90,市町村別自殺者集計表!BU$160,FALSE),0)</f>
        <v>26</v>
      </c>
      <c r="BV118" s="1">
        <f>IFERROR(VLOOKUP($B118,'3月女'!$A$8:$BV$90,市町村別自殺者集計表!BV$160,FALSE),0)</f>
        <v>1</v>
      </c>
    </row>
    <row r="119" spans="1:75" hidden="1" x14ac:dyDescent="0.2">
      <c r="A119" s="1" t="s">
        <v>326</v>
      </c>
      <c r="B119" s="128">
        <f t="shared" si="50"/>
        <v>270000</v>
      </c>
      <c r="C119" s="128" t="str">
        <f t="shared" si="51"/>
        <v>大阪府</v>
      </c>
      <c r="E119" s="1">
        <f>IFERROR(VLOOKUP($B119,'3月総数'!$A$8:$BV$90,市町村別自殺者集計表!E$160,FALSE),0)</f>
        <v>122</v>
      </c>
      <c r="F119" s="1">
        <f>IFERROR(VLOOKUP($B119,'3月総数'!$A$8:$BV$90,市町村別自殺者集計表!F$160,FALSE),0)</f>
        <v>1.3888223253416501</v>
      </c>
      <c r="G119" s="1">
        <f>IFERROR(VLOOKUP($B119,'3月総数'!$A$8:$BV$90,市町村別自殺者集計表!G$160,FALSE),0)</f>
        <v>16.3522628628936</v>
      </c>
      <c r="H119" s="1">
        <f>IFERROR(VLOOKUP($B119,'3月総数'!$A$8:$BV$90,市町村別自殺者集計表!H$160,FALSE),0)</f>
        <v>1</v>
      </c>
      <c r="I119" s="1">
        <f>IFERROR(VLOOKUP($B119,'3月総数'!$A$8:$BV$90,市町村別自殺者集計表!I$160,FALSE),0)</f>
        <v>11</v>
      </c>
      <c r="J119" s="1">
        <f>IFERROR(VLOOKUP($B119,'3月総数'!$A$8:$BV$90,市町村別自殺者集計表!J$160,FALSE),0)</f>
        <v>19</v>
      </c>
      <c r="K119" s="1">
        <f>IFERROR(VLOOKUP($B119,'3月総数'!$A$8:$BV$90,市町村別自殺者集計表!K$160,FALSE),0)</f>
        <v>22</v>
      </c>
      <c r="L119" s="1">
        <f>IFERROR(VLOOKUP($B119,'3月総数'!$A$8:$BV$90,市町村別自殺者集計表!L$160,FALSE),0)</f>
        <v>29</v>
      </c>
      <c r="M119" s="1">
        <f>IFERROR(VLOOKUP($B119,'3月総数'!$A$8:$BV$90,市町村別自殺者集計表!M$160,FALSE),0)</f>
        <v>12</v>
      </c>
      <c r="N119" s="1">
        <f>IFERROR(VLOOKUP($B119,'3月総数'!$A$8:$BV$90,市町村別自殺者集計表!N$160,FALSE),0)</f>
        <v>18</v>
      </c>
      <c r="O119" s="1">
        <f>IFERROR(VLOOKUP($B119,'3月総数'!$A$8:$BV$90,市町村別自殺者集計表!O$160,FALSE),0)</f>
        <v>10</v>
      </c>
      <c r="P119" s="1">
        <f>IFERROR(VLOOKUP($B119,'3月総数'!$A$8:$BV$90,市町村別自殺者集計表!P$160,FALSE),0)</f>
        <v>0</v>
      </c>
      <c r="Q119" s="1">
        <f>IFERROR(VLOOKUP($B119,'3月総数'!$A$8:$BV$90,市町村別自殺者集計表!Q$160,FALSE),0)</f>
        <v>69</v>
      </c>
      <c r="R119" s="1">
        <f>IFERROR(VLOOKUP($B119,'3月総数'!$A$8:$BV$90,市町村別自殺者集計表!R$160,FALSE),0)</f>
        <v>53</v>
      </c>
      <c r="S119" s="1">
        <f>IFERROR(VLOOKUP($B119,'3月総数'!$A$8:$BV$90,市町村別自殺者集計表!S$160,FALSE),0)</f>
        <v>0</v>
      </c>
      <c r="T119" s="1">
        <f>IFERROR(VLOOKUP($B119,'3月総数'!$A$8:$BV$90,市町村別自殺者集計表!T$160,FALSE),0)</f>
        <v>44</v>
      </c>
      <c r="U119" s="1">
        <f>IFERROR(VLOOKUP($B119,'3月総数'!$A$8:$BV$90,市町村別自殺者集計表!U$160,FALSE),0)</f>
        <v>76</v>
      </c>
      <c r="V119" s="1">
        <f>IFERROR(VLOOKUP($B119,'3月総数'!$A$8:$BV$90,市町村別自殺者集計表!V$160,FALSE),0)</f>
        <v>2</v>
      </c>
      <c r="W119" s="1">
        <f>IFERROR(VLOOKUP($B119,'3月総数'!$A$8:$BV$90,市町村別自殺者集計表!W$160,FALSE),0)</f>
        <v>74</v>
      </c>
      <c r="X119" s="1">
        <f>IFERROR(VLOOKUP($B119,'3月総数'!$A$8:$BV$90,市町村別自殺者集計表!X$160,FALSE),0)</f>
        <v>5</v>
      </c>
      <c r="Y119" s="1">
        <f>IFERROR(VLOOKUP($B119,'3月総数'!$A$8:$BV$90,市町村別自殺者集計表!Y$160,FALSE),0)</f>
        <v>8</v>
      </c>
      <c r="Z119" s="1">
        <f>IFERROR(VLOOKUP($B119,'3月総数'!$A$8:$BV$90,市町村別自殺者集計表!Z$160,FALSE),0)</f>
        <v>43</v>
      </c>
      <c r="AA119" s="1">
        <f>IFERROR(VLOOKUP($B119,'3月総数'!$A$8:$BV$90,市町村別自殺者集計表!AA$160,FALSE),0)</f>
        <v>18</v>
      </c>
      <c r="AB119" s="1">
        <f>IFERROR(VLOOKUP($B119,'3月総数'!$A$8:$BV$90,市町村別自殺者集計表!AB$160,FALSE),0)</f>
        <v>2</v>
      </c>
      <c r="AC119" s="1">
        <f>IFERROR(VLOOKUP($B119,'3月総数'!$A$8:$BV$90,市町村別自殺者集計表!AC$160,FALSE),0)</f>
        <v>78</v>
      </c>
      <c r="AD119" s="1">
        <f>IFERROR(VLOOKUP($B119,'3月総数'!$A$8:$BV$90,市町村別自殺者集計表!AD$160,FALSE),0)</f>
        <v>5</v>
      </c>
      <c r="AE119" s="1">
        <f>IFERROR(VLOOKUP($B119,'3月総数'!$A$8:$BV$90,市町村別自殺者集計表!AE$160,FALSE),0)</f>
        <v>5</v>
      </c>
      <c r="AF119" s="1">
        <f>IFERROR(VLOOKUP($B119,'3月総数'!$A$8:$BV$90,市町村別自殺者集計表!AF$160,FALSE),0)</f>
        <v>8</v>
      </c>
      <c r="AG119" s="1">
        <f>IFERROR(VLOOKUP($B119,'3月総数'!$A$8:$BV$90,市町村別自殺者集計表!AG$160,FALSE),0)</f>
        <v>2</v>
      </c>
      <c r="AH119" s="1">
        <f>IFERROR(VLOOKUP($B119,'3月総数'!$A$8:$BV$90,市町村別自殺者集計表!AH$160,FALSE),0)</f>
        <v>24</v>
      </c>
      <c r="AI119" s="1">
        <f>IFERROR(VLOOKUP($B119,'3月総数'!$A$8:$BV$90,市町村別自殺者集計表!AI$160,FALSE),0)</f>
        <v>0</v>
      </c>
      <c r="AJ119" s="1">
        <f>IFERROR(VLOOKUP($B119,'3月総数'!$A$8:$BV$90,市町村別自殺者集計表!AJ$160,FALSE),0)</f>
        <v>78</v>
      </c>
      <c r="AK119" s="1">
        <f>IFERROR(VLOOKUP($B119,'3月総数'!$A$8:$BV$90,市町村別自殺者集計表!AK$160,FALSE),0)</f>
        <v>2</v>
      </c>
      <c r="AL119" s="1">
        <f>IFERROR(VLOOKUP($B119,'3月総数'!$A$8:$BV$90,市町村別自殺者集計表!AL$160,FALSE),0)</f>
        <v>8</v>
      </c>
      <c r="AM119" s="1">
        <f>IFERROR(VLOOKUP($B119,'3月総数'!$A$8:$BV$90,市町村別自殺者集計表!AM$160,FALSE),0)</f>
        <v>26</v>
      </c>
      <c r="AN119" s="1">
        <f>IFERROR(VLOOKUP($B119,'3月総数'!$A$8:$BV$90,市町村別自殺者集計表!AN$160,FALSE),0)</f>
        <v>4</v>
      </c>
      <c r="AO119" s="1">
        <f>IFERROR(VLOOKUP($B119,'3月総数'!$A$8:$BV$90,市町村別自殺者集計表!AO$160,FALSE),0)</f>
        <v>4</v>
      </c>
      <c r="AP119" s="1">
        <f>IFERROR(VLOOKUP($B119,'3月総数'!$A$8:$BV$90,市町村別自殺者集計表!AP$160,FALSE),0)</f>
        <v>0</v>
      </c>
      <c r="AQ119" s="1">
        <f>IFERROR(VLOOKUP($B119,'3月総数'!$A$8:$BV$90,市町村別自殺者集計表!AQ$160,FALSE),0)</f>
        <v>11</v>
      </c>
      <c r="AR119" s="1">
        <f>IFERROR(VLOOKUP($B119,'3月総数'!$A$8:$BV$90,市町村別自殺者集計表!AR$160,FALSE),0)</f>
        <v>8</v>
      </c>
      <c r="AS119" s="1">
        <f>IFERROR(VLOOKUP($B119,'3月総数'!$A$8:$BV$90,市町村別自殺者集計表!AS$160,FALSE),0)</f>
        <v>6</v>
      </c>
      <c r="AT119" s="1">
        <f>IFERROR(VLOOKUP($B119,'3月総数'!$A$8:$BV$90,市町村別自殺者集計表!AT$160,FALSE),0)</f>
        <v>12</v>
      </c>
      <c r="AU119" s="1">
        <f>IFERROR(VLOOKUP($B119,'3月総数'!$A$8:$BV$90,市町村別自殺者集計表!AU$160,FALSE),0)</f>
        <v>5</v>
      </c>
      <c r="AV119" s="1">
        <f>IFERROR(VLOOKUP($B119,'3月総数'!$A$8:$BV$90,市町村別自殺者集計表!AV$160,FALSE),0)</f>
        <v>8</v>
      </c>
      <c r="AW119" s="1">
        <f>IFERROR(VLOOKUP($B119,'3月総数'!$A$8:$BV$90,市町村別自殺者集計表!AW$160,FALSE),0)</f>
        <v>9</v>
      </c>
      <c r="AX119" s="1">
        <f>IFERROR(VLOOKUP($B119,'3月総数'!$A$8:$BV$90,市町村別自殺者集計表!AX$160,FALSE),0)</f>
        <v>10</v>
      </c>
      <c r="AY119" s="1">
        <f>IFERROR(VLOOKUP($B119,'3月総数'!$A$8:$BV$90,市町村別自殺者集計表!AY$160,FALSE),0)</f>
        <v>9</v>
      </c>
      <c r="AZ119" s="1">
        <f>IFERROR(VLOOKUP($B119,'3月総数'!$A$8:$BV$90,市町村別自殺者集計表!AZ$160,FALSE),0)</f>
        <v>5</v>
      </c>
      <c r="BA119" s="1">
        <f>IFERROR(VLOOKUP($B119,'3月総数'!$A$8:$BV$90,市町村別自殺者集計表!BA$160,FALSE),0)</f>
        <v>11</v>
      </c>
      <c r="BB119" s="1">
        <f>IFERROR(VLOOKUP($B119,'3月総数'!$A$8:$BV$90,市町村別自殺者集計表!BB$160,FALSE),0)</f>
        <v>4</v>
      </c>
      <c r="BC119" s="1">
        <f>IFERROR(VLOOKUP($B119,'3月総数'!$A$8:$BV$90,市町村別自殺者集計表!BC$160,FALSE),0)</f>
        <v>24</v>
      </c>
      <c r="BD119" s="1">
        <f>IFERROR(VLOOKUP($B119,'3月総数'!$A$8:$BV$90,市町村別自殺者集計表!BD$160,FALSE),0)</f>
        <v>19</v>
      </c>
      <c r="BE119" s="1">
        <f>IFERROR(VLOOKUP($B119,'3月総数'!$A$8:$BV$90,市町村別自殺者集計表!BE$160,FALSE),0)</f>
        <v>18</v>
      </c>
      <c r="BF119" s="1">
        <f>IFERROR(VLOOKUP($B119,'3月総数'!$A$8:$BV$90,市町村別自殺者集計表!BF$160,FALSE),0)</f>
        <v>13</v>
      </c>
      <c r="BG119" s="1">
        <f>IFERROR(VLOOKUP($B119,'3月総数'!$A$8:$BV$90,市町村別自殺者集計表!BG$160,FALSE),0)</f>
        <v>21</v>
      </c>
      <c r="BH119" s="1">
        <f>IFERROR(VLOOKUP($B119,'3月総数'!$A$8:$BV$90,市町村別自殺者集計表!BH$160,FALSE),0)</f>
        <v>14</v>
      </c>
      <c r="BI119" s="1">
        <f>IFERROR(VLOOKUP($B119,'3月総数'!$A$8:$BV$90,市町村別自殺者集計表!BI$160,FALSE),0)</f>
        <v>21</v>
      </c>
      <c r="BJ119" s="1">
        <f>IFERROR(VLOOKUP($B119,'3月総数'!$A$8:$BV$90,市町村別自殺者集計表!BJ$160,FALSE),0)</f>
        <v>15</v>
      </c>
      <c r="BK119" s="1">
        <f>IFERROR(VLOOKUP($B119,'3月総数'!$A$8:$BV$90,市町村別自殺者集計表!BK$160,FALSE),0)</f>
        <v>1</v>
      </c>
      <c r="BL119" s="1">
        <f>IFERROR(VLOOKUP($B119,'3月総数'!$A$8:$BV$90,市町村別自殺者集計表!BL$160,FALSE),0)</f>
        <v>30</v>
      </c>
      <c r="BM119" s="1">
        <f>IFERROR(VLOOKUP($B119,'3月総数'!$A$8:$BV$90,市町村別自殺者集計表!BM$160,FALSE),0)</f>
        <v>91</v>
      </c>
      <c r="BN119" s="1">
        <f>IFERROR(VLOOKUP($B119,'3月総数'!$A$8:$BV$90,市町村別自殺者集計表!BN$160,FALSE),0)</f>
        <v>49</v>
      </c>
      <c r="BO119" s="1">
        <f>IFERROR(VLOOKUP($B119,'3月総数'!$A$8:$BV$90,市町村別自殺者集計表!BO$160,FALSE),0)</f>
        <v>14</v>
      </c>
      <c r="BP119" s="1">
        <f>IFERROR(VLOOKUP($B119,'3月総数'!$A$8:$BV$90,市町村別自殺者集計表!BP$160,FALSE),0)</f>
        <v>3</v>
      </c>
      <c r="BQ119" s="1">
        <f>IFERROR(VLOOKUP($B119,'3月総数'!$A$8:$BV$90,市町村別自殺者集計表!BQ$160,FALSE),0)</f>
        <v>2</v>
      </c>
      <c r="BR119" s="1">
        <f>IFERROR(VLOOKUP($B119,'3月総数'!$A$8:$BV$90,市町村別自殺者集計表!BR$160,FALSE),0)</f>
        <v>9</v>
      </c>
      <c r="BS119" s="1">
        <f>IFERROR(VLOOKUP($B119,'3月総数'!$A$8:$BV$90,市町村別自殺者集計表!BS$160,FALSE),0)</f>
        <v>2</v>
      </c>
      <c r="BT119" s="1">
        <f>IFERROR(VLOOKUP($B119,'3月総数'!$A$8:$BV$90,市町村別自殺者集計表!BT$160,FALSE),0)</f>
        <v>22</v>
      </c>
      <c r="BU119" s="1">
        <f>IFERROR(VLOOKUP($B119,'3月総数'!$A$8:$BV$90,市町村別自殺者集計表!BU$160,FALSE),0)</f>
        <v>98</v>
      </c>
      <c r="BV119" s="1">
        <f>IFERROR(VLOOKUP($B119,'3月総数'!$A$8:$BV$90,市町村別自殺者集計表!BV$160,FALSE),0)</f>
        <v>2</v>
      </c>
    </row>
    <row r="120" spans="1:75" hidden="1" x14ac:dyDescent="0.2">
      <c r="A120" s="1" t="s">
        <v>327</v>
      </c>
      <c r="B120" s="128">
        <f t="shared" si="50"/>
        <v>270000</v>
      </c>
      <c r="C120" s="128" t="str">
        <f t="shared" si="51"/>
        <v>大阪府</v>
      </c>
      <c r="E120" s="1">
        <f>IFERROR(VLOOKUP($B120,'4月男'!$A$8:$BV$90,市町村別自殺者集計表!E$160,FALSE),0)</f>
        <v>94</v>
      </c>
      <c r="F120" s="1">
        <f>IFERROR(VLOOKUP($B120,'4月男'!$A$8:$BV$90,市町村別自殺者集計表!F$160,FALSE),0)</f>
        <v>2.2235737134792801</v>
      </c>
      <c r="G120" s="1">
        <f>IFERROR(VLOOKUP($B120,'4月男'!$A$8:$BV$90,市町村別自殺者集計表!G$160,FALSE),0)</f>
        <v>27.0534801806646</v>
      </c>
      <c r="H120" s="1">
        <f>IFERROR(VLOOKUP($B120,'4月男'!$A$8:$BV$90,市町村別自殺者集計表!H$160,FALSE),0)</f>
        <v>4</v>
      </c>
      <c r="I120" s="1">
        <f>IFERROR(VLOOKUP($B120,'4月男'!$A$8:$BV$90,市町村別自殺者集計表!I$160,FALSE),0)</f>
        <v>11</v>
      </c>
      <c r="J120" s="1">
        <f>IFERROR(VLOOKUP($B120,'4月男'!$A$8:$BV$90,市町村別自殺者集計表!J$160,FALSE),0)</f>
        <v>17</v>
      </c>
      <c r="K120" s="1">
        <f>IFERROR(VLOOKUP($B120,'4月男'!$A$8:$BV$90,市町村別自殺者集計表!K$160,FALSE),0)</f>
        <v>14</v>
      </c>
      <c r="L120" s="1">
        <f>IFERROR(VLOOKUP($B120,'4月男'!$A$8:$BV$90,市町村別自殺者集計表!L$160,FALSE),0)</f>
        <v>20</v>
      </c>
      <c r="M120" s="1">
        <f>IFERROR(VLOOKUP($B120,'4月男'!$A$8:$BV$90,市町村別自殺者集計表!M$160,FALSE),0)</f>
        <v>7</v>
      </c>
      <c r="N120" s="1">
        <f>IFERROR(VLOOKUP($B120,'4月男'!$A$8:$BV$90,市町村別自殺者集計表!N$160,FALSE),0)</f>
        <v>10</v>
      </c>
      <c r="O120" s="1">
        <f>IFERROR(VLOOKUP($B120,'4月男'!$A$8:$BV$90,市町村別自殺者集計表!O$160,FALSE),0)</f>
        <v>11</v>
      </c>
      <c r="P120" s="1">
        <f>IFERROR(VLOOKUP($B120,'4月男'!$A$8:$BV$90,市町村別自殺者集計表!P$160,FALSE),0)</f>
        <v>0</v>
      </c>
      <c r="Q120" s="1">
        <f>IFERROR(VLOOKUP($B120,'4月男'!$A$8:$BV$90,市町村別自殺者集計表!Q$160,FALSE),0)</f>
        <v>57</v>
      </c>
      <c r="R120" s="1">
        <f>IFERROR(VLOOKUP($B120,'4月男'!$A$8:$BV$90,市町村別自殺者集計表!R$160,FALSE),0)</f>
        <v>37</v>
      </c>
      <c r="S120" s="1">
        <f>IFERROR(VLOOKUP($B120,'4月男'!$A$8:$BV$90,市町村別自殺者集計表!S$160,FALSE),0)</f>
        <v>0</v>
      </c>
      <c r="T120" s="1">
        <f>IFERROR(VLOOKUP($B120,'4月男'!$A$8:$BV$90,市町村別自殺者集計表!T$160,FALSE),0)</f>
        <v>42</v>
      </c>
      <c r="U120" s="1">
        <f>IFERROR(VLOOKUP($B120,'4月男'!$A$8:$BV$90,市町村別自殺者集計表!U$160,FALSE),0)</f>
        <v>50</v>
      </c>
      <c r="V120" s="1">
        <f>IFERROR(VLOOKUP($B120,'4月男'!$A$8:$BV$90,市町村別自殺者集計表!V$160,FALSE),0)</f>
        <v>7</v>
      </c>
      <c r="W120" s="1">
        <f>IFERROR(VLOOKUP($B120,'4月男'!$A$8:$BV$90,市町村別自殺者集計表!W$160,FALSE),0)</f>
        <v>43</v>
      </c>
      <c r="X120" s="1">
        <f>IFERROR(VLOOKUP($B120,'4月男'!$A$8:$BV$90,市町村別自殺者集計表!X$160,FALSE),0)</f>
        <v>0</v>
      </c>
      <c r="Y120" s="1">
        <f>IFERROR(VLOOKUP($B120,'4月男'!$A$8:$BV$90,市町村別自殺者集計表!Y$160,FALSE),0)</f>
        <v>8</v>
      </c>
      <c r="Z120" s="1">
        <f>IFERROR(VLOOKUP($B120,'4月男'!$A$8:$BV$90,市町村別自殺者集計表!Z$160,FALSE),0)</f>
        <v>27</v>
      </c>
      <c r="AA120" s="1">
        <f>IFERROR(VLOOKUP($B120,'4月男'!$A$8:$BV$90,市町村別自殺者集計表!AA$160,FALSE),0)</f>
        <v>8</v>
      </c>
      <c r="AB120" s="1">
        <f>IFERROR(VLOOKUP($B120,'4月男'!$A$8:$BV$90,市町村別自殺者集計表!AB$160,FALSE),0)</f>
        <v>2</v>
      </c>
      <c r="AC120" s="1">
        <f>IFERROR(VLOOKUP($B120,'4月男'!$A$8:$BV$90,市町村別自殺者集計表!AC$160,FALSE),0)</f>
        <v>60</v>
      </c>
      <c r="AD120" s="1">
        <f>IFERROR(VLOOKUP($B120,'4月男'!$A$8:$BV$90,市町村別自殺者集計表!AD$160,FALSE),0)</f>
        <v>6</v>
      </c>
      <c r="AE120" s="1">
        <f>IFERROR(VLOOKUP($B120,'4月男'!$A$8:$BV$90,市町村別自殺者集計表!AE$160,FALSE),0)</f>
        <v>4</v>
      </c>
      <c r="AF120" s="1">
        <f>IFERROR(VLOOKUP($B120,'4月男'!$A$8:$BV$90,市町村別自殺者集計表!AF$160,FALSE),0)</f>
        <v>4</v>
      </c>
      <c r="AG120" s="1">
        <f>IFERROR(VLOOKUP($B120,'4月男'!$A$8:$BV$90,市町村別自殺者集計表!AG$160,FALSE),0)</f>
        <v>5</v>
      </c>
      <c r="AH120" s="1">
        <f>IFERROR(VLOOKUP($B120,'4月男'!$A$8:$BV$90,市町村別自殺者集計表!AH$160,FALSE),0)</f>
        <v>15</v>
      </c>
      <c r="AI120" s="1">
        <f>IFERROR(VLOOKUP($B120,'4月男'!$A$8:$BV$90,市町村別自殺者集計表!AI$160,FALSE),0)</f>
        <v>0</v>
      </c>
      <c r="AJ120" s="1">
        <f>IFERROR(VLOOKUP($B120,'4月男'!$A$8:$BV$90,市町村別自殺者集計表!AJ$160,FALSE),0)</f>
        <v>64</v>
      </c>
      <c r="AK120" s="1">
        <f>IFERROR(VLOOKUP($B120,'4月男'!$A$8:$BV$90,市町村別自殺者集計表!AK$160,FALSE),0)</f>
        <v>0</v>
      </c>
      <c r="AL120" s="1">
        <f>IFERROR(VLOOKUP($B120,'4月男'!$A$8:$BV$90,市町村別自殺者集計表!AL$160,FALSE),0)</f>
        <v>10</v>
      </c>
      <c r="AM120" s="1">
        <f>IFERROR(VLOOKUP($B120,'4月男'!$A$8:$BV$90,市町村別自殺者集計表!AM$160,FALSE),0)</f>
        <v>14</v>
      </c>
      <c r="AN120" s="1">
        <f>IFERROR(VLOOKUP($B120,'4月男'!$A$8:$BV$90,市町村別自殺者集計表!AN$160,FALSE),0)</f>
        <v>3</v>
      </c>
      <c r="AO120" s="1">
        <f>IFERROR(VLOOKUP($B120,'4月男'!$A$8:$BV$90,市町村別自殺者集計表!AO$160,FALSE),0)</f>
        <v>3</v>
      </c>
      <c r="AP120" s="1">
        <f>IFERROR(VLOOKUP($B120,'4月男'!$A$8:$BV$90,市町村別自殺者集計表!AP$160,FALSE),0)</f>
        <v>0</v>
      </c>
      <c r="AQ120" s="1">
        <f>IFERROR(VLOOKUP($B120,'4月男'!$A$8:$BV$90,市町村別自殺者集計表!AQ$160,FALSE),0)</f>
        <v>0</v>
      </c>
      <c r="AR120" s="1">
        <f>IFERROR(VLOOKUP($B120,'4月男'!$A$8:$BV$90,市町村別自殺者集計表!AR$160,FALSE),0)</f>
        <v>5</v>
      </c>
      <c r="AS120" s="1">
        <f>IFERROR(VLOOKUP($B120,'4月男'!$A$8:$BV$90,市町村別自殺者集計表!AS$160,FALSE),0)</f>
        <v>5</v>
      </c>
      <c r="AT120" s="1">
        <f>IFERROR(VLOOKUP($B120,'4月男'!$A$8:$BV$90,市町村別自殺者集計表!AT$160,FALSE),0)</f>
        <v>8</v>
      </c>
      <c r="AU120" s="1">
        <f>IFERROR(VLOOKUP($B120,'4月男'!$A$8:$BV$90,市町村別自殺者集計表!AU$160,FALSE),0)</f>
        <v>10</v>
      </c>
      <c r="AV120" s="1">
        <f>IFERROR(VLOOKUP($B120,'4月男'!$A$8:$BV$90,市町村別自殺者集計表!AV$160,FALSE),0)</f>
        <v>4</v>
      </c>
      <c r="AW120" s="1">
        <f>IFERROR(VLOOKUP($B120,'4月男'!$A$8:$BV$90,市町村別自殺者集計表!AW$160,FALSE),0)</f>
        <v>8</v>
      </c>
      <c r="AX120" s="1">
        <f>IFERROR(VLOOKUP($B120,'4月男'!$A$8:$BV$90,市町村別自殺者集計表!AX$160,FALSE),0)</f>
        <v>11</v>
      </c>
      <c r="AY120" s="1">
        <f>IFERROR(VLOOKUP($B120,'4月男'!$A$8:$BV$90,市町村別自殺者集計表!AY$160,FALSE),0)</f>
        <v>8</v>
      </c>
      <c r="AZ120" s="1">
        <f>IFERROR(VLOOKUP($B120,'4月男'!$A$8:$BV$90,市町村別自殺者集計表!AZ$160,FALSE),0)</f>
        <v>5</v>
      </c>
      <c r="BA120" s="1">
        <f>IFERROR(VLOOKUP($B120,'4月男'!$A$8:$BV$90,市町村別自殺者集計表!BA$160,FALSE),0)</f>
        <v>3</v>
      </c>
      <c r="BB120" s="1">
        <f>IFERROR(VLOOKUP($B120,'4月男'!$A$8:$BV$90,市町村別自殺者集計表!BB$160,FALSE),0)</f>
        <v>2</v>
      </c>
      <c r="BC120" s="1">
        <f>IFERROR(VLOOKUP($B120,'4月男'!$A$8:$BV$90,市町村別自殺者集計表!BC$160,FALSE),0)</f>
        <v>25</v>
      </c>
      <c r="BD120" s="1">
        <f>IFERROR(VLOOKUP($B120,'4月男'!$A$8:$BV$90,市町村別自殺者集計表!BD$160,FALSE),0)</f>
        <v>12</v>
      </c>
      <c r="BE120" s="1">
        <f>IFERROR(VLOOKUP($B120,'4月男'!$A$8:$BV$90,市町村別自殺者集計表!BE$160,FALSE),0)</f>
        <v>14</v>
      </c>
      <c r="BF120" s="1">
        <f>IFERROR(VLOOKUP($B120,'4月男'!$A$8:$BV$90,市町村別自殺者集計表!BF$160,FALSE),0)</f>
        <v>8</v>
      </c>
      <c r="BG120" s="1">
        <f>IFERROR(VLOOKUP($B120,'4月男'!$A$8:$BV$90,市町村別自殺者集計表!BG$160,FALSE),0)</f>
        <v>8</v>
      </c>
      <c r="BH120" s="1">
        <f>IFERROR(VLOOKUP($B120,'4月男'!$A$8:$BV$90,市町村別自殺者集計表!BH$160,FALSE),0)</f>
        <v>17</v>
      </c>
      <c r="BI120" s="1">
        <f>IFERROR(VLOOKUP($B120,'4月男'!$A$8:$BV$90,市町村別自殺者集計表!BI$160,FALSE),0)</f>
        <v>19</v>
      </c>
      <c r="BJ120" s="1">
        <f>IFERROR(VLOOKUP($B120,'4月男'!$A$8:$BV$90,市町村別自殺者集計表!BJ$160,FALSE),0)</f>
        <v>16</v>
      </c>
      <c r="BK120" s="1">
        <f>IFERROR(VLOOKUP($B120,'4月男'!$A$8:$BV$90,市町村別自殺者集計表!BK$160,FALSE),0)</f>
        <v>0</v>
      </c>
      <c r="BL120" s="1">
        <f>IFERROR(VLOOKUP($B120,'4月男'!$A$8:$BV$90,市町村別自殺者集計表!BL$160,FALSE),0)</f>
        <v>20</v>
      </c>
      <c r="BM120" s="1">
        <f>IFERROR(VLOOKUP($B120,'4月男'!$A$8:$BV$90,市町村別自殺者集計表!BM$160,FALSE),0)</f>
        <v>56</v>
      </c>
      <c r="BN120" s="1">
        <f>IFERROR(VLOOKUP($B120,'4月男'!$A$8:$BV$90,市町村別自殺者集計表!BN$160,FALSE),0)</f>
        <v>36</v>
      </c>
      <c r="BO120" s="1">
        <f>IFERROR(VLOOKUP($B120,'4月男'!$A$8:$BV$90,市町村別自殺者集計表!BO$160,FALSE),0)</f>
        <v>23</v>
      </c>
      <c r="BP120" s="1">
        <f>IFERROR(VLOOKUP($B120,'4月男'!$A$8:$BV$90,市町村別自殺者集計表!BP$160,FALSE),0)</f>
        <v>2</v>
      </c>
      <c r="BQ120" s="1">
        <f>IFERROR(VLOOKUP($B120,'4月男'!$A$8:$BV$90,市町村別自殺者集計表!BQ$160,FALSE),0)</f>
        <v>6</v>
      </c>
      <c r="BR120" s="1">
        <f>IFERROR(VLOOKUP($B120,'4月男'!$A$8:$BV$90,市町村別自殺者集計表!BR$160,FALSE),0)</f>
        <v>11</v>
      </c>
      <c r="BS120" s="1">
        <f>IFERROR(VLOOKUP($B120,'4月男'!$A$8:$BV$90,市町村別自殺者集計表!BS$160,FALSE),0)</f>
        <v>2</v>
      </c>
      <c r="BT120" s="1">
        <f>IFERROR(VLOOKUP($B120,'4月男'!$A$8:$BV$90,市町村別自殺者集計表!BT$160,FALSE),0)</f>
        <v>16</v>
      </c>
      <c r="BU120" s="1">
        <f>IFERROR(VLOOKUP($B120,'4月男'!$A$8:$BV$90,市町村別自殺者集計表!BU$160,FALSE),0)</f>
        <v>78</v>
      </c>
      <c r="BV120" s="1">
        <f>IFERROR(VLOOKUP($B120,'4月男'!$A$8:$BV$90,市町村別自殺者集計表!BV$160,FALSE),0)</f>
        <v>0</v>
      </c>
    </row>
    <row r="121" spans="1:75" hidden="1" x14ac:dyDescent="0.2">
      <c r="A121" s="1" t="s">
        <v>328</v>
      </c>
      <c r="B121" s="128">
        <f t="shared" si="50"/>
        <v>270000</v>
      </c>
      <c r="C121" s="128" t="str">
        <f t="shared" si="51"/>
        <v>大阪府</v>
      </c>
      <c r="E121" s="1">
        <f>IFERROR(VLOOKUP($B121,'4月女'!$A$8:$BV$90,市町村別自殺者集計表!E$160,FALSE),0)</f>
        <v>44</v>
      </c>
      <c r="F121" s="1">
        <f>IFERROR(VLOOKUP($B121,'4月女'!$A$8:$BV$90,市町村別自殺者集計表!F$160,FALSE),0)</f>
        <v>0.96554920438745595</v>
      </c>
      <c r="G121" s="1">
        <f>IFERROR(VLOOKUP($B121,'4月女'!$A$8:$BV$90,市町村別自殺者集計表!G$160,FALSE),0)</f>
        <v>11.7475153200474</v>
      </c>
      <c r="H121" s="1">
        <f>IFERROR(VLOOKUP($B121,'4月女'!$A$8:$BV$90,市町村別自殺者集計表!H$160,FALSE),0)</f>
        <v>2</v>
      </c>
      <c r="I121" s="1">
        <f>IFERROR(VLOOKUP($B121,'4月女'!$A$8:$BV$90,市町村別自殺者集計表!I$160,FALSE),0)</f>
        <v>8</v>
      </c>
      <c r="J121" s="1">
        <f>IFERROR(VLOOKUP($B121,'4月女'!$A$8:$BV$90,市町村別自殺者集計表!J$160,FALSE),0)</f>
        <v>4</v>
      </c>
      <c r="K121" s="1">
        <f>IFERROR(VLOOKUP($B121,'4月女'!$A$8:$BV$90,市町村別自殺者集計表!K$160,FALSE),0)</f>
        <v>5</v>
      </c>
      <c r="L121" s="1">
        <f>IFERROR(VLOOKUP($B121,'4月女'!$A$8:$BV$90,市町村別自殺者集計表!L$160,FALSE),0)</f>
        <v>10</v>
      </c>
      <c r="M121" s="1">
        <f>IFERROR(VLOOKUP($B121,'4月女'!$A$8:$BV$90,市町村別自殺者集計表!M$160,FALSE),0)</f>
        <v>10</v>
      </c>
      <c r="N121" s="1">
        <f>IFERROR(VLOOKUP($B121,'4月女'!$A$8:$BV$90,市町村別自殺者集計表!N$160,FALSE),0)</f>
        <v>4</v>
      </c>
      <c r="O121" s="1">
        <f>IFERROR(VLOOKUP($B121,'4月女'!$A$8:$BV$90,市町村別自殺者集計表!O$160,FALSE),0)</f>
        <v>1</v>
      </c>
      <c r="P121" s="1">
        <f>IFERROR(VLOOKUP($B121,'4月女'!$A$8:$BV$90,市町村別自殺者集計表!P$160,FALSE),0)</f>
        <v>0</v>
      </c>
      <c r="Q121" s="1">
        <f>IFERROR(VLOOKUP($B121,'4月女'!$A$8:$BV$90,市町村別自殺者集計表!Q$160,FALSE),0)</f>
        <v>32</v>
      </c>
      <c r="R121" s="1">
        <f>IFERROR(VLOOKUP($B121,'4月女'!$A$8:$BV$90,市町村別自殺者集計表!R$160,FALSE),0)</f>
        <v>12</v>
      </c>
      <c r="S121" s="1">
        <f>IFERROR(VLOOKUP($B121,'4月女'!$A$8:$BV$90,市町村別自殺者集計表!S$160,FALSE),0)</f>
        <v>0</v>
      </c>
      <c r="T121" s="1">
        <f>IFERROR(VLOOKUP($B121,'4月女'!$A$8:$BV$90,市町村別自殺者集計表!T$160,FALSE),0)</f>
        <v>17</v>
      </c>
      <c r="U121" s="1">
        <f>IFERROR(VLOOKUP($B121,'4月女'!$A$8:$BV$90,市町村別自殺者集計表!U$160,FALSE),0)</f>
        <v>27</v>
      </c>
      <c r="V121" s="1">
        <f>IFERROR(VLOOKUP($B121,'4月女'!$A$8:$BV$90,市町村別自殺者集計表!V$160,FALSE),0)</f>
        <v>3</v>
      </c>
      <c r="W121" s="1">
        <f>IFERROR(VLOOKUP($B121,'4月女'!$A$8:$BV$90,市町村別自殺者集計表!W$160,FALSE),0)</f>
        <v>24</v>
      </c>
      <c r="X121" s="1">
        <f>IFERROR(VLOOKUP($B121,'4月女'!$A$8:$BV$90,市町村別自殺者集計表!X$160,FALSE),0)</f>
        <v>5</v>
      </c>
      <c r="Y121" s="1">
        <f>IFERROR(VLOOKUP($B121,'4月女'!$A$8:$BV$90,市町村別自殺者集計表!Y$160,FALSE),0)</f>
        <v>5</v>
      </c>
      <c r="Z121" s="1">
        <f>IFERROR(VLOOKUP($B121,'4月女'!$A$8:$BV$90,市町村別自殺者集計表!Z$160,FALSE),0)</f>
        <v>11</v>
      </c>
      <c r="AA121" s="1">
        <f>IFERROR(VLOOKUP($B121,'4月女'!$A$8:$BV$90,市町村別自殺者集計表!AA$160,FALSE),0)</f>
        <v>3</v>
      </c>
      <c r="AB121" s="1">
        <f>IFERROR(VLOOKUP($B121,'4月女'!$A$8:$BV$90,市町村別自殺者集計表!AB$160,FALSE),0)</f>
        <v>0</v>
      </c>
      <c r="AC121" s="1">
        <f>IFERROR(VLOOKUP($B121,'4月女'!$A$8:$BV$90,市町村別自殺者集計表!AC$160,FALSE),0)</f>
        <v>38</v>
      </c>
      <c r="AD121" s="1">
        <f>IFERROR(VLOOKUP($B121,'4月女'!$A$8:$BV$90,市町村別自殺者集計表!AD$160,FALSE),0)</f>
        <v>0</v>
      </c>
      <c r="AE121" s="1">
        <f>IFERROR(VLOOKUP($B121,'4月女'!$A$8:$BV$90,市町村別自殺者集計表!AE$160,FALSE),0)</f>
        <v>1</v>
      </c>
      <c r="AF121" s="1">
        <f>IFERROR(VLOOKUP($B121,'4月女'!$A$8:$BV$90,市町村別自殺者集計表!AF$160,FALSE),0)</f>
        <v>1</v>
      </c>
      <c r="AG121" s="1">
        <f>IFERROR(VLOOKUP($B121,'4月女'!$A$8:$BV$90,市町村別自殺者集計表!AG$160,FALSE),0)</f>
        <v>0</v>
      </c>
      <c r="AH121" s="1">
        <f>IFERROR(VLOOKUP($B121,'4月女'!$A$8:$BV$90,市町村別自殺者集計表!AH$160,FALSE),0)</f>
        <v>4</v>
      </c>
      <c r="AI121" s="1">
        <f>IFERROR(VLOOKUP($B121,'4月女'!$A$8:$BV$90,市町村別自殺者集計表!AI$160,FALSE),0)</f>
        <v>0</v>
      </c>
      <c r="AJ121" s="1">
        <f>IFERROR(VLOOKUP($B121,'4月女'!$A$8:$BV$90,市町村別自殺者集計表!AJ$160,FALSE),0)</f>
        <v>32</v>
      </c>
      <c r="AK121" s="1">
        <f>IFERROR(VLOOKUP($B121,'4月女'!$A$8:$BV$90,市町村別自殺者集計表!AK$160,FALSE),0)</f>
        <v>0</v>
      </c>
      <c r="AL121" s="1">
        <f>IFERROR(VLOOKUP($B121,'4月女'!$A$8:$BV$90,市町村別自殺者集計表!AL$160,FALSE),0)</f>
        <v>2</v>
      </c>
      <c r="AM121" s="1">
        <f>IFERROR(VLOOKUP($B121,'4月女'!$A$8:$BV$90,市町村別自殺者集計表!AM$160,FALSE),0)</f>
        <v>8</v>
      </c>
      <c r="AN121" s="1">
        <f>IFERROR(VLOOKUP($B121,'4月女'!$A$8:$BV$90,市町村別自殺者集計表!AN$160,FALSE),0)</f>
        <v>0</v>
      </c>
      <c r="AO121" s="1">
        <f>IFERROR(VLOOKUP($B121,'4月女'!$A$8:$BV$90,市町村別自殺者集計表!AO$160,FALSE),0)</f>
        <v>2</v>
      </c>
      <c r="AP121" s="1">
        <f>IFERROR(VLOOKUP($B121,'4月女'!$A$8:$BV$90,市町村別自殺者集計表!AP$160,FALSE),0)</f>
        <v>0</v>
      </c>
      <c r="AQ121" s="1">
        <f>IFERROR(VLOOKUP($B121,'4月女'!$A$8:$BV$90,市町村別自殺者集計表!AQ$160,FALSE),0)</f>
        <v>3</v>
      </c>
      <c r="AR121" s="1">
        <f>IFERROR(VLOOKUP($B121,'4月女'!$A$8:$BV$90,市町村別自殺者集計表!AR$160,FALSE),0)</f>
        <v>2</v>
      </c>
      <c r="AS121" s="1">
        <f>IFERROR(VLOOKUP($B121,'4月女'!$A$8:$BV$90,市町村別自殺者集計表!AS$160,FALSE),0)</f>
        <v>4</v>
      </c>
      <c r="AT121" s="1">
        <f>IFERROR(VLOOKUP($B121,'4月女'!$A$8:$BV$90,市町村別自殺者集計表!AT$160,FALSE),0)</f>
        <v>1</v>
      </c>
      <c r="AU121" s="1">
        <f>IFERROR(VLOOKUP($B121,'4月女'!$A$8:$BV$90,市町村別自殺者集計表!AU$160,FALSE),0)</f>
        <v>2</v>
      </c>
      <c r="AV121" s="1">
        <f>IFERROR(VLOOKUP($B121,'4月女'!$A$8:$BV$90,市町村別自殺者集計表!AV$160,FALSE),0)</f>
        <v>8</v>
      </c>
      <c r="AW121" s="1">
        <f>IFERROR(VLOOKUP($B121,'4月女'!$A$8:$BV$90,市町村別自殺者集計表!AW$160,FALSE),0)</f>
        <v>2</v>
      </c>
      <c r="AX121" s="1">
        <f>IFERROR(VLOOKUP($B121,'4月女'!$A$8:$BV$90,市町村別自殺者集計表!AX$160,FALSE),0)</f>
        <v>1</v>
      </c>
      <c r="AY121" s="1">
        <f>IFERROR(VLOOKUP($B121,'4月女'!$A$8:$BV$90,市町村別自殺者集計表!AY$160,FALSE),0)</f>
        <v>2</v>
      </c>
      <c r="AZ121" s="1">
        <f>IFERROR(VLOOKUP($B121,'4月女'!$A$8:$BV$90,市町村別自殺者集計表!AZ$160,FALSE),0)</f>
        <v>4</v>
      </c>
      <c r="BA121" s="1">
        <f>IFERROR(VLOOKUP($B121,'4月女'!$A$8:$BV$90,市町村別自殺者集計表!BA$160,FALSE),0)</f>
        <v>1</v>
      </c>
      <c r="BB121" s="1">
        <f>IFERROR(VLOOKUP($B121,'4月女'!$A$8:$BV$90,市町村別自殺者集計表!BB$160,FALSE),0)</f>
        <v>3</v>
      </c>
      <c r="BC121" s="1">
        <f>IFERROR(VLOOKUP($B121,'4月女'!$A$8:$BV$90,市町村別自殺者集計表!BC$160,FALSE),0)</f>
        <v>11</v>
      </c>
      <c r="BD121" s="1">
        <f>IFERROR(VLOOKUP($B121,'4月女'!$A$8:$BV$90,市町村別自殺者集計表!BD$160,FALSE),0)</f>
        <v>9</v>
      </c>
      <c r="BE121" s="1">
        <f>IFERROR(VLOOKUP($B121,'4月女'!$A$8:$BV$90,市町村別自殺者集計表!BE$160,FALSE),0)</f>
        <v>8</v>
      </c>
      <c r="BF121" s="1">
        <f>IFERROR(VLOOKUP($B121,'4月女'!$A$8:$BV$90,市町村別自殺者集計表!BF$160,FALSE),0)</f>
        <v>9</v>
      </c>
      <c r="BG121" s="1">
        <f>IFERROR(VLOOKUP($B121,'4月女'!$A$8:$BV$90,市町村別自殺者集計表!BG$160,FALSE),0)</f>
        <v>7</v>
      </c>
      <c r="BH121" s="1">
        <f>IFERROR(VLOOKUP($B121,'4月女'!$A$8:$BV$90,市町村別自殺者集計表!BH$160,FALSE),0)</f>
        <v>3</v>
      </c>
      <c r="BI121" s="1">
        <f>IFERROR(VLOOKUP($B121,'4月女'!$A$8:$BV$90,市町村別自殺者集計表!BI$160,FALSE),0)</f>
        <v>4</v>
      </c>
      <c r="BJ121" s="1">
        <f>IFERROR(VLOOKUP($B121,'4月女'!$A$8:$BV$90,市町村別自殺者集計表!BJ$160,FALSE),0)</f>
        <v>4</v>
      </c>
      <c r="BK121" s="1">
        <f>IFERROR(VLOOKUP($B121,'4月女'!$A$8:$BV$90,市町村別自殺者集計表!BK$160,FALSE),0)</f>
        <v>0</v>
      </c>
      <c r="BL121" s="1">
        <f>IFERROR(VLOOKUP($B121,'4月女'!$A$8:$BV$90,市町村別自殺者集計表!BL$160,FALSE),0)</f>
        <v>11</v>
      </c>
      <c r="BM121" s="1">
        <f>IFERROR(VLOOKUP($B121,'4月女'!$A$8:$BV$90,市町村別自殺者集計表!BM$160,FALSE),0)</f>
        <v>41</v>
      </c>
      <c r="BN121" s="1">
        <f>IFERROR(VLOOKUP($B121,'4月女'!$A$8:$BV$90,市町村別自殺者集計表!BN$160,FALSE),0)</f>
        <v>9</v>
      </c>
      <c r="BO121" s="1">
        <f>IFERROR(VLOOKUP($B121,'4月女'!$A$8:$BV$90,市町村別自殺者集計表!BO$160,FALSE),0)</f>
        <v>3</v>
      </c>
      <c r="BP121" s="1">
        <f>IFERROR(VLOOKUP($B121,'4月女'!$A$8:$BV$90,市町村別自殺者集計表!BP$160,FALSE),0)</f>
        <v>2</v>
      </c>
      <c r="BQ121" s="1">
        <f>IFERROR(VLOOKUP($B121,'4月女'!$A$8:$BV$90,市町村別自殺者集計表!BQ$160,FALSE),0)</f>
        <v>0</v>
      </c>
      <c r="BR121" s="1">
        <f>IFERROR(VLOOKUP($B121,'4月女'!$A$8:$BV$90,市町村別自殺者集計表!BR$160,FALSE),0)</f>
        <v>3</v>
      </c>
      <c r="BS121" s="1">
        <f>IFERROR(VLOOKUP($B121,'4月女'!$A$8:$BV$90,市町村別自殺者集計表!BS$160,FALSE),0)</f>
        <v>3</v>
      </c>
      <c r="BT121" s="1">
        <f>IFERROR(VLOOKUP($B121,'4月女'!$A$8:$BV$90,市町村別自殺者集計表!BT$160,FALSE),0)</f>
        <v>15</v>
      </c>
      <c r="BU121" s="1">
        <f>IFERROR(VLOOKUP($B121,'4月女'!$A$8:$BV$90,市町村別自殺者集計表!BU$160,FALSE),0)</f>
        <v>26</v>
      </c>
      <c r="BV121" s="1">
        <f>IFERROR(VLOOKUP($B121,'4月女'!$A$8:$BV$90,市町村別自殺者集計表!BV$160,FALSE),0)</f>
        <v>3</v>
      </c>
    </row>
    <row r="122" spans="1:75" hidden="1" x14ac:dyDescent="0.2">
      <c r="A122" s="1" t="s">
        <v>329</v>
      </c>
      <c r="B122" s="128">
        <f t="shared" si="50"/>
        <v>270000</v>
      </c>
      <c r="C122" s="128" t="str">
        <f t="shared" si="51"/>
        <v>大阪府</v>
      </c>
      <c r="E122" s="1">
        <f>IFERROR(VLOOKUP($B122,'4月総数'!$A$8:$BV$90,市町村別自殺者集計表!E$160,FALSE),0)</f>
        <v>138</v>
      </c>
      <c r="F122" s="1">
        <f>IFERROR(VLOOKUP($B122,'4月総数'!$A$8:$BV$90,市町村別自殺者集計表!F$160,FALSE),0)</f>
        <v>1.57096295817334</v>
      </c>
      <c r="G122" s="1">
        <f>IFERROR(VLOOKUP($B122,'4月総数'!$A$8:$BV$90,市町村別自殺者集計表!G$160,FALSE),0)</f>
        <v>19.113382657775599</v>
      </c>
      <c r="H122" s="1">
        <f>IFERROR(VLOOKUP($B122,'4月総数'!$A$8:$BV$90,市町村別自殺者集計表!H$160,FALSE),0)</f>
        <v>6</v>
      </c>
      <c r="I122" s="1">
        <f>IFERROR(VLOOKUP($B122,'4月総数'!$A$8:$BV$90,市町村別自殺者集計表!I$160,FALSE),0)</f>
        <v>19</v>
      </c>
      <c r="J122" s="1">
        <f>IFERROR(VLOOKUP($B122,'4月総数'!$A$8:$BV$90,市町村別自殺者集計表!J$160,FALSE),0)</f>
        <v>21</v>
      </c>
      <c r="K122" s="1">
        <f>IFERROR(VLOOKUP($B122,'4月総数'!$A$8:$BV$90,市町村別自殺者集計表!K$160,FALSE),0)</f>
        <v>19</v>
      </c>
      <c r="L122" s="1">
        <f>IFERROR(VLOOKUP($B122,'4月総数'!$A$8:$BV$90,市町村別自殺者集計表!L$160,FALSE),0)</f>
        <v>30</v>
      </c>
      <c r="M122" s="1">
        <f>IFERROR(VLOOKUP($B122,'4月総数'!$A$8:$BV$90,市町村別自殺者集計表!M$160,FALSE),0)</f>
        <v>17</v>
      </c>
      <c r="N122" s="1">
        <f>IFERROR(VLOOKUP($B122,'4月総数'!$A$8:$BV$90,市町村別自殺者集計表!N$160,FALSE),0)</f>
        <v>14</v>
      </c>
      <c r="O122" s="1">
        <f>IFERROR(VLOOKUP($B122,'4月総数'!$A$8:$BV$90,市町村別自殺者集計表!O$160,FALSE),0)</f>
        <v>12</v>
      </c>
      <c r="P122" s="1">
        <f>IFERROR(VLOOKUP($B122,'4月総数'!$A$8:$BV$90,市町村別自殺者集計表!P$160,FALSE),0)</f>
        <v>0</v>
      </c>
      <c r="Q122" s="1">
        <f>IFERROR(VLOOKUP($B122,'4月総数'!$A$8:$BV$90,市町村別自殺者集計表!Q$160,FALSE),0)</f>
        <v>89</v>
      </c>
      <c r="R122" s="1">
        <f>IFERROR(VLOOKUP($B122,'4月総数'!$A$8:$BV$90,市町村別自殺者集計表!R$160,FALSE),0)</f>
        <v>49</v>
      </c>
      <c r="S122" s="1">
        <f>IFERROR(VLOOKUP($B122,'4月総数'!$A$8:$BV$90,市町村別自殺者集計表!S$160,FALSE),0)</f>
        <v>0</v>
      </c>
      <c r="T122" s="1">
        <f>IFERROR(VLOOKUP($B122,'4月総数'!$A$8:$BV$90,市町村別自殺者集計表!T$160,FALSE),0)</f>
        <v>59</v>
      </c>
      <c r="U122" s="1">
        <f>IFERROR(VLOOKUP($B122,'4月総数'!$A$8:$BV$90,市町村別自殺者集計表!U$160,FALSE),0)</f>
        <v>77</v>
      </c>
      <c r="V122" s="1">
        <f>IFERROR(VLOOKUP($B122,'4月総数'!$A$8:$BV$90,市町村別自殺者集計表!V$160,FALSE),0)</f>
        <v>10</v>
      </c>
      <c r="W122" s="1">
        <f>IFERROR(VLOOKUP($B122,'4月総数'!$A$8:$BV$90,市町村別自殺者集計表!W$160,FALSE),0)</f>
        <v>67</v>
      </c>
      <c r="X122" s="1">
        <f>IFERROR(VLOOKUP($B122,'4月総数'!$A$8:$BV$90,市町村別自殺者集計表!X$160,FALSE),0)</f>
        <v>5</v>
      </c>
      <c r="Y122" s="1">
        <f>IFERROR(VLOOKUP($B122,'4月総数'!$A$8:$BV$90,市町村別自殺者集計表!Y$160,FALSE),0)</f>
        <v>13</v>
      </c>
      <c r="Z122" s="1">
        <f>IFERROR(VLOOKUP($B122,'4月総数'!$A$8:$BV$90,市町村別自殺者集計表!Z$160,FALSE),0)</f>
        <v>38</v>
      </c>
      <c r="AA122" s="1">
        <f>IFERROR(VLOOKUP($B122,'4月総数'!$A$8:$BV$90,市町村別自殺者集計表!AA$160,FALSE),0)</f>
        <v>11</v>
      </c>
      <c r="AB122" s="1">
        <f>IFERROR(VLOOKUP($B122,'4月総数'!$A$8:$BV$90,市町村別自殺者集計表!AB$160,FALSE),0)</f>
        <v>2</v>
      </c>
      <c r="AC122" s="1">
        <f>IFERROR(VLOOKUP($B122,'4月総数'!$A$8:$BV$90,市町村別自殺者集計表!AC$160,FALSE),0)</f>
        <v>98</v>
      </c>
      <c r="AD122" s="1">
        <f>IFERROR(VLOOKUP($B122,'4月総数'!$A$8:$BV$90,市町村別自殺者集計表!AD$160,FALSE),0)</f>
        <v>6</v>
      </c>
      <c r="AE122" s="1">
        <f>IFERROR(VLOOKUP($B122,'4月総数'!$A$8:$BV$90,市町村別自殺者集計表!AE$160,FALSE),0)</f>
        <v>5</v>
      </c>
      <c r="AF122" s="1">
        <f>IFERROR(VLOOKUP($B122,'4月総数'!$A$8:$BV$90,市町村別自殺者集計表!AF$160,FALSE),0)</f>
        <v>5</v>
      </c>
      <c r="AG122" s="1">
        <f>IFERROR(VLOOKUP($B122,'4月総数'!$A$8:$BV$90,市町村別自殺者集計表!AG$160,FALSE),0)</f>
        <v>5</v>
      </c>
      <c r="AH122" s="1">
        <f>IFERROR(VLOOKUP($B122,'4月総数'!$A$8:$BV$90,市町村別自殺者集計表!AH$160,FALSE),0)</f>
        <v>19</v>
      </c>
      <c r="AI122" s="1">
        <f>IFERROR(VLOOKUP($B122,'4月総数'!$A$8:$BV$90,市町村別自殺者集計表!AI$160,FALSE),0)</f>
        <v>0</v>
      </c>
      <c r="AJ122" s="1">
        <f>IFERROR(VLOOKUP($B122,'4月総数'!$A$8:$BV$90,市町村別自殺者集計表!AJ$160,FALSE),0)</f>
        <v>96</v>
      </c>
      <c r="AK122" s="1">
        <f>IFERROR(VLOOKUP($B122,'4月総数'!$A$8:$BV$90,市町村別自殺者集計表!AK$160,FALSE),0)</f>
        <v>0</v>
      </c>
      <c r="AL122" s="1">
        <f>IFERROR(VLOOKUP($B122,'4月総数'!$A$8:$BV$90,市町村別自殺者集計表!AL$160,FALSE),0)</f>
        <v>12</v>
      </c>
      <c r="AM122" s="1">
        <f>IFERROR(VLOOKUP($B122,'4月総数'!$A$8:$BV$90,市町村別自殺者集計表!AM$160,FALSE),0)</f>
        <v>22</v>
      </c>
      <c r="AN122" s="1">
        <f>IFERROR(VLOOKUP($B122,'4月総数'!$A$8:$BV$90,市町村別自殺者集計表!AN$160,FALSE),0)</f>
        <v>3</v>
      </c>
      <c r="AO122" s="1">
        <f>IFERROR(VLOOKUP($B122,'4月総数'!$A$8:$BV$90,市町村別自殺者集計表!AO$160,FALSE),0)</f>
        <v>5</v>
      </c>
      <c r="AP122" s="1">
        <f>IFERROR(VLOOKUP($B122,'4月総数'!$A$8:$BV$90,市町村別自殺者集計表!AP$160,FALSE),0)</f>
        <v>0</v>
      </c>
      <c r="AQ122" s="1">
        <f>IFERROR(VLOOKUP($B122,'4月総数'!$A$8:$BV$90,市町村別自殺者集計表!AQ$160,FALSE),0)</f>
        <v>3</v>
      </c>
      <c r="AR122" s="1">
        <f>IFERROR(VLOOKUP($B122,'4月総数'!$A$8:$BV$90,市町村別自殺者集計表!AR$160,FALSE),0)</f>
        <v>7</v>
      </c>
      <c r="AS122" s="1">
        <f>IFERROR(VLOOKUP($B122,'4月総数'!$A$8:$BV$90,市町村別自殺者集計表!AS$160,FALSE),0)</f>
        <v>9</v>
      </c>
      <c r="AT122" s="1">
        <f>IFERROR(VLOOKUP($B122,'4月総数'!$A$8:$BV$90,市町村別自殺者集計表!AT$160,FALSE),0)</f>
        <v>9</v>
      </c>
      <c r="AU122" s="1">
        <f>IFERROR(VLOOKUP($B122,'4月総数'!$A$8:$BV$90,市町村別自殺者集計表!AU$160,FALSE),0)</f>
        <v>12</v>
      </c>
      <c r="AV122" s="1">
        <f>IFERROR(VLOOKUP($B122,'4月総数'!$A$8:$BV$90,市町村別自殺者集計表!AV$160,FALSE),0)</f>
        <v>12</v>
      </c>
      <c r="AW122" s="1">
        <f>IFERROR(VLOOKUP($B122,'4月総数'!$A$8:$BV$90,市町村別自殺者集計表!AW$160,FALSE),0)</f>
        <v>10</v>
      </c>
      <c r="AX122" s="1">
        <f>IFERROR(VLOOKUP($B122,'4月総数'!$A$8:$BV$90,市町村別自殺者集計表!AX$160,FALSE),0)</f>
        <v>12</v>
      </c>
      <c r="AY122" s="1">
        <f>IFERROR(VLOOKUP($B122,'4月総数'!$A$8:$BV$90,市町村別自殺者集計表!AY$160,FALSE),0)</f>
        <v>10</v>
      </c>
      <c r="AZ122" s="1">
        <f>IFERROR(VLOOKUP($B122,'4月総数'!$A$8:$BV$90,市町村別自殺者集計表!AZ$160,FALSE),0)</f>
        <v>9</v>
      </c>
      <c r="BA122" s="1">
        <f>IFERROR(VLOOKUP($B122,'4月総数'!$A$8:$BV$90,市町村別自殺者集計表!BA$160,FALSE),0)</f>
        <v>4</v>
      </c>
      <c r="BB122" s="1">
        <f>IFERROR(VLOOKUP($B122,'4月総数'!$A$8:$BV$90,市町村別自殺者集計表!BB$160,FALSE),0)</f>
        <v>5</v>
      </c>
      <c r="BC122" s="1">
        <f>IFERROR(VLOOKUP($B122,'4月総数'!$A$8:$BV$90,市町村別自殺者集計表!BC$160,FALSE),0)</f>
        <v>36</v>
      </c>
      <c r="BD122" s="1">
        <f>IFERROR(VLOOKUP($B122,'4月総数'!$A$8:$BV$90,市町村別自殺者集計表!BD$160,FALSE),0)</f>
        <v>21</v>
      </c>
      <c r="BE122" s="1">
        <f>IFERROR(VLOOKUP($B122,'4月総数'!$A$8:$BV$90,市町村別自殺者集計表!BE$160,FALSE),0)</f>
        <v>22</v>
      </c>
      <c r="BF122" s="1">
        <f>IFERROR(VLOOKUP($B122,'4月総数'!$A$8:$BV$90,市町村別自殺者集計表!BF$160,FALSE),0)</f>
        <v>17</v>
      </c>
      <c r="BG122" s="1">
        <f>IFERROR(VLOOKUP($B122,'4月総数'!$A$8:$BV$90,市町村別自殺者集計表!BG$160,FALSE),0)</f>
        <v>15</v>
      </c>
      <c r="BH122" s="1">
        <f>IFERROR(VLOOKUP($B122,'4月総数'!$A$8:$BV$90,市町村別自殺者集計表!BH$160,FALSE),0)</f>
        <v>20</v>
      </c>
      <c r="BI122" s="1">
        <f>IFERROR(VLOOKUP($B122,'4月総数'!$A$8:$BV$90,市町村別自殺者集計表!BI$160,FALSE),0)</f>
        <v>23</v>
      </c>
      <c r="BJ122" s="1">
        <f>IFERROR(VLOOKUP($B122,'4月総数'!$A$8:$BV$90,市町村別自殺者集計表!BJ$160,FALSE),0)</f>
        <v>20</v>
      </c>
      <c r="BK122" s="1">
        <f>IFERROR(VLOOKUP($B122,'4月総数'!$A$8:$BV$90,市町村別自殺者集計表!BK$160,FALSE),0)</f>
        <v>0</v>
      </c>
      <c r="BL122" s="1">
        <f>IFERROR(VLOOKUP($B122,'4月総数'!$A$8:$BV$90,市町村別自殺者集計表!BL$160,FALSE),0)</f>
        <v>31</v>
      </c>
      <c r="BM122" s="1">
        <f>IFERROR(VLOOKUP($B122,'4月総数'!$A$8:$BV$90,市町村別自殺者集計表!BM$160,FALSE),0)</f>
        <v>97</v>
      </c>
      <c r="BN122" s="1">
        <f>IFERROR(VLOOKUP($B122,'4月総数'!$A$8:$BV$90,市町村別自殺者集計表!BN$160,FALSE),0)</f>
        <v>45</v>
      </c>
      <c r="BO122" s="1">
        <f>IFERROR(VLOOKUP($B122,'4月総数'!$A$8:$BV$90,市町村別自殺者集計表!BO$160,FALSE),0)</f>
        <v>26</v>
      </c>
      <c r="BP122" s="1">
        <f>IFERROR(VLOOKUP($B122,'4月総数'!$A$8:$BV$90,市町村別自殺者集計表!BP$160,FALSE),0)</f>
        <v>4</v>
      </c>
      <c r="BQ122" s="1">
        <f>IFERROR(VLOOKUP($B122,'4月総数'!$A$8:$BV$90,市町村別自殺者集計表!BQ$160,FALSE),0)</f>
        <v>6</v>
      </c>
      <c r="BR122" s="1">
        <f>IFERROR(VLOOKUP($B122,'4月総数'!$A$8:$BV$90,市町村別自殺者集計表!BR$160,FALSE),0)</f>
        <v>14</v>
      </c>
      <c r="BS122" s="1">
        <f>IFERROR(VLOOKUP($B122,'4月総数'!$A$8:$BV$90,市町村別自殺者集計表!BS$160,FALSE),0)</f>
        <v>5</v>
      </c>
      <c r="BT122" s="1">
        <f>IFERROR(VLOOKUP($B122,'4月総数'!$A$8:$BV$90,市町村別自殺者集計表!BT$160,FALSE),0)</f>
        <v>31</v>
      </c>
      <c r="BU122" s="1">
        <f>IFERROR(VLOOKUP($B122,'4月総数'!$A$8:$BV$90,市町村別自殺者集計表!BU$160,FALSE),0)</f>
        <v>104</v>
      </c>
      <c r="BV122" s="1">
        <f>IFERROR(VLOOKUP($B122,'4月総数'!$A$8:$BV$90,市町村別自殺者集計表!BV$160,FALSE),0)</f>
        <v>3</v>
      </c>
    </row>
    <row r="123" spans="1:75" hidden="1" x14ac:dyDescent="0.2">
      <c r="A123" s="1" t="s">
        <v>330</v>
      </c>
      <c r="B123" s="128">
        <f t="shared" si="50"/>
        <v>270000</v>
      </c>
      <c r="C123" s="128" t="str">
        <f t="shared" si="51"/>
        <v>大阪府</v>
      </c>
      <c r="E123" s="1">
        <f>IFERROR(VLOOKUP($B123,'5月男'!$A$8:$BV$90,市町村別自殺者集計表!E$160,FALSE),0)</f>
        <v>94</v>
      </c>
      <c r="F123" s="1">
        <f>IFERROR(VLOOKUP($B123,'5月男'!$A$8:$BV$90,市町村別自殺者集計表!F$160,FALSE),0)</f>
        <v>2.2235737134792801</v>
      </c>
      <c r="G123" s="1">
        <f>IFERROR(VLOOKUP($B123,'5月男'!$A$8:$BV$90,市町村別自殺者集計表!G$160,FALSE),0)</f>
        <v>26.1807872716109</v>
      </c>
      <c r="H123" s="1">
        <f>IFERROR(VLOOKUP($B123,'5月男'!$A$8:$BV$90,市町村別自殺者集計表!H$160,FALSE),0)</f>
        <v>0</v>
      </c>
      <c r="I123" s="1">
        <f>IFERROR(VLOOKUP($B123,'5月男'!$A$8:$BV$90,市町村別自殺者集計表!I$160,FALSE),0)</f>
        <v>14</v>
      </c>
      <c r="J123" s="1">
        <f>IFERROR(VLOOKUP($B123,'5月男'!$A$8:$BV$90,市町村別自殺者集計表!J$160,FALSE),0)</f>
        <v>15</v>
      </c>
      <c r="K123" s="1">
        <f>IFERROR(VLOOKUP($B123,'5月男'!$A$8:$BV$90,市町村別自殺者集計表!K$160,FALSE),0)</f>
        <v>11</v>
      </c>
      <c r="L123" s="1">
        <f>IFERROR(VLOOKUP($B123,'5月男'!$A$8:$BV$90,市町村別自殺者集計表!L$160,FALSE),0)</f>
        <v>15</v>
      </c>
      <c r="M123" s="1">
        <f>IFERROR(VLOOKUP($B123,'5月男'!$A$8:$BV$90,市町村別自殺者集計表!M$160,FALSE),0)</f>
        <v>13</v>
      </c>
      <c r="N123" s="1">
        <f>IFERROR(VLOOKUP($B123,'5月男'!$A$8:$BV$90,市町村別自殺者集計表!N$160,FALSE),0)</f>
        <v>16</v>
      </c>
      <c r="O123" s="1">
        <f>IFERROR(VLOOKUP($B123,'5月男'!$A$8:$BV$90,市町村別自殺者集計表!O$160,FALSE),0)</f>
        <v>10</v>
      </c>
      <c r="P123" s="1">
        <f>IFERROR(VLOOKUP($B123,'5月男'!$A$8:$BV$90,市町村別自殺者集計表!P$160,FALSE),0)</f>
        <v>0</v>
      </c>
      <c r="Q123" s="1">
        <f>IFERROR(VLOOKUP($B123,'5月男'!$A$8:$BV$90,市町村別自殺者集計表!Q$160,FALSE),0)</f>
        <v>59</v>
      </c>
      <c r="R123" s="1">
        <f>IFERROR(VLOOKUP($B123,'5月男'!$A$8:$BV$90,市町村別自殺者集計表!R$160,FALSE),0)</f>
        <v>35</v>
      </c>
      <c r="S123" s="1">
        <f>IFERROR(VLOOKUP($B123,'5月男'!$A$8:$BV$90,市町村別自殺者集計表!S$160,FALSE),0)</f>
        <v>0</v>
      </c>
      <c r="T123" s="1">
        <f>IFERROR(VLOOKUP($B123,'5月男'!$A$8:$BV$90,市町村別自殺者集計表!T$160,FALSE),0)</f>
        <v>48</v>
      </c>
      <c r="U123" s="1">
        <f>IFERROR(VLOOKUP($B123,'5月男'!$A$8:$BV$90,市町村別自殺者集計表!U$160,FALSE),0)</f>
        <v>46</v>
      </c>
      <c r="V123" s="1">
        <f>IFERROR(VLOOKUP($B123,'5月男'!$A$8:$BV$90,市町村別自殺者集計表!V$160,FALSE),0)</f>
        <v>1</v>
      </c>
      <c r="W123" s="1">
        <f>IFERROR(VLOOKUP($B123,'5月男'!$A$8:$BV$90,市町村別自殺者集計表!W$160,FALSE),0)</f>
        <v>45</v>
      </c>
      <c r="X123" s="1">
        <f>IFERROR(VLOOKUP($B123,'5月男'!$A$8:$BV$90,市町村別自殺者集計表!X$160,FALSE),0)</f>
        <v>0</v>
      </c>
      <c r="Y123" s="1">
        <f>IFERROR(VLOOKUP($B123,'5月男'!$A$8:$BV$90,市町村別自殺者集計表!Y$160,FALSE),0)</f>
        <v>9</v>
      </c>
      <c r="Z123" s="1">
        <f>IFERROR(VLOOKUP($B123,'5月男'!$A$8:$BV$90,市町村別自殺者集計表!Z$160,FALSE),0)</f>
        <v>31</v>
      </c>
      <c r="AA123" s="1">
        <f>IFERROR(VLOOKUP($B123,'5月男'!$A$8:$BV$90,市町村別自殺者集計表!AA$160,FALSE),0)</f>
        <v>5</v>
      </c>
      <c r="AB123" s="1">
        <f>IFERROR(VLOOKUP($B123,'5月男'!$A$8:$BV$90,市町村別自殺者集計表!AB$160,FALSE),0)</f>
        <v>0</v>
      </c>
      <c r="AC123" s="1">
        <f>IFERROR(VLOOKUP($B123,'5月男'!$A$8:$BV$90,市町村別自殺者集計表!AC$160,FALSE),0)</f>
        <v>60</v>
      </c>
      <c r="AD123" s="1">
        <f>IFERROR(VLOOKUP($B123,'5月男'!$A$8:$BV$90,市町村別自殺者集計表!AD$160,FALSE),0)</f>
        <v>5</v>
      </c>
      <c r="AE123" s="1">
        <f>IFERROR(VLOOKUP($B123,'5月男'!$A$8:$BV$90,市町村別自殺者集計表!AE$160,FALSE),0)</f>
        <v>7</v>
      </c>
      <c r="AF123" s="1">
        <f>IFERROR(VLOOKUP($B123,'5月男'!$A$8:$BV$90,市町村別自殺者集計表!AF$160,FALSE),0)</f>
        <v>5</v>
      </c>
      <c r="AG123" s="1">
        <f>IFERROR(VLOOKUP($B123,'5月男'!$A$8:$BV$90,市町村別自殺者集計表!AG$160,FALSE),0)</f>
        <v>1</v>
      </c>
      <c r="AH123" s="1">
        <f>IFERROR(VLOOKUP($B123,'5月男'!$A$8:$BV$90,市町村別自殺者集計表!AH$160,FALSE),0)</f>
        <v>16</v>
      </c>
      <c r="AI123" s="1">
        <f>IFERROR(VLOOKUP($B123,'5月男'!$A$8:$BV$90,市町村別自殺者集計表!AI$160,FALSE),0)</f>
        <v>0</v>
      </c>
      <c r="AJ123" s="1">
        <f>IFERROR(VLOOKUP($B123,'5月男'!$A$8:$BV$90,市町村別自殺者集計表!AJ$160,FALSE),0)</f>
        <v>60</v>
      </c>
      <c r="AK123" s="1">
        <f>IFERROR(VLOOKUP($B123,'5月男'!$A$8:$BV$90,市町村別自殺者集計表!AK$160,FALSE),0)</f>
        <v>3</v>
      </c>
      <c r="AL123" s="1">
        <f>IFERROR(VLOOKUP($B123,'5月男'!$A$8:$BV$90,市町村別自殺者集計表!AL$160,FALSE),0)</f>
        <v>10</v>
      </c>
      <c r="AM123" s="1">
        <f>IFERROR(VLOOKUP($B123,'5月男'!$A$8:$BV$90,市町村別自殺者集計表!AM$160,FALSE),0)</f>
        <v>18</v>
      </c>
      <c r="AN123" s="1">
        <f>IFERROR(VLOOKUP($B123,'5月男'!$A$8:$BV$90,市町村別自殺者集計表!AN$160,FALSE),0)</f>
        <v>1</v>
      </c>
      <c r="AO123" s="1">
        <f>IFERROR(VLOOKUP($B123,'5月男'!$A$8:$BV$90,市町村別自殺者集計表!AO$160,FALSE),0)</f>
        <v>2</v>
      </c>
      <c r="AP123" s="1">
        <f>IFERROR(VLOOKUP($B123,'5月男'!$A$8:$BV$90,市町村別自殺者集計表!AP$160,FALSE),0)</f>
        <v>0</v>
      </c>
      <c r="AQ123" s="1">
        <f>IFERROR(VLOOKUP($B123,'5月男'!$A$8:$BV$90,市町村別自殺者集計表!AQ$160,FALSE),0)</f>
        <v>3</v>
      </c>
      <c r="AR123" s="1">
        <f>IFERROR(VLOOKUP($B123,'5月男'!$A$8:$BV$90,市町村別自殺者集計表!AR$160,FALSE),0)</f>
        <v>3</v>
      </c>
      <c r="AS123" s="1">
        <f>IFERROR(VLOOKUP($B123,'5月男'!$A$8:$BV$90,市町村別自殺者集計表!AS$160,FALSE),0)</f>
        <v>10</v>
      </c>
      <c r="AT123" s="1">
        <f>IFERROR(VLOOKUP($B123,'5月男'!$A$8:$BV$90,市町村別自殺者集計表!AT$160,FALSE),0)</f>
        <v>10</v>
      </c>
      <c r="AU123" s="1">
        <f>IFERROR(VLOOKUP($B123,'5月男'!$A$8:$BV$90,市町村別自殺者集計表!AU$160,FALSE),0)</f>
        <v>13</v>
      </c>
      <c r="AV123" s="1">
        <f>IFERROR(VLOOKUP($B123,'5月男'!$A$8:$BV$90,市町村別自殺者集計表!AV$160,FALSE),0)</f>
        <v>5</v>
      </c>
      <c r="AW123" s="1">
        <f>IFERROR(VLOOKUP($B123,'5月男'!$A$8:$BV$90,市町村別自殺者集計表!AW$160,FALSE),0)</f>
        <v>5</v>
      </c>
      <c r="AX123" s="1">
        <f>IFERROR(VLOOKUP($B123,'5月男'!$A$8:$BV$90,市町村別自殺者集計表!AX$160,FALSE),0)</f>
        <v>9</v>
      </c>
      <c r="AY123" s="1">
        <f>IFERROR(VLOOKUP($B123,'5月男'!$A$8:$BV$90,市町村別自殺者集計表!AY$160,FALSE),0)</f>
        <v>3</v>
      </c>
      <c r="AZ123" s="1">
        <f>IFERROR(VLOOKUP($B123,'5月男'!$A$8:$BV$90,市町村別自殺者集計表!AZ$160,FALSE),0)</f>
        <v>5</v>
      </c>
      <c r="BA123" s="1">
        <f>IFERROR(VLOOKUP($B123,'5月男'!$A$8:$BV$90,市町村別自殺者集計表!BA$160,FALSE),0)</f>
        <v>5</v>
      </c>
      <c r="BB123" s="1">
        <f>IFERROR(VLOOKUP($B123,'5月男'!$A$8:$BV$90,市町村別自殺者集計表!BB$160,FALSE),0)</f>
        <v>5</v>
      </c>
      <c r="BC123" s="1">
        <f>IFERROR(VLOOKUP($B123,'5月男'!$A$8:$BV$90,市町村別自殺者集計表!BC$160,FALSE),0)</f>
        <v>18</v>
      </c>
      <c r="BD123" s="1">
        <f>IFERROR(VLOOKUP($B123,'5月男'!$A$8:$BV$90,市町村別自殺者集計表!BD$160,FALSE),0)</f>
        <v>14</v>
      </c>
      <c r="BE123" s="1">
        <f>IFERROR(VLOOKUP($B123,'5月男'!$A$8:$BV$90,市町村別自殺者集計表!BE$160,FALSE),0)</f>
        <v>18</v>
      </c>
      <c r="BF123" s="1">
        <f>IFERROR(VLOOKUP($B123,'5月男'!$A$8:$BV$90,市町村別自殺者集計表!BF$160,FALSE),0)</f>
        <v>12</v>
      </c>
      <c r="BG123" s="1">
        <f>IFERROR(VLOOKUP($B123,'5月男'!$A$8:$BV$90,市町村別自殺者集計表!BG$160,FALSE),0)</f>
        <v>14</v>
      </c>
      <c r="BH123" s="1">
        <f>IFERROR(VLOOKUP($B123,'5月男'!$A$8:$BV$90,市町村別自殺者集計表!BH$160,FALSE),0)</f>
        <v>16</v>
      </c>
      <c r="BI123" s="1">
        <f>IFERROR(VLOOKUP($B123,'5月男'!$A$8:$BV$90,市町村別自殺者集計表!BI$160,FALSE),0)</f>
        <v>11</v>
      </c>
      <c r="BJ123" s="1">
        <f>IFERROR(VLOOKUP($B123,'5月男'!$A$8:$BV$90,市町村別自殺者集計表!BJ$160,FALSE),0)</f>
        <v>8</v>
      </c>
      <c r="BK123" s="1">
        <f>IFERROR(VLOOKUP($B123,'5月男'!$A$8:$BV$90,市町村別自殺者集計表!BK$160,FALSE),0)</f>
        <v>1</v>
      </c>
      <c r="BL123" s="1">
        <f>IFERROR(VLOOKUP($B123,'5月男'!$A$8:$BV$90,市町村別自殺者集計表!BL$160,FALSE),0)</f>
        <v>23</v>
      </c>
      <c r="BM123" s="1">
        <f>IFERROR(VLOOKUP($B123,'5月男'!$A$8:$BV$90,市町村別自殺者集計表!BM$160,FALSE),0)</f>
        <v>64</v>
      </c>
      <c r="BN123" s="1">
        <f>IFERROR(VLOOKUP($B123,'5月男'!$A$8:$BV$90,市町村別自殺者集計表!BN$160,FALSE),0)</f>
        <v>38</v>
      </c>
      <c r="BO123" s="1">
        <f>IFERROR(VLOOKUP($B123,'5月男'!$A$8:$BV$90,市町村別自殺者集計表!BO$160,FALSE),0)</f>
        <v>20</v>
      </c>
      <c r="BP123" s="1">
        <f>IFERROR(VLOOKUP($B123,'5月男'!$A$8:$BV$90,市町村別自殺者集計表!BP$160,FALSE),0)</f>
        <v>2</v>
      </c>
      <c r="BQ123" s="1">
        <f>IFERROR(VLOOKUP($B123,'5月男'!$A$8:$BV$90,市町村別自殺者集計表!BQ$160,FALSE),0)</f>
        <v>0</v>
      </c>
      <c r="BR123" s="1">
        <f>IFERROR(VLOOKUP($B123,'5月男'!$A$8:$BV$90,市町村別自殺者集計表!BR$160,FALSE),0)</f>
        <v>4</v>
      </c>
      <c r="BS123" s="1">
        <f>IFERROR(VLOOKUP($B123,'5月男'!$A$8:$BV$90,市町村別自殺者集計表!BS$160,FALSE),0)</f>
        <v>2</v>
      </c>
      <c r="BT123" s="1">
        <f>IFERROR(VLOOKUP($B123,'5月男'!$A$8:$BV$90,市町村別自殺者集計表!BT$160,FALSE),0)</f>
        <v>12</v>
      </c>
      <c r="BU123" s="1">
        <f>IFERROR(VLOOKUP($B123,'5月男'!$A$8:$BV$90,市町村別自殺者集計表!BU$160,FALSE),0)</f>
        <v>80</v>
      </c>
      <c r="BV123" s="1">
        <f>IFERROR(VLOOKUP($B123,'5月男'!$A$8:$BV$90,市町村別自殺者集計表!BV$160,FALSE),0)</f>
        <v>2</v>
      </c>
    </row>
    <row r="124" spans="1:75" hidden="1" x14ac:dyDescent="0.2">
      <c r="A124" s="1" t="s">
        <v>331</v>
      </c>
      <c r="B124" s="128">
        <f t="shared" si="50"/>
        <v>270000</v>
      </c>
      <c r="C124" s="128" t="str">
        <f t="shared" si="51"/>
        <v>大阪府</v>
      </c>
      <c r="E124" s="1">
        <f>IFERROR(VLOOKUP($B124,'5月女'!$A$8:$BV$90,市町村別自殺者集計表!E$160,FALSE),0)</f>
        <v>46</v>
      </c>
      <c r="F124" s="1">
        <f>IFERROR(VLOOKUP($B124,'5月女'!$A$8:$BV$90,市町村別自殺者集計表!F$160,FALSE),0)</f>
        <v>1.0094378045868899</v>
      </c>
      <c r="G124" s="1">
        <f>IFERROR(VLOOKUP($B124,'5月女'!$A$8:$BV$90,市町村別自殺者集計表!G$160,FALSE),0)</f>
        <v>11.885316086264901</v>
      </c>
      <c r="H124" s="1">
        <f>IFERROR(VLOOKUP($B124,'5月女'!$A$8:$BV$90,市町村別自殺者集計表!H$160,FALSE),0)</f>
        <v>1</v>
      </c>
      <c r="I124" s="1">
        <f>IFERROR(VLOOKUP($B124,'5月女'!$A$8:$BV$90,市町村別自殺者集計表!I$160,FALSE),0)</f>
        <v>5</v>
      </c>
      <c r="J124" s="1">
        <f>IFERROR(VLOOKUP($B124,'5月女'!$A$8:$BV$90,市町村別自殺者集計表!J$160,FALSE),0)</f>
        <v>7</v>
      </c>
      <c r="K124" s="1">
        <f>IFERROR(VLOOKUP($B124,'5月女'!$A$8:$BV$90,市町村別自殺者集計表!K$160,FALSE),0)</f>
        <v>7</v>
      </c>
      <c r="L124" s="1">
        <f>IFERROR(VLOOKUP($B124,'5月女'!$A$8:$BV$90,市町村別自殺者集計表!L$160,FALSE),0)</f>
        <v>13</v>
      </c>
      <c r="M124" s="1">
        <f>IFERROR(VLOOKUP($B124,'5月女'!$A$8:$BV$90,市町村別自殺者集計表!M$160,FALSE),0)</f>
        <v>5</v>
      </c>
      <c r="N124" s="1">
        <f>IFERROR(VLOOKUP($B124,'5月女'!$A$8:$BV$90,市町村別自殺者集計表!N$160,FALSE),0)</f>
        <v>3</v>
      </c>
      <c r="O124" s="1">
        <f>IFERROR(VLOOKUP($B124,'5月女'!$A$8:$BV$90,市町村別自殺者集計表!O$160,FALSE),0)</f>
        <v>5</v>
      </c>
      <c r="P124" s="1">
        <f>IFERROR(VLOOKUP($B124,'5月女'!$A$8:$BV$90,市町村別自殺者集計表!P$160,FALSE),0)</f>
        <v>0</v>
      </c>
      <c r="Q124" s="1">
        <f>IFERROR(VLOOKUP($B124,'5月女'!$A$8:$BV$90,市町村別自殺者集計表!Q$160,FALSE),0)</f>
        <v>25</v>
      </c>
      <c r="R124" s="1">
        <f>IFERROR(VLOOKUP($B124,'5月女'!$A$8:$BV$90,市町村別自殺者集計表!R$160,FALSE),0)</f>
        <v>21</v>
      </c>
      <c r="S124" s="1">
        <f>IFERROR(VLOOKUP($B124,'5月女'!$A$8:$BV$90,市町村別自殺者集計表!S$160,FALSE),0)</f>
        <v>0</v>
      </c>
      <c r="T124" s="1">
        <f>IFERROR(VLOOKUP($B124,'5月女'!$A$8:$BV$90,市町村別自殺者集計表!T$160,FALSE),0)</f>
        <v>21</v>
      </c>
      <c r="U124" s="1">
        <f>IFERROR(VLOOKUP($B124,'5月女'!$A$8:$BV$90,市町村別自殺者集計表!U$160,FALSE),0)</f>
        <v>24</v>
      </c>
      <c r="V124" s="1">
        <f>IFERROR(VLOOKUP($B124,'5月女'!$A$8:$BV$90,市町村別自殺者集計表!V$160,FALSE),0)</f>
        <v>1</v>
      </c>
      <c r="W124" s="1">
        <f>IFERROR(VLOOKUP($B124,'5月女'!$A$8:$BV$90,市町村別自殺者集計表!W$160,FALSE),0)</f>
        <v>23</v>
      </c>
      <c r="X124" s="1">
        <f>IFERROR(VLOOKUP($B124,'5月女'!$A$8:$BV$90,市町村別自殺者集計表!X$160,FALSE),0)</f>
        <v>2</v>
      </c>
      <c r="Y124" s="1">
        <f>IFERROR(VLOOKUP($B124,'5月女'!$A$8:$BV$90,市町村別自殺者集計表!Y$160,FALSE),0)</f>
        <v>1</v>
      </c>
      <c r="Z124" s="1">
        <f>IFERROR(VLOOKUP($B124,'5月女'!$A$8:$BV$90,市町村別自殺者集計表!Z$160,FALSE),0)</f>
        <v>16</v>
      </c>
      <c r="AA124" s="1">
        <f>IFERROR(VLOOKUP($B124,'5月女'!$A$8:$BV$90,市町村別自殺者集計表!AA$160,FALSE),0)</f>
        <v>4</v>
      </c>
      <c r="AB124" s="1">
        <f>IFERROR(VLOOKUP($B124,'5月女'!$A$8:$BV$90,市町村別自殺者集計表!AB$160,FALSE),0)</f>
        <v>1</v>
      </c>
      <c r="AC124" s="1">
        <f>IFERROR(VLOOKUP($B124,'5月女'!$A$8:$BV$90,市町村別自殺者集計表!AC$160,FALSE),0)</f>
        <v>38</v>
      </c>
      <c r="AD124" s="1">
        <f>IFERROR(VLOOKUP($B124,'5月女'!$A$8:$BV$90,市町村別自殺者集計表!AD$160,FALSE),0)</f>
        <v>2</v>
      </c>
      <c r="AE124" s="1">
        <f>IFERROR(VLOOKUP($B124,'5月女'!$A$8:$BV$90,市町村別自殺者集計表!AE$160,FALSE),0)</f>
        <v>2</v>
      </c>
      <c r="AF124" s="1">
        <f>IFERROR(VLOOKUP($B124,'5月女'!$A$8:$BV$90,市町村別自殺者集計表!AF$160,FALSE),0)</f>
        <v>0</v>
      </c>
      <c r="AG124" s="1">
        <f>IFERROR(VLOOKUP($B124,'5月女'!$A$8:$BV$90,市町村別自殺者集計表!AG$160,FALSE),0)</f>
        <v>0</v>
      </c>
      <c r="AH124" s="1">
        <f>IFERROR(VLOOKUP($B124,'5月女'!$A$8:$BV$90,市町村別自殺者集計表!AH$160,FALSE),0)</f>
        <v>4</v>
      </c>
      <c r="AI124" s="1">
        <f>IFERROR(VLOOKUP($B124,'5月女'!$A$8:$BV$90,市町村別自殺者集計表!AI$160,FALSE),0)</f>
        <v>0</v>
      </c>
      <c r="AJ124" s="1">
        <f>IFERROR(VLOOKUP($B124,'5月女'!$A$8:$BV$90,市町村別自殺者集計表!AJ$160,FALSE),0)</f>
        <v>26</v>
      </c>
      <c r="AK124" s="1">
        <f>IFERROR(VLOOKUP($B124,'5月女'!$A$8:$BV$90,市町村別自殺者集計表!AK$160,FALSE),0)</f>
        <v>1</v>
      </c>
      <c r="AL124" s="1">
        <f>IFERROR(VLOOKUP($B124,'5月女'!$A$8:$BV$90,市町村別自殺者集計表!AL$160,FALSE),0)</f>
        <v>3</v>
      </c>
      <c r="AM124" s="1">
        <f>IFERROR(VLOOKUP($B124,'5月女'!$A$8:$BV$90,市町村別自殺者集計表!AM$160,FALSE),0)</f>
        <v>9</v>
      </c>
      <c r="AN124" s="1">
        <f>IFERROR(VLOOKUP($B124,'5月女'!$A$8:$BV$90,市町村別自殺者集計表!AN$160,FALSE),0)</f>
        <v>2</v>
      </c>
      <c r="AO124" s="1">
        <f>IFERROR(VLOOKUP($B124,'5月女'!$A$8:$BV$90,市町村別自殺者集計表!AO$160,FALSE),0)</f>
        <v>5</v>
      </c>
      <c r="AP124" s="1">
        <f>IFERROR(VLOOKUP($B124,'5月女'!$A$8:$BV$90,市町村別自殺者集計表!AP$160,FALSE),0)</f>
        <v>0</v>
      </c>
      <c r="AQ124" s="1">
        <f>IFERROR(VLOOKUP($B124,'5月女'!$A$8:$BV$90,市町村別自殺者集計表!AQ$160,FALSE),0)</f>
        <v>3</v>
      </c>
      <c r="AR124" s="1">
        <f>IFERROR(VLOOKUP($B124,'5月女'!$A$8:$BV$90,市町村別自殺者集計表!AR$160,FALSE),0)</f>
        <v>2</v>
      </c>
      <c r="AS124" s="1">
        <f>IFERROR(VLOOKUP($B124,'5月女'!$A$8:$BV$90,市町村別自殺者集計表!AS$160,FALSE),0)</f>
        <v>1</v>
      </c>
      <c r="AT124" s="1">
        <f>IFERROR(VLOOKUP($B124,'5月女'!$A$8:$BV$90,市町村別自殺者集計表!AT$160,FALSE),0)</f>
        <v>3</v>
      </c>
      <c r="AU124" s="1">
        <f>IFERROR(VLOOKUP($B124,'5月女'!$A$8:$BV$90,市町村別自殺者集計表!AU$160,FALSE),0)</f>
        <v>3</v>
      </c>
      <c r="AV124" s="1">
        <f>IFERROR(VLOOKUP($B124,'5月女'!$A$8:$BV$90,市町村別自殺者集計表!AV$160,FALSE),0)</f>
        <v>2</v>
      </c>
      <c r="AW124" s="1">
        <f>IFERROR(VLOOKUP($B124,'5月女'!$A$8:$BV$90,市町村別自殺者集計表!AW$160,FALSE),0)</f>
        <v>5</v>
      </c>
      <c r="AX124" s="1">
        <f>IFERROR(VLOOKUP($B124,'5月女'!$A$8:$BV$90,市町村別自殺者集計表!AX$160,FALSE),0)</f>
        <v>3</v>
      </c>
      <c r="AY124" s="1">
        <f>IFERROR(VLOOKUP($B124,'5月女'!$A$8:$BV$90,市町村別自殺者集計表!AY$160,FALSE),0)</f>
        <v>4</v>
      </c>
      <c r="AZ124" s="1">
        <f>IFERROR(VLOOKUP($B124,'5月女'!$A$8:$BV$90,市町村別自殺者集計表!AZ$160,FALSE),0)</f>
        <v>0</v>
      </c>
      <c r="BA124" s="1">
        <f>IFERROR(VLOOKUP($B124,'5月女'!$A$8:$BV$90,市町村別自殺者集計表!BA$160,FALSE),0)</f>
        <v>1</v>
      </c>
      <c r="BB124" s="1">
        <f>IFERROR(VLOOKUP($B124,'5月女'!$A$8:$BV$90,市町村別自殺者集計表!BB$160,FALSE),0)</f>
        <v>1</v>
      </c>
      <c r="BC124" s="1">
        <f>IFERROR(VLOOKUP($B124,'5月女'!$A$8:$BV$90,市町村別自殺者集計表!BC$160,FALSE),0)</f>
        <v>18</v>
      </c>
      <c r="BD124" s="1">
        <f>IFERROR(VLOOKUP($B124,'5月女'!$A$8:$BV$90,市町村別自殺者集計表!BD$160,FALSE),0)</f>
        <v>8</v>
      </c>
      <c r="BE124" s="1">
        <f>IFERROR(VLOOKUP($B124,'5月女'!$A$8:$BV$90,市町村別自殺者集計表!BE$160,FALSE),0)</f>
        <v>9</v>
      </c>
      <c r="BF124" s="1">
        <f>IFERROR(VLOOKUP($B124,'5月女'!$A$8:$BV$90,市町村別自殺者集計表!BF$160,FALSE),0)</f>
        <v>6</v>
      </c>
      <c r="BG124" s="1">
        <f>IFERROR(VLOOKUP($B124,'5月女'!$A$8:$BV$90,市町村別自殺者集計表!BG$160,FALSE),0)</f>
        <v>1</v>
      </c>
      <c r="BH124" s="1">
        <f>IFERROR(VLOOKUP($B124,'5月女'!$A$8:$BV$90,市町村別自殺者集計表!BH$160,FALSE),0)</f>
        <v>3</v>
      </c>
      <c r="BI124" s="1">
        <f>IFERROR(VLOOKUP($B124,'5月女'!$A$8:$BV$90,市町村別自殺者集計表!BI$160,FALSE),0)</f>
        <v>9</v>
      </c>
      <c r="BJ124" s="1">
        <f>IFERROR(VLOOKUP($B124,'5月女'!$A$8:$BV$90,市町村別自殺者集計表!BJ$160,FALSE),0)</f>
        <v>10</v>
      </c>
      <c r="BK124" s="1">
        <f>IFERROR(VLOOKUP($B124,'5月女'!$A$8:$BV$90,市町村別自殺者集計表!BK$160,FALSE),0)</f>
        <v>0</v>
      </c>
      <c r="BL124" s="1">
        <f>IFERROR(VLOOKUP($B124,'5月女'!$A$8:$BV$90,市町村別自殺者集計表!BL$160,FALSE),0)</f>
        <v>10</v>
      </c>
      <c r="BM124" s="1">
        <f>IFERROR(VLOOKUP($B124,'5月女'!$A$8:$BV$90,市町村別自殺者集計表!BM$160,FALSE),0)</f>
        <v>34</v>
      </c>
      <c r="BN124" s="1">
        <f>IFERROR(VLOOKUP($B124,'5月女'!$A$8:$BV$90,市町村別自殺者集計表!BN$160,FALSE),0)</f>
        <v>6</v>
      </c>
      <c r="BO124" s="1">
        <f>IFERROR(VLOOKUP($B124,'5月女'!$A$8:$BV$90,市町村別自殺者集計表!BO$160,FALSE),0)</f>
        <v>6</v>
      </c>
      <c r="BP124" s="1">
        <f>IFERROR(VLOOKUP($B124,'5月女'!$A$8:$BV$90,市町村別自殺者集計表!BP$160,FALSE),0)</f>
        <v>1</v>
      </c>
      <c r="BQ124" s="1">
        <f>IFERROR(VLOOKUP($B124,'5月女'!$A$8:$BV$90,市町村別自殺者集計表!BQ$160,FALSE),0)</f>
        <v>1</v>
      </c>
      <c r="BR124" s="1">
        <f>IFERROR(VLOOKUP($B124,'5月女'!$A$8:$BV$90,市町村別自殺者集計表!BR$160,FALSE),0)</f>
        <v>3</v>
      </c>
      <c r="BS124" s="1">
        <f>IFERROR(VLOOKUP($B124,'5月女'!$A$8:$BV$90,市町村別自殺者集計表!BS$160,FALSE),0)</f>
        <v>0</v>
      </c>
      <c r="BT124" s="1">
        <f>IFERROR(VLOOKUP($B124,'5月女'!$A$8:$BV$90,市町村別自殺者集計表!BT$160,FALSE),0)</f>
        <v>11</v>
      </c>
      <c r="BU124" s="1">
        <f>IFERROR(VLOOKUP($B124,'5月女'!$A$8:$BV$90,市町村別自殺者集計表!BU$160,FALSE),0)</f>
        <v>32</v>
      </c>
      <c r="BV124" s="1">
        <f>IFERROR(VLOOKUP($B124,'5月女'!$A$8:$BV$90,市町村別自殺者集計表!BV$160,FALSE),0)</f>
        <v>3</v>
      </c>
    </row>
    <row r="125" spans="1:75" hidden="1" x14ac:dyDescent="0.2">
      <c r="A125" s="1" t="s">
        <v>332</v>
      </c>
      <c r="B125" s="128">
        <f t="shared" si="50"/>
        <v>270000</v>
      </c>
      <c r="C125" s="128" t="str">
        <f t="shared" si="51"/>
        <v>大阪府</v>
      </c>
      <c r="E125" s="1">
        <f>IFERROR(VLOOKUP($B125,'5月総数'!$A$8:$BV$90,市町村別自殺者集計表!E$160,FALSE),0)</f>
        <v>140</v>
      </c>
      <c r="F125" s="1">
        <f>IFERROR(VLOOKUP($B125,'5月総数'!$A$8:$BV$90,市町村別自殺者集計表!F$160,FALSE),0)</f>
        <v>1.5937305372773001</v>
      </c>
      <c r="G125" s="1">
        <f>IFERROR(VLOOKUP($B125,'5月総数'!$A$8:$BV$90,市町村別自殺者集計表!G$160,FALSE),0)</f>
        <v>18.764891809877899</v>
      </c>
      <c r="H125" s="1">
        <f>IFERROR(VLOOKUP($B125,'5月総数'!$A$8:$BV$90,市町村別自殺者集計表!H$160,FALSE),0)</f>
        <v>1</v>
      </c>
      <c r="I125" s="1">
        <f>IFERROR(VLOOKUP($B125,'5月総数'!$A$8:$BV$90,市町村別自殺者集計表!I$160,FALSE),0)</f>
        <v>19</v>
      </c>
      <c r="J125" s="1">
        <f>IFERROR(VLOOKUP($B125,'5月総数'!$A$8:$BV$90,市町村別自殺者集計表!J$160,FALSE),0)</f>
        <v>22</v>
      </c>
      <c r="K125" s="1">
        <f>IFERROR(VLOOKUP($B125,'5月総数'!$A$8:$BV$90,市町村別自殺者集計表!K$160,FALSE),0)</f>
        <v>18</v>
      </c>
      <c r="L125" s="1">
        <f>IFERROR(VLOOKUP($B125,'5月総数'!$A$8:$BV$90,市町村別自殺者集計表!L$160,FALSE),0)</f>
        <v>28</v>
      </c>
      <c r="M125" s="1">
        <f>IFERROR(VLOOKUP($B125,'5月総数'!$A$8:$BV$90,市町村別自殺者集計表!M$160,FALSE),0)</f>
        <v>18</v>
      </c>
      <c r="N125" s="1">
        <f>IFERROR(VLOOKUP($B125,'5月総数'!$A$8:$BV$90,市町村別自殺者集計表!N$160,FALSE),0)</f>
        <v>19</v>
      </c>
      <c r="O125" s="1">
        <f>IFERROR(VLOOKUP($B125,'5月総数'!$A$8:$BV$90,市町村別自殺者集計表!O$160,FALSE),0)</f>
        <v>15</v>
      </c>
      <c r="P125" s="1">
        <f>IFERROR(VLOOKUP($B125,'5月総数'!$A$8:$BV$90,市町村別自殺者集計表!P$160,FALSE),0)</f>
        <v>0</v>
      </c>
      <c r="Q125" s="1">
        <f>IFERROR(VLOOKUP($B125,'5月総数'!$A$8:$BV$90,市町村別自殺者集計表!Q$160,FALSE),0)</f>
        <v>84</v>
      </c>
      <c r="R125" s="1">
        <f>IFERROR(VLOOKUP($B125,'5月総数'!$A$8:$BV$90,市町村別自殺者集計表!R$160,FALSE),0)</f>
        <v>56</v>
      </c>
      <c r="S125" s="1">
        <f>IFERROR(VLOOKUP($B125,'5月総数'!$A$8:$BV$90,市町村別自殺者集計表!S$160,FALSE),0)</f>
        <v>0</v>
      </c>
      <c r="T125" s="1">
        <f>IFERROR(VLOOKUP($B125,'5月総数'!$A$8:$BV$90,市町村別自殺者集計表!T$160,FALSE),0)</f>
        <v>69</v>
      </c>
      <c r="U125" s="1">
        <f>IFERROR(VLOOKUP($B125,'5月総数'!$A$8:$BV$90,市町村別自殺者集計表!U$160,FALSE),0)</f>
        <v>70</v>
      </c>
      <c r="V125" s="1">
        <f>IFERROR(VLOOKUP($B125,'5月総数'!$A$8:$BV$90,市町村別自殺者集計表!V$160,FALSE),0)</f>
        <v>2</v>
      </c>
      <c r="W125" s="1">
        <f>IFERROR(VLOOKUP($B125,'5月総数'!$A$8:$BV$90,市町村別自殺者集計表!W$160,FALSE),0)</f>
        <v>68</v>
      </c>
      <c r="X125" s="1">
        <f>IFERROR(VLOOKUP($B125,'5月総数'!$A$8:$BV$90,市町村別自殺者集計表!X$160,FALSE),0)</f>
        <v>2</v>
      </c>
      <c r="Y125" s="1">
        <f>IFERROR(VLOOKUP($B125,'5月総数'!$A$8:$BV$90,市町村別自殺者集計表!Y$160,FALSE),0)</f>
        <v>10</v>
      </c>
      <c r="Z125" s="1">
        <f>IFERROR(VLOOKUP($B125,'5月総数'!$A$8:$BV$90,市町村別自殺者集計表!Z$160,FALSE),0)</f>
        <v>47</v>
      </c>
      <c r="AA125" s="1">
        <f>IFERROR(VLOOKUP($B125,'5月総数'!$A$8:$BV$90,市町村別自殺者集計表!AA$160,FALSE),0)</f>
        <v>9</v>
      </c>
      <c r="AB125" s="1">
        <f>IFERROR(VLOOKUP($B125,'5月総数'!$A$8:$BV$90,市町村別自殺者集計表!AB$160,FALSE),0)</f>
        <v>1</v>
      </c>
      <c r="AC125" s="1">
        <f>IFERROR(VLOOKUP($B125,'5月総数'!$A$8:$BV$90,市町村別自殺者集計表!AC$160,FALSE),0)</f>
        <v>98</v>
      </c>
      <c r="AD125" s="1">
        <f>IFERROR(VLOOKUP($B125,'5月総数'!$A$8:$BV$90,市町村別自殺者集計表!AD$160,FALSE),0)</f>
        <v>7</v>
      </c>
      <c r="AE125" s="1">
        <f>IFERROR(VLOOKUP($B125,'5月総数'!$A$8:$BV$90,市町村別自殺者集計表!AE$160,FALSE),0)</f>
        <v>9</v>
      </c>
      <c r="AF125" s="1">
        <f>IFERROR(VLOOKUP($B125,'5月総数'!$A$8:$BV$90,市町村別自殺者集計表!AF$160,FALSE),0)</f>
        <v>5</v>
      </c>
      <c r="AG125" s="1">
        <f>IFERROR(VLOOKUP($B125,'5月総数'!$A$8:$BV$90,市町村別自殺者集計表!AG$160,FALSE),0)</f>
        <v>1</v>
      </c>
      <c r="AH125" s="1">
        <f>IFERROR(VLOOKUP($B125,'5月総数'!$A$8:$BV$90,市町村別自殺者集計表!AH$160,FALSE),0)</f>
        <v>20</v>
      </c>
      <c r="AI125" s="1">
        <f>IFERROR(VLOOKUP($B125,'5月総数'!$A$8:$BV$90,市町村別自殺者集計表!AI$160,FALSE),0)</f>
        <v>0</v>
      </c>
      <c r="AJ125" s="1">
        <f>IFERROR(VLOOKUP($B125,'5月総数'!$A$8:$BV$90,市町村別自殺者集計表!AJ$160,FALSE),0)</f>
        <v>86</v>
      </c>
      <c r="AK125" s="1">
        <f>IFERROR(VLOOKUP($B125,'5月総数'!$A$8:$BV$90,市町村別自殺者集計表!AK$160,FALSE),0)</f>
        <v>4</v>
      </c>
      <c r="AL125" s="1">
        <f>IFERROR(VLOOKUP($B125,'5月総数'!$A$8:$BV$90,市町村別自殺者集計表!AL$160,FALSE),0)</f>
        <v>13</v>
      </c>
      <c r="AM125" s="1">
        <f>IFERROR(VLOOKUP($B125,'5月総数'!$A$8:$BV$90,市町村別自殺者集計表!AM$160,FALSE),0)</f>
        <v>27</v>
      </c>
      <c r="AN125" s="1">
        <f>IFERROR(VLOOKUP($B125,'5月総数'!$A$8:$BV$90,市町村別自殺者集計表!AN$160,FALSE),0)</f>
        <v>3</v>
      </c>
      <c r="AO125" s="1">
        <f>IFERROR(VLOOKUP($B125,'5月総数'!$A$8:$BV$90,市町村別自殺者集計表!AO$160,FALSE),0)</f>
        <v>7</v>
      </c>
      <c r="AP125" s="1">
        <f>IFERROR(VLOOKUP($B125,'5月総数'!$A$8:$BV$90,市町村別自殺者集計表!AP$160,FALSE),0)</f>
        <v>0</v>
      </c>
      <c r="AQ125" s="1">
        <f>IFERROR(VLOOKUP($B125,'5月総数'!$A$8:$BV$90,市町村別自殺者集計表!AQ$160,FALSE),0)</f>
        <v>6</v>
      </c>
      <c r="AR125" s="1">
        <f>IFERROR(VLOOKUP($B125,'5月総数'!$A$8:$BV$90,市町村別自殺者集計表!AR$160,FALSE),0)</f>
        <v>5</v>
      </c>
      <c r="AS125" s="1">
        <f>IFERROR(VLOOKUP($B125,'5月総数'!$A$8:$BV$90,市町村別自殺者集計表!AS$160,FALSE),0)</f>
        <v>11</v>
      </c>
      <c r="AT125" s="1">
        <f>IFERROR(VLOOKUP($B125,'5月総数'!$A$8:$BV$90,市町村別自殺者集計表!AT$160,FALSE),0)</f>
        <v>13</v>
      </c>
      <c r="AU125" s="1">
        <f>IFERROR(VLOOKUP($B125,'5月総数'!$A$8:$BV$90,市町村別自殺者集計表!AU$160,FALSE),0)</f>
        <v>16</v>
      </c>
      <c r="AV125" s="1">
        <f>IFERROR(VLOOKUP($B125,'5月総数'!$A$8:$BV$90,市町村別自殺者集計表!AV$160,FALSE),0)</f>
        <v>7</v>
      </c>
      <c r="AW125" s="1">
        <f>IFERROR(VLOOKUP($B125,'5月総数'!$A$8:$BV$90,市町村別自殺者集計表!AW$160,FALSE),0)</f>
        <v>10</v>
      </c>
      <c r="AX125" s="1">
        <f>IFERROR(VLOOKUP($B125,'5月総数'!$A$8:$BV$90,市町村別自殺者集計表!AX$160,FALSE),0)</f>
        <v>12</v>
      </c>
      <c r="AY125" s="1">
        <f>IFERROR(VLOOKUP($B125,'5月総数'!$A$8:$BV$90,市町村別自殺者集計表!AY$160,FALSE),0)</f>
        <v>7</v>
      </c>
      <c r="AZ125" s="1">
        <f>IFERROR(VLOOKUP($B125,'5月総数'!$A$8:$BV$90,市町村別自殺者集計表!AZ$160,FALSE),0)</f>
        <v>5</v>
      </c>
      <c r="BA125" s="1">
        <f>IFERROR(VLOOKUP($B125,'5月総数'!$A$8:$BV$90,市町村別自殺者集計表!BA$160,FALSE),0)</f>
        <v>6</v>
      </c>
      <c r="BB125" s="1">
        <f>IFERROR(VLOOKUP($B125,'5月総数'!$A$8:$BV$90,市町村別自殺者集計表!BB$160,FALSE),0)</f>
        <v>6</v>
      </c>
      <c r="BC125" s="1">
        <f>IFERROR(VLOOKUP($B125,'5月総数'!$A$8:$BV$90,市町村別自殺者集計表!BC$160,FALSE),0)</f>
        <v>36</v>
      </c>
      <c r="BD125" s="1">
        <f>IFERROR(VLOOKUP($B125,'5月総数'!$A$8:$BV$90,市町村別自殺者集計表!BD$160,FALSE),0)</f>
        <v>22</v>
      </c>
      <c r="BE125" s="1">
        <f>IFERROR(VLOOKUP($B125,'5月総数'!$A$8:$BV$90,市町村別自殺者集計表!BE$160,FALSE),0)</f>
        <v>27</v>
      </c>
      <c r="BF125" s="1">
        <f>IFERROR(VLOOKUP($B125,'5月総数'!$A$8:$BV$90,市町村別自殺者集計表!BF$160,FALSE),0)</f>
        <v>18</v>
      </c>
      <c r="BG125" s="1">
        <f>IFERROR(VLOOKUP($B125,'5月総数'!$A$8:$BV$90,市町村別自殺者集計表!BG$160,FALSE),0)</f>
        <v>15</v>
      </c>
      <c r="BH125" s="1">
        <f>IFERROR(VLOOKUP($B125,'5月総数'!$A$8:$BV$90,市町村別自殺者集計表!BH$160,FALSE),0)</f>
        <v>19</v>
      </c>
      <c r="BI125" s="1">
        <f>IFERROR(VLOOKUP($B125,'5月総数'!$A$8:$BV$90,市町村別自殺者集計表!BI$160,FALSE),0)</f>
        <v>20</v>
      </c>
      <c r="BJ125" s="1">
        <f>IFERROR(VLOOKUP($B125,'5月総数'!$A$8:$BV$90,市町村別自殺者集計表!BJ$160,FALSE),0)</f>
        <v>18</v>
      </c>
      <c r="BK125" s="1">
        <f>IFERROR(VLOOKUP($B125,'5月総数'!$A$8:$BV$90,市町村別自殺者集計表!BK$160,FALSE),0)</f>
        <v>1</v>
      </c>
      <c r="BL125" s="1">
        <f>IFERROR(VLOOKUP($B125,'5月総数'!$A$8:$BV$90,市町村別自殺者集計表!BL$160,FALSE),0)</f>
        <v>33</v>
      </c>
      <c r="BM125" s="1">
        <f>IFERROR(VLOOKUP($B125,'5月総数'!$A$8:$BV$90,市町村別自殺者集計表!BM$160,FALSE),0)</f>
        <v>98</v>
      </c>
      <c r="BN125" s="1">
        <f>IFERROR(VLOOKUP($B125,'5月総数'!$A$8:$BV$90,市町村別自殺者集計表!BN$160,FALSE),0)</f>
        <v>44</v>
      </c>
      <c r="BO125" s="1">
        <f>IFERROR(VLOOKUP($B125,'5月総数'!$A$8:$BV$90,市町村別自殺者集計表!BO$160,FALSE),0)</f>
        <v>26</v>
      </c>
      <c r="BP125" s="1">
        <f>IFERROR(VLOOKUP($B125,'5月総数'!$A$8:$BV$90,市町村別自殺者集計表!BP$160,FALSE),0)</f>
        <v>3</v>
      </c>
      <c r="BQ125" s="1">
        <f>IFERROR(VLOOKUP($B125,'5月総数'!$A$8:$BV$90,市町村別自殺者集計表!BQ$160,FALSE),0)</f>
        <v>1</v>
      </c>
      <c r="BR125" s="1">
        <f>IFERROR(VLOOKUP($B125,'5月総数'!$A$8:$BV$90,市町村別自殺者集計表!BR$160,FALSE),0)</f>
        <v>7</v>
      </c>
      <c r="BS125" s="1">
        <f>IFERROR(VLOOKUP($B125,'5月総数'!$A$8:$BV$90,市町村別自殺者集計表!BS$160,FALSE),0)</f>
        <v>2</v>
      </c>
      <c r="BT125" s="1">
        <f>IFERROR(VLOOKUP($B125,'5月総数'!$A$8:$BV$90,市町村別自殺者集計表!BT$160,FALSE),0)</f>
        <v>23</v>
      </c>
      <c r="BU125" s="1">
        <f>IFERROR(VLOOKUP($B125,'5月総数'!$A$8:$BV$90,市町村別自殺者集計表!BU$160,FALSE),0)</f>
        <v>112</v>
      </c>
      <c r="BV125" s="1">
        <f>IFERROR(VLOOKUP($B125,'5月総数'!$A$8:$BV$90,市町村別自殺者集計表!BV$160,FALSE),0)</f>
        <v>5</v>
      </c>
    </row>
    <row r="126" spans="1:75" hidden="1" x14ac:dyDescent="0.2">
      <c r="A126" s="1" t="s">
        <v>333</v>
      </c>
      <c r="B126" s="128">
        <f t="shared" si="50"/>
        <v>270000</v>
      </c>
      <c r="C126" s="128" t="str">
        <f t="shared" si="51"/>
        <v>大阪府</v>
      </c>
      <c r="E126" s="1">
        <f>IFERROR(VLOOKUP($B126,'6月男'!$A$8:$BV$90,市町村別自殺者集計表!E$160,FALSE),0)</f>
        <v>70</v>
      </c>
      <c r="F126" s="1">
        <f>IFERROR(VLOOKUP($B126,'6月男'!$A$8:$BV$90,市町村別自殺者集計表!F$160,FALSE),0)</f>
        <v>1.65585276535691</v>
      </c>
      <c r="G126" s="1">
        <f>IFERROR(VLOOKUP($B126,'6月男'!$A$8:$BV$90,市町村別自殺者集計表!G$160,FALSE),0)</f>
        <v>20.146208645175701</v>
      </c>
      <c r="H126" s="1">
        <f>IFERROR(VLOOKUP($B126,'6月男'!$A$8:$BV$90,市町村別自殺者集計表!H$160,FALSE),0)</f>
        <v>1</v>
      </c>
      <c r="I126" s="1">
        <f>IFERROR(VLOOKUP($B126,'6月男'!$A$8:$BV$90,市町村別自殺者集計表!I$160,FALSE),0)</f>
        <v>5</v>
      </c>
      <c r="J126" s="1">
        <f>IFERROR(VLOOKUP($B126,'6月男'!$A$8:$BV$90,市町村別自殺者集計表!J$160,FALSE),0)</f>
        <v>5</v>
      </c>
      <c r="K126" s="1">
        <f>IFERROR(VLOOKUP($B126,'6月男'!$A$8:$BV$90,市町村別自殺者集計表!K$160,FALSE),0)</f>
        <v>13</v>
      </c>
      <c r="L126" s="1">
        <f>IFERROR(VLOOKUP($B126,'6月男'!$A$8:$BV$90,市町村別自殺者集計表!L$160,FALSE),0)</f>
        <v>13</v>
      </c>
      <c r="M126" s="1">
        <f>IFERROR(VLOOKUP($B126,'6月男'!$A$8:$BV$90,市町村別自殺者集計表!M$160,FALSE),0)</f>
        <v>10</v>
      </c>
      <c r="N126" s="1">
        <f>IFERROR(VLOOKUP($B126,'6月男'!$A$8:$BV$90,市町村別自殺者集計表!N$160,FALSE),0)</f>
        <v>17</v>
      </c>
      <c r="O126" s="1">
        <f>IFERROR(VLOOKUP($B126,'6月男'!$A$8:$BV$90,市町村別自殺者集計表!O$160,FALSE),0)</f>
        <v>6</v>
      </c>
      <c r="P126" s="1">
        <f>IFERROR(VLOOKUP($B126,'6月男'!$A$8:$BV$90,市町村別自殺者集計表!P$160,FALSE),0)</f>
        <v>0</v>
      </c>
      <c r="Q126" s="1">
        <f>IFERROR(VLOOKUP($B126,'6月男'!$A$8:$BV$90,市町村別自殺者集計表!Q$160,FALSE),0)</f>
        <v>37</v>
      </c>
      <c r="R126" s="1">
        <f>IFERROR(VLOOKUP($B126,'6月男'!$A$8:$BV$90,市町村別自殺者集計表!R$160,FALSE),0)</f>
        <v>33</v>
      </c>
      <c r="S126" s="1">
        <f>IFERROR(VLOOKUP($B126,'6月男'!$A$8:$BV$90,市町村別自殺者集計表!S$160,FALSE),0)</f>
        <v>0</v>
      </c>
      <c r="T126" s="1">
        <f>IFERROR(VLOOKUP($B126,'6月男'!$A$8:$BV$90,市町村別自殺者集計表!T$160,FALSE),0)</f>
        <v>29</v>
      </c>
      <c r="U126" s="1">
        <f>IFERROR(VLOOKUP($B126,'6月男'!$A$8:$BV$90,市町村別自殺者集計表!U$160,FALSE),0)</f>
        <v>39</v>
      </c>
      <c r="V126" s="1">
        <f>IFERROR(VLOOKUP($B126,'6月男'!$A$8:$BV$90,市町村別自殺者集計表!V$160,FALSE),0)</f>
        <v>2</v>
      </c>
      <c r="W126" s="1">
        <f>IFERROR(VLOOKUP($B126,'6月男'!$A$8:$BV$90,市町村別自殺者集計表!W$160,FALSE),0)</f>
        <v>37</v>
      </c>
      <c r="X126" s="1">
        <f>IFERROR(VLOOKUP($B126,'6月男'!$A$8:$BV$90,市町村別自殺者集計表!X$160,FALSE),0)</f>
        <v>0</v>
      </c>
      <c r="Y126" s="1">
        <f>IFERROR(VLOOKUP($B126,'6月男'!$A$8:$BV$90,市町村別自殺者集計表!Y$160,FALSE),0)</f>
        <v>4</v>
      </c>
      <c r="Z126" s="1">
        <f>IFERROR(VLOOKUP($B126,'6月男'!$A$8:$BV$90,市町村別自殺者集計表!Z$160,FALSE),0)</f>
        <v>30</v>
      </c>
      <c r="AA126" s="1">
        <f>IFERROR(VLOOKUP($B126,'6月男'!$A$8:$BV$90,市町村別自殺者集計表!AA$160,FALSE),0)</f>
        <v>3</v>
      </c>
      <c r="AB126" s="1">
        <f>IFERROR(VLOOKUP($B126,'6月男'!$A$8:$BV$90,市町村別自殺者集計表!AB$160,FALSE),0)</f>
        <v>2</v>
      </c>
      <c r="AC126" s="1">
        <f>IFERROR(VLOOKUP($B126,'6月男'!$A$8:$BV$90,市町村別自殺者集計表!AC$160,FALSE),0)</f>
        <v>46</v>
      </c>
      <c r="AD126" s="1">
        <f>IFERROR(VLOOKUP($B126,'6月男'!$A$8:$BV$90,市町村別自殺者集計表!AD$160,FALSE),0)</f>
        <v>3</v>
      </c>
      <c r="AE126" s="1">
        <f>IFERROR(VLOOKUP($B126,'6月男'!$A$8:$BV$90,市町村別自殺者集計表!AE$160,FALSE),0)</f>
        <v>3</v>
      </c>
      <c r="AF126" s="1">
        <f>IFERROR(VLOOKUP($B126,'6月男'!$A$8:$BV$90,市町村別自殺者集計表!AF$160,FALSE),0)</f>
        <v>4</v>
      </c>
      <c r="AG126" s="1">
        <f>IFERROR(VLOOKUP($B126,'6月男'!$A$8:$BV$90,市町村別自殺者集計表!AG$160,FALSE),0)</f>
        <v>0</v>
      </c>
      <c r="AH126" s="1">
        <f>IFERROR(VLOOKUP($B126,'6月男'!$A$8:$BV$90,市町村別自殺者集計表!AH$160,FALSE),0)</f>
        <v>14</v>
      </c>
      <c r="AI126" s="1">
        <f>IFERROR(VLOOKUP($B126,'6月男'!$A$8:$BV$90,市町村別自殺者集計表!AI$160,FALSE),0)</f>
        <v>0</v>
      </c>
      <c r="AJ126" s="1">
        <f>IFERROR(VLOOKUP($B126,'6月男'!$A$8:$BV$90,市町村別自殺者集計表!AJ$160,FALSE),0)</f>
        <v>39</v>
      </c>
      <c r="AK126" s="1">
        <f>IFERROR(VLOOKUP($B126,'6月男'!$A$8:$BV$90,市町村別自殺者集計表!AK$160,FALSE),0)</f>
        <v>0</v>
      </c>
      <c r="AL126" s="1">
        <f>IFERROR(VLOOKUP($B126,'6月男'!$A$8:$BV$90,市町村別自殺者集計表!AL$160,FALSE),0)</f>
        <v>7</v>
      </c>
      <c r="AM126" s="1">
        <f>IFERROR(VLOOKUP($B126,'6月男'!$A$8:$BV$90,市町村別自殺者集計表!AM$160,FALSE),0)</f>
        <v>15</v>
      </c>
      <c r="AN126" s="1">
        <f>IFERROR(VLOOKUP($B126,'6月男'!$A$8:$BV$90,市町村別自殺者集計表!AN$160,FALSE),0)</f>
        <v>5</v>
      </c>
      <c r="AO126" s="1">
        <f>IFERROR(VLOOKUP($B126,'6月男'!$A$8:$BV$90,市町村別自殺者集計表!AO$160,FALSE),0)</f>
        <v>4</v>
      </c>
      <c r="AP126" s="1">
        <f>IFERROR(VLOOKUP($B126,'6月男'!$A$8:$BV$90,市町村別自殺者集計表!AP$160,FALSE),0)</f>
        <v>0</v>
      </c>
      <c r="AQ126" s="1">
        <f>IFERROR(VLOOKUP($B126,'6月男'!$A$8:$BV$90,市町村別自殺者集計表!AQ$160,FALSE),0)</f>
        <v>10</v>
      </c>
      <c r="AR126" s="1">
        <f>IFERROR(VLOOKUP($B126,'6月男'!$A$8:$BV$90,市町村別自殺者集計表!AR$160,FALSE),0)</f>
        <v>3</v>
      </c>
      <c r="AS126" s="1">
        <f>IFERROR(VLOOKUP($B126,'6月男'!$A$8:$BV$90,市町村別自殺者集計表!AS$160,FALSE),0)</f>
        <v>4</v>
      </c>
      <c r="AT126" s="1">
        <f>IFERROR(VLOOKUP($B126,'6月男'!$A$8:$BV$90,市町村別自殺者集計表!AT$160,FALSE),0)</f>
        <v>7</v>
      </c>
      <c r="AU126" s="1">
        <f>IFERROR(VLOOKUP($B126,'6月男'!$A$8:$BV$90,市町村別自殺者集計表!AU$160,FALSE),0)</f>
        <v>6</v>
      </c>
      <c r="AV126" s="1">
        <f>IFERROR(VLOOKUP($B126,'6月男'!$A$8:$BV$90,市町村別自殺者集計表!AV$160,FALSE),0)</f>
        <v>2</v>
      </c>
      <c r="AW126" s="1">
        <f>IFERROR(VLOOKUP($B126,'6月男'!$A$8:$BV$90,市町村別自殺者集計表!AW$160,FALSE),0)</f>
        <v>3</v>
      </c>
      <c r="AX126" s="1">
        <f>IFERROR(VLOOKUP($B126,'6月男'!$A$8:$BV$90,市町村別自殺者集計表!AX$160,FALSE),0)</f>
        <v>3</v>
      </c>
      <c r="AY126" s="1">
        <f>IFERROR(VLOOKUP($B126,'6月男'!$A$8:$BV$90,市町村別自殺者集計表!AY$160,FALSE),0)</f>
        <v>1</v>
      </c>
      <c r="AZ126" s="1">
        <f>IFERROR(VLOOKUP($B126,'6月男'!$A$8:$BV$90,市町村別自殺者集計表!AZ$160,FALSE),0)</f>
        <v>5</v>
      </c>
      <c r="BA126" s="1">
        <f>IFERROR(VLOOKUP($B126,'6月男'!$A$8:$BV$90,市町村別自殺者集計表!BA$160,FALSE),0)</f>
        <v>1</v>
      </c>
      <c r="BB126" s="1">
        <f>IFERROR(VLOOKUP($B126,'6月男'!$A$8:$BV$90,市町村別自殺者集計表!BB$160,FALSE),0)</f>
        <v>5</v>
      </c>
      <c r="BC126" s="1">
        <f>IFERROR(VLOOKUP($B126,'6月男'!$A$8:$BV$90,市町村別自殺者集計表!BC$160,FALSE),0)</f>
        <v>20</v>
      </c>
      <c r="BD126" s="1">
        <f>IFERROR(VLOOKUP($B126,'6月男'!$A$8:$BV$90,市町村別自殺者集計表!BD$160,FALSE),0)</f>
        <v>11</v>
      </c>
      <c r="BE126" s="1">
        <f>IFERROR(VLOOKUP($B126,'6月男'!$A$8:$BV$90,市町村別自殺者集計表!BE$160,FALSE),0)</f>
        <v>9</v>
      </c>
      <c r="BF126" s="1">
        <f>IFERROR(VLOOKUP($B126,'6月男'!$A$8:$BV$90,市町村別自殺者集計表!BF$160,FALSE),0)</f>
        <v>9</v>
      </c>
      <c r="BG126" s="1">
        <f>IFERROR(VLOOKUP($B126,'6月男'!$A$8:$BV$90,市町村別自殺者集計表!BG$160,FALSE),0)</f>
        <v>10</v>
      </c>
      <c r="BH126" s="1">
        <f>IFERROR(VLOOKUP($B126,'6月男'!$A$8:$BV$90,市町村別自殺者集計表!BH$160,FALSE),0)</f>
        <v>11</v>
      </c>
      <c r="BI126" s="1">
        <f>IFERROR(VLOOKUP($B126,'6月男'!$A$8:$BV$90,市町村別自殺者集計表!BI$160,FALSE),0)</f>
        <v>12</v>
      </c>
      <c r="BJ126" s="1">
        <f>IFERROR(VLOOKUP($B126,'6月男'!$A$8:$BV$90,市町村別自殺者集計表!BJ$160,FALSE),0)</f>
        <v>8</v>
      </c>
      <c r="BK126" s="1">
        <f>IFERROR(VLOOKUP($B126,'6月男'!$A$8:$BV$90,市町村別自殺者集計表!BK$160,FALSE),0)</f>
        <v>0</v>
      </c>
      <c r="BL126" s="1">
        <f>IFERROR(VLOOKUP($B126,'6月男'!$A$8:$BV$90,市町村別自殺者集計表!BL$160,FALSE),0)</f>
        <v>12</v>
      </c>
      <c r="BM126" s="1">
        <f>IFERROR(VLOOKUP($B126,'6月男'!$A$8:$BV$90,市町村別自殺者集計表!BM$160,FALSE),0)</f>
        <v>47</v>
      </c>
      <c r="BN126" s="1">
        <f>IFERROR(VLOOKUP($B126,'6月男'!$A$8:$BV$90,市町村別自殺者集計表!BN$160,FALSE),0)</f>
        <v>36</v>
      </c>
      <c r="BO126" s="1">
        <f>IFERROR(VLOOKUP($B126,'6月男'!$A$8:$BV$90,市町村別自殺者集計表!BO$160,FALSE),0)</f>
        <v>9</v>
      </c>
      <c r="BP126" s="1">
        <f>IFERROR(VLOOKUP($B126,'6月男'!$A$8:$BV$90,市町村別自殺者集計表!BP$160,FALSE),0)</f>
        <v>1</v>
      </c>
      <c r="BQ126" s="1">
        <f>IFERROR(VLOOKUP($B126,'6月男'!$A$8:$BV$90,市町村別自殺者集計表!BQ$160,FALSE),0)</f>
        <v>1</v>
      </c>
      <c r="BR126" s="1">
        <f>IFERROR(VLOOKUP($B126,'6月男'!$A$8:$BV$90,市町村別自殺者集計表!BR$160,FALSE),0)</f>
        <v>3</v>
      </c>
      <c r="BS126" s="1">
        <f>IFERROR(VLOOKUP($B126,'6月男'!$A$8:$BV$90,市町村別自殺者集計表!BS$160,FALSE),0)</f>
        <v>3</v>
      </c>
      <c r="BT126" s="1">
        <f>IFERROR(VLOOKUP($B126,'6月男'!$A$8:$BV$90,市町村別自殺者集計表!BT$160,FALSE),0)</f>
        <v>10</v>
      </c>
      <c r="BU126" s="1">
        <f>IFERROR(VLOOKUP($B126,'6月男'!$A$8:$BV$90,市町村別自殺者集計表!BU$160,FALSE),0)</f>
        <v>56</v>
      </c>
      <c r="BV126" s="1">
        <f>IFERROR(VLOOKUP($B126,'6月男'!$A$8:$BV$90,市町村別自殺者集計表!BV$160,FALSE),0)</f>
        <v>4</v>
      </c>
    </row>
    <row r="127" spans="1:75" hidden="1" x14ac:dyDescent="0.2">
      <c r="A127" s="1" t="s">
        <v>334</v>
      </c>
      <c r="B127" s="128">
        <f t="shared" si="50"/>
        <v>270000</v>
      </c>
      <c r="C127" s="128" t="str">
        <f t="shared" si="51"/>
        <v>大阪府</v>
      </c>
      <c r="E127" s="1">
        <f>IFERROR(VLOOKUP($B127,'6月女'!$A$8:$BV$90,市町村別自殺者集計表!E$160,FALSE),0)</f>
        <v>44</v>
      </c>
      <c r="F127" s="1">
        <f>IFERROR(VLOOKUP($B127,'6月女'!$A$8:$BV$90,市町村別自殺者集計表!F$160,FALSE),0)</f>
        <v>0.96554920438745595</v>
      </c>
      <c r="G127" s="1">
        <f>IFERROR(VLOOKUP($B127,'6月女'!$A$8:$BV$90,市町村別自殺者集計表!G$160,FALSE),0)</f>
        <v>11.7475153200474</v>
      </c>
      <c r="H127" s="1">
        <f>IFERROR(VLOOKUP($B127,'6月女'!$A$8:$BV$90,市町村別自殺者集計表!H$160,FALSE),0)</f>
        <v>4</v>
      </c>
      <c r="I127" s="1">
        <f>IFERROR(VLOOKUP($B127,'6月女'!$A$8:$BV$90,市町村別自殺者集計表!I$160,FALSE),0)</f>
        <v>6</v>
      </c>
      <c r="J127" s="1">
        <f>IFERROR(VLOOKUP($B127,'6月女'!$A$8:$BV$90,市町村別自殺者集計表!J$160,FALSE),0)</f>
        <v>3</v>
      </c>
      <c r="K127" s="1">
        <f>IFERROR(VLOOKUP($B127,'6月女'!$A$8:$BV$90,市町村別自殺者集計表!K$160,FALSE),0)</f>
        <v>5</v>
      </c>
      <c r="L127" s="1">
        <f>IFERROR(VLOOKUP($B127,'6月女'!$A$8:$BV$90,市町村別自殺者集計表!L$160,FALSE),0)</f>
        <v>8</v>
      </c>
      <c r="M127" s="1">
        <f>IFERROR(VLOOKUP($B127,'6月女'!$A$8:$BV$90,市町村別自殺者集計表!M$160,FALSE),0)</f>
        <v>6</v>
      </c>
      <c r="N127" s="1">
        <f>IFERROR(VLOOKUP($B127,'6月女'!$A$8:$BV$90,市町村別自殺者集計表!N$160,FALSE),0)</f>
        <v>8</v>
      </c>
      <c r="O127" s="1">
        <f>IFERROR(VLOOKUP($B127,'6月女'!$A$8:$BV$90,市町村別自殺者集計表!O$160,FALSE),0)</f>
        <v>4</v>
      </c>
      <c r="P127" s="1">
        <f>IFERROR(VLOOKUP($B127,'6月女'!$A$8:$BV$90,市町村別自殺者集計表!P$160,FALSE),0)</f>
        <v>0</v>
      </c>
      <c r="Q127" s="1">
        <f>IFERROR(VLOOKUP($B127,'6月女'!$A$8:$BV$90,市町村別自殺者集計表!Q$160,FALSE),0)</f>
        <v>27</v>
      </c>
      <c r="R127" s="1">
        <f>IFERROR(VLOOKUP($B127,'6月女'!$A$8:$BV$90,市町村別自殺者集計表!R$160,FALSE),0)</f>
        <v>17</v>
      </c>
      <c r="S127" s="1">
        <f>IFERROR(VLOOKUP($B127,'6月女'!$A$8:$BV$90,市町村別自殺者集計表!S$160,FALSE),0)</f>
        <v>0</v>
      </c>
      <c r="T127" s="1">
        <f>IFERROR(VLOOKUP($B127,'6月女'!$A$8:$BV$90,市町村別自殺者集計表!T$160,FALSE),0)</f>
        <v>4</v>
      </c>
      <c r="U127" s="1">
        <f>IFERROR(VLOOKUP($B127,'6月女'!$A$8:$BV$90,市町村別自殺者集計表!U$160,FALSE),0)</f>
        <v>40</v>
      </c>
      <c r="V127" s="1">
        <f>IFERROR(VLOOKUP($B127,'6月女'!$A$8:$BV$90,市町村別自殺者集計表!V$160,FALSE),0)</f>
        <v>4</v>
      </c>
      <c r="W127" s="1">
        <f>IFERROR(VLOOKUP($B127,'6月女'!$A$8:$BV$90,市町村別自殺者集計表!W$160,FALSE),0)</f>
        <v>36</v>
      </c>
      <c r="X127" s="1">
        <f>IFERROR(VLOOKUP($B127,'6月女'!$A$8:$BV$90,市町村別自殺者集計表!X$160,FALSE),0)</f>
        <v>5</v>
      </c>
      <c r="Y127" s="1">
        <f>IFERROR(VLOOKUP($B127,'6月女'!$A$8:$BV$90,市町村別自殺者集計表!Y$160,FALSE),0)</f>
        <v>5</v>
      </c>
      <c r="Z127" s="1">
        <f>IFERROR(VLOOKUP($B127,'6月女'!$A$8:$BV$90,市町村別自殺者集計表!Z$160,FALSE),0)</f>
        <v>21</v>
      </c>
      <c r="AA127" s="1">
        <f>IFERROR(VLOOKUP($B127,'6月女'!$A$8:$BV$90,市町村別自殺者集計表!AA$160,FALSE),0)</f>
        <v>5</v>
      </c>
      <c r="AB127" s="1">
        <f>IFERROR(VLOOKUP($B127,'6月女'!$A$8:$BV$90,市町村別自殺者集計表!AB$160,FALSE),0)</f>
        <v>0</v>
      </c>
      <c r="AC127" s="1">
        <f>IFERROR(VLOOKUP($B127,'6月女'!$A$8:$BV$90,市町村別自殺者集計表!AC$160,FALSE),0)</f>
        <v>35</v>
      </c>
      <c r="AD127" s="1">
        <f>IFERROR(VLOOKUP($B127,'6月女'!$A$8:$BV$90,市町村別自殺者集計表!AD$160,FALSE),0)</f>
        <v>3</v>
      </c>
      <c r="AE127" s="1">
        <f>IFERROR(VLOOKUP($B127,'6月女'!$A$8:$BV$90,市町村別自殺者集計表!AE$160,FALSE),0)</f>
        <v>1</v>
      </c>
      <c r="AF127" s="1">
        <f>IFERROR(VLOOKUP($B127,'6月女'!$A$8:$BV$90,市町村別自殺者集計表!AF$160,FALSE),0)</f>
        <v>2</v>
      </c>
      <c r="AG127" s="1">
        <f>IFERROR(VLOOKUP($B127,'6月女'!$A$8:$BV$90,市町村別自殺者集計表!AG$160,FALSE),0)</f>
        <v>0</v>
      </c>
      <c r="AH127" s="1">
        <f>IFERROR(VLOOKUP($B127,'6月女'!$A$8:$BV$90,市町村別自殺者集計表!AH$160,FALSE),0)</f>
        <v>3</v>
      </c>
      <c r="AI127" s="1">
        <f>IFERROR(VLOOKUP($B127,'6月女'!$A$8:$BV$90,市町村別自殺者集計表!AI$160,FALSE),0)</f>
        <v>0</v>
      </c>
      <c r="AJ127" s="1">
        <f>IFERROR(VLOOKUP($B127,'6月女'!$A$8:$BV$90,市町村別自殺者集計表!AJ$160,FALSE),0)</f>
        <v>23</v>
      </c>
      <c r="AK127" s="1">
        <f>IFERROR(VLOOKUP($B127,'6月女'!$A$8:$BV$90,市町村別自殺者集計表!AK$160,FALSE),0)</f>
        <v>6</v>
      </c>
      <c r="AL127" s="1">
        <f>IFERROR(VLOOKUP($B127,'6月女'!$A$8:$BV$90,市町村別自殺者集計表!AL$160,FALSE),0)</f>
        <v>3</v>
      </c>
      <c r="AM127" s="1">
        <f>IFERROR(VLOOKUP($B127,'6月女'!$A$8:$BV$90,市町村別自殺者集計表!AM$160,FALSE),0)</f>
        <v>10</v>
      </c>
      <c r="AN127" s="1">
        <f>IFERROR(VLOOKUP($B127,'6月女'!$A$8:$BV$90,市町村別自殺者集計表!AN$160,FALSE),0)</f>
        <v>0</v>
      </c>
      <c r="AO127" s="1">
        <f>IFERROR(VLOOKUP($B127,'6月女'!$A$8:$BV$90,市町村別自殺者集計表!AO$160,FALSE),0)</f>
        <v>2</v>
      </c>
      <c r="AP127" s="1">
        <f>IFERROR(VLOOKUP($B127,'6月女'!$A$8:$BV$90,市町村別自殺者集計表!AP$160,FALSE),0)</f>
        <v>0</v>
      </c>
      <c r="AQ127" s="1">
        <f>IFERROR(VLOOKUP($B127,'6月女'!$A$8:$BV$90,市町村別自殺者集計表!AQ$160,FALSE),0)</f>
        <v>4</v>
      </c>
      <c r="AR127" s="1">
        <f>IFERROR(VLOOKUP($B127,'6月女'!$A$8:$BV$90,市町村別自殺者集計表!AR$160,FALSE),0)</f>
        <v>3</v>
      </c>
      <c r="AS127" s="1">
        <f>IFERROR(VLOOKUP($B127,'6月女'!$A$8:$BV$90,市町村別自殺者集計表!AS$160,FALSE),0)</f>
        <v>4</v>
      </c>
      <c r="AT127" s="1">
        <f>IFERROR(VLOOKUP($B127,'6月女'!$A$8:$BV$90,市町村別自殺者集計表!AT$160,FALSE),0)</f>
        <v>5</v>
      </c>
      <c r="AU127" s="1">
        <f>IFERROR(VLOOKUP($B127,'6月女'!$A$8:$BV$90,市町村別自殺者集計表!AU$160,FALSE),0)</f>
        <v>5</v>
      </c>
      <c r="AV127" s="1">
        <f>IFERROR(VLOOKUP($B127,'6月女'!$A$8:$BV$90,市町村別自殺者集計表!AV$160,FALSE),0)</f>
        <v>6</v>
      </c>
      <c r="AW127" s="1">
        <f>IFERROR(VLOOKUP($B127,'6月女'!$A$8:$BV$90,市町村別自殺者集計表!AW$160,FALSE),0)</f>
        <v>3</v>
      </c>
      <c r="AX127" s="1">
        <f>IFERROR(VLOOKUP($B127,'6月女'!$A$8:$BV$90,市町村別自殺者集計表!AX$160,FALSE),0)</f>
        <v>1</v>
      </c>
      <c r="AY127" s="1">
        <f>IFERROR(VLOOKUP($B127,'6月女'!$A$8:$BV$90,市町村別自殺者集計表!AY$160,FALSE),0)</f>
        <v>3</v>
      </c>
      <c r="AZ127" s="1">
        <f>IFERROR(VLOOKUP($B127,'6月女'!$A$8:$BV$90,市町村別自殺者集計表!AZ$160,FALSE),0)</f>
        <v>0</v>
      </c>
      <c r="BA127" s="1">
        <f>IFERROR(VLOOKUP($B127,'6月女'!$A$8:$BV$90,市町村別自殺者集計表!BA$160,FALSE),0)</f>
        <v>1</v>
      </c>
      <c r="BB127" s="1">
        <f>IFERROR(VLOOKUP($B127,'6月女'!$A$8:$BV$90,市町村別自殺者集計表!BB$160,FALSE),0)</f>
        <v>3</v>
      </c>
      <c r="BC127" s="1">
        <f>IFERROR(VLOOKUP($B127,'6月女'!$A$8:$BV$90,市町村別自殺者集計表!BC$160,FALSE),0)</f>
        <v>6</v>
      </c>
      <c r="BD127" s="1">
        <f>IFERROR(VLOOKUP($B127,'6月女'!$A$8:$BV$90,市町村別自殺者集計表!BD$160,FALSE),0)</f>
        <v>6</v>
      </c>
      <c r="BE127" s="1">
        <f>IFERROR(VLOOKUP($B127,'6月女'!$A$8:$BV$90,市町村別自殺者集計表!BE$160,FALSE),0)</f>
        <v>8</v>
      </c>
      <c r="BF127" s="1">
        <f>IFERROR(VLOOKUP($B127,'6月女'!$A$8:$BV$90,市町村別自殺者集計表!BF$160,FALSE),0)</f>
        <v>6</v>
      </c>
      <c r="BG127" s="1">
        <f>IFERROR(VLOOKUP($B127,'6月女'!$A$8:$BV$90,市町村別自殺者集計表!BG$160,FALSE),0)</f>
        <v>3</v>
      </c>
      <c r="BH127" s="1">
        <f>IFERROR(VLOOKUP($B127,'6月女'!$A$8:$BV$90,市町村別自殺者集計表!BH$160,FALSE),0)</f>
        <v>6</v>
      </c>
      <c r="BI127" s="1">
        <f>IFERROR(VLOOKUP($B127,'6月女'!$A$8:$BV$90,市町村別自殺者集計表!BI$160,FALSE),0)</f>
        <v>11</v>
      </c>
      <c r="BJ127" s="1">
        <f>IFERROR(VLOOKUP($B127,'6月女'!$A$8:$BV$90,市町村別自殺者集計表!BJ$160,FALSE),0)</f>
        <v>4</v>
      </c>
      <c r="BK127" s="1">
        <f>IFERROR(VLOOKUP($B127,'6月女'!$A$8:$BV$90,市町村別自殺者集計表!BK$160,FALSE),0)</f>
        <v>0</v>
      </c>
      <c r="BL127" s="1">
        <f>IFERROR(VLOOKUP($B127,'6月女'!$A$8:$BV$90,市町村別自殺者集計表!BL$160,FALSE),0)</f>
        <v>14</v>
      </c>
      <c r="BM127" s="1">
        <f>IFERROR(VLOOKUP($B127,'6月女'!$A$8:$BV$90,市町村別自殺者集計表!BM$160,FALSE),0)</f>
        <v>33</v>
      </c>
      <c r="BN127" s="1">
        <f>IFERROR(VLOOKUP($B127,'6月女'!$A$8:$BV$90,市町村別自殺者集計表!BN$160,FALSE),0)</f>
        <v>4</v>
      </c>
      <c r="BO127" s="1">
        <f>IFERROR(VLOOKUP($B127,'6月女'!$A$8:$BV$90,市町村別自殺者集計表!BO$160,FALSE),0)</f>
        <v>1</v>
      </c>
      <c r="BP127" s="1">
        <f>IFERROR(VLOOKUP($B127,'6月女'!$A$8:$BV$90,市町村別自殺者集計表!BP$160,FALSE),0)</f>
        <v>6</v>
      </c>
      <c r="BQ127" s="1">
        <f>IFERROR(VLOOKUP($B127,'6月女'!$A$8:$BV$90,市町村別自殺者集計表!BQ$160,FALSE),0)</f>
        <v>1</v>
      </c>
      <c r="BR127" s="1">
        <f>IFERROR(VLOOKUP($B127,'6月女'!$A$8:$BV$90,市町村別自殺者集計表!BR$160,FALSE),0)</f>
        <v>1</v>
      </c>
      <c r="BS127" s="1">
        <f>IFERROR(VLOOKUP($B127,'6月女'!$A$8:$BV$90,市町村別自殺者集計表!BS$160,FALSE),0)</f>
        <v>2</v>
      </c>
      <c r="BT127" s="1">
        <f>IFERROR(VLOOKUP($B127,'6月女'!$A$8:$BV$90,市町村別自殺者集計表!BT$160,FALSE),0)</f>
        <v>12</v>
      </c>
      <c r="BU127" s="1">
        <f>IFERROR(VLOOKUP($B127,'6月女'!$A$8:$BV$90,市町村別自殺者集計表!BU$160,FALSE),0)</f>
        <v>30</v>
      </c>
      <c r="BV127" s="1">
        <f>IFERROR(VLOOKUP($B127,'6月女'!$A$8:$BV$90,市町村別自殺者集計表!BV$160,FALSE),0)</f>
        <v>2</v>
      </c>
    </row>
    <row r="128" spans="1:75" hidden="1" x14ac:dyDescent="0.2">
      <c r="A128" s="1" t="s">
        <v>335</v>
      </c>
      <c r="B128" s="128">
        <f t="shared" si="50"/>
        <v>270000</v>
      </c>
      <c r="C128" s="128" t="str">
        <f t="shared" si="51"/>
        <v>大阪府</v>
      </c>
      <c r="E128" s="1">
        <f>IFERROR(VLOOKUP($B128,'6月総数'!$A$8:$BV$90,市町村別自殺者集計表!E$160,FALSE),0)</f>
        <v>114</v>
      </c>
      <c r="F128" s="1">
        <f>IFERROR(VLOOKUP($B128,'6月総数'!$A$8:$BV$90,市町村別自殺者集計表!F$160,FALSE),0)</f>
        <v>1.2977520089257999</v>
      </c>
      <c r="G128" s="1">
        <f>IFERROR(VLOOKUP($B128,'6月総数'!$A$8:$BV$90,市町村別自殺者集計表!G$160,FALSE),0)</f>
        <v>15.7893161085973</v>
      </c>
      <c r="H128" s="1">
        <f>IFERROR(VLOOKUP($B128,'6月総数'!$A$8:$BV$90,市町村別自殺者集計表!H$160,FALSE),0)</f>
        <v>5</v>
      </c>
      <c r="I128" s="1">
        <f>IFERROR(VLOOKUP($B128,'6月総数'!$A$8:$BV$90,市町村別自殺者集計表!I$160,FALSE),0)</f>
        <v>11</v>
      </c>
      <c r="J128" s="1">
        <f>IFERROR(VLOOKUP($B128,'6月総数'!$A$8:$BV$90,市町村別自殺者集計表!J$160,FALSE),0)</f>
        <v>8</v>
      </c>
      <c r="K128" s="1">
        <f>IFERROR(VLOOKUP($B128,'6月総数'!$A$8:$BV$90,市町村別自殺者集計表!K$160,FALSE),0)</f>
        <v>18</v>
      </c>
      <c r="L128" s="1">
        <f>IFERROR(VLOOKUP($B128,'6月総数'!$A$8:$BV$90,市町村別自殺者集計表!L$160,FALSE),0)</f>
        <v>21</v>
      </c>
      <c r="M128" s="1">
        <f>IFERROR(VLOOKUP($B128,'6月総数'!$A$8:$BV$90,市町村別自殺者集計表!M$160,FALSE),0)</f>
        <v>16</v>
      </c>
      <c r="N128" s="1">
        <f>IFERROR(VLOOKUP($B128,'6月総数'!$A$8:$BV$90,市町村別自殺者集計表!N$160,FALSE),0)</f>
        <v>25</v>
      </c>
      <c r="O128" s="1">
        <f>IFERROR(VLOOKUP($B128,'6月総数'!$A$8:$BV$90,市町村別自殺者集計表!O$160,FALSE),0)</f>
        <v>10</v>
      </c>
      <c r="P128" s="1">
        <f>IFERROR(VLOOKUP($B128,'6月総数'!$A$8:$BV$90,市町村別自殺者集計表!P$160,FALSE),0)</f>
        <v>0</v>
      </c>
      <c r="Q128" s="1">
        <f>IFERROR(VLOOKUP($B128,'6月総数'!$A$8:$BV$90,市町村別自殺者集計表!Q$160,FALSE),0)</f>
        <v>64</v>
      </c>
      <c r="R128" s="1">
        <f>IFERROR(VLOOKUP($B128,'6月総数'!$A$8:$BV$90,市町村別自殺者集計表!R$160,FALSE),0)</f>
        <v>50</v>
      </c>
      <c r="S128" s="1">
        <f>IFERROR(VLOOKUP($B128,'6月総数'!$A$8:$BV$90,市町村別自殺者集計表!S$160,FALSE),0)</f>
        <v>0</v>
      </c>
      <c r="T128" s="1">
        <f>IFERROR(VLOOKUP($B128,'6月総数'!$A$8:$BV$90,市町村別自殺者集計表!T$160,FALSE),0)</f>
        <v>33</v>
      </c>
      <c r="U128" s="1">
        <f>IFERROR(VLOOKUP($B128,'6月総数'!$A$8:$BV$90,市町村別自殺者集計表!U$160,FALSE),0)</f>
        <v>79</v>
      </c>
      <c r="V128" s="1">
        <f>IFERROR(VLOOKUP($B128,'6月総数'!$A$8:$BV$90,市町村別自殺者集計表!V$160,FALSE),0)</f>
        <v>6</v>
      </c>
      <c r="W128" s="1">
        <f>IFERROR(VLOOKUP($B128,'6月総数'!$A$8:$BV$90,市町村別自殺者集計表!W$160,FALSE),0)</f>
        <v>73</v>
      </c>
      <c r="X128" s="1">
        <f>IFERROR(VLOOKUP($B128,'6月総数'!$A$8:$BV$90,市町村別自殺者集計表!X$160,FALSE),0)</f>
        <v>5</v>
      </c>
      <c r="Y128" s="1">
        <f>IFERROR(VLOOKUP($B128,'6月総数'!$A$8:$BV$90,市町村別自殺者集計表!Y$160,FALSE),0)</f>
        <v>9</v>
      </c>
      <c r="Z128" s="1">
        <f>IFERROR(VLOOKUP($B128,'6月総数'!$A$8:$BV$90,市町村別自殺者集計表!Z$160,FALSE),0)</f>
        <v>51</v>
      </c>
      <c r="AA128" s="1">
        <f>IFERROR(VLOOKUP($B128,'6月総数'!$A$8:$BV$90,市町村別自殺者集計表!AA$160,FALSE),0)</f>
        <v>8</v>
      </c>
      <c r="AB128" s="1">
        <f>IFERROR(VLOOKUP($B128,'6月総数'!$A$8:$BV$90,市町村別自殺者集計表!AB$160,FALSE),0)</f>
        <v>2</v>
      </c>
      <c r="AC128" s="1">
        <f>IFERROR(VLOOKUP($B128,'6月総数'!$A$8:$BV$90,市町村別自殺者集計表!AC$160,FALSE),0)</f>
        <v>81</v>
      </c>
      <c r="AD128" s="1">
        <f>IFERROR(VLOOKUP($B128,'6月総数'!$A$8:$BV$90,市町村別自殺者集計表!AD$160,FALSE),0)</f>
        <v>6</v>
      </c>
      <c r="AE128" s="1">
        <f>IFERROR(VLOOKUP($B128,'6月総数'!$A$8:$BV$90,市町村別自殺者集計表!AE$160,FALSE),0)</f>
        <v>4</v>
      </c>
      <c r="AF128" s="1">
        <f>IFERROR(VLOOKUP($B128,'6月総数'!$A$8:$BV$90,市町村別自殺者集計表!AF$160,FALSE),0)</f>
        <v>6</v>
      </c>
      <c r="AG128" s="1">
        <f>IFERROR(VLOOKUP($B128,'6月総数'!$A$8:$BV$90,市町村別自殺者集計表!AG$160,FALSE),0)</f>
        <v>0</v>
      </c>
      <c r="AH128" s="1">
        <f>IFERROR(VLOOKUP($B128,'6月総数'!$A$8:$BV$90,市町村別自殺者集計表!AH$160,FALSE),0)</f>
        <v>17</v>
      </c>
      <c r="AI128" s="1">
        <f>IFERROR(VLOOKUP($B128,'6月総数'!$A$8:$BV$90,市町村別自殺者集計表!AI$160,FALSE),0)</f>
        <v>0</v>
      </c>
      <c r="AJ128" s="1">
        <f>IFERROR(VLOOKUP($B128,'6月総数'!$A$8:$BV$90,市町村別自殺者集計表!AJ$160,FALSE),0)</f>
        <v>62</v>
      </c>
      <c r="AK128" s="1">
        <f>IFERROR(VLOOKUP($B128,'6月総数'!$A$8:$BV$90,市町村別自殺者集計表!AK$160,FALSE),0)</f>
        <v>6</v>
      </c>
      <c r="AL128" s="1">
        <f>IFERROR(VLOOKUP($B128,'6月総数'!$A$8:$BV$90,市町村別自殺者集計表!AL$160,FALSE),0)</f>
        <v>10</v>
      </c>
      <c r="AM128" s="1">
        <f>IFERROR(VLOOKUP($B128,'6月総数'!$A$8:$BV$90,市町村別自殺者集計表!AM$160,FALSE),0)</f>
        <v>25</v>
      </c>
      <c r="AN128" s="1">
        <f>IFERROR(VLOOKUP($B128,'6月総数'!$A$8:$BV$90,市町村別自殺者集計表!AN$160,FALSE),0)</f>
        <v>5</v>
      </c>
      <c r="AO128" s="1">
        <f>IFERROR(VLOOKUP($B128,'6月総数'!$A$8:$BV$90,市町村別自殺者集計表!AO$160,FALSE),0)</f>
        <v>6</v>
      </c>
      <c r="AP128" s="1">
        <f>IFERROR(VLOOKUP($B128,'6月総数'!$A$8:$BV$90,市町村別自殺者集計表!AP$160,FALSE),0)</f>
        <v>0</v>
      </c>
      <c r="AQ128" s="1">
        <f>IFERROR(VLOOKUP($B128,'6月総数'!$A$8:$BV$90,市町村別自殺者集計表!AQ$160,FALSE),0)</f>
        <v>14</v>
      </c>
      <c r="AR128" s="1">
        <f>IFERROR(VLOOKUP($B128,'6月総数'!$A$8:$BV$90,市町村別自殺者集計表!AR$160,FALSE),0)</f>
        <v>6</v>
      </c>
      <c r="AS128" s="1">
        <f>IFERROR(VLOOKUP($B128,'6月総数'!$A$8:$BV$90,市町村別自殺者集計表!AS$160,FALSE),0)</f>
        <v>8</v>
      </c>
      <c r="AT128" s="1">
        <f>IFERROR(VLOOKUP($B128,'6月総数'!$A$8:$BV$90,市町村別自殺者集計表!AT$160,FALSE),0)</f>
        <v>12</v>
      </c>
      <c r="AU128" s="1">
        <f>IFERROR(VLOOKUP($B128,'6月総数'!$A$8:$BV$90,市町村別自殺者集計表!AU$160,FALSE),0)</f>
        <v>11</v>
      </c>
      <c r="AV128" s="1">
        <f>IFERROR(VLOOKUP($B128,'6月総数'!$A$8:$BV$90,市町村別自殺者集計表!AV$160,FALSE),0)</f>
        <v>8</v>
      </c>
      <c r="AW128" s="1">
        <f>IFERROR(VLOOKUP($B128,'6月総数'!$A$8:$BV$90,市町村別自殺者集計表!AW$160,FALSE),0)</f>
        <v>6</v>
      </c>
      <c r="AX128" s="1">
        <f>IFERROR(VLOOKUP($B128,'6月総数'!$A$8:$BV$90,市町村別自殺者集計表!AX$160,FALSE),0)</f>
        <v>4</v>
      </c>
      <c r="AY128" s="1">
        <f>IFERROR(VLOOKUP($B128,'6月総数'!$A$8:$BV$90,市町村別自殺者集計表!AY$160,FALSE),0)</f>
        <v>4</v>
      </c>
      <c r="AZ128" s="1">
        <f>IFERROR(VLOOKUP($B128,'6月総数'!$A$8:$BV$90,市町村別自殺者集計表!AZ$160,FALSE),0)</f>
        <v>5</v>
      </c>
      <c r="BA128" s="1">
        <f>IFERROR(VLOOKUP($B128,'6月総数'!$A$8:$BV$90,市町村別自殺者集計表!BA$160,FALSE),0)</f>
        <v>2</v>
      </c>
      <c r="BB128" s="1">
        <f>IFERROR(VLOOKUP($B128,'6月総数'!$A$8:$BV$90,市町村別自殺者集計表!BB$160,FALSE),0)</f>
        <v>8</v>
      </c>
      <c r="BC128" s="1">
        <f>IFERROR(VLOOKUP($B128,'6月総数'!$A$8:$BV$90,市町村別自殺者集計表!BC$160,FALSE),0)</f>
        <v>26</v>
      </c>
      <c r="BD128" s="1">
        <f>IFERROR(VLOOKUP($B128,'6月総数'!$A$8:$BV$90,市町村別自殺者集計表!BD$160,FALSE),0)</f>
        <v>17</v>
      </c>
      <c r="BE128" s="1">
        <f>IFERROR(VLOOKUP($B128,'6月総数'!$A$8:$BV$90,市町村別自殺者集計表!BE$160,FALSE),0)</f>
        <v>17</v>
      </c>
      <c r="BF128" s="1">
        <f>IFERROR(VLOOKUP($B128,'6月総数'!$A$8:$BV$90,市町村別自殺者集計表!BF$160,FALSE),0)</f>
        <v>15</v>
      </c>
      <c r="BG128" s="1">
        <f>IFERROR(VLOOKUP($B128,'6月総数'!$A$8:$BV$90,市町村別自殺者集計表!BG$160,FALSE),0)</f>
        <v>13</v>
      </c>
      <c r="BH128" s="1">
        <f>IFERROR(VLOOKUP($B128,'6月総数'!$A$8:$BV$90,市町村別自殺者集計表!BH$160,FALSE),0)</f>
        <v>17</v>
      </c>
      <c r="BI128" s="1">
        <f>IFERROR(VLOOKUP($B128,'6月総数'!$A$8:$BV$90,市町村別自殺者集計表!BI$160,FALSE),0)</f>
        <v>23</v>
      </c>
      <c r="BJ128" s="1">
        <f>IFERROR(VLOOKUP($B128,'6月総数'!$A$8:$BV$90,市町村別自殺者集計表!BJ$160,FALSE),0)</f>
        <v>12</v>
      </c>
      <c r="BK128" s="1">
        <f>IFERROR(VLOOKUP($B128,'6月総数'!$A$8:$BV$90,市町村別自殺者集計表!BK$160,FALSE),0)</f>
        <v>0</v>
      </c>
      <c r="BL128" s="1">
        <f>IFERROR(VLOOKUP($B128,'6月総数'!$A$8:$BV$90,市町村別自殺者集計表!BL$160,FALSE),0)</f>
        <v>26</v>
      </c>
      <c r="BM128" s="1">
        <f>IFERROR(VLOOKUP($B128,'6月総数'!$A$8:$BV$90,市町村別自殺者集計表!BM$160,FALSE),0)</f>
        <v>80</v>
      </c>
      <c r="BN128" s="1">
        <f>IFERROR(VLOOKUP($B128,'6月総数'!$A$8:$BV$90,市町村別自殺者集計表!BN$160,FALSE),0)</f>
        <v>40</v>
      </c>
      <c r="BO128" s="1">
        <f>IFERROR(VLOOKUP($B128,'6月総数'!$A$8:$BV$90,市町村別自殺者集計表!BO$160,FALSE),0)</f>
        <v>10</v>
      </c>
      <c r="BP128" s="1">
        <f>IFERROR(VLOOKUP($B128,'6月総数'!$A$8:$BV$90,市町村別自殺者集計表!BP$160,FALSE),0)</f>
        <v>7</v>
      </c>
      <c r="BQ128" s="1">
        <f>IFERROR(VLOOKUP($B128,'6月総数'!$A$8:$BV$90,市町村別自殺者集計表!BQ$160,FALSE),0)</f>
        <v>2</v>
      </c>
      <c r="BR128" s="1">
        <f>IFERROR(VLOOKUP($B128,'6月総数'!$A$8:$BV$90,市町村別自殺者集計表!BR$160,FALSE),0)</f>
        <v>4</v>
      </c>
      <c r="BS128" s="1">
        <f>IFERROR(VLOOKUP($B128,'6月総数'!$A$8:$BV$90,市町村別自殺者集計表!BS$160,FALSE),0)</f>
        <v>5</v>
      </c>
      <c r="BT128" s="1">
        <f>IFERROR(VLOOKUP($B128,'6月総数'!$A$8:$BV$90,市町村別自殺者集計表!BT$160,FALSE),0)</f>
        <v>22</v>
      </c>
      <c r="BU128" s="1">
        <f>IFERROR(VLOOKUP($B128,'6月総数'!$A$8:$BV$90,市町村別自殺者集計表!BU$160,FALSE),0)</f>
        <v>86</v>
      </c>
      <c r="BV128" s="1">
        <f>IFERROR(VLOOKUP($B128,'6月総数'!$A$8:$BV$90,市町村別自殺者集計表!BV$160,FALSE),0)</f>
        <v>6</v>
      </c>
    </row>
    <row r="129" spans="1:74" hidden="1" x14ac:dyDescent="0.2">
      <c r="A129" s="1" t="s">
        <v>336</v>
      </c>
      <c r="B129" s="128">
        <f t="shared" si="50"/>
        <v>270000</v>
      </c>
      <c r="C129" s="128" t="str">
        <f t="shared" si="51"/>
        <v>大阪府</v>
      </c>
      <c r="E129" s="1">
        <f>IFERROR(VLOOKUP($B129,'7月男'!$A$8:$BV$90,市町村別自殺者集計表!E$160,FALSE),0)</f>
        <v>81</v>
      </c>
      <c r="F129" s="1">
        <f>IFERROR(VLOOKUP($B129,'7月男'!$A$8:$BV$90,市町村別自殺者集計表!F$160,FALSE),0)</f>
        <v>1.916058199913</v>
      </c>
      <c r="G129" s="1">
        <f>IFERROR(VLOOKUP($B129,'7月男'!$A$8:$BV$90,市町村別自殺者集計表!G$160,FALSE),0)</f>
        <v>22.560040095749802</v>
      </c>
      <c r="H129" s="1">
        <f>IFERROR(VLOOKUP($B129,'7月男'!$A$8:$BV$90,市町村別自殺者集計表!H$160,FALSE),0)</f>
        <v>1</v>
      </c>
      <c r="I129" s="1">
        <f>IFERROR(VLOOKUP($B129,'7月男'!$A$8:$BV$90,市町村別自殺者集計表!I$160,FALSE),0)</f>
        <v>6</v>
      </c>
      <c r="J129" s="1">
        <f>IFERROR(VLOOKUP($B129,'7月男'!$A$8:$BV$90,市町村別自殺者集計表!J$160,FALSE),0)</f>
        <v>12</v>
      </c>
      <c r="K129" s="1">
        <f>IFERROR(VLOOKUP($B129,'7月男'!$A$8:$BV$90,市町村別自殺者集計表!K$160,FALSE),0)</f>
        <v>15</v>
      </c>
      <c r="L129" s="1">
        <f>IFERROR(VLOOKUP($B129,'7月男'!$A$8:$BV$90,市町村別自殺者集計表!L$160,FALSE),0)</f>
        <v>19</v>
      </c>
      <c r="M129" s="1">
        <f>IFERROR(VLOOKUP($B129,'7月男'!$A$8:$BV$90,市町村別自殺者集計表!M$160,FALSE),0)</f>
        <v>5</v>
      </c>
      <c r="N129" s="1">
        <f>IFERROR(VLOOKUP($B129,'7月男'!$A$8:$BV$90,市町村別自殺者集計表!N$160,FALSE),0)</f>
        <v>11</v>
      </c>
      <c r="O129" s="1">
        <f>IFERROR(VLOOKUP($B129,'7月男'!$A$8:$BV$90,市町村別自殺者集計表!O$160,FALSE),0)</f>
        <v>12</v>
      </c>
      <c r="P129" s="1">
        <f>IFERROR(VLOOKUP($B129,'7月男'!$A$8:$BV$90,市町村別自殺者集計表!P$160,FALSE),0)</f>
        <v>0</v>
      </c>
      <c r="Q129" s="1">
        <f>IFERROR(VLOOKUP($B129,'7月男'!$A$8:$BV$90,市町村別自殺者集計表!Q$160,FALSE),0)</f>
        <v>39</v>
      </c>
      <c r="R129" s="1">
        <f>IFERROR(VLOOKUP($B129,'7月男'!$A$8:$BV$90,市町村別自殺者集計表!R$160,FALSE),0)</f>
        <v>42</v>
      </c>
      <c r="S129" s="1">
        <f>IFERROR(VLOOKUP($B129,'7月男'!$A$8:$BV$90,市町村別自殺者集計表!S$160,FALSE),0)</f>
        <v>0</v>
      </c>
      <c r="T129" s="1">
        <f>IFERROR(VLOOKUP($B129,'7月男'!$A$8:$BV$90,市町村別自殺者集計表!T$160,FALSE),0)</f>
        <v>37</v>
      </c>
      <c r="U129" s="1">
        <f>IFERROR(VLOOKUP($B129,'7月男'!$A$8:$BV$90,市町村別自殺者集計表!U$160,FALSE),0)</f>
        <v>43</v>
      </c>
      <c r="V129" s="1">
        <f>IFERROR(VLOOKUP($B129,'7月男'!$A$8:$BV$90,市町村別自殺者集計表!V$160,FALSE),0)</f>
        <v>1</v>
      </c>
      <c r="W129" s="1">
        <f>IFERROR(VLOOKUP($B129,'7月男'!$A$8:$BV$90,市町村別自殺者集計表!W$160,FALSE),0)</f>
        <v>42</v>
      </c>
      <c r="X129" s="1">
        <f>IFERROR(VLOOKUP($B129,'7月男'!$A$8:$BV$90,市町村別自殺者集計表!X$160,FALSE),0)</f>
        <v>0</v>
      </c>
      <c r="Y129" s="1">
        <f>IFERROR(VLOOKUP($B129,'7月男'!$A$8:$BV$90,市町村別自殺者集計表!Y$160,FALSE),0)</f>
        <v>6</v>
      </c>
      <c r="Z129" s="1">
        <f>IFERROR(VLOOKUP($B129,'7月男'!$A$8:$BV$90,市町村別自殺者集計表!Z$160,FALSE),0)</f>
        <v>31</v>
      </c>
      <c r="AA129" s="1">
        <f>IFERROR(VLOOKUP($B129,'7月男'!$A$8:$BV$90,市町村別自殺者集計表!AA$160,FALSE),0)</f>
        <v>5</v>
      </c>
      <c r="AB129" s="1">
        <f>IFERROR(VLOOKUP($B129,'7月男'!$A$8:$BV$90,市町村別自殺者集計表!AB$160,FALSE),0)</f>
        <v>1</v>
      </c>
      <c r="AC129" s="1">
        <f>IFERROR(VLOOKUP($B129,'7月男'!$A$8:$BV$90,市町村別自殺者集計表!AC$160,FALSE),0)</f>
        <v>52</v>
      </c>
      <c r="AD129" s="1">
        <f>IFERROR(VLOOKUP($B129,'7月男'!$A$8:$BV$90,市町村別自殺者集計表!AD$160,FALSE),0)</f>
        <v>3</v>
      </c>
      <c r="AE129" s="1">
        <f>IFERROR(VLOOKUP($B129,'7月男'!$A$8:$BV$90,市町村別自殺者集計表!AE$160,FALSE),0)</f>
        <v>1</v>
      </c>
      <c r="AF129" s="1">
        <f>IFERROR(VLOOKUP($B129,'7月男'!$A$8:$BV$90,市町村別自殺者集計表!AF$160,FALSE),0)</f>
        <v>1</v>
      </c>
      <c r="AG129" s="1">
        <f>IFERROR(VLOOKUP($B129,'7月男'!$A$8:$BV$90,市町村別自殺者集計表!AG$160,FALSE),0)</f>
        <v>5</v>
      </c>
      <c r="AH129" s="1">
        <f>IFERROR(VLOOKUP($B129,'7月男'!$A$8:$BV$90,市町村別自殺者集計表!AH$160,FALSE),0)</f>
        <v>19</v>
      </c>
      <c r="AI129" s="1">
        <f>IFERROR(VLOOKUP($B129,'7月男'!$A$8:$BV$90,市町村別自殺者集計表!AI$160,FALSE),0)</f>
        <v>0</v>
      </c>
      <c r="AJ129" s="1">
        <f>IFERROR(VLOOKUP($B129,'7月男'!$A$8:$BV$90,市町村別自殺者集計表!AJ$160,FALSE),0)</f>
        <v>55</v>
      </c>
      <c r="AK129" s="1">
        <f>IFERROR(VLOOKUP($B129,'7月男'!$A$8:$BV$90,市町村別自殺者集計表!AK$160,FALSE),0)</f>
        <v>1</v>
      </c>
      <c r="AL129" s="1">
        <f>IFERROR(VLOOKUP($B129,'7月男'!$A$8:$BV$90,市町村別自殺者集計表!AL$160,FALSE),0)</f>
        <v>1</v>
      </c>
      <c r="AM129" s="1">
        <f>IFERROR(VLOOKUP($B129,'7月男'!$A$8:$BV$90,市町村別自殺者集計表!AM$160,FALSE),0)</f>
        <v>14</v>
      </c>
      <c r="AN129" s="1">
        <f>IFERROR(VLOOKUP($B129,'7月男'!$A$8:$BV$90,市町村別自殺者集計表!AN$160,FALSE),0)</f>
        <v>3</v>
      </c>
      <c r="AO129" s="1">
        <f>IFERROR(VLOOKUP($B129,'7月男'!$A$8:$BV$90,市町村別自殺者集計表!AO$160,FALSE),0)</f>
        <v>7</v>
      </c>
      <c r="AP129" s="1">
        <f>IFERROR(VLOOKUP($B129,'7月男'!$A$8:$BV$90,市町村別自殺者集計表!AP$160,FALSE),0)</f>
        <v>0</v>
      </c>
      <c r="AQ129" s="1">
        <f>IFERROR(VLOOKUP($B129,'7月男'!$A$8:$BV$90,市町村別自殺者集計表!AQ$160,FALSE),0)</f>
        <v>4</v>
      </c>
      <c r="AR129" s="1">
        <f>IFERROR(VLOOKUP($B129,'7月男'!$A$8:$BV$90,市町村別自殺者集計表!AR$160,FALSE),0)</f>
        <v>9</v>
      </c>
      <c r="AS129" s="1">
        <f>IFERROR(VLOOKUP($B129,'7月男'!$A$8:$BV$90,市町村別自殺者集計表!AS$160,FALSE),0)</f>
        <v>5</v>
      </c>
      <c r="AT129" s="1">
        <f>IFERROR(VLOOKUP($B129,'7月男'!$A$8:$BV$90,市町村別自殺者集計表!AT$160,FALSE),0)</f>
        <v>4</v>
      </c>
      <c r="AU129" s="1">
        <f>IFERROR(VLOOKUP($B129,'7月男'!$A$8:$BV$90,市町村別自殺者集計表!AU$160,FALSE),0)</f>
        <v>3</v>
      </c>
      <c r="AV129" s="1">
        <f>IFERROR(VLOOKUP($B129,'7月男'!$A$8:$BV$90,市町村別自殺者集計表!AV$160,FALSE),0)</f>
        <v>8</v>
      </c>
      <c r="AW129" s="1">
        <f>IFERROR(VLOOKUP($B129,'7月男'!$A$8:$BV$90,市町村別自殺者集計表!AW$160,FALSE),0)</f>
        <v>4</v>
      </c>
      <c r="AX129" s="1">
        <f>IFERROR(VLOOKUP($B129,'7月男'!$A$8:$BV$90,市町村別自殺者集計表!AX$160,FALSE),0)</f>
        <v>7</v>
      </c>
      <c r="AY129" s="1">
        <f>IFERROR(VLOOKUP($B129,'7月男'!$A$8:$BV$90,市町村別自殺者集計表!AY$160,FALSE),0)</f>
        <v>6</v>
      </c>
      <c r="AZ129" s="1">
        <f>IFERROR(VLOOKUP($B129,'7月男'!$A$8:$BV$90,市町村別自殺者集計表!AZ$160,FALSE),0)</f>
        <v>5</v>
      </c>
      <c r="BA129" s="1">
        <f>IFERROR(VLOOKUP($B129,'7月男'!$A$8:$BV$90,市町村別自殺者集計表!BA$160,FALSE),0)</f>
        <v>1</v>
      </c>
      <c r="BB129" s="1">
        <f>IFERROR(VLOOKUP($B129,'7月男'!$A$8:$BV$90,市町村別自殺者集計表!BB$160,FALSE),0)</f>
        <v>2</v>
      </c>
      <c r="BC129" s="1">
        <f>IFERROR(VLOOKUP($B129,'7月男'!$A$8:$BV$90,市町村別自殺者集計表!BC$160,FALSE),0)</f>
        <v>23</v>
      </c>
      <c r="BD129" s="1">
        <f>IFERROR(VLOOKUP($B129,'7月男'!$A$8:$BV$90,市町村別自殺者集計表!BD$160,FALSE),0)</f>
        <v>9</v>
      </c>
      <c r="BE129" s="1">
        <f>IFERROR(VLOOKUP($B129,'7月男'!$A$8:$BV$90,市町村別自殺者集計表!BE$160,FALSE),0)</f>
        <v>11</v>
      </c>
      <c r="BF129" s="1">
        <f>IFERROR(VLOOKUP($B129,'7月男'!$A$8:$BV$90,市町村別自殺者集計表!BF$160,FALSE),0)</f>
        <v>14</v>
      </c>
      <c r="BG129" s="1">
        <f>IFERROR(VLOOKUP($B129,'7月男'!$A$8:$BV$90,市町村別自殺者集計表!BG$160,FALSE),0)</f>
        <v>13</v>
      </c>
      <c r="BH129" s="1">
        <f>IFERROR(VLOOKUP($B129,'7月男'!$A$8:$BV$90,市町村別自殺者集計表!BH$160,FALSE),0)</f>
        <v>11</v>
      </c>
      <c r="BI129" s="1">
        <f>IFERROR(VLOOKUP($B129,'7月男'!$A$8:$BV$90,市町村別自殺者集計表!BI$160,FALSE),0)</f>
        <v>11</v>
      </c>
      <c r="BJ129" s="1">
        <f>IFERROR(VLOOKUP($B129,'7月男'!$A$8:$BV$90,市町村別自殺者集計表!BJ$160,FALSE),0)</f>
        <v>11</v>
      </c>
      <c r="BK129" s="1">
        <f>IFERROR(VLOOKUP($B129,'7月男'!$A$8:$BV$90,市町村別自殺者集計表!BK$160,FALSE),0)</f>
        <v>1</v>
      </c>
      <c r="BL129" s="1">
        <f>IFERROR(VLOOKUP($B129,'7月男'!$A$8:$BV$90,市町村別自殺者集計表!BL$160,FALSE),0)</f>
        <v>12</v>
      </c>
      <c r="BM129" s="1">
        <f>IFERROR(VLOOKUP($B129,'7月男'!$A$8:$BV$90,市町村別自殺者集計表!BM$160,FALSE),0)</f>
        <v>68</v>
      </c>
      <c r="BN129" s="1">
        <f>IFERROR(VLOOKUP($B129,'7月男'!$A$8:$BV$90,市町村別自殺者集計表!BN$160,FALSE),0)</f>
        <v>32</v>
      </c>
      <c r="BO129" s="1">
        <f>IFERROR(VLOOKUP($B129,'7月男'!$A$8:$BV$90,市町村別自殺者集計表!BO$160,FALSE),0)</f>
        <v>11</v>
      </c>
      <c r="BP129" s="1">
        <f>IFERROR(VLOOKUP($B129,'7月男'!$A$8:$BV$90,市町村別自殺者集計表!BP$160,FALSE),0)</f>
        <v>3</v>
      </c>
      <c r="BQ129" s="1">
        <f>IFERROR(VLOOKUP($B129,'7月男'!$A$8:$BV$90,市町村別自殺者集計表!BQ$160,FALSE),0)</f>
        <v>1</v>
      </c>
      <c r="BR129" s="1">
        <f>IFERROR(VLOOKUP($B129,'7月男'!$A$8:$BV$90,市町村別自殺者集計表!BR$160,FALSE),0)</f>
        <v>12</v>
      </c>
      <c r="BS129" s="1">
        <f>IFERROR(VLOOKUP($B129,'7月男'!$A$8:$BV$90,市町村別自殺者集計表!BS$160,FALSE),0)</f>
        <v>1</v>
      </c>
      <c r="BT129" s="1">
        <f>IFERROR(VLOOKUP($B129,'7月男'!$A$8:$BV$90,市町村別自殺者集計表!BT$160,FALSE),0)</f>
        <v>16</v>
      </c>
      <c r="BU129" s="1">
        <f>IFERROR(VLOOKUP($B129,'7月男'!$A$8:$BV$90,市町村別自殺者集計表!BU$160,FALSE),0)</f>
        <v>65</v>
      </c>
      <c r="BV129" s="1">
        <f>IFERROR(VLOOKUP($B129,'7月男'!$A$8:$BV$90,市町村別自殺者集計表!BV$160,FALSE),0)</f>
        <v>0</v>
      </c>
    </row>
    <row r="130" spans="1:74" hidden="1" x14ac:dyDescent="0.2">
      <c r="A130" s="1" t="s">
        <v>337</v>
      </c>
      <c r="B130" s="128">
        <f t="shared" si="50"/>
        <v>270000</v>
      </c>
      <c r="C130" s="128" t="str">
        <f t="shared" si="51"/>
        <v>大阪府</v>
      </c>
      <c r="E130" s="1">
        <f>IFERROR(VLOOKUP($B130,'7月女'!$A$8:$BV$90,市町村別自殺者集計表!E$160,FALSE),0)</f>
        <v>43</v>
      </c>
      <c r="F130" s="1">
        <f>IFERROR(VLOOKUP($B130,'7月女'!$A$8:$BV$90,市町村別自殺者集計表!F$160,FALSE),0)</f>
        <v>0.94360490428774102</v>
      </c>
      <c r="G130" s="1">
        <f>IFERROR(VLOOKUP($B130,'7月女'!$A$8:$BV$90,市町村別自殺者集計表!G$160,FALSE),0)</f>
        <v>11.1101867762911</v>
      </c>
      <c r="H130" s="1">
        <f>IFERROR(VLOOKUP($B130,'7月女'!$A$8:$BV$90,市町村別自殺者集計表!H$160,FALSE),0)</f>
        <v>2</v>
      </c>
      <c r="I130" s="1">
        <f>IFERROR(VLOOKUP($B130,'7月女'!$A$8:$BV$90,市町村別自殺者集計表!I$160,FALSE),0)</f>
        <v>4</v>
      </c>
      <c r="J130" s="1">
        <f>IFERROR(VLOOKUP($B130,'7月女'!$A$8:$BV$90,市町村別自殺者集計表!J$160,FALSE),0)</f>
        <v>4</v>
      </c>
      <c r="K130" s="1">
        <f>IFERROR(VLOOKUP($B130,'7月女'!$A$8:$BV$90,市町村別自殺者集計表!K$160,FALSE),0)</f>
        <v>10</v>
      </c>
      <c r="L130" s="1">
        <f>IFERROR(VLOOKUP($B130,'7月女'!$A$8:$BV$90,市町村別自殺者集計表!L$160,FALSE),0)</f>
        <v>9</v>
      </c>
      <c r="M130" s="1">
        <f>IFERROR(VLOOKUP($B130,'7月女'!$A$8:$BV$90,市町村別自殺者集計表!M$160,FALSE),0)</f>
        <v>2</v>
      </c>
      <c r="N130" s="1">
        <f>IFERROR(VLOOKUP($B130,'7月女'!$A$8:$BV$90,市町村別自殺者集計表!N$160,FALSE),0)</f>
        <v>6</v>
      </c>
      <c r="O130" s="1">
        <f>IFERROR(VLOOKUP($B130,'7月女'!$A$8:$BV$90,市町村別自殺者集計表!O$160,FALSE),0)</f>
        <v>6</v>
      </c>
      <c r="P130" s="1">
        <f>IFERROR(VLOOKUP($B130,'7月女'!$A$8:$BV$90,市町村別自殺者集計表!P$160,FALSE),0)</f>
        <v>0</v>
      </c>
      <c r="Q130" s="1">
        <f>IFERROR(VLOOKUP($B130,'7月女'!$A$8:$BV$90,市町村別自殺者集計表!Q$160,FALSE),0)</f>
        <v>28</v>
      </c>
      <c r="R130" s="1">
        <f>IFERROR(VLOOKUP($B130,'7月女'!$A$8:$BV$90,市町村別自殺者集計表!R$160,FALSE),0)</f>
        <v>15</v>
      </c>
      <c r="S130" s="1">
        <f>IFERROR(VLOOKUP($B130,'7月女'!$A$8:$BV$90,市町村別自殺者集計表!S$160,FALSE),0)</f>
        <v>0</v>
      </c>
      <c r="T130" s="1">
        <f>IFERROR(VLOOKUP($B130,'7月女'!$A$8:$BV$90,市町村別自殺者集計表!T$160,FALSE),0)</f>
        <v>13</v>
      </c>
      <c r="U130" s="1">
        <f>IFERROR(VLOOKUP($B130,'7月女'!$A$8:$BV$90,市町村別自殺者集計表!U$160,FALSE),0)</f>
        <v>29</v>
      </c>
      <c r="V130" s="1">
        <f>IFERROR(VLOOKUP($B130,'7月女'!$A$8:$BV$90,市町村別自殺者集計表!V$160,FALSE),0)</f>
        <v>2</v>
      </c>
      <c r="W130" s="1">
        <f>IFERROR(VLOOKUP($B130,'7月女'!$A$8:$BV$90,市町村別自殺者集計表!W$160,FALSE),0)</f>
        <v>27</v>
      </c>
      <c r="X130" s="1">
        <f>IFERROR(VLOOKUP($B130,'7月女'!$A$8:$BV$90,市町村別自殺者集計表!X$160,FALSE),0)</f>
        <v>3</v>
      </c>
      <c r="Y130" s="1">
        <f>IFERROR(VLOOKUP($B130,'7月女'!$A$8:$BV$90,市町村別自殺者集計表!Y$160,FALSE),0)</f>
        <v>1</v>
      </c>
      <c r="Z130" s="1">
        <f>IFERROR(VLOOKUP($B130,'7月女'!$A$8:$BV$90,市町村別自殺者集計表!Z$160,FALSE),0)</f>
        <v>19</v>
      </c>
      <c r="AA130" s="1">
        <f>IFERROR(VLOOKUP($B130,'7月女'!$A$8:$BV$90,市町村別自殺者集計表!AA$160,FALSE),0)</f>
        <v>4</v>
      </c>
      <c r="AB130" s="1">
        <f>IFERROR(VLOOKUP($B130,'7月女'!$A$8:$BV$90,市町村別自殺者集計表!AB$160,FALSE),0)</f>
        <v>1</v>
      </c>
      <c r="AC130" s="1">
        <f>IFERROR(VLOOKUP($B130,'7月女'!$A$8:$BV$90,市町村別自殺者集計表!AC$160,FALSE),0)</f>
        <v>32</v>
      </c>
      <c r="AD130" s="1">
        <f>IFERROR(VLOOKUP($B130,'7月女'!$A$8:$BV$90,市町村別自殺者集計表!AD$160,FALSE),0)</f>
        <v>3</v>
      </c>
      <c r="AE130" s="1">
        <f>IFERROR(VLOOKUP($B130,'7月女'!$A$8:$BV$90,市町村別自殺者集計表!AE$160,FALSE),0)</f>
        <v>1</v>
      </c>
      <c r="AF130" s="1">
        <f>IFERROR(VLOOKUP($B130,'7月女'!$A$8:$BV$90,市町村別自殺者集計表!AF$160,FALSE),0)</f>
        <v>1</v>
      </c>
      <c r="AG130" s="1">
        <f>IFERROR(VLOOKUP($B130,'7月女'!$A$8:$BV$90,市町村別自殺者集計表!AG$160,FALSE),0)</f>
        <v>0</v>
      </c>
      <c r="AH130" s="1">
        <f>IFERROR(VLOOKUP($B130,'7月女'!$A$8:$BV$90,市町村別自殺者集計表!AH$160,FALSE),0)</f>
        <v>6</v>
      </c>
      <c r="AI130" s="1">
        <f>IFERROR(VLOOKUP($B130,'7月女'!$A$8:$BV$90,市町村別自殺者集計表!AI$160,FALSE),0)</f>
        <v>0</v>
      </c>
      <c r="AJ130" s="1">
        <f>IFERROR(VLOOKUP($B130,'7月女'!$A$8:$BV$90,市町村別自殺者集計表!AJ$160,FALSE),0)</f>
        <v>29</v>
      </c>
      <c r="AK130" s="1">
        <f>IFERROR(VLOOKUP($B130,'7月女'!$A$8:$BV$90,市町村別自殺者集計表!AK$160,FALSE),0)</f>
        <v>1</v>
      </c>
      <c r="AL130" s="1">
        <f>IFERROR(VLOOKUP($B130,'7月女'!$A$8:$BV$90,市町村別自殺者集計表!AL$160,FALSE),0)</f>
        <v>1</v>
      </c>
      <c r="AM130" s="1">
        <f>IFERROR(VLOOKUP($B130,'7月女'!$A$8:$BV$90,市町村別自殺者集計表!AM$160,FALSE),0)</f>
        <v>9</v>
      </c>
      <c r="AN130" s="1">
        <f>IFERROR(VLOOKUP($B130,'7月女'!$A$8:$BV$90,市町村別自殺者集計表!AN$160,FALSE),0)</f>
        <v>1</v>
      </c>
      <c r="AO130" s="1">
        <f>IFERROR(VLOOKUP($B130,'7月女'!$A$8:$BV$90,市町村別自殺者集計表!AO$160,FALSE),0)</f>
        <v>2</v>
      </c>
      <c r="AP130" s="1">
        <f>IFERROR(VLOOKUP($B130,'7月女'!$A$8:$BV$90,市町村別自殺者集計表!AP$160,FALSE),0)</f>
        <v>0</v>
      </c>
      <c r="AQ130" s="1">
        <f>IFERROR(VLOOKUP($B130,'7月女'!$A$8:$BV$90,市町村別自殺者集計表!AQ$160,FALSE),0)</f>
        <v>5</v>
      </c>
      <c r="AR130" s="1">
        <f>IFERROR(VLOOKUP($B130,'7月女'!$A$8:$BV$90,市町村別自殺者集計表!AR$160,FALSE),0)</f>
        <v>3</v>
      </c>
      <c r="AS130" s="1">
        <f>IFERROR(VLOOKUP($B130,'7月女'!$A$8:$BV$90,市町村別自殺者集計表!AS$160,FALSE),0)</f>
        <v>2</v>
      </c>
      <c r="AT130" s="1">
        <f>IFERROR(VLOOKUP($B130,'7月女'!$A$8:$BV$90,市町村別自殺者集計表!AT$160,FALSE),0)</f>
        <v>2</v>
      </c>
      <c r="AU130" s="1">
        <f>IFERROR(VLOOKUP($B130,'7月女'!$A$8:$BV$90,市町村別自殺者集計表!AU$160,FALSE),0)</f>
        <v>2</v>
      </c>
      <c r="AV130" s="1">
        <f>IFERROR(VLOOKUP($B130,'7月女'!$A$8:$BV$90,市町村別自殺者集計表!AV$160,FALSE),0)</f>
        <v>6</v>
      </c>
      <c r="AW130" s="1">
        <f>IFERROR(VLOOKUP($B130,'7月女'!$A$8:$BV$90,市町村別自殺者集計表!AW$160,FALSE),0)</f>
        <v>3</v>
      </c>
      <c r="AX130" s="1">
        <f>IFERROR(VLOOKUP($B130,'7月女'!$A$8:$BV$90,市町村別自殺者集計表!AX$160,FALSE),0)</f>
        <v>4</v>
      </c>
      <c r="AY130" s="1">
        <f>IFERROR(VLOOKUP($B130,'7月女'!$A$8:$BV$90,市町村別自殺者集計表!AY$160,FALSE),0)</f>
        <v>7</v>
      </c>
      <c r="AZ130" s="1">
        <f>IFERROR(VLOOKUP($B130,'7月女'!$A$8:$BV$90,市町村別自殺者集計表!AZ$160,FALSE),0)</f>
        <v>3</v>
      </c>
      <c r="BA130" s="1">
        <f>IFERROR(VLOOKUP($B130,'7月女'!$A$8:$BV$90,市町村別自殺者集計表!BA$160,FALSE),0)</f>
        <v>1</v>
      </c>
      <c r="BB130" s="1">
        <f>IFERROR(VLOOKUP($B130,'7月女'!$A$8:$BV$90,市町村別自殺者集計表!BB$160,FALSE),0)</f>
        <v>2</v>
      </c>
      <c r="BC130" s="1">
        <f>IFERROR(VLOOKUP($B130,'7月女'!$A$8:$BV$90,市町村別自殺者集計表!BC$160,FALSE),0)</f>
        <v>3</v>
      </c>
      <c r="BD130" s="1">
        <f>IFERROR(VLOOKUP($B130,'7月女'!$A$8:$BV$90,市町村別自殺者集計表!BD$160,FALSE),0)</f>
        <v>10</v>
      </c>
      <c r="BE130" s="1">
        <f>IFERROR(VLOOKUP($B130,'7月女'!$A$8:$BV$90,市町村別自殺者集計表!BE$160,FALSE),0)</f>
        <v>2</v>
      </c>
      <c r="BF130" s="1">
        <f>IFERROR(VLOOKUP($B130,'7月女'!$A$8:$BV$90,市町村別自殺者集計表!BF$160,FALSE),0)</f>
        <v>5</v>
      </c>
      <c r="BG130" s="1">
        <f>IFERROR(VLOOKUP($B130,'7月女'!$A$8:$BV$90,市町村別自殺者集計表!BG$160,FALSE),0)</f>
        <v>4</v>
      </c>
      <c r="BH130" s="1">
        <f>IFERROR(VLOOKUP($B130,'7月女'!$A$8:$BV$90,市町村別自殺者集計表!BH$160,FALSE),0)</f>
        <v>6</v>
      </c>
      <c r="BI130" s="1">
        <f>IFERROR(VLOOKUP($B130,'7月女'!$A$8:$BV$90,市町村別自殺者集計表!BI$160,FALSE),0)</f>
        <v>4</v>
      </c>
      <c r="BJ130" s="1">
        <f>IFERROR(VLOOKUP($B130,'7月女'!$A$8:$BV$90,市町村別自殺者集計表!BJ$160,FALSE),0)</f>
        <v>12</v>
      </c>
      <c r="BK130" s="1">
        <f>IFERROR(VLOOKUP($B130,'7月女'!$A$8:$BV$90,市町村別自殺者集計表!BK$160,FALSE),0)</f>
        <v>0</v>
      </c>
      <c r="BL130" s="1">
        <f>IFERROR(VLOOKUP($B130,'7月女'!$A$8:$BV$90,市町村別自殺者集計表!BL$160,FALSE),0)</f>
        <v>11</v>
      </c>
      <c r="BM130" s="1">
        <f>IFERROR(VLOOKUP($B130,'7月女'!$A$8:$BV$90,市町村別自殺者集計表!BM$160,FALSE),0)</f>
        <v>39</v>
      </c>
      <c r="BN130" s="1">
        <f>IFERROR(VLOOKUP($B130,'7月女'!$A$8:$BV$90,市町村別自殺者集計表!BN$160,FALSE),0)</f>
        <v>6</v>
      </c>
      <c r="BO130" s="1">
        <f>IFERROR(VLOOKUP($B130,'7月女'!$A$8:$BV$90,市町村別自殺者集計表!BO$160,FALSE),0)</f>
        <v>2</v>
      </c>
      <c r="BP130" s="1">
        <f>IFERROR(VLOOKUP($B130,'7月女'!$A$8:$BV$90,市町村別自殺者集計表!BP$160,FALSE),0)</f>
        <v>0</v>
      </c>
      <c r="BQ130" s="1">
        <f>IFERROR(VLOOKUP($B130,'7月女'!$A$8:$BV$90,市町村別自殺者集計表!BQ$160,FALSE),0)</f>
        <v>1</v>
      </c>
      <c r="BR130" s="1">
        <f>IFERROR(VLOOKUP($B130,'7月女'!$A$8:$BV$90,市町村別自殺者集計表!BR$160,FALSE),0)</f>
        <v>3</v>
      </c>
      <c r="BS130" s="1">
        <f>IFERROR(VLOOKUP($B130,'7月女'!$A$8:$BV$90,市町村別自殺者集計表!BS$160,FALSE),0)</f>
        <v>1</v>
      </c>
      <c r="BT130" s="1">
        <f>IFERROR(VLOOKUP($B130,'7月女'!$A$8:$BV$90,市町村別自殺者集計表!BT$160,FALSE),0)</f>
        <v>15</v>
      </c>
      <c r="BU130" s="1">
        <f>IFERROR(VLOOKUP($B130,'7月女'!$A$8:$BV$90,市町村別自殺者集計表!BU$160,FALSE),0)</f>
        <v>25</v>
      </c>
      <c r="BV130" s="1">
        <f>IFERROR(VLOOKUP($B130,'7月女'!$A$8:$BV$90,市町村別自殺者集計表!BV$160,FALSE),0)</f>
        <v>3</v>
      </c>
    </row>
    <row r="131" spans="1:74" hidden="1" x14ac:dyDescent="0.2">
      <c r="A131" s="1" t="s">
        <v>338</v>
      </c>
      <c r="B131" s="128">
        <f t="shared" si="50"/>
        <v>270000</v>
      </c>
      <c r="C131" s="128" t="str">
        <f t="shared" si="51"/>
        <v>大阪府</v>
      </c>
      <c r="E131" s="1">
        <f>IFERROR(VLOOKUP($B131,'7月総数'!$A$8:$BV$90,市町村別自殺者集計表!E$160,FALSE),0)</f>
        <v>124</v>
      </c>
      <c r="F131" s="1">
        <f>IFERROR(VLOOKUP($B131,'7月総数'!$A$8:$BV$90,市町村別自殺者集計表!F$160,FALSE),0)</f>
        <v>1.4115899044456099</v>
      </c>
      <c r="G131" s="1">
        <f>IFERROR(VLOOKUP($B131,'7月総数'!$A$8:$BV$90,市町村別自殺者集計表!G$160,FALSE),0)</f>
        <v>16.620332745891801</v>
      </c>
      <c r="H131" s="1">
        <f>IFERROR(VLOOKUP($B131,'7月総数'!$A$8:$BV$90,市町村別自殺者集計表!H$160,FALSE),0)</f>
        <v>3</v>
      </c>
      <c r="I131" s="1">
        <f>IFERROR(VLOOKUP($B131,'7月総数'!$A$8:$BV$90,市町村別自殺者集計表!I$160,FALSE),0)</f>
        <v>10</v>
      </c>
      <c r="J131" s="1">
        <f>IFERROR(VLOOKUP($B131,'7月総数'!$A$8:$BV$90,市町村別自殺者集計表!J$160,FALSE),0)</f>
        <v>16</v>
      </c>
      <c r="K131" s="1">
        <f>IFERROR(VLOOKUP($B131,'7月総数'!$A$8:$BV$90,市町村別自殺者集計表!K$160,FALSE),0)</f>
        <v>25</v>
      </c>
      <c r="L131" s="1">
        <f>IFERROR(VLOOKUP($B131,'7月総数'!$A$8:$BV$90,市町村別自殺者集計表!L$160,FALSE),0)</f>
        <v>28</v>
      </c>
      <c r="M131" s="1">
        <f>IFERROR(VLOOKUP($B131,'7月総数'!$A$8:$BV$90,市町村別自殺者集計表!M$160,FALSE),0)</f>
        <v>7</v>
      </c>
      <c r="N131" s="1">
        <f>IFERROR(VLOOKUP($B131,'7月総数'!$A$8:$BV$90,市町村別自殺者集計表!N$160,FALSE),0)</f>
        <v>17</v>
      </c>
      <c r="O131" s="1">
        <f>IFERROR(VLOOKUP($B131,'7月総数'!$A$8:$BV$90,市町村別自殺者集計表!O$160,FALSE),0)</f>
        <v>18</v>
      </c>
      <c r="P131" s="1">
        <f>IFERROR(VLOOKUP($B131,'7月総数'!$A$8:$BV$90,市町村別自殺者集計表!P$160,FALSE),0)</f>
        <v>0</v>
      </c>
      <c r="Q131" s="1">
        <f>IFERROR(VLOOKUP($B131,'7月総数'!$A$8:$BV$90,市町村別自殺者集計表!Q$160,FALSE),0)</f>
        <v>67</v>
      </c>
      <c r="R131" s="1">
        <f>IFERROR(VLOOKUP($B131,'7月総数'!$A$8:$BV$90,市町村別自殺者集計表!R$160,FALSE),0)</f>
        <v>57</v>
      </c>
      <c r="S131" s="1">
        <f>IFERROR(VLOOKUP($B131,'7月総数'!$A$8:$BV$90,市町村別自殺者集計表!S$160,FALSE),0)</f>
        <v>0</v>
      </c>
      <c r="T131" s="1">
        <f>IFERROR(VLOOKUP($B131,'7月総数'!$A$8:$BV$90,市町村別自殺者集計表!T$160,FALSE),0)</f>
        <v>50</v>
      </c>
      <c r="U131" s="1">
        <f>IFERROR(VLOOKUP($B131,'7月総数'!$A$8:$BV$90,市町村別自殺者集計表!U$160,FALSE),0)</f>
        <v>72</v>
      </c>
      <c r="V131" s="1">
        <f>IFERROR(VLOOKUP($B131,'7月総数'!$A$8:$BV$90,市町村別自殺者集計表!V$160,FALSE),0)</f>
        <v>3</v>
      </c>
      <c r="W131" s="1">
        <f>IFERROR(VLOOKUP($B131,'7月総数'!$A$8:$BV$90,市町村別自殺者集計表!W$160,FALSE),0)</f>
        <v>69</v>
      </c>
      <c r="X131" s="1">
        <f>IFERROR(VLOOKUP($B131,'7月総数'!$A$8:$BV$90,市町村別自殺者集計表!X$160,FALSE),0)</f>
        <v>3</v>
      </c>
      <c r="Y131" s="1">
        <f>IFERROR(VLOOKUP($B131,'7月総数'!$A$8:$BV$90,市町村別自殺者集計表!Y$160,FALSE),0)</f>
        <v>7</v>
      </c>
      <c r="Z131" s="1">
        <f>IFERROR(VLOOKUP($B131,'7月総数'!$A$8:$BV$90,市町村別自殺者集計表!Z$160,FALSE),0)</f>
        <v>50</v>
      </c>
      <c r="AA131" s="1">
        <f>IFERROR(VLOOKUP($B131,'7月総数'!$A$8:$BV$90,市町村別自殺者集計表!AA$160,FALSE),0)</f>
        <v>9</v>
      </c>
      <c r="AB131" s="1">
        <f>IFERROR(VLOOKUP($B131,'7月総数'!$A$8:$BV$90,市町村別自殺者集計表!AB$160,FALSE),0)</f>
        <v>2</v>
      </c>
      <c r="AC131" s="1">
        <f>IFERROR(VLOOKUP($B131,'7月総数'!$A$8:$BV$90,市町村別自殺者集計表!AC$160,FALSE),0)</f>
        <v>84</v>
      </c>
      <c r="AD131" s="1">
        <f>IFERROR(VLOOKUP($B131,'7月総数'!$A$8:$BV$90,市町村別自殺者集計表!AD$160,FALSE),0)</f>
        <v>6</v>
      </c>
      <c r="AE131" s="1">
        <f>IFERROR(VLOOKUP($B131,'7月総数'!$A$8:$BV$90,市町村別自殺者集計表!AE$160,FALSE),0)</f>
        <v>2</v>
      </c>
      <c r="AF131" s="1">
        <f>IFERROR(VLOOKUP($B131,'7月総数'!$A$8:$BV$90,市町村別自殺者集計表!AF$160,FALSE),0)</f>
        <v>2</v>
      </c>
      <c r="AG131" s="1">
        <f>IFERROR(VLOOKUP($B131,'7月総数'!$A$8:$BV$90,市町村別自殺者集計表!AG$160,FALSE),0)</f>
        <v>5</v>
      </c>
      <c r="AH131" s="1">
        <f>IFERROR(VLOOKUP($B131,'7月総数'!$A$8:$BV$90,市町村別自殺者集計表!AH$160,FALSE),0)</f>
        <v>25</v>
      </c>
      <c r="AI131" s="1">
        <f>IFERROR(VLOOKUP($B131,'7月総数'!$A$8:$BV$90,市町村別自殺者集計表!AI$160,FALSE),0)</f>
        <v>0</v>
      </c>
      <c r="AJ131" s="1">
        <f>IFERROR(VLOOKUP($B131,'7月総数'!$A$8:$BV$90,市町村別自殺者集計表!AJ$160,FALSE),0)</f>
        <v>84</v>
      </c>
      <c r="AK131" s="1">
        <f>IFERROR(VLOOKUP($B131,'7月総数'!$A$8:$BV$90,市町村別自殺者集計表!AK$160,FALSE),0)</f>
        <v>2</v>
      </c>
      <c r="AL131" s="1">
        <f>IFERROR(VLOOKUP($B131,'7月総数'!$A$8:$BV$90,市町村別自殺者集計表!AL$160,FALSE),0)</f>
        <v>2</v>
      </c>
      <c r="AM131" s="1">
        <f>IFERROR(VLOOKUP($B131,'7月総数'!$A$8:$BV$90,市町村別自殺者集計表!AM$160,FALSE),0)</f>
        <v>23</v>
      </c>
      <c r="AN131" s="1">
        <f>IFERROR(VLOOKUP($B131,'7月総数'!$A$8:$BV$90,市町村別自殺者集計表!AN$160,FALSE),0)</f>
        <v>4</v>
      </c>
      <c r="AO131" s="1">
        <f>IFERROR(VLOOKUP($B131,'7月総数'!$A$8:$BV$90,市町村別自殺者集計表!AO$160,FALSE),0)</f>
        <v>9</v>
      </c>
      <c r="AP131" s="1">
        <f>IFERROR(VLOOKUP($B131,'7月総数'!$A$8:$BV$90,市町村別自殺者集計表!AP$160,FALSE),0)</f>
        <v>0</v>
      </c>
      <c r="AQ131" s="1">
        <f>IFERROR(VLOOKUP($B131,'7月総数'!$A$8:$BV$90,市町村別自殺者集計表!AQ$160,FALSE),0)</f>
        <v>9</v>
      </c>
      <c r="AR131" s="1">
        <f>IFERROR(VLOOKUP($B131,'7月総数'!$A$8:$BV$90,市町村別自殺者集計表!AR$160,FALSE),0)</f>
        <v>12</v>
      </c>
      <c r="AS131" s="1">
        <f>IFERROR(VLOOKUP($B131,'7月総数'!$A$8:$BV$90,市町村別自殺者集計表!AS$160,FALSE),0)</f>
        <v>7</v>
      </c>
      <c r="AT131" s="1">
        <f>IFERROR(VLOOKUP($B131,'7月総数'!$A$8:$BV$90,市町村別自殺者集計表!AT$160,FALSE),0)</f>
        <v>6</v>
      </c>
      <c r="AU131" s="1">
        <f>IFERROR(VLOOKUP($B131,'7月総数'!$A$8:$BV$90,市町村別自殺者集計表!AU$160,FALSE),0)</f>
        <v>5</v>
      </c>
      <c r="AV131" s="1">
        <f>IFERROR(VLOOKUP($B131,'7月総数'!$A$8:$BV$90,市町村別自殺者集計表!AV$160,FALSE),0)</f>
        <v>14</v>
      </c>
      <c r="AW131" s="1">
        <f>IFERROR(VLOOKUP($B131,'7月総数'!$A$8:$BV$90,市町村別自殺者集計表!AW$160,FALSE),0)</f>
        <v>7</v>
      </c>
      <c r="AX131" s="1">
        <f>IFERROR(VLOOKUP($B131,'7月総数'!$A$8:$BV$90,市町村別自殺者集計表!AX$160,FALSE),0)</f>
        <v>11</v>
      </c>
      <c r="AY131" s="1">
        <f>IFERROR(VLOOKUP($B131,'7月総数'!$A$8:$BV$90,市町村別自殺者集計表!AY$160,FALSE),0)</f>
        <v>13</v>
      </c>
      <c r="AZ131" s="1">
        <f>IFERROR(VLOOKUP($B131,'7月総数'!$A$8:$BV$90,市町村別自殺者集計表!AZ$160,FALSE),0)</f>
        <v>8</v>
      </c>
      <c r="BA131" s="1">
        <f>IFERROR(VLOOKUP($B131,'7月総数'!$A$8:$BV$90,市町村別自殺者集計表!BA$160,FALSE),0)</f>
        <v>2</v>
      </c>
      <c r="BB131" s="1">
        <f>IFERROR(VLOOKUP($B131,'7月総数'!$A$8:$BV$90,市町村別自殺者集計表!BB$160,FALSE),0)</f>
        <v>4</v>
      </c>
      <c r="BC131" s="1">
        <f>IFERROR(VLOOKUP($B131,'7月総数'!$A$8:$BV$90,市町村別自殺者集計表!BC$160,FALSE),0)</f>
        <v>26</v>
      </c>
      <c r="BD131" s="1">
        <f>IFERROR(VLOOKUP($B131,'7月総数'!$A$8:$BV$90,市町村別自殺者集計表!BD$160,FALSE),0)</f>
        <v>19</v>
      </c>
      <c r="BE131" s="1">
        <f>IFERROR(VLOOKUP($B131,'7月総数'!$A$8:$BV$90,市町村別自殺者集計表!BE$160,FALSE),0)</f>
        <v>13</v>
      </c>
      <c r="BF131" s="1">
        <f>IFERROR(VLOOKUP($B131,'7月総数'!$A$8:$BV$90,市町村別自殺者集計表!BF$160,FALSE),0)</f>
        <v>19</v>
      </c>
      <c r="BG131" s="1">
        <f>IFERROR(VLOOKUP($B131,'7月総数'!$A$8:$BV$90,市町村別自殺者集計表!BG$160,FALSE),0)</f>
        <v>17</v>
      </c>
      <c r="BH131" s="1">
        <f>IFERROR(VLOOKUP($B131,'7月総数'!$A$8:$BV$90,市町村別自殺者集計表!BH$160,FALSE),0)</f>
        <v>17</v>
      </c>
      <c r="BI131" s="1">
        <f>IFERROR(VLOOKUP($B131,'7月総数'!$A$8:$BV$90,市町村別自殺者集計表!BI$160,FALSE),0)</f>
        <v>15</v>
      </c>
      <c r="BJ131" s="1">
        <f>IFERROR(VLOOKUP($B131,'7月総数'!$A$8:$BV$90,市町村別自殺者集計表!BJ$160,FALSE),0)</f>
        <v>23</v>
      </c>
      <c r="BK131" s="1">
        <f>IFERROR(VLOOKUP($B131,'7月総数'!$A$8:$BV$90,市町村別自殺者集計表!BK$160,FALSE),0)</f>
        <v>1</v>
      </c>
      <c r="BL131" s="1">
        <f>IFERROR(VLOOKUP($B131,'7月総数'!$A$8:$BV$90,市町村別自殺者集計表!BL$160,FALSE),0)</f>
        <v>23</v>
      </c>
      <c r="BM131" s="1">
        <f>IFERROR(VLOOKUP($B131,'7月総数'!$A$8:$BV$90,市町村別自殺者集計表!BM$160,FALSE),0)</f>
        <v>107</v>
      </c>
      <c r="BN131" s="1">
        <f>IFERROR(VLOOKUP($B131,'7月総数'!$A$8:$BV$90,市町村別自殺者集計表!BN$160,FALSE),0)</f>
        <v>38</v>
      </c>
      <c r="BO131" s="1">
        <f>IFERROR(VLOOKUP($B131,'7月総数'!$A$8:$BV$90,市町村別自殺者集計表!BO$160,FALSE),0)</f>
        <v>13</v>
      </c>
      <c r="BP131" s="1">
        <f>IFERROR(VLOOKUP($B131,'7月総数'!$A$8:$BV$90,市町村別自殺者集計表!BP$160,FALSE),0)</f>
        <v>3</v>
      </c>
      <c r="BQ131" s="1">
        <f>IFERROR(VLOOKUP($B131,'7月総数'!$A$8:$BV$90,市町村別自殺者集計表!BQ$160,FALSE),0)</f>
        <v>2</v>
      </c>
      <c r="BR131" s="1">
        <f>IFERROR(VLOOKUP($B131,'7月総数'!$A$8:$BV$90,市町村別自殺者集計表!BR$160,FALSE),0)</f>
        <v>15</v>
      </c>
      <c r="BS131" s="1">
        <f>IFERROR(VLOOKUP($B131,'7月総数'!$A$8:$BV$90,市町村別自殺者集計表!BS$160,FALSE),0)</f>
        <v>2</v>
      </c>
      <c r="BT131" s="1">
        <f>IFERROR(VLOOKUP($B131,'7月総数'!$A$8:$BV$90,市町村別自殺者集計表!BT$160,FALSE),0)</f>
        <v>31</v>
      </c>
      <c r="BU131" s="1">
        <f>IFERROR(VLOOKUP($B131,'7月総数'!$A$8:$BV$90,市町村別自殺者集計表!BU$160,FALSE),0)</f>
        <v>90</v>
      </c>
      <c r="BV131" s="1">
        <f>IFERROR(VLOOKUP($B131,'7月総数'!$A$8:$BV$90,市町村別自殺者集計表!BV$160,FALSE),0)</f>
        <v>3</v>
      </c>
    </row>
    <row r="132" spans="1:74" hidden="1" x14ac:dyDescent="0.2">
      <c r="A132" s="1" t="s">
        <v>339</v>
      </c>
      <c r="B132" s="128">
        <f t="shared" si="50"/>
        <v>270000</v>
      </c>
      <c r="C132" s="128" t="str">
        <f t="shared" si="51"/>
        <v>大阪府</v>
      </c>
      <c r="E132" s="1">
        <f>IFERROR(VLOOKUP($B132,'8月男'!$A$8:$BV$90,市町村別自殺者集計表!E$160,FALSE),0)</f>
        <v>76</v>
      </c>
      <c r="F132" s="1">
        <f>IFERROR(VLOOKUP($B132,'8月男'!$A$8:$BV$90,市町村別自殺者集計表!F$160,FALSE),0)</f>
        <v>1.7977830023875001</v>
      </c>
      <c r="G132" s="1">
        <f>IFERROR(VLOOKUP($B132,'8月男'!$A$8:$BV$90,市町村別自殺者集計表!G$160,FALSE),0)</f>
        <v>21.167445028110901</v>
      </c>
      <c r="H132" s="1">
        <f>IFERROR(VLOOKUP($B132,'8月男'!$A$8:$BV$90,市町村別自殺者集計表!H$160,FALSE),0)</f>
        <v>4</v>
      </c>
      <c r="I132" s="1">
        <f>IFERROR(VLOOKUP($B132,'8月男'!$A$8:$BV$90,市町村別自殺者集計表!I$160,FALSE),0)</f>
        <v>12</v>
      </c>
      <c r="J132" s="1">
        <f>IFERROR(VLOOKUP($B132,'8月男'!$A$8:$BV$90,市町村別自殺者集計表!J$160,FALSE),0)</f>
        <v>11</v>
      </c>
      <c r="K132" s="1">
        <f>IFERROR(VLOOKUP($B132,'8月男'!$A$8:$BV$90,市町村別自殺者集計表!K$160,FALSE),0)</f>
        <v>13</v>
      </c>
      <c r="L132" s="1">
        <f>IFERROR(VLOOKUP($B132,'8月男'!$A$8:$BV$90,市町村別自殺者集計表!L$160,FALSE),0)</f>
        <v>11</v>
      </c>
      <c r="M132" s="1">
        <f>IFERROR(VLOOKUP($B132,'8月男'!$A$8:$BV$90,市町村別自殺者集計表!M$160,FALSE),0)</f>
        <v>10</v>
      </c>
      <c r="N132" s="1">
        <f>IFERROR(VLOOKUP($B132,'8月男'!$A$8:$BV$90,市町村別自殺者集計表!N$160,FALSE),0)</f>
        <v>11</v>
      </c>
      <c r="O132" s="1">
        <f>IFERROR(VLOOKUP($B132,'8月男'!$A$8:$BV$90,市町村別自殺者集計表!O$160,FALSE),0)</f>
        <v>4</v>
      </c>
      <c r="P132" s="1">
        <f>IFERROR(VLOOKUP($B132,'8月男'!$A$8:$BV$90,市町村別自殺者集計表!P$160,FALSE),0)</f>
        <v>0</v>
      </c>
      <c r="Q132" s="1">
        <f>IFERROR(VLOOKUP($B132,'8月男'!$A$8:$BV$90,市町村別自殺者集計表!Q$160,FALSE),0)</f>
        <v>37</v>
      </c>
      <c r="R132" s="1">
        <f>IFERROR(VLOOKUP($B132,'8月男'!$A$8:$BV$90,市町村別自殺者集計表!R$160,FALSE),0)</f>
        <v>39</v>
      </c>
      <c r="S132" s="1">
        <f>IFERROR(VLOOKUP($B132,'8月男'!$A$8:$BV$90,市町村別自殺者集計表!S$160,FALSE),0)</f>
        <v>0</v>
      </c>
      <c r="T132" s="1">
        <f>IFERROR(VLOOKUP($B132,'8月男'!$A$8:$BV$90,市町村別自殺者集計表!T$160,FALSE),0)</f>
        <v>30</v>
      </c>
      <c r="U132" s="1">
        <f>IFERROR(VLOOKUP($B132,'8月男'!$A$8:$BV$90,市町村別自殺者集計表!U$160,FALSE),0)</f>
        <v>46</v>
      </c>
      <c r="V132" s="1">
        <f>IFERROR(VLOOKUP($B132,'8月男'!$A$8:$BV$90,市町村別自殺者集計表!V$160,FALSE),0)</f>
        <v>5</v>
      </c>
      <c r="W132" s="1">
        <f>IFERROR(VLOOKUP($B132,'8月男'!$A$8:$BV$90,市町村別自殺者集計表!W$160,FALSE),0)</f>
        <v>41</v>
      </c>
      <c r="X132" s="1">
        <f>IFERROR(VLOOKUP($B132,'8月男'!$A$8:$BV$90,市町村別自殺者集計表!X$160,FALSE),0)</f>
        <v>1</v>
      </c>
      <c r="Y132" s="1">
        <f>IFERROR(VLOOKUP($B132,'8月男'!$A$8:$BV$90,市町村別自殺者集計表!Y$160,FALSE),0)</f>
        <v>9</v>
      </c>
      <c r="Z132" s="1">
        <f>IFERROR(VLOOKUP($B132,'8月男'!$A$8:$BV$90,市町村別自殺者集計表!Z$160,FALSE),0)</f>
        <v>22</v>
      </c>
      <c r="AA132" s="1">
        <f>IFERROR(VLOOKUP($B132,'8月男'!$A$8:$BV$90,市町村別自殺者集計表!AA$160,FALSE),0)</f>
        <v>9</v>
      </c>
      <c r="AB132" s="1">
        <f>IFERROR(VLOOKUP($B132,'8月男'!$A$8:$BV$90,市町村別自殺者集計表!AB$160,FALSE),0)</f>
        <v>0</v>
      </c>
      <c r="AC132" s="1">
        <f>IFERROR(VLOOKUP($B132,'8月男'!$A$8:$BV$90,市町村別自殺者集計表!AC$160,FALSE),0)</f>
        <v>48</v>
      </c>
      <c r="AD132" s="1">
        <f>IFERROR(VLOOKUP($B132,'8月男'!$A$8:$BV$90,市町村別自殺者集計表!AD$160,FALSE),0)</f>
        <v>5</v>
      </c>
      <c r="AE132" s="1">
        <f>IFERROR(VLOOKUP($B132,'8月男'!$A$8:$BV$90,市町村別自殺者集計表!AE$160,FALSE),0)</f>
        <v>5</v>
      </c>
      <c r="AF132" s="1">
        <f>IFERROR(VLOOKUP($B132,'8月男'!$A$8:$BV$90,市町村別自殺者集計表!AF$160,FALSE),0)</f>
        <v>3</v>
      </c>
      <c r="AG132" s="1">
        <f>IFERROR(VLOOKUP($B132,'8月男'!$A$8:$BV$90,市町村別自殺者集計表!AG$160,FALSE),0)</f>
        <v>1</v>
      </c>
      <c r="AH132" s="1">
        <f>IFERROR(VLOOKUP($B132,'8月男'!$A$8:$BV$90,市町村別自殺者集計表!AH$160,FALSE),0)</f>
        <v>14</v>
      </c>
      <c r="AI132" s="1">
        <f>IFERROR(VLOOKUP($B132,'8月男'!$A$8:$BV$90,市町村別自殺者集計表!AI$160,FALSE),0)</f>
        <v>0</v>
      </c>
      <c r="AJ132" s="1">
        <f>IFERROR(VLOOKUP($B132,'8月男'!$A$8:$BV$90,市町村別自殺者集計表!AJ$160,FALSE),0)</f>
        <v>53</v>
      </c>
      <c r="AK132" s="1">
        <f>IFERROR(VLOOKUP($B132,'8月男'!$A$8:$BV$90,市町村別自殺者集計表!AK$160,FALSE),0)</f>
        <v>2</v>
      </c>
      <c r="AL132" s="1">
        <f>IFERROR(VLOOKUP($B132,'8月男'!$A$8:$BV$90,市町村別自殺者集計表!AL$160,FALSE),0)</f>
        <v>7</v>
      </c>
      <c r="AM132" s="1">
        <f>IFERROR(VLOOKUP($B132,'8月男'!$A$8:$BV$90,市町村別自殺者集計表!AM$160,FALSE),0)</f>
        <v>9</v>
      </c>
      <c r="AN132" s="1">
        <f>IFERROR(VLOOKUP($B132,'8月男'!$A$8:$BV$90,市町村別自殺者集計表!AN$160,FALSE),0)</f>
        <v>3</v>
      </c>
      <c r="AO132" s="1">
        <f>IFERROR(VLOOKUP($B132,'8月男'!$A$8:$BV$90,市町村別自殺者集計表!AO$160,FALSE),0)</f>
        <v>2</v>
      </c>
      <c r="AP132" s="1">
        <f>IFERROR(VLOOKUP($B132,'8月男'!$A$8:$BV$90,市町村別自殺者集計表!AP$160,FALSE),0)</f>
        <v>0</v>
      </c>
      <c r="AQ132" s="1">
        <f>IFERROR(VLOOKUP($B132,'8月男'!$A$8:$BV$90,市町村別自殺者集計表!AQ$160,FALSE),0)</f>
        <v>3</v>
      </c>
      <c r="AR132" s="1">
        <f>IFERROR(VLOOKUP($B132,'8月男'!$A$8:$BV$90,市町村別自殺者集計表!AR$160,FALSE),0)</f>
        <v>6</v>
      </c>
      <c r="AS132" s="1">
        <f>IFERROR(VLOOKUP($B132,'8月男'!$A$8:$BV$90,市町村別自殺者集計表!AS$160,FALSE),0)</f>
        <v>6</v>
      </c>
      <c r="AT132" s="1">
        <f>IFERROR(VLOOKUP($B132,'8月男'!$A$8:$BV$90,市町村別自殺者集計表!AT$160,FALSE),0)</f>
        <v>6</v>
      </c>
      <c r="AU132" s="1">
        <f>IFERROR(VLOOKUP($B132,'8月男'!$A$8:$BV$90,市町村別自殺者集計表!AU$160,FALSE),0)</f>
        <v>1</v>
      </c>
      <c r="AV132" s="1">
        <f>IFERROR(VLOOKUP($B132,'8月男'!$A$8:$BV$90,市町村別自殺者集計表!AV$160,FALSE),0)</f>
        <v>3</v>
      </c>
      <c r="AW132" s="1">
        <f>IFERROR(VLOOKUP($B132,'8月男'!$A$8:$BV$90,市町村別自殺者集計表!AW$160,FALSE),0)</f>
        <v>6</v>
      </c>
      <c r="AX132" s="1">
        <f>IFERROR(VLOOKUP($B132,'8月男'!$A$8:$BV$90,市町村別自殺者集計表!AX$160,FALSE),0)</f>
        <v>3</v>
      </c>
      <c r="AY132" s="1">
        <f>IFERROR(VLOOKUP($B132,'8月男'!$A$8:$BV$90,市町村別自殺者集計表!AY$160,FALSE),0)</f>
        <v>7</v>
      </c>
      <c r="AZ132" s="1">
        <f>IFERROR(VLOOKUP($B132,'8月男'!$A$8:$BV$90,市町村別自殺者集計表!AZ$160,FALSE),0)</f>
        <v>7</v>
      </c>
      <c r="BA132" s="1">
        <f>IFERROR(VLOOKUP($B132,'8月男'!$A$8:$BV$90,市町村別自殺者集計表!BA$160,FALSE),0)</f>
        <v>1</v>
      </c>
      <c r="BB132" s="1">
        <f>IFERROR(VLOOKUP($B132,'8月男'!$A$8:$BV$90,市町村別自殺者集計表!BB$160,FALSE),0)</f>
        <v>1</v>
      </c>
      <c r="BC132" s="1">
        <f>IFERROR(VLOOKUP($B132,'8月男'!$A$8:$BV$90,市町村別自殺者集計表!BC$160,FALSE),0)</f>
        <v>26</v>
      </c>
      <c r="BD132" s="1">
        <f>IFERROR(VLOOKUP($B132,'8月男'!$A$8:$BV$90,市町村別自殺者集計表!BD$160,FALSE),0)</f>
        <v>12</v>
      </c>
      <c r="BE132" s="1">
        <f>IFERROR(VLOOKUP($B132,'8月男'!$A$8:$BV$90,市町村別自殺者集計表!BE$160,FALSE),0)</f>
        <v>14</v>
      </c>
      <c r="BF132" s="1">
        <f>IFERROR(VLOOKUP($B132,'8月男'!$A$8:$BV$90,市町村別自殺者集計表!BF$160,FALSE),0)</f>
        <v>11</v>
      </c>
      <c r="BG132" s="1">
        <f>IFERROR(VLOOKUP($B132,'8月男'!$A$8:$BV$90,市町村別自殺者集計表!BG$160,FALSE),0)</f>
        <v>11</v>
      </c>
      <c r="BH132" s="1">
        <f>IFERROR(VLOOKUP($B132,'8月男'!$A$8:$BV$90,市町村別自殺者集計表!BH$160,FALSE),0)</f>
        <v>12</v>
      </c>
      <c r="BI132" s="1">
        <f>IFERROR(VLOOKUP($B132,'8月男'!$A$8:$BV$90,市町村別自殺者集計表!BI$160,FALSE),0)</f>
        <v>8</v>
      </c>
      <c r="BJ132" s="1">
        <f>IFERROR(VLOOKUP($B132,'8月男'!$A$8:$BV$90,市町村別自殺者集計表!BJ$160,FALSE),0)</f>
        <v>8</v>
      </c>
      <c r="BK132" s="1">
        <f>IFERROR(VLOOKUP($B132,'8月男'!$A$8:$BV$90,市町村別自殺者集計表!BK$160,FALSE),0)</f>
        <v>0</v>
      </c>
      <c r="BL132" s="1">
        <f>IFERROR(VLOOKUP($B132,'8月男'!$A$8:$BV$90,市町村別自殺者集計表!BL$160,FALSE),0)</f>
        <v>12</v>
      </c>
      <c r="BM132" s="1">
        <f>IFERROR(VLOOKUP($B132,'8月男'!$A$8:$BV$90,市町村別自殺者集計表!BM$160,FALSE),0)</f>
        <v>53</v>
      </c>
      <c r="BN132" s="1">
        <f>IFERROR(VLOOKUP($B132,'8月男'!$A$8:$BV$90,市町村別自殺者集計表!BN$160,FALSE),0)</f>
        <v>27</v>
      </c>
      <c r="BO132" s="1">
        <f>IFERROR(VLOOKUP($B132,'8月男'!$A$8:$BV$90,市町村別自殺者集計表!BO$160,FALSE),0)</f>
        <v>8</v>
      </c>
      <c r="BP132" s="1">
        <f>IFERROR(VLOOKUP($B132,'8月男'!$A$8:$BV$90,市町村別自殺者集計表!BP$160,FALSE),0)</f>
        <v>6</v>
      </c>
      <c r="BQ132" s="1">
        <f>IFERROR(VLOOKUP($B132,'8月男'!$A$8:$BV$90,市町村別自殺者集計表!BQ$160,FALSE),0)</f>
        <v>3</v>
      </c>
      <c r="BR132" s="1">
        <f>IFERROR(VLOOKUP($B132,'8月男'!$A$8:$BV$90,市町村別自殺者集計表!BR$160,FALSE),0)</f>
        <v>9</v>
      </c>
      <c r="BS132" s="1">
        <f>IFERROR(VLOOKUP($B132,'8月男'!$A$8:$BV$90,市町村別自殺者集計表!BS$160,FALSE),0)</f>
        <v>4</v>
      </c>
      <c r="BT132" s="1">
        <f>IFERROR(VLOOKUP($B132,'8月男'!$A$8:$BV$90,市町村別自殺者集計表!BT$160,FALSE),0)</f>
        <v>11</v>
      </c>
      <c r="BU132" s="1">
        <f>IFERROR(VLOOKUP($B132,'8月男'!$A$8:$BV$90,市町村別自殺者集計表!BU$160,FALSE),0)</f>
        <v>61</v>
      </c>
      <c r="BV132" s="1">
        <f>IFERROR(VLOOKUP($B132,'8月男'!$A$8:$BV$90,市町村別自殺者集計表!BV$160,FALSE),0)</f>
        <v>4</v>
      </c>
    </row>
    <row r="133" spans="1:74" hidden="1" x14ac:dyDescent="0.2">
      <c r="A133" s="1" t="s">
        <v>340</v>
      </c>
      <c r="B133" s="128">
        <f t="shared" si="50"/>
        <v>270000</v>
      </c>
      <c r="C133" s="128" t="str">
        <f t="shared" si="51"/>
        <v>大阪府</v>
      </c>
      <c r="E133" s="1">
        <f>IFERROR(VLOOKUP($B133,'8月女'!$A$8:$BV$90,市町村別自殺者集計表!E$160,FALSE),0)</f>
        <v>37</v>
      </c>
      <c r="F133" s="1">
        <f>IFERROR(VLOOKUP($B133,'8月女'!$A$8:$BV$90,市町村別自殺者集計表!F$160,FALSE),0)</f>
        <v>0.81193910368945099</v>
      </c>
      <c r="G133" s="1">
        <f>IFERROR(VLOOKUP($B133,'8月女'!$A$8:$BV$90,市町村別自殺者集計表!G$160,FALSE),0)</f>
        <v>9.5599281563435401</v>
      </c>
      <c r="H133" s="1">
        <f>IFERROR(VLOOKUP($B133,'8月女'!$A$8:$BV$90,市町村別自殺者集計表!H$160,FALSE),0)</f>
        <v>2</v>
      </c>
      <c r="I133" s="1">
        <f>IFERROR(VLOOKUP($B133,'8月女'!$A$8:$BV$90,市町村別自殺者集計表!I$160,FALSE),0)</f>
        <v>3</v>
      </c>
      <c r="J133" s="1">
        <f>IFERROR(VLOOKUP($B133,'8月女'!$A$8:$BV$90,市町村別自殺者集計表!J$160,FALSE),0)</f>
        <v>6</v>
      </c>
      <c r="K133" s="1">
        <f>IFERROR(VLOOKUP($B133,'8月女'!$A$8:$BV$90,市町村別自殺者集計表!K$160,FALSE),0)</f>
        <v>7</v>
      </c>
      <c r="L133" s="1">
        <f>IFERROR(VLOOKUP($B133,'8月女'!$A$8:$BV$90,市町村別自殺者集計表!L$160,FALSE),0)</f>
        <v>4</v>
      </c>
      <c r="M133" s="1">
        <f>IFERROR(VLOOKUP($B133,'8月女'!$A$8:$BV$90,市町村別自殺者集計表!M$160,FALSE),0)</f>
        <v>5</v>
      </c>
      <c r="N133" s="1">
        <f>IFERROR(VLOOKUP($B133,'8月女'!$A$8:$BV$90,市町村別自殺者集計表!N$160,FALSE),0)</f>
        <v>4</v>
      </c>
      <c r="O133" s="1">
        <f>IFERROR(VLOOKUP($B133,'8月女'!$A$8:$BV$90,市町村別自殺者集計表!O$160,FALSE),0)</f>
        <v>6</v>
      </c>
      <c r="P133" s="1">
        <f>IFERROR(VLOOKUP($B133,'8月女'!$A$8:$BV$90,市町村別自殺者集計表!P$160,FALSE),0)</f>
        <v>0</v>
      </c>
      <c r="Q133" s="1">
        <f>IFERROR(VLOOKUP($B133,'8月女'!$A$8:$BV$90,市町村別自殺者集計表!Q$160,FALSE),0)</f>
        <v>22</v>
      </c>
      <c r="R133" s="1">
        <f>IFERROR(VLOOKUP($B133,'8月女'!$A$8:$BV$90,市町村別自殺者集計表!R$160,FALSE),0)</f>
        <v>15</v>
      </c>
      <c r="S133" s="1">
        <f>IFERROR(VLOOKUP($B133,'8月女'!$A$8:$BV$90,市町村別自殺者集計表!S$160,FALSE),0)</f>
        <v>0</v>
      </c>
      <c r="T133" s="1">
        <f>IFERROR(VLOOKUP($B133,'8月女'!$A$8:$BV$90,市町村別自殺者集計表!T$160,FALSE),0)</f>
        <v>6</v>
      </c>
      <c r="U133" s="1">
        <f>IFERROR(VLOOKUP($B133,'8月女'!$A$8:$BV$90,市町村別自殺者集計表!U$160,FALSE),0)</f>
        <v>30</v>
      </c>
      <c r="V133" s="1">
        <f>IFERROR(VLOOKUP($B133,'8月女'!$A$8:$BV$90,市町村別自殺者集計表!V$160,FALSE),0)</f>
        <v>2</v>
      </c>
      <c r="W133" s="1">
        <f>IFERROR(VLOOKUP($B133,'8月女'!$A$8:$BV$90,市町村別自殺者集計表!W$160,FALSE),0)</f>
        <v>28</v>
      </c>
      <c r="X133" s="1">
        <f>IFERROR(VLOOKUP($B133,'8月女'!$A$8:$BV$90,市町村別自殺者集計表!X$160,FALSE),0)</f>
        <v>3</v>
      </c>
      <c r="Y133" s="1">
        <f>IFERROR(VLOOKUP($B133,'8月女'!$A$8:$BV$90,市町村別自殺者集計表!Y$160,FALSE),0)</f>
        <v>5</v>
      </c>
      <c r="Z133" s="1">
        <f>IFERROR(VLOOKUP($B133,'8月女'!$A$8:$BV$90,市町村別自殺者集計表!Z$160,FALSE),0)</f>
        <v>16</v>
      </c>
      <c r="AA133" s="1">
        <f>IFERROR(VLOOKUP($B133,'8月女'!$A$8:$BV$90,市町村別自殺者集計表!AA$160,FALSE),0)</f>
        <v>4</v>
      </c>
      <c r="AB133" s="1">
        <f>IFERROR(VLOOKUP($B133,'8月女'!$A$8:$BV$90,市町村別自殺者集計表!AB$160,FALSE),0)</f>
        <v>1</v>
      </c>
      <c r="AC133" s="1">
        <f>IFERROR(VLOOKUP($B133,'8月女'!$A$8:$BV$90,市町村別自殺者集計表!AC$160,FALSE),0)</f>
        <v>26</v>
      </c>
      <c r="AD133" s="1">
        <f>IFERROR(VLOOKUP($B133,'8月女'!$A$8:$BV$90,市町村別自殺者集計表!AD$160,FALSE),0)</f>
        <v>6</v>
      </c>
      <c r="AE133" s="1">
        <f>IFERROR(VLOOKUP($B133,'8月女'!$A$8:$BV$90,市町村別自殺者集計表!AE$160,FALSE),0)</f>
        <v>0</v>
      </c>
      <c r="AF133" s="1">
        <f>IFERROR(VLOOKUP($B133,'8月女'!$A$8:$BV$90,市町村別自殺者集計表!AF$160,FALSE),0)</f>
        <v>2</v>
      </c>
      <c r="AG133" s="1">
        <f>IFERROR(VLOOKUP($B133,'8月女'!$A$8:$BV$90,市町村別自殺者集計表!AG$160,FALSE),0)</f>
        <v>0</v>
      </c>
      <c r="AH133" s="1">
        <f>IFERROR(VLOOKUP($B133,'8月女'!$A$8:$BV$90,市町村別自殺者集計表!AH$160,FALSE),0)</f>
        <v>3</v>
      </c>
      <c r="AI133" s="1">
        <f>IFERROR(VLOOKUP($B133,'8月女'!$A$8:$BV$90,市町村別自殺者集計表!AI$160,FALSE),0)</f>
        <v>0</v>
      </c>
      <c r="AJ133" s="1">
        <f>IFERROR(VLOOKUP($B133,'8月女'!$A$8:$BV$90,市町村別自殺者集計表!AJ$160,FALSE),0)</f>
        <v>19</v>
      </c>
      <c r="AK133" s="1">
        <f>IFERROR(VLOOKUP($B133,'8月女'!$A$8:$BV$90,市町村別自殺者集計表!AK$160,FALSE),0)</f>
        <v>2</v>
      </c>
      <c r="AL133" s="1">
        <f>IFERROR(VLOOKUP($B133,'8月女'!$A$8:$BV$90,市町村別自殺者集計表!AL$160,FALSE),0)</f>
        <v>0</v>
      </c>
      <c r="AM133" s="1">
        <f>IFERROR(VLOOKUP($B133,'8月女'!$A$8:$BV$90,市町村別自殺者集計表!AM$160,FALSE),0)</f>
        <v>14</v>
      </c>
      <c r="AN133" s="1">
        <f>IFERROR(VLOOKUP($B133,'8月女'!$A$8:$BV$90,市町村別自殺者集計表!AN$160,FALSE),0)</f>
        <v>0</v>
      </c>
      <c r="AO133" s="1">
        <f>IFERROR(VLOOKUP($B133,'8月女'!$A$8:$BV$90,市町村別自殺者集計表!AO$160,FALSE),0)</f>
        <v>2</v>
      </c>
      <c r="AP133" s="1">
        <f>IFERROR(VLOOKUP($B133,'8月女'!$A$8:$BV$90,市町村別自殺者集計表!AP$160,FALSE),0)</f>
        <v>0</v>
      </c>
      <c r="AQ133" s="1">
        <f>IFERROR(VLOOKUP($B133,'8月女'!$A$8:$BV$90,市町村別自殺者集計表!AQ$160,FALSE),0)</f>
        <v>5</v>
      </c>
      <c r="AR133" s="1">
        <f>IFERROR(VLOOKUP($B133,'8月女'!$A$8:$BV$90,市町村別自殺者集計表!AR$160,FALSE),0)</f>
        <v>1</v>
      </c>
      <c r="AS133" s="1">
        <f>IFERROR(VLOOKUP($B133,'8月女'!$A$8:$BV$90,市町村別自殺者集計表!AS$160,FALSE),0)</f>
        <v>2</v>
      </c>
      <c r="AT133" s="1">
        <f>IFERROR(VLOOKUP($B133,'8月女'!$A$8:$BV$90,市町村別自殺者集計表!AT$160,FALSE),0)</f>
        <v>3</v>
      </c>
      <c r="AU133" s="1">
        <f>IFERROR(VLOOKUP($B133,'8月女'!$A$8:$BV$90,市町村別自殺者集計表!AU$160,FALSE),0)</f>
        <v>2</v>
      </c>
      <c r="AV133" s="1">
        <f>IFERROR(VLOOKUP($B133,'8月女'!$A$8:$BV$90,市町村別自殺者集計表!AV$160,FALSE),0)</f>
        <v>1</v>
      </c>
      <c r="AW133" s="1">
        <f>IFERROR(VLOOKUP($B133,'8月女'!$A$8:$BV$90,市町村別自殺者集計表!AW$160,FALSE),0)</f>
        <v>2</v>
      </c>
      <c r="AX133" s="1">
        <f>IFERROR(VLOOKUP($B133,'8月女'!$A$8:$BV$90,市町村別自殺者集計表!AX$160,FALSE),0)</f>
        <v>0</v>
      </c>
      <c r="AY133" s="1">
        <f>IFERROR(VLOOKUP($B133,'8月女'!$A$8:$BV$90,市町村別自殺者集計表!AY$160,FALSE),0)</f>
        <v>6</v>
      </c>
      <c r="AZ133" s="1">
        <f>IFERROR(VLOOKUP($B133,'8月女'!$A$8:$BV$90,市町村別自殺者集計表!AZ$160,FALSE),0)</f>
        <v>3</v>
      </c>
      <c r="BA133" s="1">
        <f>IFERROR(VLOOKUP($B133,'8月女'!$A$8:$BV$90,市町村別自殺者集計表!BA$160,FALSE),0)</f>
        <v>3</v>
      </c>
      <c r="BB133" s="1">
        <f>IFERROR(VLOOKUP($B133,'8月女'!$A$8:$BV$90,市町村別自殺者集計表!BB$160,FALSE),0)</f>
        <v>1</v>
      </c>
      <c r="BC133" s="1">
        <f>IFERROR(VLOOKUP($B133,'8月女'!$A$8:$BV$90,市町村別自殺者集計表!BC$160,FALSE),0)</f>
        <v>8</v>
      </c>
      <c r="BD133" s="1">
        <f>IFERROR(VLOOKUP($B133,'8月女'!$A$8:$BV$90,市町村別自殺者集計表!BD$160,FALSE),0)</f>
        <v>2</v>
      </c>
      <c r="BE133" s="1">
        <f>IFERROR(VLOOKUP($B133,'8月女'!$A$8:$BV$90,市町村別自殺者集計表!BE$160,FALSE),0)</f>
        <v>7</v>
      </c>
      <c r="BF133" s="1">
        <f>IFERROR(VLOOKUP($B133,'8月女'!$A$8:$BV$90,市町村別自殺者集計表!BF$160,FALSE),0)</f>
        <v>10</v>
      </c>
      <c r="BG133" s="1">
        <f>IFERROR(VLOOKUP($B133,'8月女'!$A$8:$BV$90,市町村別自殺者集計表!BG$160,FALSE),0)</f>
        <v>5</v>
      </c>
      <c r="BH133" s="1">
        <f>IFERROR(VLOOKUP($B133,'8月女'!$A$8:$BV$90,市町村別自殺者集計表!BH$160,FALSE),0)</f>
        <v>7</v>
      </c>
      <c r="BI133" s="1">
        <f>IFERROR(VLOOKUP($B133,'8月女'!$A$8:$BV$90,市町村別自殺者集計表!BI$160,FALSE),0)</f>
        <v>1</v>
      </c>
      <c r="BJ133" s="1">
        <f>IFERROR(VLOOKUP($B133,'8月女'!$A$8:$BV$90,市町村別自殺者集計表!BJ$160,FALSE),0)</f>
        <v>5</v>
      </c>
      <c r="BK133" s="1">
        <f>IFERROR(VLOOKUP($B133,'8月女'!$A$8:$BV$90,市町村別自殺者集計表!BK$160,FALSE),0)</f>
        <v>0</v>
      </c>
      <c r="BL133" s="1">
        <f>IFERROR(VLOOKUP($B133,'8月女'!$A$8:$BV$90,市町村別自殺者集計表!BL$160,FALSE),0)</f>
        <v>8</v>
      </c>
      <c r="BM133" s="1">
        <f>IFERROR(VLOOKUP($B133,'8月女'!$A$8:$BV$90,市町村別自殺者集計表!BM$160,FALSE),0)</f>
        <v>39</v>
      </c>
      <c r="BN133" s="1">
        <f>IFERROR(VLOOKUP($B133,'8月女'!$A$8:$BV$90,市町村別自殺者集計表!BN$160,FALSE),0)</f>
        <v>6</v>
      </c>
      <c r="BO133" s="1">
        <f>IFERROR(VLOOKUP($B133,'8月女'!$A$8:$BV$90,市町村別自殺者集計表!BO$160,FALSE),0)</f>
        <v>2</v>
      </c>
      <c r="BP133" s="1">
        <f>IFERROR(VLOOKUP($B133,'8月女'!$A$8:$BV$90,市町村別自殺者集計表!BP$160,FALSE),0)</f>
        <v>2</v>
      </c>
      <c r="BQ133" s="1">
        <f>IFERROR(VLOOKUP($B133,'8月女'!$A$8:$BV$90,市町村別自殺者集計表!BQ$160,FALSE),0)</f>
        <v>0</v>
      </c>
      <c r="BR133" s="1">
        <f>IFERROR(VLOOKUP($B133,'8月女'!$A$8:$BV$90,市町村別自殺者集計表!BR$160,FALSE),0)</f>
        <v>2</v>
      </c>
      <c r="BS133" s="1">
        <f>IFERROR(VLOOKUP($B133,'8月女'!$A$8:$BV$90,市町村別自殺者集計表!BS$160,FALSE),0)</f>
        <v>1</v>
      </c>
      <c r="BT133" s="1">
        <f>IFERROR(VLOOKUP($B133,'8月女'!$A$8:$BV$90,市町村別自殺者集計表!BT$160,FALSE),0)</f>
        <v>10</v>
      </c>
      <c r="BU133" s="1">
        <f>IFERROR(VLOOKUP($B133,'8月女'!$A$8:$BV$90,市町村別自殺者集計表!BU$160,FALSE),0)</f>
        <v>24</v>
      </c>
      <c r="BV133" s="1">
        <f>IFERROR(VLOOKUP($B133,'8月女'!$A$8:$BV$90,市町村別自殺者集計表!BV$160,FALSE),0)</f>
        <v>3</v>
      </c>
    </row>
    <row r="134" spans="1:74" hidden="1" x14ac:dyDescent="0.2">
      <c r="A134" s="1" t="s">
        <v>341</v>
      </c>
      <c r="B134" s="128">
        <f t="shared" si="50"/>
        <v>270000</v>
      </c>
      <c r="C134" s="128" t="str">
        <f t="shared" si="51"/>
        <v>大阪府</v>
      </c>
      <c r="E134" s="1">
        <f>IFERROR(VLOOKUP($B134,'8月総数'!$A$8:$BV$90,市町村別自殺者集計表!E$160,FALSE),0)</f>
        <v>113</v>
      </c>
      <c r="F134" s="1">
        <f>IFERROR(VLOOKUP($B134,'8月総数'!$A$8:$BV$90,市町村別自殺者集計表!F$160,FALSE),0)</f>
        <v>1.28636821937382</v>
      </c>
      <c r="G134" s="1">
        <f>IFERROR(VLOOKUP($B134,'8月総数'!$A$8:$BV$90,市町村別自殺者集計表!G$160,FALSE),0)</f>
        <v>15.145948389401401</v>
      </c>
      <c r="H134" s="1">
        <f>IFERROR(VLOOKUP($B134,'8月総数'!$A$8:$BV$90,市町村別自殺者集計表!H$160,FALSE),0)</f>
        <v>6</v>
      </c>
      <c r="I134" s="1">
        <f>IFERROR(VLOOKUP($B134,'8月総数'!$A$8:$BV$90,市町村別自殺者集計表!I$160,FALSE),0)</f>
        <v>15</v>
      </c>
      <c r="J134" s="1">
        <f>IFERROR(VLOOKUP($B134,'8月総数'!$A$8:$BV$90,市町村別自殺者集計表!J$160,FALSE),0)</f>
        <v>17</v>
      </c>
      <c r="K134" s="1">
        <f>IFERROR(VLOOKUP($B134,'8月総数'!$A$8:$BV$90,市町村別自殺者集計表!K$160,FALSE),0)</f>
        <v>20</v>
      </c>
      <c r="L134" s="1">
        <f>IFERROR(VLOOKUP($B134,'8月総数'!$A$8:$BV$90,市町村別自殺者集計表!L$160,FALSE),0)</f>
        <v>15</v>
      </c>
      <c r="M134" s="1">
        <f>IFERROR(VLOOKUP($B134,'8月総数'!$A$8:$BV$90,市町村別自殺者集計表!M$160,FALSE),0)</f>
        <v>15</v>
      </c>
      <c r="N134" s="1">
        <f>IFERROR(VLOOKUP($B134,'8月総数'!$A$8:$BV$90,市町村別自殺者集計表!N$160,FALSE),0)</f>
        <v>15</v>
      </c>
      <c r="O134" s="1">
        <f>IFERROR(VLOOKUP($B134,'8月総数'!$A$8:$BV$90,市町村別自殺者集計表!O$160,FALSE),0)</f>
        <v>10</v>
      </c>
      <c r="P134" s="1">
        <f>IFERROR(VLOOKUP($B134,'8月総数'!$A$8:$BV$90,市町村別自殺者集計表!P$160,FALSE),0)</f>
        <v>0</v>
      </c>
      <c r="Q134" s="1">
        <f>IFERROR(VLOOKUP($B134,'8月総数'!$A$8:$BV$90,市町村別自殺者集計表!Q$160,FALSE),0)</f>
        <v>59</v>
      </c>
      <c r="R134" s="1">
        <f>IFERROR(VLOOKUP($B134,'8月総数'!$A$8:$BV$90,市町村別自殺者集計表!R$160,FALSE),0)</f>
        <v>54</v>
      </c>
      <c r="S134" s="1">
        <f>IFERROR(VLOOKUP($B134,'8月総数'!$A$8:$BV$90,市町村別自殺者集計表!S$160,FALSE),0)</f>
        <v>0</v>
      </c>
      <c r="T134" s="1">
        <f>IFERROR(VLOOKUP($B134,'8月総数'!$A$8:$BV$90,市町村別自殺者集計表!T$160,FALSE),0)</f>
        <v>36</v>
      </c>
      <c r="U134" s="1">
        <f>IFERROR(VLOOKUP($B134,'8月総数'!$A$8:$BV$90,市町村別自殺者集計表!U$160,FALSE),0)</f>
        <v>76</v>
      </c>
      <c r="V134" s="1">
        <f>IFERROR(VLOOKUP($B134,'8月総数'!$A$8:$BV$90,市町村別自殺者集計表!V$160,FALSE),0)</f>
        <v>7</v>
      </c>
      <c r="W134" s="1">
        <f>IFERROR(VLOOKUP($B134,'8月総数'!$A$8:$BV$90,市町村別自殺者集計表!W$160,FALSE),0)</f>
        <v>69</v>
      </c>
      <c r="X134" s="1">
        <f>IFERROR(VLOOKUP($B134,'8月総数'!$A$8:$BV$90,市町村別自殺者集計表!X$160,FALSE),0)</f>
        <v>4</v>
      </c>
      <c r="Y134" s="1">
        <f>IFERROR(VLOOKUP($B134,'8月総数'!$A$8:$BV$90,市町村別自殺者集計表!Y$160,FALSE),0)</f>
        <v>14</v>
      </c>
      <c r="Z134" s="1">
        <f>IFERROR(VLOOKUP($B134,'8月総数'!$A$8:$BV$90,市町村別自殺者集計表!Z$160,FALSE),0)</f>
        <v>38</v>
      </c>
      <c r="AA134" s="1">
        <f>IFERROR(VLOOKUP($B134,'8月総数'!$A$8:$BV$90,市町村別自殺者集計表!AA$160,FALSE),0)</f>
        <v>13</v>
      </c>
      <c r="AB134" s="1">
        <f>IFERROR(VLOOKUP($B134,'8月総数'!$A$8:$BV$90,市町村別自殺者集計表!AB$160,FALSE),0)</f>
        <v>1</v>
      </c>
      <c r="AC134" s="1">
        <f>IFERROR(VLOOKUP($B134,'8月総数'!$A$8:$BV$90,市町村別自殺者集計表!AC$160,FALSE),0)</f>
        <v>74</v>
      </c>
      <c r="AD134" s="1">
        <f>IFERROR(VLOOKUP($B134,'8月総数'!$A$8:$BV$90,市町村別自殺者集計表!AD$160,FALSE),0)</f>
        <v>11</v>
      </c>
      <c r="AE134" s="1">
        <f>IFERROR(VLOOKUP($B134,'8月総数'!$A$8:$BV$90,市町村別自殺者集計表!AE$160,FALSE),0)</f>
        <v>5</v>
      </c>
      <c r="AF134" s="1">
        <f>IFERROR(VLOOKUP($B134,'8月総数'!$A$8:$BV$90,市町村別自殺者集計表!AF$160,FALSE),0)</f>
        <v>5</v>
      </c>
      <c r="AG134" s="1">
        <f>IFERROR(VLOOKUP($B134,'8月総数'!$A$8:$BV$90,市町村別自殺者集計表!AG$160,FALSE),0)</f>
        <v>1</v>
      </c>
      <c r="AH134" s="1">
        <f>IFERROR(VLOOKUP($B134,'8月総数'!$A$8:$BV$90,市町村別自殺者集計表!AH$160,FALSE),0)</f>
        <v>17</v>
      </c>
      <c r="AI134" s="1">
        <f>IFERROR(VLOOKUP($B134,'8月総数'!$A$8:$BV$90,市町村別自殺者集計表!AI$160,FALSE),0)</f>
        <v>0</v>
      </c>
      <c r="AJ134" s="1">
        <f>IFERROR(VLOOKUP($B134,'8月総数'!$A$8:$BV$90,市町村別自殺者集計表!AJ$160,FALSE),0)</f>
        <v>72</v>
      </c>
      <c r="AK134" s="1">
        <f>IFERROR(VLOOKUP($B134,'8月総数'!$A$8:$BV$90,市町村別自殺者集計表!AK$160,FALSE),0)</f>
        <v>4</v>
      </c>
      <c r="AL134" s="1">
        <f>IFERROR(VLOOKUP($B134,'8月総数'!$A$8:$BV$90,市町村別自殺者集計表!AL$160,FALSE),0)</f>
        <v>7</v>
      </c>
      <c r="AM134" s="1">
        <f>IFERROR(VLOOKUP($B134,'8月総数'!$A$8:$BV$90,市町村別自殺者集計表!AM$160,FALSE),0)</f>
        <v>23</v>
      </c>
      <c r="AN134" s="1">
        <f>IFERROR(VLOOKUP($B134,'8月総数'!$A$8:$BV$90,市町村別自殺者集計表!AN$160,FALSE),0)</f>
        <v>3</v>
      </c>
      <c r="AO134" s="1">
        <f>IFERROR(VLOOKUP($B134,'8月総数'!$A$8:$BV$90,市町村別自殺者集計表!AO$160,FALSE),0)</f>
        <v>4</v>
      </c>
      <c r="AP134" s="1">
        <f>IFERROR(VLOOKUP($B134,'8月総数'!$A$8:$BV$90,市町村別自殺者集計表!AP$160,FALSE),0)</f>
        <v>0</v>
      </c>
      <c r="AQ134" s="1">
        <f>IFERROR(VLOOKUP($B134,'8月総数'!$A$8:$BV$90,市町村別自殺者集計表!AQ$160,FALSE),0)</f>
        <v>8</v>
      </c>
      <c r="AR134" s="1">
        <f>IFERROR(VLOOKUP($B134,'8月総数'!$A$8:$BV$90,市町村別自殺者集計表!AR$160,FALSE),0)</f>
        <v>7</v>
      </c>
      <c r="AS134" s="1">
        <f>IFERROR(VLOOKUP($B134,'8月総数'!$A$8:$BV$90,市町村別自殺者集計表!AS$160,FALSE),0)</f>
        <v>8</v>
      </c>
      <c r="AT134" s="1">
        <f>IFERROR(VLOOKUP($B134,'8月総数'!$A$8:$BV$90,市町村別自殺者集計表!AT$160,FALSE),0)</f>
        <v>9</v>
      </c>
      <c r="AU134" s="1">
        <f>IFERROR(VLOOKUP($B134,'8月総数'!$A$8:$BV$90,市町村別自殺者集計表!AU$160,FALSE),0)</f>
        <v>3</v>
      </c>
      <c r="AV134" s="1">
        <f>IFERROR(VLOOKUP($B134,'8月総数'!$A$8:$BV$90,市町村別自殺者集計表!AV$160,FALSE),0)</f>
        <v>4</v>
      </c>
      <c r="AW134" s="1">
        <f>IFERROR(VLOOKUP($B134,'8月総数'!$A$8:$BV$90,市町村別自殺者集計表!AW$160,FALSE),0)</f>
        <v>8</v>
      </c>
      <c r="AX134" s="1">
        <f>IFERROR(VLOOKUP($B134,'8月総数'!$A$8:$BV$90,市町村別自殺者集計表!AX$160,FALSE),0)</f>
        <v>3</v>
      </c>
      <c r="AY134" s="1">
        <f>IFERROR(VLOOKUP($B134,'8月総数'!$A$8:$BV$90,市町村別自殺者集計表!AY$160,FALSE),0)</f>
        <v>13</v>
      </c>
      <c r="AZ134" s="1">
        <f>IFERROR(VLOOKUP($B134,'8月総数'!$A$8:$BV$90,市町村別自殺者集計表!AZ$160,FALSE),0)</f>
        <v>10</v>
      </c>
      <c r="BA134" s="1">
        <f>IFERROR(VLOOKUP($B134,'8月総数'!$A$8:$BV$90,市町村別自殺者集計表!BA$160,FALSE),0)</f>
        <v>4</v>
      </c>
      <c r="BB134" s="1">
        <f>IFERROR(VLOOKUP($B134,'8月総数'!$A$8:$BV$90,市町村別自殺者集計表!BB$160,FALSE),0)</f>
        <v>2</v>
      </c>
      <c r="BC134" s="1">
        <f>IFERROR(VLOOKUP($B134,'8月総数'!$A$8:$BV$90,市町村別自殺者集計表!BC$160,FALSE),0)</f>
        <v>34</v>
      </c>
      <c r="BD134" s="1">
        <f>IFERROR(VLOOKUP($B134,'8月総数'!$A$8:$BV$90,市町村別自殺者集計表!BD$160,FALSE),0)</f>
        <v>14</v>
      </c>
      <c r="BE134" s="1">
        <f>IFERROR(VLOOKUP($B134,'8月総数'!$A$8:$BV$90,市町村別自殺者集計表!BE$160,FALSE),0)</f>
        <v>21</v>
      </c>
      <c r="BF134" s="1">
        <f>IFERROR(VLOOKUP($B134,'8月総数'!$A$8:$BV$90,市町村別自殺者集計表!BF$160,FALSE),0)</f>
        <v>21</v>
      </c>
      <c r="BG134" s="1">
        <f>IFERROR(VLOOKUP($B134,'8月総数'!$A$8:$BV$90,市町村別自殺者集計表!BG$160,FALSE),0)</f>
        <v>16</v>
      </c>
      <c r="BH134" s="1">
        <f>IFERROR(VLOOKUP($B134,'8月総数'!$A$8:$BV$90,市町村別自殺者集計表!BH$160,FALSE),0)</f>
        <v>19</v>
      </c>
      <c r="BI134" s="1">
        <f>IFERROR(VLOOKUP($B134,'8月総数'!$A$8:$BV$90,市町村別自殺者集計表!BI$160,FALSE),0)</f>
        <v>9</v>
      </c>
      <c r="BJ134" s="1">
        <f>IFERROR(VLOOKUP($B134,'8月総数'!$A$8:$BV$90,市町村別自殺者集計表!BJ$160,FALSE),0)</f>
        <v>13</v>
      </c>
      <c r="BK134" s="1">
        <f>IFERROR(VLOOKUP($B134,'8月総数'!$A$8:$BV$90,市町村別自殺者集計表!BK$160,FALSE),0)</f>
        <v>0</v>
      </c>
      <c r="BL134" s="1">
        <f>IFERROR(VLOOKUP($B134,'8月総数'!$A$8:$BV$90,市町村別自殺者集計表!BL$160,FALSE),0)</f>
        <v>20</v>
      </c>
      <c r="BM134" s="1">
        <f>IFERROR(VLOOKUP($B134,'8月総数'!$A$8:$BV$90,市町村別自殺者集計表!BM$160,FALSE),0)</f>
        <v>92</v>
      </c>
      <c r="BN134" s="1">
        <f>IFERROR(VLOOKUP($B134,'8月総数'!$A$8:$BV$90,市町村別自殺者集計表!BN$160,FALSE),0)</f>
        <v>33</v>
      </c>
      <c r="BO134" s="1">
        <f>IFERROR(VLOOKUP($B134,'8月総数'!$A$8:$BV$90,市町村別自殺者集計表!BO$160,FALSE),0)</f>
        <v>10</v>
      </c>
      <c r="BP134" s="1">
        <f>IFERROR(VLOOKUP($B134,'8月総数'!$A$8:$BV$90,市町村別自殺者集計表!BP$160,FALSE),0)</f>
        <v>8</v>
      </c>
      <c r="BQ134" s="1">
        <f>IFERROR(VLOOKUP($B134,'8月総数'!$A$8:$BV$90,市町村別自殺者集計表!BQ$160,FALSE),0)</f>
        <v>3</v>
      </c>
      <c r="BR134" s="1">
        <f>IFERROR(VLOOKUP($B134,'8月総数'!$A$8:$BV$90,市町村別自殺者集計表!BR$160,FALSE),0)</f>
        <v>11</v>
      </c>
      <c r="BS134" s="1">
        <f>IFERROR(VLOOKUP($B134,'8月総数'!$A$8:$BV$90,市町村別自殺者集計表!BS$160,FALSE),0)</f>
        <v>5</v>
      </c>
      <c r="BT134" s="1">
        <f>IFERROR(VLOOKUP($B134,'8月総数'!$A$8:$BV$90,市町村別自殺者集計表!BT$160,FALSE),0)</f>
        <v>21</v>
      </c>
      <c r="BU134" s="1">
        <f>IFERROR(VLOOKUP($B134,'8月総数'!$A$8:$BV$90,市町村別自殺者集計表!BU$160,FALSE),0)</f>
        <v>85</v>
      </c>
      <c r="BV134" s="1">
        <f>IFERROR(VLOOKUP($B134,'8月総数'!$A$8:$BV$90,市町村別自殺者集計表!BV$160,FALSE),0)</f>
        <v>7</v>
      </c>
    </row>
    <row r="135" spans="1:74" hidden="1" x14ac:dyDescent="0.2">
      <c r="A135" s="1" t="s">
        <v>342</v>
      </c>
      <c r="B135" s="128">
        <f t="shared" si="50"/>
        <v>270000</v>
      </c>
      <c r="C135" s="128" t="str">
        <f t="shared" si="51"/>
        <v>大阪府</v>
      </c>
      <c r="E135" s="1">
        <f>IFERROR(VLOOKUP($B135,'9月男'!$A$8:$BV$90,市町村別自殺者集計表!E$160,FALSE),0)</f>
        <v>76</v>
      </c>
      <c r="F135" s="1">
        <f>IFERROR(VLOOKUP($B135,'9月男'!$A$8:$BV$90,市町村別自殺者集計表!F$160,FALSE),0)</f>
        <v>1.7977830023875001</v>
      </c>
      <c r="G135" s="1">
        <f>IFERROR(VLOOKUP($B135,'9月男'!$A$8:$BV$90,市町村別自殺者集計表!G$160,FALSE),0)</f>
        <v>21.873026529048001</v>
      </c>
      <c r="H135" s="1">
        <f>IFERROR(VLOOKUP($B135,'9月男'!$A$8:$BV$90,市町村別自殺者集計表!H$160,FALSE),0)</f>
        <v>0</v>
      </c>
      <c r="I135" s="1">
        <f>IFERROR(VLOOKUP($B135,'9月男'!$A$8:$BV$90,市町村別自殺者集計表!I$160,FALSE),0)</f>
        <v>9</v>
      </c>
      <c r="J135" s="1">
        <f>IFERROR(VLOOKUP($B135,'9月男'!$A$8:$BV$90,市町村別自殺者集計表!J$160,FALSE),0)</f>
        <v>7</v>
      </c>
      <c r="K135" s="1">
        <f>IFERROR(VLOOKUP($B135,'9月男'!$A$8:$BV$90,市町村別自殺者集計表!K$160,FALSE),0)</f>
        <v>12</v>
      </c>
      <c r="L135" s="1">
        <f>IFERROR(VLOOKUP($B135,'9月男'!$A$8:$BV$90,市町村別自殺者集計表!L$160,FALSE),0)</f>
        <v>14</v>
      </c>
      <c r="M135" s="1">
        <f>IFERROR(VLOOKUP($B135,'9月男'!$A$8:$BV$90,市町村別自殺者集計表!M$160,FALSE),0)</f>
        <v>8</v>
      </c>
      <c r="N135" s="1">
        <f>IFERROR(VLOOKUP($B135,'9月男'!$A$8:$BV$90,市町村別自殺者集計表!N$160,FALSE),0)</f>
        <v>15</v>
      </c>
      <c r="O135" s="1">
        <f>IFERROR(VLOOKUP($B135,'9月男'!$A$8:$BV$90,市町村別自殺者集計表!O$160,FALSE),0)</f>
        <v>11</v>
      </c>
      <c r="P135" s="1">
        <f>IFERROR(VLOOKUP($B135,'9月男'!$A$8:$BV$90,市町村別自殺者集計表!P$160,FALSE),0)</f>
        <v>0</v>
      </c>
      <c r="Q135" s="1">
        <f>IFERROR(VLOOKUP($B135,'9月男'!$A$8:$BV$90,市町村別自殺者集計表!Q$160,FALSE),0)</f>
        <v>33</v>
      </c>
      <c r="R135" s="1">
        <f>IFERROR(VLOOKUP($B135,'9月男'!$A$8:$BV$90,市町村別自殺者集計表!R$160,FALSE),0)</f>
        <v>43</v>
      </c>
      <c r="S135" s="1">
        <f>IFERROR(VLOOKUP($B135,'9月男'!$A$8:$BV$90,市町村別自殺者集計表!S$160,FALSE),0)</f>
        <v>0</v>
      </c>
      <c r="T135" s="1">
        <f>IFERROR(VLOOKUP($B135,'9月男'!$A$8:$BV$90,市町村別自殺者集計表!T$160,FALSE),0)</f>
        <v>27</v>
      </c>
      <c r="U135" s="1">
        <f>IFERROR(VLOOKUP($B135,'9月男'!$A$8:$BV$90,市町村別自殺者集計表!U$160,FALSE),0)</f>
        <v>44</v>
      </c>
      <c r="V135" s="1">
        <f>IFERROR(VLOOKUP($B135,'9月男'!$A$8:$BV$90,市町村別自殺者集計表!V$160,FALSE),0)</f>
        <v>1</v>
      </c>
      <c r="W135" s="1">
        <f>IFERROR(VLOOKUP($B135,'9月男'!$A$8:$BV$90,市町村別自殺者集計表!W$160,FALSE),0)</f>
        <v>43</v>
      </c>
      <c r="X135" s="1">
        <f>IFERROR(VLOOKUP($B135,'9月男'!$A$8:$BV$90,市町村別自殺者集計表!X$160,FALSE),0)</f>
        <v>1</v>
      </c>
      <c r="Y135" s="1">
        <f>IFERROR(VLOOKUP($B135,'9月男'!$A$8:$BV$90,市町村別自殺者集計表!Y$160,FALSE),0)</f>
        <v>8</v>
      </c>
      <c r="Z135" s="1">
        <f>IFERROR(VLOOKUP($B135,'9月男'!$A$8:$BV$90,市町村別自殺者集計表!Z$160,FALSE),0)</f>
        <v>25</v>
      </c>
      <c r="AA135" s="1">
        <f>IFERROR(VLOOKUP($B135,'9月男'!$A$8:$BV$90,市町村別自殺者集計表!AA$160,FALSE),0)</f>
        <v>9</v>
      </c>
      <c r="AB135" s="1">
        <f>IFERROR(VLOOKUP($B135,'9月男'!$A$8:$BV$90,市町村別自殺者集計表!AB$160,FALSE),0)</f>
        <v>5</v>
      </c>
      <c r="AC135" s="1">
        <f>IFERROR(VLOOKUP($B135,'9月男'!$A$8:$BV$90,市町村別自殺者集計表!AC$160,FALSE),0)</f>
        <v>49</v>
      </c>
      <c r="AD135" s="1">
        <f>IFERROR(VLOOKUP($B135,'9月男'!$A$8:$BV$90,市町村別自殺者集計表!AD$160,FALSE),0)</f>
        <v>4</v>
      </c>
      <c r="AE135" s="1">
        <f>IFERROR(VLOOKUP($B135,'9月男'!$A$8:$BV$90,市町村別自殺者集計表!AE$160,FALSE),0)</f>
        <v>1</v>
      </c>
      <c r="AF135" s="1">
        <f>IFERROR(VLOOKUP($B135,'9月男'!$A$8:$BV$90,市町村別自殺者集計表!AF$160,FALSE),0)</f>
        <v>3</v>
      </c>
      <c r="AG135" s="1">
        <f>IFERROR(VLOOKUP($B135,'9月男'!$A$8:$BV$90,市町村別自殺者集計表!AG$160,FALSE),0)</f>
        <v>0</v>
      </c>
      <c r="AH135" s="1">
        <f>IFERROR(VLOOKUP($B135,'9月男'!$A$8:$BV$90,市町村別自殺者集計表!AH$160,FALSE),0)</f>
        <v>19</v>
      </c>
      <c r="AI135" s="1">
        <f>IFERROR(VLOOKUP($B135,'9月男'!$A$8:$BV$90,市町村別自殺者集計表!AI$160,FALSE),0)</f>
        <v>0</v>
      </c>
      <c r="AJ135" s="1">
        <f>IFERROR(VLOOKUP($B135,'9月男'!$A$8:$BV$90,市町村別自殺者集計表!AJ$160,FALSE),0)</f>
        <v>51</v>
      </c>
      <c r="AK135" s="1">
        <f>IFERROR(VLOOKUP($B135,'9月男'!$A$8:$BV$90,市町村別自殺者集計表!AK$160,FALSE),0)</f>
        <v>0</v>
      </c>
      <c r="AL135" s="1">
        <f>IFERROR(VLOOKUP($B135,'9月男'!$A$8:$BV$90,市町村別自殺者集計表!AL$160,FALSE),0)</f>
        <v>3</v>
      </c>
      <c r="AM135" s="1">
        <f>IFERROR(VLOOKUP($B135,'9月男'!$A$8:$BV$90,市町村別自殺者集計表!AM$160,FALSE),0)</f>
        <v>9</v>
      </c>
      <c r="AN135" s="1">
        <f>IFERROR(VLOOKUP($B135,'9月男'!$A$8:$BV$90,市町村別自殺者集計表!AN$160,FALSE),0)</f>
        <v>5</v>
      </c>
      <c r="AO135" s="1">
        <f>IFERROR(VLOOKUP($B135,'9月男'!$A$8:$BV$90,市町村別自殺者集計表!AO$160,FALSE),0)</f>
        <v>8</v>
      </c>
      <c r="AP135" s="1">
        <f>IFERROR(VLOOKUP($B135,'9月男'!$A$8:$BV$90,市町村別自殺者集計表!AP$160,FALSE),0)</f>
        <v>0</v>
      </c>
      <c r="AQ135" s="1">
        <f>IFERROR(VLOOKUP($B135,'9月男'!$A$8:$BV$90,市町村別自殺者集計表!AQ$160,FALSE),0)</f>
        <v>7</v>
      </c>
      <c r="AR135" s="1">
        <f>IFERROR(VLOOKUP($B135,'9月男'!$A$8:$BV$90,市町村別自殺者集計表!AR$160,FALSE),0)</f>
        <v>6</v>
      </c>
      <c r="AS135" s="1">
        <f>IFERROR(VLOOKUP($B135,'9月男'!$A$8:$BV$90,市町村別自殺者集計表!AS$160,FALSE),0)</f>
        <v>8</v>
      </c>
      <c r="AT135" s="1">
        <f>IFERROR(VLOOKUP($B135,'9月男'!$A$8:$BV$90,市町村別自殺者集計表!AT$160,FALSE),0)</f>
        <v>2</v>
      </c>
      <c r="AU135" s="1">
        <f>IFERROR(VLOOKUP($B135,'9月男'!$A$8:$BV$90,市町村別自殺者集計表!AU$160,FALSE),0)</f>
        <v>3</v>
      </c>
      <c r="AV135" s="1">
        <f>IFERROR(VLOOKUP($B135,'9月男'!$A$8:$BV$90,市町村別自殺者集計表!AV$160,FALSE),0)</f>
        <v>3</v>
      </c>
      <c r="AW135" s="1">
        <f>IFERROR(VLOOKUP($B135,'9月男'!$A$8:$BV$90,市町村別自殺者集計表!AW$160,FALSE),0)</f>
        <v>5</v>
      </c>
      <c r="AX135" s="1">
        <f>IFERROR(VLOOKUP($B135,'9月男'!$A$8:$BV$90,市町村別自殺者集計表!AX$160,FALSE),0)</f>
        <v>3</v>
      </c>
      <c r="AY135" s="1">
        <f>IFERROR(VLOOKUP($B135,'9月男'!$A$8:$BV$90,市町村別自殺者集計表!AY$160,FALSE),0)</f>
        <v>5</v>
      </c>
      <c r="AZ135" s="1">
        <f>IFERROR(VLOOKUP($B135,'9月男'!$A$8:$BV$90,市町村別自殺者集計表!AZ$160,FALSE),0)</f>
        <v>3</v>
      </c>
      <c r="BA135" s="1">
        <f>IFERROR(VLOOKUP($B135,'9月男'!$A$8:$BV$90,市町村別自殺者集計表!BA$160,FALSE),0)</f>
        <v>2</v>
      </c>
      <c r="BB135" s="1">
        <f>IFERROR(VLOOKUP($B135,'9月男'!$A$8:$BV$90,市町村別自殺者集計表!BB$160,FALSE),0)</f>
        <v>4</v>
      </c>
      <c r="BC135" s="1">
        <f>IFERROR(VLOOKUP($B135,'9月男'!$A$8:$BV$90,市町村別自殺者集計表!BC$160,FALSE),0)</f>
        <v>25</v>
      </c>
      <c r="BD135" s="1">
        <f>IFERROR(VLOOKUP($B135,'9月男'!$A$8:$BV$90,市町村別自殺者集計表!BD$160,FALSE),0)</f>
        <v>12</v>
      </c>
      <c r="BE135" s="1">
        <f>IFERROR(VLOOKUP($B135,'9月男'!$A$8:$BV$90,市町村別自殺者集計表!BE$160,FALSE),0)</f>
        <v>10</v>
      </c>
      <c r="BF135" s="1">
        <f>IFERROR(VLOOKUP($B135,'9月男'!$A$8:$BV$90,市町村別自殺者集計表!BF$160,FALSE),0)</f>
        <v>16</v>
      </c>
      <c r="BG135" s="1">
        <f>IFERROR(VLOOKUP($B135,'9月男'!$A$8:$BV$90,市町村別自殺者集計表!BG$160,FALSE),0)</f>
        <v>9</v>
      </c>
      <c r="BH135" s="1">
        <f>IFERROR(VLOOKUP($B135,'9月男'!$A$8:$BV$90,市町村別自殺者集計表!BH$160,FALSE),0)</f>
        <v>7</v>
      </c>
      <c r="BI135" s="1">
        <f>IFERROR(VLOOKUP($B135,'9月男'!$A$8:$BV$90,市町村別自殺者集計表!BI$160,FALSE),0)</f>
        <v>11</v>
      </c>
      <c r="BJ135" s="1">
        <f>IFERROR(VLOOKUP($B135,'9月男'!$A$8:$BV$90,市町村別自殺者集計表!BJ$160,FALSE),0)</f>
        <v>10</v>
      </c>
      <c r="BK135" s="1">
        <f>IFERROR(VLOOKUP($B135,'9月男'!$A$8:$BV$90,市町村別自殺者集計表!BK$160,FALSE),0)</f>
        <v>1</v>
      </c>
      <c r="BL135" s="1">
        <f>IFERROR(VLOOKUP($B135,'9月男'!$A$8:$BV$90,市町村別自殺者集計表!BL$160,FALSE),0)</f>
        <v>16</v>
      </c>
      <c r="BM135" s="1">
        <f>IFERROR(VLOOKUP($B135,'9月男'!$A$8:$BV$90,市町村別自殺者集計表!BM$160,FALSE),0)</f>
        <v>50</v>
      </c>
      <c r="BN135" s="1">
        <f>IFERROR(VLOOKUP($B135,'9月男'!$A$8:$BV$90,市町村別自殺者集計表!BN$160,FALSE),0)</f>
        <v>25</v>
      </c>
      <c r="BO135" s="1">
        <f>IFERROR(VLOOKUP($B135,'9月男'!$A$8:$BV$90,市町村別自殺者集計表!BO$160,FALSE),0)</f>
        <v>9</v>
      </c>
      <c r="BP135" s="1">
        <f>IFERROR(VLOOKUP($B135,'9月男'!$A$8:$BV$90,市町村別自殺者集計表!BP$160,FALSE),0)</f>
        <v>3</v>
      </c>
      <c r="BQ135" s="1">
        <f>IFERROR(VLOOKUP($B135,'9月男'!$A$8:$BV$90,市町村別自殺者集計表!BQ$160,FALSE),0)</f>
        <v>0</v>
      </c>
      <c r="BR135" s="1">
        <f>IFERROR(VLOOKUP($B135,'9月男'!$A$8:$BV$90,市町村別自殺者集計表!BR$160,FALSE),0)</f>
        <v>8</v>
      </c>
      <c r="BS135" s="1">
        <f>IFERROR(VLOOKUP($B135,'9月男'!$A$8:$BV$90,市町村別自殺者集計表!BS$160,FALSE),0)</f>
        <v>1</v>
      </c>
      <c r="BT135" s="1">
        <f>IFERROR(VLOOKUP($B135,'9月男'!$A$8:$BV$90,市町村別自殺者集計表!BT$160,FALSE),0)</f>
        <v>14</v>
      </c>
      <c r="BU135" s="1">
        <f>IFERROR(VLOOKUP($B135,'9月男'!$A$8:$BV$90,市町村別自殺者集計表!BU$160,FALSE),0)</f>
        <v>58</v>
      </c>
      <c r="BV135" s="1">
        <f>IFERROR(VLOOKUP($B135,'9月男'!$A$8:$BV$90,市町村別自殺者集計表!BV$160,FALSE),0)</f>
        <v>4</v>
      </c>
    </row>
    <row r="136" spans="1:74" hidden="1" x14ac:dyDescent="0.2">
      <c r="A136" s="1" t="s">
        <v>343</v>
      </c>
      <c r="B136" s="128">
        <f t="shared" si="50"/>
        <v>270000</v>
      </c>
      <c r="C136" s="128" t="str">
        <f t="shared" si="51"/>
        <v>大阪府</v>
      </c>
      <c r="E136" s="1">
        <f>IFERROR(VLOOKUP($B136,'9月女'!$A$8:$BV$90,市町村別自殺者集計表!E$160,FALSE),0)</f>
        <v>47</v>
      </c>
      <c r="F136" s="1">
        <f>IFERROR(VLOOKUP($B136,'9月女'!$A$8:$BV$90,市町村別自殺者集計表!F$160,FALSE),0)</f>
        <v>1.0313821046866001</v>
      </c>
      <c r="G136" s="1">
        <f>IFERROR(VLOOKUP($B136,'9月女'!$A$8:$BV$90,市町村別自殺者集計表!G$160,FALSE),0)</f>
        <v>12.548482273687</v>
      </c>
      <c r="H136" s="1">
        <f>IFERROR(VLOOKUP($B136,'9月女'!$A$8:$BV$90,市町村別自殺者集計表!H$160,FALSE),0)</f>
        <v>3</v>
      </c>
      <c r="I136" s="1">
        <f>IFERROR(VLOOKUP($B136,'9月女'!$A$8:$BV$90,市町村別自殺者集計表!I$160,FALSE),0)</f>
        <v>5</v>
      </c>
      <c r="J136" s="1">
        <f>IFERROR(VLOOKUP($B136,'9月女'!$A$8:$BV$90,市町村別自殺者集計表!J$160,FALSE),0)</f>
        <v>7</v>
      </c>
      <c r="K136" s="1">
        <f>IFERROR(VLOOKUP($B136,'9月女'!$A$8:$BV$90,市町村別自殺者集計表!K$160,FALSE),0)</f>
        <v>6</v>
      </c>
      <c r="L136" s="1">
        <f>IFERROR(VLOOKUP($B136,'9月女'!$A$8:$BV$90,市町村別自殺者集計表!L$160,FALSE),0)</f>
        <v>7</v>
      </c>
      <c r="M136" s="1">
        <f>IFERROR(VLOOKUP($B136,'9月女'!$A$8:$BV$90,市町村別自殺者集計表!M$160,FALSE),0)</f>
        <v>5</v>
      </c>
      <c r="N136" s="1">
        <f>IFERROR(VLOOKUP($B136,'9月女'!$A$8:$BV$90,市町村別自殺者集計表!N$160,FALSE),0)</f>
        <v>9</v>
      </c>
      <c r="O136" s="1">
        <f>IFERROR(VLOOKUP($B136,'9月女'!$A$8:$BV$90,市町村別自殺者集計表!O$160,FALSE),0)</f>
        <v>5</v>
      </c>
      <c r="P136" s="1">
        <f>IFERROR(VLOOKUP($B136,'9月女'!$A$8:$BV$90,市町村別自殺者集計表!P$160,FALSE),0)</f>
        <v>0</v>
      </c>
      <c r="Q136" s="1">
        <f>IFERROR(VLOOKUP($B136,'9月女'!$A$8:$BV$90,市町村別自殺者集計表!Q$160,FALSE),0)</f>
        <v>35</v>
      </c>
      <c r="R136" s="1">
        <f>IFERROR(VLOOKUP($B136,'9月女'!$A$8:$BV$90,市町村別自殺者集計表!R$160,FALSE),0)</f>
        <v>12</v>
      </c>
      <c r="S136" s="1">
        <f>IFERROR(VLOOKUP($B136,'9月女'!$A$8:$BV$90,市町村別自殺者集計表!S$160,FALSE),0)</f>
        <v>0</v>
      </c>
      <c r="T136" s="1">
        <f>IFERROR(VLOOKUP($B136,'9月女'!$A$8:$BV$90,市町村別自殺者集計表!T$160,FALSE),0)</f>
        <v>14</v>
      </c>
      <c r="U136" s="1">
        <f>IFERROR(VLOOKUP($B136,'9月女'!$A$8:$BV$90,市町村別自殺者集計表!U$160,FALSE),0)</f>
        <v>33</v>
      </c>
      <c r="V136" s="1">
        <f>IFERROR(VLOOKUP($B136,'9月女'!$A$8:$BV$90,市町村別自殺者集計表!V$160,FALSE),0)</f>
        <v>2</v>
      </c>
      <c r="W136" s="1">
        <f>IFERROR(VLOOKUP($B136,'9月女'!$A$8:$BV$90,市町村別自殺者集計表!W$160,FALSE),0)</f>
        <v>31</v>
      </c>
      <c r="X136" s="1">
        <f>IFERROR(VLOOKUP($B136,'9月女'!$A$8:$BV$90,市町村別自殺者集計表!X$160,FALSE),0)</f>
        <v>7</v>
      </c>
      <c r="Y136" s="1">
        <f>IFERROR(VLOOKUP($B136,'9月女'!$A$8:$BV$90,市町村別自殺者集計表!Y$160,FALSE),0)</f>
        <v>1</v>
      </c>
      <c r="Z136" s="1">
        <f>IFERROR(VLOOKUP($B136,'9月女'!$A$8:$BV$90,市町村別自殺者集計表!Z$160,FALSE),0)</f>
        <v>18</v>
      </c>
      <c r="AA136" s="1">
        <f>IFERROR(VLOOKUP($B136,'9月女'!$A$8:$BV$90,市町村別自殺者集計表!AA$160,FALSE),0)</f>
        <v>5</v>
      </c>
      <c r="AB136" s="1">
        <f>IFERROR(VLOOKUP($B136,'9月女'!$A$8:$BV$90,市町村別自殺者集計表!AB$160,FALSE),0)</f>
        <v>0</v>
      </c>
      <c r="AC136" s="1">
        <f>IFERROR(VLOOKUP($B136,'9月女'!$A$8:$BV$90,市町村別自殺者集計表!AC$160,FALSE),0)</f>
        <v>34</v>
      </c>
      <c r="AD136" s="1">
        <f>IFERROR(VLOOKUP($B136,'9月女'!$A$8:$BV$90,市町村別自殺者集計表!AD$160,FALSE),0)</f>
        <v>5</v>
      </c>
      <c r="AE136" s="1">
        <f>IFERROR(VLOOKUP($B136,'9月女'!$A$8:$BV$90,市町村別自殺者集計表!AE$160,FALSE),0)</f>
        <v>1</v>
      </c>
      <c r="AF136" s="1">
        <f>IFERROR(VLOOKUP($B136,'9月女'!$A$8:$BV$90,市町村別自殺者集計表!AF$160,FALSE),0)</f>
        <v>0</v>
      </c>
      <c r="AG136" s="1">
        <f>IFERROR(VLOOKUP($B136,'9月女'!$A$8:$BV$90,市町村別自殺者集計表!AG$160,FALSE),0)</f>
        <v>0</v>
      </c>
      <c r="AH136" s="1">
        <f>IFERROR(VLOOKUP($B136,'9月女'!$A$8:$BV$90,市町村別自殺者集計表!AH$160,FALSE),0)</f>
        <v>7</v>
      </c>
      <c r="AI136" s="1">
        <f>IFERROR(VLOOKUP($B136,'9月女'!$A$8:$BV$90,市町村別自殺者集計表!AI$160,FALSE),0)</f>
        <v>0</v>
      </c>
      <c r="AJ136" s="1">
        <f>IFERROR(VLOOKUP($B136,'9月女'!$A$8:$BV$90,市町村別自殺者集計表!AJ$160,FALSE),0)</f>
        <v>27</v>
      </c>
      <c r="AK136" s="1">
        <f>IFERROR(VLOOKUP($B136,'9月女'!$A$8:$BV$90,市町村別自殺者集計表!AK$160,FALSE),0)</f>
        <v>0</v>
      </c>
      <c r="AL136" s="1">
        <f>IFERROR(VLOOKUP($B136,'9月女'!$A$8:$BV$90,市町村別自殺者集計表!AL$160,FALSE),0)</f>
        <v>0</v>
      </c>
      <c r="AM136" s="1">
        <f>IFERROR(VLOOKUP($B136,'9月女'!$A$8:$BV$90,市町村別自殺者集計表!AM$160,FALSE),0)</f>
        <v>13</v>
      </c>
      <c r="AN136" s="1">
        <f>IFERROR(VLOOKUP($B136,'9月女'!$A$8:$BV$90,市町村別自殺者集計表!AN$160,FALSE),0)</f>
        <v>4</v>
      </c>
      <c r="AO136" s="1">
        <f>IFERROR(VLOOKUP($B136,'9月女'!$A$8:$BV$90,市町村別自殺者集計表!AO$160,FALSE),0)</f>
        <v>3</v>
      </c>
      <c r="AP136" s="1">
        <f>IFERROR(VLOOKUP($B136,'9月女'!$A$8:$BV$90,市町村別自殺者集計表!AP$160,FALSE),0)</f>
        <v>0</v>
      </c>
      <c r="AQ136" s="1">
        <f>IFERROR(VLOOKUP($B136,'9月女'!$A$8:$BV$90,市町村別自殺者集計表!AQ$160,FALSE),0)</f>
        <v>5</v>
      </c>
      <c r="AR136" s="1">
        <f>IFERROR(VLOOKUP($B136,'9月女'!$A$8:$BV$90,市町村別自殺者集計表!AR$160,FALSE),0)</f>
        <v>3</v>
      </c>
      <c r="AS136" s="1">
        <f>IFERROR(VLOOKUP($B136,'9月女'!$A$8:$BV$90,市町村別自殺者集計表!AS$160,FALSE),0)</f>
        <v>1</v>
      </c>
      <c r="AT136" s="1">
        <f>IFERROR(VLOOKUP($B136,'9月女'!$A$8:$BV$90,市町村別自殺者集計表!AT$160,FALSE),0)</f>
        <v>9</v>
      </c>
      <c r="AU136" s="1">
        <f>IFERROR(VLOOKUP($B136,'9月女'!$A$8:$BV$90,市町村別自殺者集計表!AU$160,FALSE),0)</f>
        <v>1</v>
      </c>
      <c r="AV136" s="1">
        <f>IFERROR(VLOOKUP($B136,'9月女'!$A$8:$BV$90,市町村別自殺者集計表!AV$160,FALSE),0)</f>
        <v>5</v>
      </c>
      <c r="AW136" s="1">
        <f>IFERROR(VLOOKUP($B136,'9月女'!$A$8:$BV$90,市町村別自殺者集計表!AW$160,FALSE),0)</f>
        <v>5</v>
      </c>
      <c r="AX136" s="1">
        <f>IFERROR(VLOOKUP($B136,'9月女'!$A$8:$BV$90,市町村別自殺者集計表!AX$160,FALSE),0)</f>
        <v>6</v>
      </c>
      <c r="AY136" s="1">
        <f>IFERROR(VLOOKUP($B136,'9月女'!$A$8:$BV$90,市町村別自殺者集計表!AY$160,FALSE),0)</f>
        <v>0</v>
      </c>
      <c r="AZ136" s="1">
        <f>IFERROR(VLOOKUP($B136,'9月女'!$A$8:$BV$90,市町村別自殺者集計表!AZ$160,FALSE),0)</f>
        <v>1</v>
      </c>
      <c r="BA136" s="1">
        <f>IFERROR(VLOOKUP($B136,'9月女'!$A$8:$BV$90,市町村別自殺者集計表!BA$160,FALSE),0)</f>
        <v>2</v>
      </c>
      <c r="BB136" s="1">
        <f>IFERROR(VLOOKUP($B136,'9月女'!$A$8:$BV$90,市町村別自殺者集計表!BB$160,FALSE),0)</f>
        <v>1</v>
      </c>
      <c r="BC136" s="1">
        <f>IFERROR(VLOOKUP($B136,'9月女'!$A$8:$BV$90,市町村別自殺者集計表!BC$160,FALSE),0)</f>
        <v>8</v>
      </c>
      <c r="BD136" s="1">
        <f>IFERROR(VLOOKUP($B136,'9月女'!$A$8:$BV$90,市町村別自殺者集計表!BD$160,FALSE),0)</f>
        <v>4</v>
      </c>
      <c r="BE136" s="1">
        <f>IFERROR(VLOOKUP($B136,'9月女'!$A$8:$BV$90,市町村別自殺者集計表!BE$160,FALSE),0)</f>
        <v>3</v>
      </c>
      <c r="BF136" s="1">
        <f>IFERROR(VLOOKUP($B136,'9月女'!$A$8:$BV$90,市町村別自殺者集計表!BF$160,FALSE),0)</f>
        <v>11</v>
      </c>
      <c r="BG136" s="1">
        <f>IFERROR(VLOOKUP($B136,'9月女'!$A$8:$BV$90,市町村別自殺者集計表!BG$160,FALSE),0)</f>
        <v>6</v>
      </c>
      <c r="BH136" s="1">
        <f>IFERROR(VLOOKUP($B136,'9月女'!$A$8:$BV$90,市町村別自殺者集計表!BH$160,FALSE),0)</f>
        <v>6</v>
      </c>
      <c r="BI136" s="1">
        <f>IFERROR(VLOOKUP($B136,'9月女'!$A$8:$BV$90,市町村別自殺者集計表!BI$160,FALSE),0)</f>
        <v>10</v>
      </c>
      <c r="BJ136" s="1">
        <f>IFERROR(VLOOKUP($B136,'9月女'!$A$8:$BV$90,市町村別自殺者集計表!BJ$160,FALSE),0)</f>
        <v>7</v>
      </c>
      <c r="BK136" s="1">
        <f>IFERROR(VLOOKUP($B136,'9月女'!$A$8:$BV$90,市町村別自殺者集計表!BK$160,FALSE),0)</f>
        <v>0</v>
      </c>
      <c r="BL136" s="1">
        <f>IFERROR(VLOOKUP($B136,'9月女'!$A$8:$BV$90,市町村別自殺者集計表!BL$160,FALSE),0)</f>
        <v>21</v>
      </c>
      <c r="BM136" s="1">
        <f>IFERROR(VLOOKUP($B136,'9月女'!$A$8:$BV$90,市町村別自殺者集計表!BM$160,FALSE),0)</f>
        <v>48</v>
      </c>
      <c r="BN136" s="1">
        <f>IFERROR(VLOOKUP($B136,'9月女'!$A$8:$BV$90,市町村別自殺者集計表!BN$160,FALSE),0)</f>
        <v>4</v>
      </c>
      <c r="BO136" s="1">
        <f>IFERROR(VLOOKUP($B136,'9月女'!$A$8:$BV$90,市町村別自殺者集計表!BO$160,FALSE),0)</f>
        <v>1</v>
      </c>
      <c r="BP136" s="1">
        <f>IFERROR(VLOOKUP($B136,'9月女'!$A$8:$BV$90,市町村別自殺者集計表!BP$160,FALSE),0)</f>
        <v>3</v>
      </c>
      <c r="BQ136" s="1">
        <f>IFERROR(VLOOKUP($B136,'9月女'!$A$8:$BV$90,市町村別自殺者集計表!BQ$160,FALSE),0)</f>
        <v>0</v>
      </c>
      <c r="BR136" s="1">
        <f>IFERROR(VLOOKUP($B136,'9月女'!$A$8:$BV$90,市町村別自殺者集計表!BR$160,FALSE),0)</f>
        <v>6</v>
      </c>
      <c r="BS136" s="1">
        <f>IFERROR(VLOOKUP($B136,'9月女'!$A$8:$BV$90,市町村別自殺者集計表!BS$160,FALSE),0)</f>
        <v>0</v>
      </c>
      <c r="BT136" s="1">
        <f>IFERROR(VLOOKUP($B136,'9月女'!$A$8:$BV$90,市町村別自殺者集計表!BT$160,FALSE),0)</f>
        <v>20</v>
      </c>
      <c r="BU136" s="1">
        <f>IFERROR(VLOOKUP($B136,'9月女'!$A$8:$BV$90,市町村別自殺者集計表!BU$160,FALSE),0)</f>
        <v>27</v>
      </c>
      <c r="BV136" s="1">
        <f>IFERROR(VLOOKUP($B136,'9月女'!$A$8:$BV$90,市町村別自殺者集計表!BV$160,FALSE),0)</f>
        <v>0</v>
      </c>
    </row>
    <row r="137" spans="1:74" hidden="1" x14ac:dyDescent="0.2">
      <c r="A137" s="1" t="s">
        <v>344</v>
      </c>
      <c r="B137" s="128">
        <f t="shared" si="50"/>
        <v>270000</v>
      </c>
      <c r="C137" s="128" t="str">
        <f t="shared" si="51"/>
        <v>大阪府</v>
      </c>
      <c r="E137" s="1">
        <f>IFERROR(VLOOKUP($B137,'9月総数'!$A$8:$BV$90,市町村別自殺者集計表!E$160,FALSE),0)</f>
        <v>123</v>
      </c>
      <c r="F137" s="1">
        <f>IFERROR(VLOOKUP($B137,'9月総数'!$A$8:$BV$90,市町村別自殺者集計表!F$160,FALSE),0)</f>
        <v>1.40020611489363</v>
      </c>
      <c r="G137" s="1">
        <f>IFERROR(VLOOKUP($B137,'9月総数'!$A$8:$BV$90,市町村別自殺者集計表!G$160,FALSE),0)</f>
        <v>17.035841064539099</v>
      </c>
      <c r="H137" s="1">
        <f>IFERROR(VLOOKUP($B137,'9月総数'!$A$8:$BV$90,市町村別自殺者集計表!H$160,FALSE),0)</f>
        <v>3</v>
      </c>
      <c r="I137" s="1">
        <f>IFERROR(VLOOKUP($B137,'9月総数'!$A$8:$BV$90,市町村別自殺者集計表!I$160,FALSE),0)</f>
        <v>14</v>
      </c>
      <c r="J137" s="1">
        <f>IFERROR(VLOOKUP($B137,'9月総数'!$A$8:$BV$90,市町村別自殺者集計表!J$160,FALSE),0)</f>
        <v>14</v>
      </c>
      <c r="K137" s="1">
        <f>IFERROR(VLOOKUP($B137,'9月総数'!$A$8:$BV$90,市町村別自殺者集計表!K$160,FALSE),0)</f>
        <v>18</v>
      </c>
      <c r="L137" s="1">
        <f>IFERROR(VLOOKUP($B137,'9月総数'!$A$8:$BV$90,市町村別自殺者集計表!L$160,FALSE),0)</f>
        <v>21</v>
      </c>
      <c r="M137" s="1">
        <f>IFERROR(VLOOKUP($B137,'9月総数'!$A$8:$BV$90,市町村別自殺者集計表!M$160,FALSE),0)</f>
        <v>13</v>
      </c>
      <c r="N137" s="1">
        <f>IFERROR(VLOOKUP($B137,'9月総数'!$A$8:$BV$90,市町村別自殺者集計表!N$160,FALSE),0)</f>
        <v>24</v>
      </c>
      <c r="O137" s="1">
        <f>IFERROR(VLOOKUP($B137,'9月総数'!$A$8:$BV$90,市町村別自殺者集計表!O$160,FALSE),0)</f>
        <v>16</v>
      </c>
      <c r="P137" s="1">
        <f>IFERROR(VLOOKUP($B137,'9月総数'!$A$8:$BV$90,市町村別自殺者集計表!P$160,FALSE),0)</f>
        <v>0</v>
      </c>
      <c r="Q137" s="1">
        <f>IFERROR(VLOOKUP($B137,'9月総数'!$A$8:$BV$90,市町村別自殺者集計表!Q$160,FALSE),0)</f>
        <v>68</v>
      </c>
      <c r="R137" s="1">
        <f>IFERROR(VLOOKUP($B137,'9月総数'!$A$8:$BV$90,市町村別自殺者集計表!R$160,FALSE),0)</f>
        <v>55</v>
      </c>
      <c r="S137" s="1">
        <f>IFERROR(VLOOKUP($B137,'9月総数'!$A$8:$BV$90,市町村別自殺者集計表!S$160,FALSE),0)</f>
        <v>0</v>
      </c>
      <c r="T137" s="1">
        <f>IFERROR(VLOOKUP($B137,'9月総数'!$A$8:$BV$90,市町村別自殺者集計表!T$160,FALSE),0)</f>
        <v>41</v>
      </c>
      <c r="U137" s="1">
        <f>IFERROR(VLOOKUP($B137,'9月総数'!$A$8:$BV$90,市町村別自殺者集計表!U$160,FALSE),0)</f>
        <v>77</v>
      </c>
      <c r="V137" s="1">
        <f>IFERROR(VLOOKUP($B137,'9月総数'!$A$8:$BV$90,市町村別自殺者集計表!V$160,FALSE),0)</f>
        <v>3</v>
      </c>
      <c r="W137" s="1">
        <f>IFERROR(VLOOKUP($B137,'9月総数'!$A$8:$BV$90,市町村別自殺者集計表!W$160,FALSE),0)</f>
        <v>74</v>
      </c>
      <c r="X137" s="1">
        <f>IFERROR(VLOOKUP($B137,'9月総数'!$A$8:$BV$90,市町村別自殺者集計表!X$160,FALSE),0)</f>
        <v>8</v>
      </c>
      <c r="Y137" s="1">
        <f>IFERROR(VLOOKUP($B137,'9月総数'!$A$8:$BV$90,市町村別自殺者集計表!Y$160,FALSE),0)</f>
        <v>9</v>
      </c>
      <c r="Z137" s="1">
        <f>IFERROR(VLOOKUP($B137,'9月総数'!$A$8:$BV$90,市町村別自殺者集計表!Z$160,FALSE),0)</f>
        <v>43</v>
      </c>
      <c r="AA137" s="1">
        <f>IFERROR(VLOOKUP($B137,'9月総数'!$A$8:$BV$90,市町村別自殺者集計表!AA$160,FALSE),0)</f>
        <v>14</v>
      </c>
      <c r="AB137" s="1">
        <f>IFERROR(VLOOKUP($B137,'9月総数'!$A$8:$BV$90,市町村別自殺者集計表!AB$160,FALSE),0)</f>
        <v>5</v>
      </c>
      <c r="AC137" s="1">
        <f>IFERROR(VLOOKUP($B137,'9月総数'!$A$8:$BV$90,市町村別自殺者集計表!AC$160,FALSE),0)</f>
        <v>83</v>
      </c>
      <c r="AD137" s="1">
        <f>IFERROR(VLOOKUP($B137,'9月総数'!$A$8:$BV$90,市町村別自殺者集計表!AD$160,FALSE),0)</f>
        <v>9</v>
      </c>
      <c r="AE137" s="1">
        <f>IFERROR(VLOOKUP($B137,'9月総数'!$A$8:$BV$90,市町村別自殺者集計表!AE$160,FALSE),0)</f>
        <v>2</v>
      </c>
      <c r="AF137" s="1">
        <f>IFERROR(VLOOKUP($B137,'9月総数'!$A$8:$BV$90,市町村別自殺者集計表!AF$160,FALSE),0)</f>
        <v>3</v>
      </c>
      <c r="AG137" s="1">
        <f>IFERROR(VLOOKUP($B137,'9月総数'!$A$8:$BV$90,市町村別自殺者集計表!AG$160,FALSE),0)</f>
        <v>0</v>
      </c>
      <c r="AH137" s="1">
        <f>IFERROR(VLOOKUP($B137,'9月総数'!$A$8:$BV$90,市町村別自殺者集計表!AH$160,FALSE),0)</f>
        <v>26</v>
      </c>
      <c r="AI137" s="1">
        <f>IFERROR(VLOOKUP($B137,'9月総数'!$A$8:$BV$90,市町村別自殺者集計表!AI$160,FALSE),0)</f>
        <v>0</v>
      </c>
      <c r="AJ137" s="1">
        <f>IFERROR(VLOOKUP($B137,'9月総数'!$A$8:$BV$90,市町村別自殺者集計表!AJ$160,FALSE),0)</f>
        <v>78</v>
      </c>
      <c r="AK137" s="1">
        <f>IFERROR(VLOOKUP($B137,'9月総数'!$A$8:$BV$90,市町村別自殺者集計表!AK$160,FALSE),0)</f>
        <v>0</v>
      </c>
      <c r="AL137" s="1">
        <f>IFERROR(VLOOKUP($B137,'9月総数'!$A$8:$BV$90,市町村別自殺者集計表!AL$160,FALSE),0)</f>
        <v>3</v>
      </c>
      <c r="AM137" s="1">
        <f>IFERROR(VLOOKUP($B137,'9月総数'!$A$8:$BV$90,市町村別自殺者集計表!AM$160,FALSE),0)</f>
        <v>22</v>
      </c>
      <c r="AN137" s="1">
        <f>IFERROR(VLOOKUP($B137,'9月総数'!$A$8:$BV$90,市町村別自殺者集計表!AN$160,FALSE),0)</f>
        <v>9</v>
      </c>
      <c r="AO137" s="1">
        <f>IFERROR(VLOOKUP($B137,'9月総数'!$A$8:$BV$90,市町村別自殺者集計表!AO$160,FALSE),0)</f>
        <v>11</v>
      </c>
      <c r="AP137" s="1">
        <f>IFERROR(VLOOKUP($B137,'9月総数'!$A$8:$BV$90,市町村別自殺者集計表!AP$160,FALSE),0)</f>
        <v>0</v>
      </c>
      <c r="AQ137" s="1">
        <f>IFERROR(VLOOKUP($B137,'9月総数'!$A$8:$BV$90,市町村別自殺者集計表!AQ$160,FALSE),0)</f>
        <v>12</v>
      </c>
      <c r="AR137" s="1">
        <f>IFERROR(VLOOKUP($B137,'9月総数'!$A$8:$BV$90,市町村別自殺者集計表!AR$160,FALSE),0)</f>
        <v>9</v>
      </c>
      <c r="AS137" s="1">
        <f>IFERROR(VLOOKUP($B137,'9月総数'!$A$8:$BV$90,市町村別自殺者集計表!AS$160,FALSE),0)</f>
        <v>9</v>
      </c>
      <c r="AT137" s="1">
        <f>IFERROR(VLOOKUP($B137,'9月総数'!$A$8:$BV$90,市町村別自殺者集計表!AT$160,FALSE),0)</f>
        <v>11</v>
      </c>
      <c r="AU137" s="1">
        <f>IFERROR(VLOOKUP($B137,'9月総数'!$A$8:$BV$90,市町村別自殺者集計表!AU$160,FALSE),0)</f>
        <v>4</v>
      </c>
      <c r="AV137" s="1">
        <f>IFERROR(VLOOKUP($B137,'9月総数'!$A$8:$BV$90,市町村別自殺者集計表!AV$160,FALSE),0)</f>
        <v>8</v>
      </c>
      <c r="AW137" s="1">
        <f>IFERROR(VLOOKUP($B137,'9月総数'!$A$8:$BV$90,市町村別自殺者集計表!AW$160,FALSE),0)</f>
        <v>10</v>
      </c>
      <c r="AX137" s="1">
        <f>IFERROR(VLOOKUP($B137,'9月総数'!$A$8:$BV$90,市町村別自殺者集計表!AX$160,FALSE),0)</f>
        <v>9</v>
      </c>
      <c r="AY137" s="1">
        <f>IFERROR(VLOOKUP($B137,'9月総数'!$A$8:$BV$90,市町村別自殺者集計表!AY$160,FALSE),0)</f>
        <v>5</v>
      </c>
      <c r="AZ137" s="1">
        <f>IFERROR(VLOOKUP($B137,'9月総数'!$A$8:$BV$90,市町村別自殺者集計表!AZ$160,FALSE),0)</f>
        <v>4</v>
      </c>
      <c r="BA137" s="1">
        <f>IFERROR(VLOOKUP($B137,'9月総数'!$A$8:$BV$90,市町村別自殺者集計表!BA$160,FALSE),0)</f>
        <v>4</v>
      </c>
      <c r="BB137" s="1">
        <f>IFERROR(VLOOKUP($B137,'9月総数'!$A$8:$BV$90,市町村別自殺者集計表!BB$160,FALSE),0)</f>
        <v>5</v>
      </c>
      <c r="BC137" s="1">
        <f>IFERROR(VLOOKUP($B137,'9月総数'!$A$8:$BV$90,市町村別自殺者集計表!BC$160,FALSE),0)</f>
        <v>33</v>
      </c>
      <c r="BD137" s="1">
        <f>IFERROR(VLOOKUP($B137,'9月総数'!$A$8:$BV$90,市町村別自殺者集計表!BD$160,FALSE),0)</f>
        <v>16</v>
      </c>
      <c r="BE137" s="1">
        <f>IFERROR(VLOOKUP($B137,'9月総数'!$A$8:$BV$90,市町村別自殺者集計表!BE$160,FALSE),0)</f>
        <v>13</v>
      </c>
      <c r="BF137" s="1">
        <f>IFERROR(VLOOKUP($B137,'9月総数'!$A$8:$BV$90,市町村別自殺者集計表!BF$160,FALSE),0)</f>
        <v>27</v>
      </c>
      <c r="BG137" s="1">
        <f>IFERROR(VLOOKUP($B137,'9月総数'!$A$8:$BV$90,市町村別自殺者集計表!BG$160,FALSE),0)</f>
        <v>15</v>
      </c>
      <c r="BH137" s="1">
        <f>IFERROR(VLOOKUP($B137,'9月総数'!$A$8:$BV$90,市町村別自殺者集計表!BH$160,FALSE),0)</f>
        <v>13</v>
      </c>
      <c r="BI137" s="1">
        <f>IFERROR(VLOOKUP($B137,'9月総数'!$A$8:$BV$90,市町村別自殺者集計表!BI$160,FALSE),0)</f>
        <v>21</v>
      </c>
      <c r="BJ137" s="1">
        <f>IFERROR(VLOOKUP($B137,'9月総数'!$A$8:$BV$90,市町村別自殺者集計表!BJ$160,FALSE),0)</f>
        <v>17</v>
      </c>
      <c r="BK137" s="1">
        <f>IFERROR(VLOOKUP($B137,'9月総数'!$A$8:$BV$90,市町村別自殺者集計表!BK$160,FALSE),0)</f>
        <v>1</v>
      </c>
      <c r="BL137" s="1">
        <f>IFERROR(VLOOKUP($B137,'9月総数'!$A$8:$BV$90,市町村別自殺者集計表!BL$160,FALSE),0)</f>
        <v>37</v>
      </c>
      <c r="BM137" s="1">
        <f>IFERROR(VLOOKUP($B137,'9月総数'!$A$8:$BV$90,市町村別自殺者集計表!BM$160,FALSE),0)</f>
        <v>98</v>
      </c>
      <c r="BN137" s="1">
        <f>IFERROR(VLOOKUP($B137,'9月総数'!$A$8:$BV$90,市町村別自殺者集計表!BN$160,FALSE),0)</f>
        <v>29</v>
      </c>
      <c r="BO137" s="1">
        <f>IFERROR(VLOOKUP($B137,'9月総数'!$A$8:$BV$90,市町村別自殺者集計表!BO$160,FALSE),0)</f>
        <v>10</v>
      </c>
      <c r="BP137" s="1">
        <f>IFERROR(VLOOKUP($B137,'9月総数'!$A$8:$BV$90,市町村別自殺者集計表!BP$160,FALSE),0)</f>
        <v>6</v>
      </c>
      <c r="BQ137" s="1">
        <f>IFERROR(VLOOKUP($B137,'9月総数'!$A$8:$BV$90,市町村別自殺者集計表!BQ$160,FALSE),0)</f>
        <v>0</v>
      </c>
      <c r="BR137" s="1">
        <f>IFERROR(VLOOKUP($B137,'9月総数'!$A$8:$BV$90,市町村別自殺者集計表!BR$160,FALSE),0)</f>
        <v>14</v>
      </c>
      <c r="BS137" s="1">
        <f>IFERROR(VLOOKUP($B137,'9月総数'!$A$8:$BV$90,市町村別自殺者集計表!BS$160,FALSE),0)</f>
        <v>1</v>
      </c>
      <c r="BT137" s="1">
        <f>IFERROR(VLOOKUP($B137,'9月総数'!$A$8:$BV$90,市町村別自殺者集計表!BT$160,FALSE),0)</f>
        <v>34</v>
      </c>
      <c r="BU137" s="1">
        <f>IFERROR(VLOOKUP($B137,'9月総数'!$A$8:$BV$90,市町村別自殺者集計表!BU$160,FALSE),0)</f>
        <v>85</v>
      </c>
      <c r="BV137" s="1">
        <f>IFERROR(VLOOKUP($B137,'9月総数'!$A$8:$BV$90,市町村別自殺者集計表!BV$160,FALSE),0)</f>
        <v>4</v>
      </c>
    </row>
    <row r="138" spans="1:74" hidden="1" x14ac:dyDescent="0.2">
      <c r="A138" s="1" t="s">
        <v>345</v>
      </c>
      <c r="B138" s="128">
        <f t="shared" si="50"/>
        <v>270000</v>
      </c>
      <c r="C138" s="128" t="str">
        <f t="shared" si="51"/>
        <v>大阪府</v>
      </c>
      <c r="E138" s="1">
        <f>IFERROR(VLOOKUP($B138,'10月男'!$A$8:$BV$90,市町村別自殺者集計表!E$160,FALSE),0)</f>
        <v>93</v>
      </c>
      <c r="F138" s="1">
        <f>IFERROR(VLOOKUP($B138,'10月男'!$A$8:$BV$90,市町村別自殺者集計表!F$160,FALSE),0)</f>
        <v>2.1999186739741798</v>
      </c>
      <c r="G138" s="1">
        <f>IFERROR(VLOOKUP($B138,'10月男'!$A$8:$BV$90,市町村別自殺者集計表!G$160,FALSE),0)</f>
        <v>25.902268258083101</v>
      </c>
      <c r="H138" s="1">
        <f>IFERROR(VLOOKUP($B138,'10月男'!$A$8:$BV$90,市町村別自殺者集計表!H$160,FALSE),0)</f>
        <v>1</v>
      </c>
      <c r="I138" s="1">
        <f>IFERROR(VLOOKUP($B138,'10月男'!$A$8:$BV$90,市町村別自殺者集計表!I$160,FALSE),0)</f>
        <v>4</v>
      </c>
      <c r="J138" s="1">
        <f>IFERROR(VLOOKUP($B138,'10月男'!$A$8:$BV$90,市町村別自殺者集計表!J$160,FALSE),0)</f>
        <v>13</v>
      </c>
      <c r="K138" s="1">
        <f>IFERROR(VLOOKUP($B138,'10月男'!$A$8:$BV$90,市町村別自殺者集計表!K$160,FALSE),0)</f>
        <v>23</v>
      </c>
      <c r="L138" s="1">
        <f>IFERROR(VLOOKUP($B138,'10月男'!$A$8:$BV$90,市町村別自殺者集計表!L$160,FALSE),0)</f>
        <v>19</v>
      </c>
      <c r="M138" s="1">
        <f>IFERROR(VLOOKUP($B138,'10月男'!$A$8:$BV$90,市町村別自殺者集計表!M$160,FALSE),0)</f>
        <v>13</v>
      </c>
      <c r="N138" s="1">
        <f>IFERROR(VLOOKUP($B138,'10月男'!$A$8:$BV$90,市町村別自殺者集計表!N$160,FALSE),0)</f>
        <v>5</v>
      </c>
      <c r="O138" s="1">
        <f>IFERROR(VLOOKUP($B138,'10月男'!$A$8:$BV$90,市町村別自殺者集計表!O$160,FALSE),0)</f>
        <v>15</v>
      </c>
      <c r="P138" s="1">
        <f>IFERROR(VLOOKUP($B138,'10月男'!$A$8:$BV$90,市町村別自殺者集計表!P$160,FALSE),0)</f>
        <v>0</v>
      </c>
      <c r="Q138" s="1">
        <f>IFERROR(VLOOKUP($B138,'10月男'!$A$8:$BV$90,市町村別自殺者集計表!Q$160,FALSE),0)</f>
        <v>51</v>
      </c>
      <c r="R138" s="1">
        <f>IFERROR(VLOOKUP($B138,'10月男'!$A$8:$BV$90,市町村別自殺者集計表!R$160,FALSE),0)</f>
        <v>42</v>
      </c>
      <c r="S138" s="1">
        <f>IFERROR(VLOOKUP($B138,'10月男'!$A$8:$BV$90,市町村別自殺者集計表!S$160,FALSE),0)</f>
        <v>0</v>
      </c>
      <c r="T138" s="1">
        <f>IFERROR(VLOOKUP($B138,'10月男'!$A$8:$BV$90,市町村別自殺者集計表!T$160,FALSE),0)</f>
        <v>36</v>
      </c>
      <c r="U138" s="1">
        <f>IFERROR(VLOOKUP($B138,'10月男'!$A$8:$BV$90,市町村別自殺者集計表!U$160,FALSE),0)</f>
        <v>55</v>
      </c>
      <c r="V138" s="1">
        <f>IFERROR(VLOOKUP($B138,'10月男'!$A$8:$BV$90,市町村別自殺者集計表!V$160,FALSE),0)</f>
        <v>2</v>
      </c>
      <c r="W138" s="1">
        <f>IFERROR(VLOOKUP($B138,'10月男'!$A$8:$BV$90,市町村別自殺者集計表!W$160,FALSE),0)</f>
        <v>53</v>
      </c>
      <c r="X138" s="1">
        <f>IFERROR(VLOOKUP($B138,'10月男'!$A$8:$BV$90,市町村別自殺者集計表!X$160,FALSE),0)</f>
        <v>0</v>
      </c>
      <c r="Y138" s="1">
        <f>IFERROR(VLOOKUP($B138,'10月男'!$A$8:$BV$90,市町村別自殺者集計表!Y$160,FALSE),0)</f>
        <v>10</v>
      </c>
      <c r="Z138" s="1">
        <f>IFERROR(VLOOKUP($B138,'10月男'!$A$8:$BV$90,市町村別自殺者集計表!Z$160,FALSE),0)</f>
        <v>31</v>
      </c>
      <c r="AA138" s="1">
        <f>IFERROR(VLOOKUP($B138,'10月男'!$A$8:$BV$90,市町村別自殺者集計表!AA$160,FALSE),0)</f>
        <v>12</v>
      </c>
      <c r="AB138" s="1">
        <f>IFERROR(VLOOKUP($B138,'10月男'!$A$8:$BV$90,市町村別自殺者集計表!AB$160,FALSE),0)</f>
        <v>2</v>
      </c>
      <c r="AC138" s="1">
        <f>IFERROR(VLOOKUP($B138,'10月男'!$A$8:$BV$90,市町村別自殺者集計表!AC$160,FALSE),0)</f>
        <v>53</v>
      </c>
      <c r="AD138" s="1">
        <f>IFERROR(VLOOKUP($B138,'10月男'!$A$8:$BV$90,市町村別自殺者集計表!AD$160,FALSE),0)</f>
        <v>8</v>
      </c>
      <c r="AE138" s="1">
        <f>IFERROR(VLOOKUP($B138,'10月男'!$A$8:$BV$90,市町村別自殺者集計表!AE$160,FALSE),0)</f>
        <v>6</v>
      </c>
      <c r="AF138" s="1">
        <f>IFERROR(VLOOKUP($B138,'10月男'!$A$8:$BV$90,市町村別自殺者集計表!AF$160,FALSE),0)</f>
        <v>4</v>
      </c>
      <c r="AG138" s="1">
        <f>IFERROR(VLOOKUP($B138,'10月男'!$A$8:$BV$90,市町村別自殺者集計表!AG$160,FALSE),0)</f>
        <v>4</v>
      </c>
      <c r="AH138" s="1">
        <f>IFERROR(VLOOKUP($B138,'10月男'!$A$8:$BV$90,市町村別自殺者集計表!AH$160,FALSE),0)</f>
        <v>18</v>
      </c>
      <c r="AI138" s="1">
        <f>IFERROR(VLOOKUP($B138,'10月男'!$A$8:$BV$90,市町村別自殺者集計表!AI$160,FALSE),0)</f>
        <v>0</v>
      </c>
      <c r="AJ138" s="1">
        <f>IFERROR(VLOOKUP($B138,'10月男'!$A$8:$BV$90,市町村別自殺者集計表!AJ$160,FALSE),0)</f>
        <v>51</v>
      </c>
      <c r="AK138" s="1">
        <f>IFERROR(VLOOKUP($B138,'10月男'!$A$8:$BV$90,市町村別自殺者集計表!AK$160,FALSE),0)</f>
        <v>1</v>
      </c>
      <c r="AL138" s="1">
        <f>IFERROR(VLOOKUP($B138,'10月男'!$A$8:$BV$90,市町村別自殺者集計表!AL$160,FALSE),0)</f>
        <v>7</v>
      </c>
      <c r="AM138" s="1">
        <f>IFERROR(VLOOKUP($B138,'10月男'!$A$8:$BV$90,市町村別自殺者集計表!AM$160,FALSE),0)</f>
        <v>24</v>
      </c>
      <c r="AN138" s="1">
        <f>IFERROR(VLOOKUP($B138,'10月男'!$A$8:$BV$90,市町村別自殺者集計表!AN$160,FALSE),0)</f>
        <v>4</v>
      </c>
      <c r="AO138" s="1">
        <f>IFERROR(VLOOKUP($B138,'10月男'!$A$8:$BV$90,市町村別自殺者集計表!AO$160,FALSE),0)</f>
        <v>6</v>
      </c>
      <c r="AP138" s="1">
        <f>IFERROR(VLOOKUP($B138,'10月男'!$A$8:$BV$90,市町村別自殺者集計表!AP$160,FALSE),0)</f>
        <v>0</v>
      </c>
      <c r="AQ138" s="1">
        <f>IFERROR(VLOOKUP($B138,'10月男'!$A$8:$BV$90,市町村別自殺者集計表!AQ$160,FALSE),0)</f>
        <v>6</v>
      </c>
      <c r="AR138" s="1">
        <f>IFERROR(VLOOKUP($B138,'10月男'!$A$8:$BV$90,市町村別自殺者集計表!AR$160,FALSE),0)</f>
        <v>7</v>
      </c>
      <c r="AS138" s="1">
        <f>IFERROR(VLOOKUP($B138,'10月男'!$A$8:$BV$90,市町村別自殺者集計表!AS$160,FALSE),0)</f>
        <v>9</v>
      </c>
      <c r="AT138" s="1">
        <f>IFERROR(VLOOKUP($B138,'10月男'!$A$8:$BV$90,市町村別自殺者集計表!AT$160,FALSE),0)</f>
        <v>5</v>
      </c>
      <c r="AU138" s="1">
        <f>IFERROR(VLOOKUP($B138,'10月男'!$A$8:$BV$90,市町村別自殺者集計表!AU$160,FALSE),0)</f>
        <v>6</v>
      </c>
      <c r="AV138" s="1">
        <f>IFERROR(VLOOKUP($B138,'10月男'!$A$8:$BV$90,市町村別自殺者集計表!AV$160,FALSE),0)</f>
        <v>5</v>
      </c>
      <c r="AW138" s="1">
        <f>IFERROR(VLOOKUP($B138,'10月男'!$A$8:$BV$90,市町村別自殺者集計表!AW$160,FALSE),0)</f>
        <v>3</v>
      </c>
      <c r="AX138" s="1">
        <f>IFERROR(VLOOKUP($B138,'10月男'!$A$8:$BV$90,市町村別自殺者集計表!AX$160,FALSE),0)</f>
        <v>5</v>
      </c>
      <c r="AY138" s="1">
        <f>IFERROR(VLOOKUP($B138,'10月男'!$A$8:$BV$90,市町村別自殺者集計表!AY$160,FALSE),0)</f>
        <v>5</v>
      </c>
      <c r="AZ138" s="1">
        <f>IFERROR(VLOOKUP($B138,'10月男'!$A$8:$BV$90,市町村別自殺者集計表!AZ$160,FALSE),0)</f>
        <v>6</v>
      </c>
      <c r="BA138" s="1">
        <f>IFERROR(VLOOKUP($B138,'10月男'!$A$8:$BV$90,市町村別自殺者集計表!BA$160,FALSE),0)</f>
        <v>6</v>
      </c>
      <c r="BB138" s="1">
        <f>IFERROR(VLOOKUP($B138,'10月男'!$A$8:$BV$90,市町村別自殺者集計表!BB$160,FALSE),0)</f>
        <v>6</v>
      </c>
      <c r="BC138" s="1">
        <f>IFERROR(VLOOKUP($B138,'10月男'!$A$8:$BV$90,市町村別自殺者集計表!BC$160,FALSE),0)</f>
        <v>24</v>
      </c>
      <c r="BD138" s="1">
        <f>IFERROR(VLOOKUP($B138,'10月男'!$A$8:$BV$90,市町村別自殺者集計表!BD$160,FALSE),0)</f>
        <v>8</v>
      </c>
      <c r="BE138" s="1">
        <f>IFERROR(VLOOKUP($B138,'10月男'!$A$8:$BV$90,市町村別自殺者集計表!BE$160,FALSE),0)</f>
        <v>21</v>
      </c>
      <c r="BF138" s="1">
        <f>IFERROR(VLOOKUP($B138,'10月男'!$A$8:$BV$90,市町村別自殺者集計表!BF$160,FALSE),0)</f>
        <v>16</v>
      </c>
      <c r="BG138" s="1">
        <f>IFERROR(VLOOKUP($B138,'10月男'!$A$8:$BV$90,市町村別自殺者集計表!BG$160,FALSE),0)</f>
        <v>12</v>
      </c>
      <c r="BH138" s="1">
        <f>IFERROR(VLOOKUP($B138,'10月男'!$A$8:$BV$90,市町村別自殺者集計表!BH$160,FALSE),0)</f>
        <v>6</v>
      </c>
      <c r="BI138" s="1">
        <f>IFERROR(VLOOKUP($B138,'10月男'!$A$8:$BV$90,市町村別自殺者集計表!BI$160,FALSE),0)</f>
        <v>17</v>
      </c>
      <c r="BJ138" s="1">
        <f>IFERROR(VLOOKUP($B138,'10月男'!$A$8:$BV$90,市町村別自殺者集計表!BJ$160,FALSE),0)</f>
        <v>10</v>
      </c>
      <c r="BK138" s="1">
        <f>IFERROR(VLOOKUP($B138,'10月男'!$A$8:$BV$90,市町村別自殺者集計表!BK$160,FALSE),0)</f>
        <v>3</v>
      </c>
      <c r="BL138" s="1">
        <f>IFERROR(VLOOKUP($B138,'10月男'!$A$8:$BV$90,市町村別自殺者集計表!BL$160,FALSE),0)</f>
        <v>27</v>
      </c>
      <c r="BM138" s="1">
        <f>IFERROR(VLOOKUP($B138,'10月男'!$A$8:$BV$90,市町村別自殺者集計表!BM$160,FALSE),0)</f>
        <v>77</v>
      </c>
      <c r="BN138" s="1">
        <f>IFERROR(VLOOKUP($B138,'10月男'!$A$8:$BV$90,市町村別自殺者集計表!BN$160,FALSE),0)</f>
        <v>33</v>
      </c>
      <c r="BO138" s="1">
        <f>IFERROR(VLOOKUP($B138,'10月男'!$A$8:$BV$90,市町村別自殺者集計表!BO$160,FALSE),0)</f>
        <v>13</v>
      </c>
      <c r="BP138" s="1">
        <f>IFERROR(VLOOKUP($B138,'10月男'!$A$8:$BV$90,市町村別自殺者集計表!BP$160,FALSE),0)</f>
        <v>7</v>
      </c>
      <c r="BQ138" s="1">
        <f>IFERROR(VLOOKUP($B138,'10月男'!$A$8:$BV$90,市町村別自殺者集計表!BQ$160,FALSE),0)</f>
        <v>0</v>
      </c>
      <c r="BR138" s="1">
        <f>IFERROR(VLOOKUP($B138,'10月男'!$A$8:$BV$90,市町村別自殺者集計表!BR$160,FALSE),0)</f>
        <v>6</v>
      </c>
      <c r="BS138" s="1">
        <f>IFERROR(VLOOKUP($B138,'10月男'!$A$8:$BV$90,市町村別自殺者集計表!BS$160,FALSE),0)</f>
        <v>0</v>
      </c>
      <c r="BT138" s="1">
        <f>IFERROR(VLOOKUP($B138,'10月男'!$A$8:$BV$90,市町村別自殺者集計表!BT$160,FALSE),0)</f>
        <v>13</v>
      </c>
      <c r="BU138" s="1">
        <f>IFERROR(VLOOKUP($B138,'10月男'!$A$8:$BV$90,市町村別自殺者集計表!BU$160,FALSE),0)</f>
        <v>78</v>
      </c>
      <c r="BV138" s="1">
        <f>IFERROR(VLOOKUP($B138,'10月男'!$A$8:$BV$90,市町村別自殺者集計表!BV$160,FALSE),0)</f>
        <v>2</v>
      </c>
    </row>
    <row r="139" spans="1:74" hidden="1" x14ac:dyDescent="0.2">
      <c r="A139" s="1" t="s">
        <v>346</v>
      </c>
      <c r="B139" s="128">
        <f t="shared" si="50"/>
        <v>270000</v>
      </c>
      <c r="C139" s="128" t="str">
        <f t="shared" si="51"/>
        <v>大阪府</v>
      </c>
      <c r="E139" s="1">
        <f>IFERROR(VLOOKUP($B139,'10月女'!$A$8:$BV$90,市町村別自殺者集計表!E$160,FALSE),0)</f>
        <v>48</v>
      </c>
      <c r="F139" s="1">
        <f>IFERROR(VLOOKUP($B139,'10月女'!$A$8:$BV$90,市町村別自殺者集計表!F$160,FALSE),0)</f>
        <v>1.05332640478632</v>
      </c>
      <c r="G139" s="1">
        <f>IFERROR(VLOOKUP($B139,'10月女'!$A$8:$BV$90,市町村別自殺者集計表!G$160,FALSE),0)</f>
        <v>12.4020689595808</v>
      </c>
      <c r="H139" s="1">
        <f>IFERROR(VLOOKUP($B139,'10月女'!$A$8:$BV$90,市町村別自殺者集計表!H$160,FALSE),0)</f>
        <v>2</v>
      </c>
      <c r="I139" s="1">
        <f>IFERROR(VLOOKUP($B139,'10月女'!$A$8:$BV$90,市町村別自殺者集計表!I$160,FALSE),0)</f>
        <v>9</v>
      </c>
      <c r="J139" s="1">
        <f>IFERROR(VLOOKUP($B139,'10月女'!$A$8:$BV$90,市町村別自殺者集計表!J$160,FALSE),0)</f>
        <v>7</v>
      </c>
      <c r="K139" s="1">
        <f>IFERROR(VLOOKUP($B139,'10月女'!$A$8:$BV$90,市町村別自殺者集計表!K$160,FALSE),0)</f>
        <v>5</v>
      </c>
      <c r="L139" s="1">
        <f>IFERROR(VLOOKUP($B139,'10月女'!$A$8:$BV$90,市町村別自殺者集計表!L$160,FALSE),0)</f>
        <v>8</v>
      </c>
      <c r="M139" s="1">
        <f>IFERROR(VLOOKUP($B139,'10月女'!$A$8:$BV$90,市町村別自殺者集計表!M$160,FALSE),0)</f>
        <v>4</v>
      </c>
      <c r="N139" s="1">
        <f>IFERROR(VLOOKUP($B139,'10月女'!$A$8:$BV$90,市町村別自殺者集計表!N$160,FALSE),0)</f>
        <v>6</v>
      </c>
      <c r="O139" s="1">
        <f>IFERROR(VLOOKUP($B139,'10月女'!$A$8:$BV$90,市町村別自殺者集計表!O$160,FALSE),0)</f>
        <v>7</v>
      </c>
      <c r="P139" s="1">
        <f>IFERROR(VLOOKUP($B139,'10月女'!$A$8:$BV$90,市町村別自殺者集計表!P$160,FALSE),0)</f>
        <v>0</v>
      </c>
      <c r="Q139" s="1">
        <f>IFERROR(VLOOKUP($B139,'10月女'!$A$8:$BV$90,市町村別自殺者集計表!Q$160,FALSE),0)</f>
        <v>32</v>
      </c>
      <c r="R139" s="1">
        <f>IFERROR(VLOOKUP($B139,'10月女'!$A$8:$BV$90,市町村別自殺者集計表!R$160,FALSE),0)</f>
        <v>16</v>
      </c>
      <c r="S139" s="1">
        <f>IFERROR(VLOOKUP($B139,'10月女'!$A$8:$BV$90,市町村別自殺者集計表!S$160,FALSE),0)</f>
        <v>0</v>
      </c>
      <c r="T139" s="1">
        <f>IFERROR(VLOOKUP($B139,'10月女'!$A$8:$BV$90,市町村別自殺者集計表!T$160,FALSE),0)</f>
        <v>15</v>
      </c>
      <c r="U139" s="1">
        <f>IFERROR(VLOOKUP($B139,'10月女'!$A$8:$BV$90,市町村別自殺者集計表!U$160,FALSE),0)</f>
        <v>33</v>
      </c>
      <c r="V139" s="1">
        <f>IFERROR(VLOOKUP($B139,'10月女'!$A$8:$BV$90,市町村別自殺者集計表!V$160,FALSE),0)</f>
        <v>2</v>
      </c>
      <c r="W139" s="1">
        <f>IFERROR(VLOOKUP($B139,'10月女'!$A$8:$BV$90,市町村別自殺者集計表!W$160,FALSE),0)</f>
        <v>31</v>
      </c>
      <c r="X139" s="1">
        <f>IFERROR(VLOOKUP($B139,'10月女'!$A$8:$BV$90,市町村別自殺者集計表!X$160,FALSE),0)</f>
        <v>4</v>
      </c>
      <c r="Y139" s="1">
        <f>IFERROR(VLOOKUP($B139,'10月女'!$A$8:$BV$90,市町村別自殺者集計表!Y$160,FALSE),0)</f>
        <v>5</v>
      </c>
      <c r="Z139" s="1">
        <f>IFERROR(VLOOKUP($B139,'10月女'!$A$8:$BV$90,市町村別自殺者集計表!Z$160,FALSE),0)</f>
        <v>15</v>
      </c>
      <c r="AA139" s="1">
        <f>IFERROR(VLOOKUP($B139,'10月女'!$A$8:$BV$90,市町村別自殺者集計表!AA$160,FALSE),0)</f>
        <v>7</v>
      </c>
      <c r="AB139" s="1">
        <f>IFERROR(VLOOKUP($B139,'10月女'!$A$8:$BV$90,市町村別自殺者集計表!AB$160,FALSE),0)</f>
        <v>0</v>
      </c>
      <c r="AC139" s="1">
        <f>IFERROR(VLOOKUP($B139,'10月女'!$A$8:$BV$90,市町村別自殺者集計表!AC$160,FALSE),0)</f>
        <v>37</v>
      </c>
      <c r="AD139" s="1">
        <f>IFERROR(VLOOKUP($B139,'10月女'!$A$8:$BV$90,市町村別自殺者集計表!AD$160,FALSE),0)</f>
        <v>2</v>
      </c>
      <c r="AE139" s="1">
        <f>IFERROR(VLOOKUP($B139,'10月女'!$A$8:$BV$90,市町村別自殺者集計表!AE$160,FALSE),0)</f>
        <v>1</v>
      </c>
      <c r="AF139" s="1">
        <f>IFERROR(VLOOKUP($B139,'10月女'!$A$8:$BV$90,市町村別自殺者集計表!AF$160,FALSE),0)</f>
        <v>5</v>
      </c>
      <c r="AG139" s="1">
        <f>IFERROR(VLOOKUP($B139,'10月女'!$A$8:$BV$90,市町村別自殺者集計表!AG$160,FALSE),0)</f>
        <v>0</v>
      </c>
      <c r="AH139" s="1">
        <f>IFERROR(VLOOKUP($B139,'10月女'!$A$8:$BV$90,市町村別自殺者集計表!AH$160,FALSE),0)</f>
        <v>3</v>
      </c>
      <c r="AI139" s="1">
        <f>IFERROR(VLOOKUP($B139,'10月女'!$A$8:$BV$90,市町村別自殺者集計表!AI$160,FALSE),0)</f>
        <v>0</v>
      </c>
      <c r="AJ139" s="1">
        <f>IFERROR(VLOOKUP($B139,'10月女'!$A$8:$BV$90,市町村別自殺者集計表!AJ$160,FALSE),0)</f>
        <v>33</v>
      </c>
      <c r="AK139" s="1">
        <f>IFERROR(VLOOKUP($B139,'10月女'!$A$8:$BV$90,市町村別自殺者集計表!AK$160,FALSE),0)</f>
        <v>2</v>
      </c>
      <c r="AL139" s="1">
        <f>IFERROR(VLOOKUP($B139,'10月女'!$A$8:$BV$90,市町村別自殺者集計表!AL$160,FALSE),0)</f>
        <v>0</v>
      </c>
      <c r="AM139" s="1">
        <f>IFERROR(VLOOKUP($B139,'10月女'!$A$8:$BV$90,市町村別自殺者集計表!AM$160,FALSE),0)</f>
        <v>8</v>
      </c>
      <c r="AN139" s="1">
        <f>IFERROR(VLOOKUP($B139,'10月女'!$A$8:$BV$90,市町村別自殺者集計表!AN$160,FALSE),0)</f>
        <v>1</v>
      </c>
      <c r="AO139" s="1">
        <f>IFERROR(VLOOKUP($B139,'10月女'!$A$8:$BV$90,市町村別自殺者集計表!AO$160,FALSE),0)</f>
        <v>4</v>
      </c>
      <c r="AP139" s="1">
        <f>IFERROR(VLOOKUP($B139,'10月女'!$A$8:$BV$90,市町村別自殺者集計表!AP$160,FALSE),0)</f>
        <v>0</v>
      </c>
      <c r="AQ139" s="1">
        <f>IFERROR(VLOOKUP($B139,'10月女'!$A$8:$BV$90,市町村別自殺者集計表!AQ$160,FALSE),0)</f>
        <v>4</v>
      </c>
      <c r="AR139" s="1">
        <f>IFERROR(VLOOKUP($B139,'10月女'!$A$8:$BV$90,市町村別自殺者集計表!AR$160,FALSE),0)</f>
        <v>1</v>
      </c>
      <c r="AS139" s="1">
        <f>IFERROR(VLOOKUP($B139,'10月女'!$A$8:$BV$90,市町村別自殺者集計表!AS$160,FALSE),0)</f>
        <v>5</v>
      </c>
      <c r="AT139" s="1">
        <f>IFERROR(VLOOKUP($B139,'10月女'!$A$8:$BV$90,市町村別自殺者集計表!AT$160,FALSE),0)</f>
        <v>5</v>
      </c>
      <c r="AU139" s="1">
        <f>IFERROR(VLOOKUP($B139,'10月女'!$A$8:$BV$90,市町村別自殺者集計表!AU$160,FALSE),0)</f>
        <v>0</v>
      </c>
      <c r="AV139" s="1">
        <f>IFERROR(VLOOKUP($B139,'10月女'!$A$8:$BV$90,市町村別自殺者集計表!AV$160,FALSE),0)</f>
        <v>2</v>
      </c>
      <c r="AW139" s="1">
        <f>IFERROR(VLOOKUP($B139,'10月女'!$A$8:$BV$90,市町村別自殺者集計表!AW$160,FALSE),0)</f>
        <v>5</v>
      </c>
      <c r="AX139" s="1">
        <f>IFERROR(VLOOKUP($B139,'10月女'!$A$8:$BV$90,市町村別自殺者集計表!AX$160,FALSE),0)</f>
        <v>4</v>
      </c>
      <c r="AY139" s="1">
        <f>IFERROR(VLOOKUP($B139,'10月女'!$A$8:$BV$90,市町村別自殺者集計表!AY$160,FALSE),0)</f>
        <v>2</v>
      </c>
      <c r="AZ139" s="1">
        <f>IFERROR(VLOOKUP($B139,'10月女'!$A$8:$BV$90,市町村別自殺者集計表!AZ$160,FALSE),0)</f>
        <v>4</v>
      </c>
      <c r="BA139" s="1">
        <f>IFERROR(VLOOKUP($B139,'10月女'!$A$8:$BV$90,市町村別自殺者集計表!BA$160,FALSE),0)</f>
        <v>6</v>
      </c>
      <c r="BB139" s="1">
        <f>IFERROR(VLOOKUP($B139,'10月女'!$A$8:$BV$90,市町村別自殺者集計表!BB$160,FALSE),0)</f>
        <v>1</v>
      </c>
      <c r="BC139" s="1">
        <f>IFERROR(VLOOKUP($B139,'10月女'!$A$8:$BV$90,市町村別自殺者集計表!BC$160,FALSE),0)</f>
        <v>9</v>
      </c>
      <c r="BD139" s="1">
        <f>IFERROR(VLOOKUP($B139,'10月女'!$A$8:$BV$90,市町村別自殺者集計表!BD$160,FALSE),0)</f>
        <v>4</v>
      </c>
      <c r="BE139" s="1">
        <f>IFERROR(VLOOKUP($B139,'10月女'!$A$8:$BV$90,市町村別自殺者集計表!BE$160,FALSE),0)</f>
        <v>16</v>
      </c>
      <c r="BF139" s="1">
        <f>IFERROR(VLOOKUP($B139,'10月女'!$A$8:$BV$90,市町村別自殺者集計表!BF$160,FALSE),0)</f>
        <v>10</v>
      </c>
      <c r="BG139" s="1">
        <f>IFERROR(VLOOKUP($B139,'10月女'!$A$8:$BV$90,市町村別自殺者集計表!BG$160,FALSE),0)</f>
        <v>6</v>
      </c>
      <c r="BH139" s="1">
        <f>IFERROR(VLOOKUP($B139,'10月女'!$A$8:$BV$90,市町村別自殺者集計表!BH$160,FALSE),0)</f>
        <v>4</v>
      </c>
      <c r="BI139" s="1">
        <f>IFERROR(VLOOKUP($B139,'10月女'!$A$8:$BV$90,市町村別自殺者集計表!BI$160,FALSE),0)</f>
        <v>4</v>
      </c>
      <c r="BJ139" s="1">
        <f>IFERROR(VLOOKUP($B139,'10月女'!$A$8:$BV$90,市町村別自殺者集計表!BJ$160,FALSE),0)</f>
        <v>4</v>
      </c>
      <c r="BK139" s="1">
        <f>IFERROR(VLOOKUP($B139,'10月女'!$A$8:$BV$90,市町村別自殺者集計表!BK$160,FALSE),0)</f>
        <v>0</v>
      </c>
      <c r="BL139" s="1">
        <f>IFERROR(VLOOKUP($B139,'10月女'!$A$8:$BV$90,市町村別自殺者集計表!BL$160,FALSE),0)</f>
        <v>13</v>
      </c>
      <c r="BM139" s="1">
        <f>IFERROR(VLOOKUP($B139,'10月女'!$A$8:$BV$90,市町村別自殺者集計表!BM$160,FALSE),0)</f>
        <v>38</v>
      </c>
      <c r="BN139" s="1">
        <f>IFERROR(VLOOKUP($B139,'10月女'!$A$8:$BV$90,市町村別自殺者集計表!BN$160,FALSE),0)</f>
        <v>9</v>
      </c>
      <c r="BO139" s="1">
        <f>IFERROR(VLOOKUP($B139,'10月女'!$A$8:$BV$90,市町村別自殺者集計表!BO$160,FALSE),0)</f>
        <v>4</v>
      </c>
      <c r="BP139" s="1">
        <f>IFERROR(VLOOKUP($B139,'10月女'!$A$8:$BV$90,市町村別自殺者集計表!BP$160,FALSE),0)</f>
        <v>7</v>
      </c>
      <c r="BQ139" s="1">
        <f>IFERROR(VLOOKUP($B139,'10月女'!$A$8:$BV$90,市町村別自殺者集計表!BQ$160,FALSE),0)</f>
        <v>0</v>
      </c>
      <c r="BR139" s="1">
        <f>IFERROR(VLOOKUP($B139,'10月女'!$A$8:$BV$90,市町村別自殺者集計表!BR$160,FALSE),0)</f>
        <v>5</v>
      </c>
      <c r="BS139" s="1">
        <f>IFERROR(VLOOKUP($B139,'10月女'!$A$8:$BV$90,市町村別自殺者集計表!BS$160,FALSE),0)</f>
        <v>0</v>
      </c>
      <c r="BT139" s="1">
        <f>IFERROR(VLOOKUP($B139,'10月女'!$A$8:$BV$90,市町村別自殺者集計表!BT$160,FALSE),0)</f>
        <v>13</v>
      </c>
      <c r="BU139" s="1">
        <f>IFERROR(VLOOKUP($B139,'10月女'!$A$8:$BV$90,市町村別自殺者集計表!BU$160,FALSE),0)</f>
        <v>32</v>
      </c>
      <c r="BV139" s="1">
        <f>IFERROR(VLOOKUP($B139,'10月女'!$A$8:$BV$90,市町村別自殺者集計表!BV$160,FALSE),0)</f>
        <v>3</v>
      </c>
    </row>
    <row r="140" spans="1:74" hidden="1" x14ac:dyDescent="0.2">
      <c r="A140" s="1" t="s">
        <v>347</v>
      </c>
      <c r="B140" s="128">
        <f t="shared" si="50"/>
        <v>270000</v>
      </c>
      <c r="C140" s="128" t="str">
        <f t="shared" si="51"/>
        <v>大阪府</v>
      </c>
      <c r="E140" s="1">
        <f>IFERROR(VLOOKUP($B140,'10月総数'!$A$8:$BV$90,市町村別自殺者集計表!E$160,FALSE),0)</f>
        <v>141</v>
      </c>
      <c r="F140" s="1">
        <f>IFERROR(VLOOKUP($B140,'10月総数'!$A$8:$BV$90,市町村別自殺者集計表!F$160,FALSE),0)</f>
        <v>1.60511432682928</v>
      </c>
      <c r="G140" s="1">
        <f>IFERROR(VLOOKUP($B140,'10月総数'!$A$8:$BV$90,市町村別自殺者集計表!G$160,FALSE),0)</f>
        <v>18.898926751377001</v>
      </c>
      <c r="H140" s="1">
        <f>IFERROR(VLOOKUP($B140,'10月総数'!$A$8:$BV$90,市町村別自殺者集計表!H$160,FALSE),0)</f>
        <v>3</v>
      </c>
      <c r="I140" s="1">
        <f>IFERROR(VLOOKUP($B140,'10月総数'!$A$8:$BV$90,市町村別自殺者集計表!I$160,FALSE),0)</f>
        <v>13</v>
      </c>
      <c r="J140" s="1">
        <f>IFERROR(VLOOKUP($B140,'10月総数'!$A$8:$BV$90,市町村別自殺者集計表!J$160,FALSE),0)</f>
        <v>20</v>
      </c>
      <c r="K140" s="1">
        <f>IFERROR(VLOOKUP($B140,'10月総数'!$A$8:$BV$90,市町村別自殺者集計表!K$160,FALSE),0)</f>
        <v>28</v>
      </c>
      <c r="L140" s="1">
        <f>IFERROR(VLOOKUP($B140,'10月総数'!$A$8:$BV$90,市町村別自殺者集計表!L$160,FALSE),0)</f>
        <v>27</v>
      </c>
      <c r="M140" s="1">
        <f>IFERROR(VLOOKUP($B140,'10月総数'!$A$8:$BV$90,市町村別自殺者集計表!M$160,FALSE),0)</f>
        <v>17</v>
      </c>
      <c r="N140" s="1">
        <f>IFERROR(VLOOKUP($B140,'10月総数'!$A$8:$BV$90,市町村別自殺者集計表!N$160,FALSE),0)</f>
        <v>11</v>
      </c>
      <c r="O140" s="1">
        <f>IFERROR(VLOOKUP($B140,'10月総数'!$A$8:$BV$90,市町村別自殺者集計表!O$160,FALSE),0)</f>
        <v>22</v>
      </c>
      <c r="P140" s="1">
        <f>IFERROR(VLOOKUP($B140,'10月総数'!$A$8:$BV$90,市町村別自殺者集計表!P$160,FALSE),0)</f>
        <v>0</v>
      </c>
      <c r="Q140" s="1">
        <f>IFERROR(VLOOKUP($B140,'10月総数'!$A$8:$BV$90,市町村別自殺者集計表!Q$160,FALSE),0)</f>
        <v>83</v>
      </c>
      <c r="R140" s="1">
        <f>IFERROR(VLOOKUP($B140,'10月総数'!$A$8:$BV$90,市町村別自殺者集計表!R$160,FALSE),0)</f>
        <v>58</v>
      </c>
      <c r="S140" s="1">
        <f>IFERROR(VLOOKUP($B140,'10月総数'!$A$8:$BV$90,市町村別自殺者集計表!S$160,FALSE),0)</f>
        <v>0</v>
      </c>
      <c r="T140" s="1">
        <f>IFERROR(VLOOKUP($B140,'10月総数'!$A$8:$BV$90,市町村別自殺者集計表!T$160,FALSE),0)</f>
        <v>51</v>
      </c>
      <c r="U140" s="1">
        <f>IFERROR(VLOOKUP($B140,'10月総数'!$A$8:$BV$90,市町村別自殺者集計表!U$160,FALSE),0)</f>
        <v>88</v>
      </c>
      <c r="V140" s="1">
        <f>IFERROR(VLOOKUP($B140,'10月総数'!$A$8:$BV$90,市町村別自殺者集計表!V$160,FALSE),0)</f>
        <v>4</v>
      </c>
      <c r="W140" s="1">
        <f>IFERROR(VLOOKUP($B140,'10月総数'!$A$8:$BV$90,市町村別自殺者集計表!W$160,FALSE),0)</f>
        <v>84</v>
      </c>
      <c r="X140" s="1">
        <f>IFERROR(VLOOKUP($B140,'10月総数'!$A$8:$BV$90,市町村別自殺者集計表!X$160,FALSE),0)</f>
        <v>4</v>
      </c>
      <c r="Y140" s="1">
        <f>IFERROR(VLOOKUP($B140,'10月総数'!$A$8:$BV$90,市町村別自殺者集計表!Y$160,FALSE),0)</f>
        <v>15</v>
      </c>
      <c r="Z140" s="1">
        <f>IFERROR(VLOOKUP($B140,'10月総数'!$A$8:$BV$90,市町村別自殺者集計表!Z$160,FALSE),0)</f>
        <v>46</v>
      </c>
      <c r="AA140" s="1">
        <f>IFERROR(VLOOKUP($B140,'10月総数'!$A$8:$BV$90,市町村別自殺者集計表!AA$160,FALSE),0)</f>
        <v>19</v>
      </c>
      <c r="AB140" s="1">
        <f>IFERROR(VLOOKUP($B140,'10月総数'!$A$8:$BV$90,市町村別自殺者集計表!AB$160,FALSE),0)</f>
        <v>2</v>
      </c>
      <c r="AC140" s="1">
        <f>IFERROR(VLOOKUP($B140,'10月総数'!$A$8:$BV$90,市町村別自殺者集計表!AC$160,FALSE),0)</f>
        <v>90</v>
      </c>
      <c r="AD140" s="1">
        <f>IFERROR(VLOOKUP($B140,'10月総数'!$A$8:$BV$90,市町村別自殺者集計表!AD$160,FALSE),0)</f>
        <v>10</v>
      </c>
      <c r="AE140" s="1">
        <f>IFERROR(VLOOKUP($B140,'10月総数'!$A$8:$BV$90,市町村別自殺者集計表!AE$160,FALSE),0)</f>
        <v>7</v>
      </c>
      <c r="AF140" s="1">
        <f>IFERROR(VLOOKUP($B140,'10月総数'!$A$8:$BV$90,市町村別自殺者集計表!AF$160,FALSE),0)</f>
        <v>9</v>
      </c>
      <c r="AG140" s="1">
        <f>IFERROR(VLOOKUP($B140,'10月総数'!$A$8:$BV$90,市町村別自殺者集計表!AG$160,FALSE),0)</f>
        <v>4</v>
      </c>
      <c r="AH140" s="1">
        <f>IFERROR(VLOOKUP($B140,'10月総数'!$A$8:$BV$90,市町村別自殺者集計表!AH$160,FALSE),0)</f>
        <v>21</v>
      </c>
      <c r="AI140" s="1">
        <f>IFERROR(VLOOKUP($B140,'10月総数'!$A$8:$BV$90,市町村別自殺者集計表!AI$160,FALSE),0)</f>
        <v>0</v>
      </c>
      <c r="AJ140" s="1">
        <f>IFERROR(VLOOKUP($B140,'10月総数'!$A$8:$BV$90,市町村別自殺者集計表!AJ$160,FALSE),0)</f>
        <v>84</v>
      </c>
      <c r="AK140" s="1">
        <f>IFERROR(VLOOKUP($B140,'10月総数'!$A$8:$BV$90,市町村別自殺者集計表!AK$160,FALSE),0)</f>
        <v>3</v>
      </c>
      <c r="AL140" s="1">
        <f>IFERROR(VLOOKUP($B140,'10月総数'!$A$8:$BV$90,市町村別自殺者集計表!AL$160,FALSE),0)</f>
        <v>7</v>
      </c>
      <c r="AM140" s="1">
        <f>IFERROR(VLOOKUP($B140,'10月総数'!$A$8:$BV$90,市町村別自殺者集計表!AM$160,FALSE),0)</f>
        <v>32</v>
      </c>
      <c r="AN140" s="1">
        <f>IFERROR(VLOOKUP($B140,'10月総数'!$A$8:$BV$90,市町村別自殺者集計表!AN$160,FALSE),0)</f>
        <v>5</v>
      </c>
      <c r="AO140" s="1">
        <f>IFERROR(VLOOKUP($B140,'10月総数'!$A$8:$BV$90,市町村別自殺者集計表!AO$160,FALSE),0)</f>
        <v>10</v>
      </c>
      <c r="AP140" s="1">
        <f>IFERROR(VLOOKUP($B140,'10月総数'!$A$8:$BV$90,市町村別自殺者集計表!AP$160,FALSE),0)</f>
        <v>0</v>
      </c>
      <c r="AQ140" s="1">
        <f>IFERROR(VLOOKUP($B140,'10月総数'!$A$8:$BV$90,市町村別自殺者集計表!AQ$160,FALSE),0)</f>
        <v>10</v>
      </c>
      <c r="AR140" s="1">
        <f>IFERROR(VLOOKUP($B140,'10月総数'!$A$8:$BV$90,市町村別自殺者集計表!AR$160,FALSE),0)</f>
        <v>8</v>
      </c>
      <c r="AS140" s="1">
        <f>IFERROR(VLOOKUP($B140,'10月総数'!$A$8:$BV$90,市町村別自殺者集計表!AS$160,FALSE),0)</f>
        <v>14</v>
      </c>
      <c r="AT140" s="1">
        <f>IFERROR(VLOOKUP($B140,'10月総数'!$A$8:$BV$90,市町村別自殺者集計表!AT$160,FALSE),0)</f>
        <v>10</v>
      </c>
      <c r="AU140" s="1">
        <f>IFERROR(VLOOKUP($B140,'10月総数'!$A$8:$BV$90,市町村別自殺者集計表!AU$160,FALSE),0)</f>
        <v>6</v>
      </c>
      <c r="AV140" s="1">
        <f>IFERROR(VLOOKUP($B140,'10月総数'!$A$8:$BV$90,市町村別自殺者集計表!AV$160,FALSE),0)</f>
        <v>7</v>
      </c>
      <c r="AW140" s="1">
        <f>IFERROR(VLOOKUP($B140,'10月総数'!$A$8:$BV$90,市町村別自殺者集計表!AW$160,FALSE),0)</f>
        <v>8</v>
      </c>
      <c r="AX140" s="1">
        <f>IFERROR(VLOOKUP($B140,'10月総数'!$A$8:$BV$90,市町村別自殺者集計表!AX$160,FALSE),0)</f>
        <v>9</v>
      </c>
      <c r="AY140" s="1">
        <f>IFERROR(VLOOKUP($B140,'10月総数'!$A$8:$BV$90,市町村別自殺者集計表!AY$160,FALSE),0)</f>
        <v>7</v>
      </c>
      <c r="AZ140" s="1">
        <f>IFERROR(VLOOKUP($B140,'10月総数'!$A$8:$BV$90,市町村別自殺者集計表!AZ$160,FALSE),0)</f>
        <v>10</v>
      </c>
      <c r="BA140" s="1">
        <f>IFERROR(VLOOKUP($B140,'10月総数'!$A$8:$BV$90,市町村別自殺者集計表!BA$160,FALSE),0)</f>
        <v>12</v>
      </c>
      <c r="BB140" s="1">
        <f>IFERROR(VLOOKUP($B140,'10月総数'!$A$8:$BV$90,市町村別自殺者集計表!BB$160,FALSE),0)</f>
        <v>7</v>
      </c>
      <c r="BC140" s="1">
        <f>IFERROR(VLOOKUP($B140,'10月総数'!$A$8:$BV$90,市町村別自殺者集計表!BC$160,FALSE),0)</f>
        <v>33</v>
      </c>
      <c r="BD140" s="1">
        <f>IFERROR(VLOOKUP($B140,'10月総数'!$A$8:$BV$90,市町村別自殺者集計表!BD$160,FALSE),0)</f>
        <v>12</v>
      </c>
      <c r="BE140" s="1">
        <f>IFERROR(VLOOKUP($B140,'10月総数'!$A$8:$BV$90,市町村別自殺者集計表!BE$160,FALSE),0)</f>
        <v>37</v>
      </c>
      <c r="BF140" s="1">
        <f>IFERROR(VLOOKUP($B140,'10月総数'!$A$8:$BV$90,市町村別自殺者集計表!BF$160,FALSE),0)</f>
        <v>26</v>
      </c>
      <c r="BG140" s="1">
        <f>IFERROR(VLOOKUP($B140,'10月総数'!$A$8:$BV$90,市町村別自殺者集計表!BG$160,FALSE),0)</f>
        <v>18</v>
      </c>
      <c r="BH140" s="1">
        <f>IFERROR(VLOOKUP($B140,'10月総数'!$A$8:$BV$90,市町村別自殺者集計表!BH$160,FALSE),0)</f>
        <v>10</v>
      </c>
      <c r="BI140" s="1">
        <f>IFERROR(VLOOKUP($B140,'10月総数'!$A$8:$BV$90,市町村別自殺者集計表!BI$160,FALSE),0)</f>
        <v>21</v>
      </c>
      <c r="BJ140" s="1">
        <f>IFERROR(VLOOKUP($B140,'10月総数'!$A$8:$BV$90,市町村別自殺者集計表!BJ$160,FALSE),0)</f>
        <v>14</v>
      </c>
      <c r="BK140" s="1">
        <f>IFERROR(VLOOKUP($B140,'10月総数'!$A$8:$BV$90,市町村別自殺者集計表!BK$160,FALSE),0)</f>
        <v>3</v>
      </c>
      <c r="BL140" s="1">
        <f>IFERROR(VLOOKUP($B140,'10月総数'!$A$8:$BV$90,市町村別自殺者集計表!BL$160,FALSE),0)</f>
        <v>40</v>
      </c>
      <c r="BM140" s="1">
        <f>IFERROR(VLOOKUP($B140,'10月総数'!$A$8:$BV$90,市町村別自殺者集計表!BM$160,FALSE),0)</f>
        <v>115</v>
      </c>
      <c r="BN140" s="1">
        <f>IFERROR(VLOOKUP($B140,'10月総数'!$A$8:$BV$90,市町村別自殺者集計表!BN$160,FALSE),0)</f>
        <v>42</v>
      </c>
      <c r="BO140" s="1">
        <f>IFERROR(VLOOKUP($B140,'10月総数'!$A$8:$BV$90,市町村別自殺者集計表!BO$160,FALSE),0)</f>
        <v>17</v>
      </c>
      <c r="BP140" s="1">
        <f>IFERROR(VLOOKUP($B140,'10月総数'!$A$8:$BV$90,市町村別自殺者集計表!BP$160,FALSE),0)</f>
        <v>14</v>
      </c>
      <c r="BQ140" s="1">
        <f>IFERROR(VLOOKUP($B140,'10月総数'!$A$8:$BV$90,市町村別自殺者集計表!BQ$160,FALSE),0)</f>
        <v>0</v>
      </c>
      <c r="BR140" s="1">
        <f>IFERROR(VLOOKUP($B140,'10月総数'!$A$8:$BV$90,市町村別自殺者集計表!BR$160,FALSE),0)</f>
        <v>11</v>
      </c>
      <c r="BS140" s="1">
        <f>IFERROR(VLOOKUP($B140,'10月総数'!$A$8:$BV$90,市町村別自殺者集計表!BS$160,FALSE),0)</f>
        <v>0</v>
      </c>
      <c r="BT140" s="1">
        <f>IFERROR(VLOOKUP($B140,'10月総数'!$A$8:$BV$90,市町村別自殺者集計表!BT$160,FALSE),0)</f>
        <v>26</v>
      </c>
      <c r="BU140" s="1">
        <f>IFERROR(VLOOKUP($B140,'10月総数'!$A$8:$BV$90,市町村別自殺者集計表!BU$160,FALSE),0)</f>
        <v>110</v>
      </c>
      <c r="BV140" s="1">
        <f>IFERROR(VLOOKUP($B140,'10月総数'!$A$8:$BV$90,市町村別自殺者集計表!BV$160,FALSE),0)</f>
        <v>5</v>
      </c>
    </row>
    <row r="141" spans="1:74" hidden="1" x14ac:dyDescent="0.2">
      <c r="A141" s="1" t="s">
        <v>348</v>
      </c>
      <c r="B141" s="128">
        <f t="shared" si="50"/>
        <v>270000</v>
      </c>
      <c r="C141" s="128" t="str">
        <f t="shared" si="51"/>
        <v>大阪府</v>
      </c>
      <c r="E141" s="1">
        <f>IFERROR(VLOOKUP($B141,'11月男'!$A$8:$BV$90,市町村別自殺者集計表!E$160,FALSE),0)</f>
        <v>54</v>
      </c>
      <c r="F141" s="1">
        <f>IFERROR(VLOOKUP($B141,'11月男'!$A$8:$BV$90,市町村別自殺者集計表!F$160,FALSE),0)</f>
        <v>1.2773721332753301</v>
      </c>
      <c r="G141" s="1">
        <f>IFERROR(VLOOKUP($B141,'11月男'!$A$8:$BV$90,市町村別自殺者集計表!G$160,FALSE),0)</f>
        <v>15.5413609548499</v>
      </c>
      <c r="H141" s="1">
        <f>IFERROR(VLOOKUP($B141,'11月男'!$A$8:$BV$90,市町村別自殺者集計表!H$160,FALSE),0)</f>
        <v>1</v>
      </c>
      <c r="I141" s="1">
        <f>IFERROR(VLOOKUP($B141,'11月男'!$A$8:$BV$90,市町村別自殺者集計表!I$160,FALSE),0)</f>
        <v>4</v>
      </c>
      <c r="J141" s="1">
        <f>IFERROR(VLOOKUP($B141,'11月男'!$A$8:$BV$90,市町村別自殺者集計表!J$160,FALSE),0)</f>
        <v>4</v>
      </c>
      <c r="K141" s="1">
        <f>IFERROR(VLOOKUP($B141,'11月男'!$A$8:$BV$90,市町村別自殺者集計表!K$160,FALSE),0)</f>
        <v>9</v>
      </c>
      <c r="L141" s="1">
        <f>IFERROR(VLOOKUP($B141,'11月男'!$A$8:$BV$90,市町村別自殺者集計表!L$160,FALSE),0)</f>
        <v>8</v>
      </c>
      <c r="M141" s="1">
        <f>IFERROR(VLOOKUP($B141,'11月男'!$A$8:$BV$90,市町村別自殺者集計表!M$160,FALSE),0)</f>
        <v>5</v>
      </c>
      <c r="N141" s="1">
        <f>IFERROR(VLOOKUP($B141,'11月男'!$A$8:$BV$90,市町村別自殺者集計表!N$160,FALSE),0)</f>
        <v>10</v>
      </c>
      <c r="O141" s="1">
        <f>IFERROR(VLOOKUP($B141,'11月男'!$A$8:$BV$90,市町村別自殺者集計表!O$160,FALSE),0)</f>
        <v>13</v>
      </c>
      <c r="P141" s="1">
        <f>IFERROR(VLOOKUP($B141,'11月男'!$A$8:$BV$90,市町村別自殺者集計表!P$160,FALSE),0)</f>
        <v>0</v>
      </c>
      <c r="Q141" s="1">
        <f>IFERROR(VLOOKUP($B141,'11月男'!$A$8:$BV$90,市町村別自殺者集計表!Q$160,FALSE),0)</f>
        <v>31</v>
      </c>
      <c r="R141" s="1">
        <f>IFERROR(VLOOKUP($B141,'11月男'!$A$8:$BV$90,市町村別自殺者集計表!R$160,FALSE),0)</f>
        <v>23</v>
      </c>
      <c r="S141" s="1">
        <f>IFERROR(VLOOKUP($B141,'11月男'!$A$8:$BV$90,市町村別自殺者集計表!S$160,FALSE),0)</f>
        <v>0</v>
      </c>
      <c r="T141" s="1">
        <f>IFERROR(VLOOKUP($B141,'11月男'!$A$8:$BV$90,市町村別自殺者集計表!T$160,FALSE),0)</f>
        <v>14</v>
      </c>
      <c r="U141" s="1">
        <f>IFERROR(VLOOKUP($B141,'11月男'!$A$8:$BV$90,市町村別自殺者集計表!U$160,FALSE),0)</f>
        <v>39</v>
      </c>
      <c r="V141" s="1">
        <f>IFERROR(VLOOKUP($B141,'11月男'!$A$8:$BV$90,市町村別自殺者集計表!V$160,FALSE),0)</f>
        <v>1</v>
      </c>
      <c r="W141" s="1">
        <f>IFERROR(VLOOKUP($B141,'11月男'!$A$8:$BV$90,市町村別自殺者集計表!W$160,FALSE),0)</f>
        <v>38</v>
      </c>
      <c r="X141" s="1">
        <f>IFERROR(VLOOKUP($B141,'11月男'!$A$8:$BV$90,市町村別自殺者集計表!X$160,FALSE),0)</f>
        <v>0</v>
      </c>
      <c r="Y141" s="1">
        <f>IFERROR(VLOOKUP($B141,'11月男'!$A$8:$BV$90,市町村別自殺者集計表!Y$160,FALSE),0)</f>
        <v>5</v>
      </c>
      <c r="Z141" s="1">
        <f>IFERROR(VLOOKUP($B141,'11月男'!$A$8:$BV$90,市町村別自殺者集計表!Z$160,FALSE),0)</f>
        <v>29</v>
      </c>
      <c r="AA141" s="1">
        <f>IFERROR(VLOOKUP($B141,'11月男'!$A$8:$BV$90,市町村別自殺者集計表!AA$160,FALSE),0)</f>
        <v>4</v>
      </c>
      <c r="AB141" s="1">
        <f>IFERROR(VLOOKUP($B141,'11月男'!$A$8:$BV$90,市町村別自殺者集計表!AB$160,FALSE),0)</f>
        <v>1</v>
      </c>
      <c r="AC141" s="1">
        <f>IFERROR(VLOOKUP($B141,'11月男'!$A$8:$BV$90,市町村別自殺者集計表!AC$160,FALSE),0)</f>
        <v>37</v>
      </c>
      <c r="AD141" s="1">
        <f>IFERROR(VLOOKUP($B141,'11月男'!$A$8:$BV$90,市町村別自殺者集計表!AD$160,FALSE),0)</f>
        <v>1</v>
      </c>
      <c r="AE141" s="1">
        <f>IFERROR(VLOOKUP($B141,'11月男'!$A$8:$BV$90,市町村別自殺者集計表!AE$160,FALSE),0)</f>
        <v>2</v>
      </c>
      <c r="AF141" s="1">
        <f>IFERROR(VLOOKUP($B141,'11月男'!$A$8:$BV$90,市町村別自殺者集計表!AF$160,FALSE),0)</f>
        <v>3</v>
      </c>
      <c r="AG141" s="1">
        <f>IFERROR(VLOOKUP($B141,'11月男'!$A$8:$BV$90,市町村別自殺者集計表!AG$160,FALSE),0)</f>
        <v>1</v>
      </c>
      <c r="AH141" s="1">
        <f>IFERROR(VLOOKUP($B141,'11月男'!$A$8:$BV$90,市町村別自殺者集計表!AH$160,FALSE),0)</f>
        <v>10</v>
      </c>
      <c r="AI141" s="1">
        <f>IFERROR(VLOOKUP($B141,'11月男'!$A$8:$BV$90,市町村別自殺者集計表!AI$160,FALSE),0)</f>
        <v>0</v>
      </c>
      <c r="AJ141" s="1">
        <f>IFERROR(VLOOKUP($B141,'11月男'!$A$8:$BV$90,市町村別自殺者集計表!AJ$160,FALSE),0)</f>
        <v>35</v>
      </c>
      <c r="AK141" s="1">
        <f>IFERROR(VLOOKUP($B141,'11月男'!$A$8:$BV$90,市町村別自殺者集計表!AK$160,FALSE),0)</f>
        <v>2</v>
      </c>
      <c r="AL141" s="1">
        <f>IFERROR(VLOOKUP($B141,'11月男'!$A$8:$BV$90,市町村別自殺者集計表!AL$160,FALSE),0)</f>
        <v>3</v>
      </c>
      <c r="AM141" s="1">
        <f>IFERROR(VLOOKUP($B141,'11月男'!$A$8:$BV$90,市町村別自殺者集計表!AM$160,FALSE),0)</f>
        <v>11</v>
      </c>
      <c r="AN141" s="1">
        <f>IFERROR(VLOOKUP($B141,'11月男'!$A$8:$BV$90,市町村別自殺者集計表!AN$160,FALSE),0)</f>
        <v>0</v>
      </c>
      <c r="AO141" s="1">
        <f>IFERROR(VLOOKUP($B141,'11月男'!$A$8:$BV$90,市町村別自殺者集計表!AO$160,FALSE),0)</f>
        <v>3</v>
      </c>
      <c r="AP141" s="1">
        <f>IFERROR(VLOOKUP($B141,'11月男'!$A$8:$BV$90,市町村別自殺者集計表!AP$160,FALSE),0)</f>
        <v>0</v>
      </c>
      <c r="AQ141" s="1">
        <f>IFERROR(VLOOKUP($B141,'11月男'!$A$8:$BV$90,市町村別自殺者集計表!AQ$160,FALSE),0)</f>
        <v>5</v>
      </c>
      <c r="AR141" s="1">
        <f>IFERROR(VLOOKUP($B141,'11月男'!$A$8:$BV$90,市町村別自殺者集計表!AR$160,FALSE),0)</f>
        <v>1</v>
      </c>
      <c r="AS141" s="1">
        <f>IFERROR(VLOOKUP($B141,'11月男'!$A$8:$BV$90,市町村別自殺者集計表!AS$160,FALSE),0)</f>
        <v>0</v>
      </c>
      <c r="AT141" s="1">
        <f>IFERROR(VLOOKUP($B141,'11月男'!$A$8:$BV$90,市町村別自殺者集計表!AT$160,FALSE),0)</f>
        <v>6</v>
      </c>
      <c r="AU141" s="1">
        <f>IFERROR(VLOOKUP($B141,'11月男'!$A$8:$BV$90,市町村別自殺者集計表!AU$160,FALSE),0)</f>
        <v>4</v>
      </c>
      <c r="AV141" s="1">
        <f>IFERROR(VLOOKUP($B141,'11月男'!$A$8:$BV$90,市町村別自殺者集計表!AV$160,FALSE),0)</f>
        <v>4</v>
      </c>
      <c r="AW141" s="1">
        <f>IFERROR(VLOOKUP($B141,'11月男'!$A$8:$BV$90,市町村別自殺者集計表!AW$160,FALSE),0)</f>
        <v>5</v>
      </c>
      <c r="AX141" s="1">
        <f>IFERROR(VLOOKUP($B141,'11月男'!$A$8:$BV$90,市町村別自殺者集計表!AX$160,FALSE),0)</f>
        <v>1</v>
      </c>
      <c r="AY141" s="1">
        <f>IFERROR(VLOOKUP($B141,'11月男'!$A$8:$BV$90,市町村別自殺者集計表!AY$160,FALSE),0)</f>
        <v>5</v>
      </c>
      <c r="AZ141" s="1">
        <f>IFERROR(VLOOKUP($B141,'11月男'!$A$8:$BV$90,市町村別自殺者集計表!AZ$160,FALSE),0)</f>
        <v>2</v>
      </c>
      <c r="BA141" s="1">
        <f>IFERROR(VLOOKUP($B141,'11月男'!$A$8:$BV$90,市町村別自殺者集計表!BA$160,FALSE),0)</f>
        <v>2</v>
      </c>
      <c r="BB141" s="1">
        <f>IFERROR(VLOOKUP($B141,'11月男'!$A$8:$BV$90,市町村別自殺者集計表!BB$160,FALSE),0)</f>
        <v>3</v>
      </c>
      <c r="BC141" s="1">
        <f>IFERROR(VLOOKUP($B141,'11月男'!$A$8:$BV$90,市町村別自殺者集計表!BC$160,FALSE),0)</f>
        <v>16</v>
      </c>
      <c r="BD141" s="1">
        <f>IFERROR(VLOOKUP($B141,'11月男'!$A$8:$BV$90,市町村別自殺者集計表!BD$160,FALSE),0)</f>
        <v>8</v>
      </c>
      <c r="BE141" s="1">
        <f>IFERROR(VLOOKUP($B141,'11月男'!$A$8:$BV$90,市町村別自殺者集計表!BE$160,FALSE),0)</f>
        <v>7</v>
      </c>
      <c r="BF141" s="1">
        <f>IFERROR(VLOOKUP($B141,'11月男'!$A$8:$BV$90,市町村別自殺者集計表!BF$160,FALSE),0)</f>
        <v>8</v>
      </c>
      <c r="BG141" s="1">
        <f>IFERROR(VLOOKUP($B141,'11月男'!$A$8:$BV$90,市町村別自殺者集計表!BG$160,FALSE),0)</f>
        <v>8</v>
      </c>
      <c r="BH141" s="1">
        <f>IFERROR(VLOOKUP($B141,'11月男'!$A$8:$BV$90,市町村別自殺者集計表!BH$160,FALSE),0)</f>
        <v>7</v>
      </c>
      <c r="BI141" s="1">
        <f>IFERROR(VLOOKUP($B141,'11月男'!$A$8:$BV$90,市町村別自殺者集計表!BI$160,FALSE),0)</f>
        <v>10</v>
      </c>
      <c r="BJ141" s="1">
        <f>IFERROR(VLOOKUP($B141,'11月男'!$A$8:$BV$90,市町村別自殺者集計表!BJ$160,FALSE),0)</f>
        <v>5</v>
      </c>
      <c r="BK141" s="1">
        <f>IFERROR(VLOOKUP($B141,'11月男'!$A$8:$BV$90,市町村別自殺者集計表!BK$160,FALSE),0)</f>
        <v>1</v>
      </c>
      <c r="BL141" s="1">
        <f>IFERROR(VLOOKUP($B141,'11月男'!$A$8:$BV$90,市町村別自殺者集計表!BL$160,FALSE),0)</f>
        <v>8</v>
      </c>
      <c r="BM141" s="1">
        <f>IFERROR(VLOOKUP($B141,'11月男'!$A$8:$BV$90,市町村別自殺者集計表!BM$160,FALSE),0)</f>
        <v>45</v>
      </c>
      <c r="BN141" s="1">
        <f>IFERROR(VLOOKUP($B141,'11月男'!$A$8:$BV$90,市町村別自殺者集計表!BN$160,FALSE),0)</f>
        <v>14</v>
      </c>
      <c r="BO141" s="1">
        <f>IFERROR(VLOOKUP($B141,'11月男'!$A$8:$BV$90,市町村別自殺者集計表!BO$160,FALSE),0)</f>
        <v>7</v>
      </c>
      <c r="BP141" s="1">
        <f>IFERROR(VLOOKUP($B141,'11月男'!$A$8:$BV$90,市町村別自殺者集計表!BP$160,FALSE),0)</f>
        <v>4</v>
      </c>
      <c r="BQ141" s="1">
        <f>IFERROR(VLOOKUP($B141,'11月男'!$A$8:$BV$90,市町村別自殺者集計表!BQ$160,FALSE),0)</f>
        <v>0</v>
      </c>
      <c r="BR141" s="1">
        <f>IFERROR(VLOOKUP($B141,'11月男'!$A$8:$BV$90,市町村別自殺者集計表!BR$160,FALSE),0)</f>
        <v>4</v>
      </c>
      <c r="BS141" s="1">
        <f>IFERROR(VLOOKUP($B141,'11月男'!$A$8:$BV$90,市町村別自殺者集計表!BS$160,FALSE),0)</f>
        <v>3</v>
      </c>
      <c r="BT141" s="1">
        <f>IFERROR(VLOOKUP($B141,'11月男'!$A$8:$BV$90,市町村別自殺者集計表!BT$160,FALSE),0)</f>
        <v>11</v>
      </c>
      <c r="BU141" s="1">
        <f>IFERROR(VLOOKUP($B141,'11月男'!$A$8:$BV$90,市町村別自殺者集計表!BU$160,FALSE),0)</f>
        <v>39</v>
      </c>
      <c r="BV141" s="1">
        <f>IFERROR(VLOOKUP($B141,'11月男'!$A$8:$BV$90,市町村別自殺者集計表!BV$160,FALSE),0)</f>
        <v>4</v>
      </c>
    </row>
    <row r="142" spans="1:74" hidden="1" x14ac:dyDescent="0.2">
      <c r="A142" s="1" t="s">
        <v>349</v>
      </c>
      <c r="B142" s="128">
        <f t="shared" si="50"/>
        <v>270000</v>
      </c>
      <c r="C142" s="128" t="str">
        <f t="shared" si="51"/>
        <v>大阪府</v>
      </c>
      <c r="E142" s="1">
        <f>IFERROR(VLOOKUP($B142,'11月女'!$A$8:$BV$90,市町村別自殺者集計表!E$160,FALSE),0)</f>
        <v>50</v>
      </c>
      <c r="F142" s="1">
        <f>IFERROR(VLOOKUP($B142,'11月女'!$A$8:$BV$90,市町村別自殺者集計表!F$160,FALSE),0)</f>
        <v>1.0972150049857401</v>
      </c>
      <c r="G142" s="1">
        <f>IFERROR(VLOOKUP($B142,'11月女'!$A$8:$BV$90,市町村別自殺者集計表!G$160,FALSE),0)</f>
        <v>13.3494492273266</v>
      </c>
      <c r="H142" s="1">
        <f>IFERROR(VLOOKUP($B142,'11月女'!$A$8:$BV$90,市町村別自殺者集計表!H$160,FALSE),0)</f>
        <v>2</v>
      </c>
      <c r="I142" s="1">
        <f>IFERROR(VLOOKUP($B142,'11月女'!$A$8:$BV$90,市町村別自殺者集計表!I$160,FALSE),0)</f>
        <v>9</v>
      </c>
      <c r="J142" s="1">
        <f>IFERROR(VLOOKUP($B142,'11月女'!$A$8:$BV$90,市町村別自殺者集計表!J$160,FALSE),0)</f>
        <v>5</v>
      </c>
      <c r="K142" s="1">
        <f>IFERROR(VLOOKUP($B142,'11月女'!$A$8:$BV$90,市町村別自殺者集計表!K$160,FALSE),0)</f>
        <v>5</v>
      </c>
      <c r="L142" s="1">
        <f>IFERROR(VLOOKUP($B142,'11月女'!$A$8:$BV$90,市町村別自殺者集計表!L$160,FALSE),0)</f>
        <v>14</v>
      </c>
      <c r="M142" s="1">
        <f>IFERROR(VLOOKUP($B142,'11月女'!$A$8:$BV$90,市町村別自殺者集計表!M$160,FALSE),0)</f>
        <v>4</v>
      </c>
      <c r="N142" s="1">
        <f>IFERROR(VLOOKUP($B142,'11月女'!$A$8:$BV$90,市町村別自殺者集計表!N$160,FALSE),0)</f>
        <v>8</v>
      </c>
      <c r="O142" s="1">
        <f>IFERROR(VLOOKUP($B142,'11月女'!$A$8:$BV$90,市町村別自殺者集計表!O$160,FALSE),0)</f>
        <v>3</v>
      </c>
      <c r="P142" s="1">
        <f>IFERROR(VLOOKUP($B142,'11月女'!$A$8:$BV$90,市町村別自殺者集計表!P$160,FALSE),0)</f>
        <v>0</v>
      </c>
      <c r="Q142" s="1">
        <f>IFERROR(VLOOKUP($B142,'11月女'!$A$8:$BV$90,市町村別自殺者集計表!Q$160,FALSE),0)</f>
        <v>27</v>
      </c>
      <c r="R142" s="1">
        <f>IFERROR(VLOOKUP($B142,'11月女'!$A$8:$BV$90,市町村別自殺者集計表!R$160,FALSE),0)</f>
        <v>23</v>
      </c>
      <c r="S142" s="1">
        <f>IFERROR(VLOOKUP($B142,'11月女'!$A$8:$BV$90,市町村別自殺者集計表!S$160,FALSE),0)</f>
        <v>0</v>
      </c>
      <c r="T142" s="1">
        <f>IFERROR(VLOOKUP($B142,'11月女'!$A$8:$BV$90,市町村別自殺者集計表!T$160,FALSE),0)</f>
        <v>16</v>
      </c>
      <c r="U142" s="1">
        <f>IFERROR(VLOOKUP($B142,'11月女'!$A$8:$BV$90,市町村別自殺者集計表!U$160,FALSE),0)</f>
        <v>34</v>
      </c>
      <c r="V142" s="1">
        <f>IFERROR(VLOOKUP($B142,'11月女'!$A$8:$BV$90,市町村別自殺者集計表!V$160,FALSE),0)</f>
        <v>2</v>
      </c>
      <c r="W142" s="1">
        <f>IFERROR(VLOOKUP($B142,'11月女'!$A$8:$BV$90,市町村別自殺者集計表!W$160,FALSE),0)</f>
        <v>32</v>
      </c>
      <c r="X142" s="1">
        <f>IFERROR(VLOOKUP($B142,'11月女'!$A$8:$BV$90,市町村別自殺者集計表!X$160,FALSE),0)</f>
        <v>7</v>
      </c>
      <c r="Y142" s="1">
        <f>IFERROR(VLOOKUP($B142,'11月女'!$A$8:$BV$90,市町村別自殺者集計表!Y$160,FALSE),0)</f>
        <v>1</v>
      </c>
      <c r="Z142" s="1">
        <f>IFERROR(VLOOKUP($B142,'11月女'!$A$8:$BV$90,市町村別自殺者集計表!Z$160,FALSE),0)</f>
        <v>18</v>
      </c>
      <c r="AA142" s="1">
        <f>IFERROR(VLOOKUP($B142,'11月女'!$A$8:$BV$90,市町村別自殺者集計表!AA$160,FALSE),0)</f>
        <v>6</v>
      </c>
      <c r="AB142" s="1">
        <f>IFERROR(VLOOKUP($B142,'11月女'!$A$8:$BV$90,市町村別自殺者集計表!AB$160,FALSE),0)</f>
        <v>0</v>
      </c>
      <c r="AC142" s="1">
        <f>IFERROR(VLOOKUP($B142,'11月女'!$A$8:$BV$90,市町村別自殺者集計表!AC$160,FALSE),0)</f>
        <v>39</v>
      </c>
      <c r="AD142" s="1">
        <f>IFERROR(VLOOKUP($B142,'11月女'!$A$8:$BV$90,市町村別自殺者集計表!AD$160,FALSE),0)</f>
        <v>2</v>
      </c>
      <c r="AE142" s="1">
        <f>IFERROR(VLOOKUP($B142,'11月女'!$A$8:$BV$90,市町村別自殺者集計表!AE$160,FALSE),0)</f>
        <v>2</v>
      </c>
      <c r="AF142" s="1">
        <f>IFERROR(VLOOKUP($B142,'11月女'!$A$8:$BV$90,市町村別自殺者集計表!AF$160,FALSE),0)</f>
        <v>2</v>
      </c>
      <c r="AG142" s="1">
        <f>IFERROR(VLOOKUP($B142,'11月女'!$A$8:$BV$90,市町村別自殺者集計表!AG$160,FALSE),0)</f>
        <v>0</v>
      </c>
      <c r="AH142" s="1">
        <f>IFERROR(VLOOKUP($B142,'11月女'!$A$8:$BV$90,市町村別自殺者集計表!AH$160,FALSE),0)</f>
        <v>5</v>
      </c>
      <c r="AI142" s="1">
        <f>IFERROR(VLOOKUP($B142,'11月女'!$A$8:$BV$90,市町村別自殺者集計表!AI$160,FALSE),0)</f>
        <v>0</v>
      </c>
      <c r="AJ142" s="1">
        <f>IFERROR(VLOOKUP($B142,'11月女'!$A$8:$BV$90,市町村別自殺者集計表!AJ$160,FALSE),0)</f>
        <v>26</v>
      </c>
      <c r="AK142" s="1">
        <f>IFERROR(VLOOKUP($B142,'11月女'!$A$8:$BV$90,市町村別自殺者集計表!AK$160,FALSE),0)</f>
        <v>3</v>
      </c>
      <c r="AL142" s="1">
        <f>IFERROR(VLOOKUP($B142,'11月女'!$A$8:$BV$90,市町村別自殺者集計表!AL$160,FALSE),0)</f>
        <v>3</v>
      </c>
      <c r="AM142" s="1">
        <f>IFERROR(VLOOKUP($B142,'11月女'!$A$8:$BV$90,市町村別自殺者集計表!AM$160,FALSE),0)</f>
        <v>14</v>
      </c>
      <c r="AN142" s="1">
        <f>IFERROR(VLOOKUP($B142,'11月女'!$A$8:$BV$90,市町村別自殺者集計表!AN$160,FALSE),0)</f>
        <v>1</v>
      </c>
      <c r="AO142" s="1">
        <f>IFERROR(VLOOKUP($B142,'11月女'!$A$8:$BV$90,市町村別自殺者集計表!AO$160,FALSE),0)</f>
        <v>3</v>
      </c>
      <c r="AP142" s="1">
        <f>IFERROR(VLOOKUP($B142,'11月女'!$A$8:$BV$90,市町村別自殺者集計表!AP$160,FALSE),0)</f>
        <v>0</v>
      </c>
      <c r="AQ142" s="1">
        <f>IFERROR(VLOOKUP($B142,'11月女'!$A$8:$BV$90,市町村別自殺者集計表!AQ$160,FALSE),0)</f>
        <v>4</v>
      </c>
      <c r="AR142" s="1">
        <f>IFERROR(VLOOKUP($B142,'11月女'!$A$8:$BV$90,市町村別自殺者集計表!AR$160,FALSE),0)</f>
        <v>3</v>
      </c>
      <c r="AS142" s="1">
        <f>IFERROR(VLOOKUP($B142,'11月女'!$A$8:$BV$90,市町村別自殺者集計表!AS$160,FALSE),0)</f>
        <v>4</v>
      </c>
      <c r="AT142" s="1">
        <f>IFERROR(VLOOKUP($B142,'11月女'!$A$8:$BV$90,市町村別自殺者集計表!AT$160,FALSE),0)</f>
        <v>2</v>
      </c>
      <c r="AU142" s="1">
        <f>IFERROR(VLOOKUP($B142,'11月女'!$A$8:$BV$90,市町村別自殺者集計表!AU$160,FALSE),0)</f>
        <v>0</v>
      </c>
      <c r="AV142" s="1">
        <f>IFERROR(VLOOKUP($B142,'11月女'!$A$8:$BV$90,市町村別自殺者集計表!AV$160,FALSE),0)</f>
        <v>6</v>
      </c>
      <c r="AW142" s="1">
        <f>IFERROR(VLOOKUP($B142,'11月女'!$A$8:$BV$90,市町村別自殺者集計表!AW$160,FALSE),0)</f>
        <v>3</v>
      </c>
      <c r="AX142" s="1">
        <f>IFERROR(VLOOKUP($B142,'11月女'!$A$8:$BV$90,市町村別自殺者集計表!AX$160,FALSE),0)</f>
        <v>3</v>
      </c>
      <c r="AY142" s="1">
        <f>IFERROR(VLOOKUP($B142,'11月女'!$A$8:$BV$90,市町村別自殺者集計表!AY$160,FALSE),0)</f>
        <v>7</v>
      </c>
      <c r="AZ142" s="1">
        <f>IFERROR(VLOOKUP($B142,'11月女'!$A$8:$BV$90,市町村別自殺者集計表!AZ$160,FALSE),0)</f>
        <v>5</v>
      </c>
      <c r="BA142" s="1">
        <f>IFERROR(VLOOKUP($B142,'11月女'!$A$8:$BV$90,市町村別自殺者集計表!BA$160,FALSE),0)</f>
        <v>2</v>
      </c>
      <c r="BB142" s="1">
        <f>IFERROR(VLOOKUP($B142,'11月女'!$A$8:$BV$90,市町村別自殺者集計表!BB$160,FALSE),0)</f>
        <v>2</v>
      </c>
      <c r="BC142" s="1">
        <f>IFERROR(VLOOKUP($B142,'11月女'!$A$8:$BV$90,市町村別自殺者集計表!BC$160,FALSE),0)</f>
        <v>9</v>
      </c>
      <c r="BD142" s="1">
        <f>IFERROR(VLOOKUP($B142,'11月女'!$A$8:$BV$90,市町村別自殺者集計表!BD$160,FALSE),0)</f>
        <v>6</v>
      </c>
      <c r="BE142" s="1">
        <f>IFERROR(VLOOKUP($B142,'11月女'!$A$8:$BV$90,市町村別自殺者集計表!BE$160,FALSE),0)</f>
        <v>8</v>
      </c>
      <c r="BF142" s="1">
        <f>IFERROR(VLOOKUP($B142,'11月女'!$A$8:$BV$90,市町村別自殺者集計表!BF$160,FALSE),0)</f>
        <v>3</v>
      </c>
      <c r="BG142" s="1">
        <f>IFERROR(VLOOKUP($B142,'11月女'!$A$8:$BV$90,市町村別自殺者集計表!BG$160,FALSE),0)</f>
        <v>10</v>
      </c>
      <c r="BH142" s="1">
        <f>IFERROR(VLOOKUP($B142,'11月女'!$A$8:$BV$90,市町村別自殺者集計表!BH$160,FALSE),0)</f>
        <v>8</v>
      </c>
      <c r="BI142" s="1">
        <f>IFERROR(VLOOKUP($B142,'11月女'!$A$8:$BV$90,市町村別自殺者集計表!BI$160,FALSE),0)</f>
        <v>9</v>
      </c>
      <c r="BJ142" s="1">
        <f>IFERROR(VLOOKUP($B142,'11月女'!$A$8:$BV$90,市町村別自殺者集計表!BJ$160,FALSE),0)</f>
        <v>5</v>
      </c>
      <c r="BK142" s="1">
        <f>IFERROR(VLOOKUP($B142,'11月女'!$A$8:$BV$90,市町村別自殺者集計表!BK$160,FALSE),0)</f>
        <v>1</v>
      </c>
      <c r="BL142" s="1">
        <f>IFERROR(VLOOKUP($B142,'11月女'!$A$8:$BV$90,市町村別自殺者集計表!BL$160,FALSE),0)</f>
        <v>13</v>
      </c>
      <c r="BM142" s="1">
        <f>IFERROR(VLOOKUP($B142,'11月女'!$A$8:$BV$90,市町村別自殺者集計表!BM$160,FALSE),0)</f>
        <v>45</v>
      </c>
      <c r="BN142" s="1">
        <f>IFERROR(VLOOKUP($B142,'11月女'!$A$8:$BV$90,市町村別自殺者集計表!BN$160,FALSE),0)</f>
        <v>4</v>
      </c>
      <c r="BO142" s="1">
        <f>IFERROR(VLOOKUP($B142,'11月女'!$A$8:$BV$90,市町村別自殺者集計表!BO$160,FALSE),0)</f>
        <v>6</v>
      </c>
      <c r="BP142" s="1">
        <f>IFERROR(VLOOKUP($B142,'11月女'!$A$8:$BV$90,市町村別自殺者集計表!BP$160,FALSE),0)</f>
        <v>5</v>
      </c>
      <c r="BQ142" s="1">
        <f>IFERROR(VLOOKUP($B142,'11月女'!$A$8:$BV$90,市町村別自殺者集計表!BQ$160,FALSE),0)</f>
        <v>1</v>
      </c>
      <c r="BR142" s="1">
        <f>IFERROR(VLOOKUP($B142,'11月女'!$A$8:$BV$90,市町村別自殺者集計表!BR$160,FALSE),0)</f>
        <v>5</v>
      </c>
      <c r="BS142" s="1">
        <f>IFERROR(VLOOKUP($B142,'11月女'!$A$8:$BV$90,市町村別自殺者集計表!BS$160,FALSE),0)</f>
        <v>1</v>
      </c>
      <c r="BT142" s="1">
        <f>IFERROR(VLOOKUP($B142,'11月女'!$A$8:$BV$90,市町村別自殺者集計表!BT$160,FALSE),0)</f>
        <v>16</v>
      </c>
      <c r="BU142" s="1">
        <f>IFERROR(VLOOKUP($B142,'11月女'!$A$8:$BV$90,市町村別自殺者集計表!BU$160,FALSE),0)</f>
        <v>32</v>
      </c>
      <c r="BV142" s="1">
        <f>IFERROR(VLOOKUP($B142,'11月女'!$A$8:$BV$90,市町村別自殺者集計表!BV$160,FALSE),0)</f>
        <v>2</v>
      </c>
    </row>
    <row r="143" spans="1:74" hidden="1" x14ac:dyDescent="0.2">
      <c r="A143" s="1" t="s">
        <v>350</v>
      </c>
      <c r="B143" s="128">
        <f t="shared" si="50"/>
        <v>270000</v>
      </c>
      <c r="C143" s="128" t="str">
        <f t="shared" si="51"/>
        <v>大阪府</v>
      </c>
      <c r="E143" s="1">
        <f>IFERROR(VLOOKUP($B143,'11月総数'!$A$8:$BV$90,市町村別自殺者集計表!E$160,FALSE),0)</f>
        <v>104</v>
      </c>
      <c r="F143" s="1">
        <f>IFERROR(VLOOKUP($B143,'11月総数'!$A$8:$BV$90,市町村別自殺者集計表!F$160,FALSE),0)</f>
        <v>1.1839141134059901</v>
      </c>
      <c r="G143" s="1">
        <f>IFERROR(VLOOKUP($B143,'11月総数'!$A$8:$BV$90,市町村別自殺者集計表!G$160,FALSE),0)</f>
        <v>14.4042883797729</v>
      </c>
      <c r="H143" s="1">
        <f>IFERROR(VLOOKUP($B143,'11月総数'!$A$8:$BV$90,市町村別自殺者集計表!H$160,FALSE),0)</f>
        <v>3</v>
      </c>
      <c r="I143" s="1">
        <f>IFERROR(VLOOKUP($B143,'11月総数'!$A$8:$BV$90,市町村別自殺者集計表!I$160,FALSE),0)</f>
        <v>13</v>
      </c>
      <c r="J143" s="1">
        <f>IFERROR(VLOOKUP($B143,'11月総数'!$A$8:$BV$90,市町村別自殺者集計表!J$160,FALSE),0)</f>
        <v>9</v>
      </c>
      <c r="K143" s="1">
        <f>IFERROR(VLOOKUP($B143,'11月総数'!$A$8:$BV$90,市町村別自殺者集計表!K$160,FALSE),0)</f>
        <v>14</v>
      </c>
      <c r="L143" s="1">
        <f>IFERROR(VLOOKUP($B143,'11月総数'!$A$8:$BV$90,市町村別自殺者集計表!L$160,FALSE),0)</f>
        <v>22</v>
      </c>
      <c r="M143" s="1">
        <f>IFERROR(VLOOKUP($B143,'11月総数'!$A$8:$BV$90,市町村別自殺者集計表!M$160,FALSE),0)</f>
        <v>9</v>
      </c>
      <c r="N143" s="1">
        <f>IFERROR(VLOOKUP($B143,'11月総数'!$A$8:$BV$90,市町村別自殺者集計表!N$160,FALSE),0)</f>
        <v>18</v>
      </c>
      <c r="O143" s="1">
        <f>IFERROR(VLOOKUP($B143,'11月総数'!$A$8:$BV$90,市町村別自殺者集計表!O$160,FALSE),0)</f>
        <v>16</v>
      </c>
      <c r="P143" s="1">
        <f>IFERROR(VLOOKUP($B143,'11月総数'!$A$8:$BV$90,市町村別自殺者集計表!P$160,FALSE),0)</f>
        <v>0</v>
      </c>
      <c r="Q143" s="1">
        <f>IFERROR(VLOOKUP($B143,'11月総数'!$A$8:$BV$90,市町村別自殺者集計表!Q$160,FALSE),0)</f>
        <v>58</v>
      </c>
      <c r="R143" s="1">
        <f>IFERROR(VLOOKUP($B143,'11月総数'!$A$8:$BV$90,市町村別自殺者集計表!R$160,FALSE),0)</f>
        <v>46</v>
      </c>
      <c r="S143" s="1">
        <f>IFERROR(VLOOKUP($B143,'11月総数'!$A$8:$BV$90,市町村別自殺者集計表!S$160,FALSE),0)</f>
        <v>0</v>
      </c>
      <c r="T143" s="1">
        <f>IFERROR(VLOOKUP($B143,'11月総数'!$A$8:$BV$90,市町村別自殺者集計表!T$160,FALSE),0)</f>
        <v>30</v>
      </c>
      <c r="U143" s="1">
        <f>IFERROR(VLOOKUP($B143,'11月総数'!$A$8:$BV$90,市町村別自殺者集計表!U$160,FALSE),0)</f>
        <v>73</v>
      </c>
      <c r="V143" s="1">
        <f>IFERROR(VLOOKUP($B143,'11月総数'!$A$8:$BV$90,市町村別自殺者集計表!V$160,FALSE),0)</f>
        <v>3</v>
      </c>
      <c r="W143" s="1">
        <f>IFERROR(VLOOKUP($B143,'11月総数'!$A$8:$BV$90,市町村別自殺者集計表!W$160,FALSE),0)</f>
        <v>70</v>
      </c>
      <c r="X143" s="1">
        <f>IFERROR(VLOOKUP($B143,'11月総数'!$A$8:$BV$90,市町村別自殺者集計表!X$160,FALSE),0)</f>
        <v>7</v>
      </c>
      <c r="Y143" s="1">
        <f>IFERROR(VLOOKUP($B143,'11月総数'!$A$8:$BV$90,市町村別自殺者集計表!Y$160,FALSE),0)</f>
        <v>6</v>
      </c>
      <c r="Z143" s="1">
        <f>IFERROR(VLOOKUP($B143,'11月総数'!$A$8:$BV$90,市町村別自殺者集計表!Z$160,FALSE),0)</f>
        <v>47</v>
      </c>
      <c r="AA143" s="1">
        <f>IFERROR(VLOOKUP($B143,'11月総数'!$A$8:$BV$90,市町村別自殺者集計表!AA$160,FALSE),0)</f>
        <v>10</v>
      </c>
      <c r="AB143" s="1">
        <f>IFERROR(VLOOKUP($B143,'11月総数'!$A$8:$BV$90,市町村別自殺者集計表!AB$160,FALSE),0)</f>
        <v>1</v>
      </c>
      <c r="AC143" s="1">
        <f>IFERROR(VLOOKUP($B143,'11月総数'!$A$8:$BV$90,市町村別自殺者集計表!AC$160,FALSE),0)</f>
        <v>76</v>
      </c>
      <c r="AD143" s="1">
        <f>IFERROR(VLOOKUP($B143,'11月総数'!$A$8:$BV$90,市町村別自殺者集計表!AD$160,FALSE),0)</f>
        <v>3</v>
      </c>
      <c r="AE143" s="1">
        <f>IFERROR(VLOOKUP($B143,'11月総数'!$A$8:$BV$90,市町村別自殺者集計表!AE$160,FALSE),0)</f>
        <v>4</v>
      </c>
      <c r="AF143" s="1">
        <f>IFERROR(VLOOKUP($B143,'11月総数'!$A$8:$BV$90,市町村別自殺者集計表!AF$160,FALSE),0)</f>
        <v>5</v>
      </c>
      <c r="AG143" s="1">
        <f>IFERROR(VLOOKUP($B143,'11月総数'!$A$8:$BV$90,市町村別自殺者集計表!AG$160,FALSE),0)</f>
        <v>1</v>
      </c>
      <c r="AH143" s="1">
        <f>IFERROR(VLOOKUP($B143,'11月総数'!$A$8:$BV$90,市町村別自殺者集計表!AH$160,FALSE),0)</f>
        <v>15</v>
      </c>
      <c r="AI143" s="1">
        <f>IFERROR(VLOOKUP($B143,'11月総数'!$A$8:$BV$90,市町村別自殺者集計表!AI$160,FALSE),0)</f>
        <v>0</v>
      </c>
      <c r="AJ143" s="1">
        <f>IFERROR(VLOOKUP($B143,'11月総数'!$A$8:$BV$90,市町村別自殺者集計表!AJ$160,FALSE),0)</f>
        <v>61</v>
      </c>
      <c r="AK143" s="1">
        <f>IFERROR(VLOOKUP($B143,'11月総数'!$A$8:$BV$90,市町村別自殺者集計表!AK$160,FALSE),0)</f>
        <v>5</v>
      </c>
      <c r="AL143" s="1">
        <f>IFERROR(VLOOKUP($B143,'11月総数'!$A$8:$BV$90,市町村別自殺者集計表!AL$160,FALSE),0)</f>
        <v>6</v>
      </c>
      <c r="AM143" s="1">
        <f>IFERROR(VLOOKUP($B143,'11月総数'!$A$8:$BV$90,市町村別自殺者集計表!AM$160,FALSE),0)</f>
        <v>25</v>
      </c>
      <c r="AN143" s="1">
        <f>IFERROR(VLOOKUP($B143,'11月総数'!$A$8:$BV$90,市町村別自殺者集計表!AN$160,FALSE),0)</f>
        <v>1</v>
      </c>
      <c r="AO143" s="1">
        <f>IFERROR(VLOOKUP($B143,'11月総数'!$A$8:$BV$90,市町村別自殺者集計表!AO$160,FALSE),0)</f>
        <v>6</v>
      </c>
      <c r="AP143" s="1">
        <f>IFERROR(VLOOKUP($B143,'11月総数'!$A$8:$BV$90,市町村別自殺者集計表!AP$160,FALSE),0)</f>
        <v>0</v>
      </c>
      <c r="AQ143" s="1">
        <f>IFERROR(VLOOKUP($B143,'11月総数'!$A$8:$BV$90,市町村別自殺者集計表!AQ$160,FALSE),0)</f>
        <v>9</v>
      </c>
      <c r="AR143" s="1">
        <f>IFERROR(VLOOKUP($B143,'11月総数'!$A$8:$BV$90,市町村別自殺者集計表!AR$160,FALSE),0)</f>
        <v>4</v>
      </c>
      <c r="AS143" s="1">
        <f>IFERROR(VLOOKUP($B143,'11月総数'!$A$8:$BV$90,市町村別自殺者集計表!AS$160,FALSE),0)</f>
        <v>4</v>
      </c>
      <c r="AT143" s="1">
        <f>IFERROR(VLOOKUP($B143,'11月総数'!$A$8:$BV$90,市町村別自殺者集計表!AT$160,FALSE),0)</f>
        <v>8</v>
      </c>
      <c r="AU143" s="1">
        <f>IFERROR(VLOOKUP($B143,'11月総数'!$A$8:$BV$90,市町村別自殺者集計表!AU$160,FALSE),0)</f>
        <v>4</v>
      </c>
      <c r="AV143" s="1">
        <f>IFERROR(VLOOKUP($B143,'11月総数'!$A$8:$BV$90,市町村別自殺者集計表!AV$160,FALSE),0)</f>
        <v>10</v>
      </c>
      <c r="AW143" s="1">
        <f>IFERROR(VLOOKUP($B143,'11月総数'!$A$8:$BV$90,市町村別自殺者集計表!AW$160,FALSE),0)</f>
        <v>8</v>
      </c>
      <c r="AX143" s="1">
        <f>IFERROR(VLOOKUP($B143,'11月総数'!$A$8:$BV$90,市町村別自殺者集計表!AX$160,FALSE),0)</f>
        <v>4</v>
      </c>
      <c r="AY143" s="1">
        <f>IFERROR(VLOOKUP($B143,'11月総数'!$A$8:$BV$90,市町村別自殺者集計表!AY$160,FALSE),0)</f>
        <v>12</v>
      </c>
      <c r="AZ143" s="1">
        <f>IFERROR(VLOOKUP($B143,'11月総数'!$A$8:$BV$90,市町村別自殺者集計表!AZ$160,FALSE),0)</f>
        <v>7</v>
      </c>
      <c r="BA143" s="1">
        <f>IFERROR(VLOOKUP($B143,'11月総数'!$A$8:$BV$90,市町村別自殺者集計表!BA$160,FALSE),0)</f>
        <v>4</v>
      </c>
      <c r="BB143" s="1">
        <f>IFERROR(VLOOKUP($B143,'11月総数'!$A$8:$BV$90,市町村別自殺者集計表!BB$160,FALSE),0)</f>
        <v>5</v>
      </c>
      <c r="BC143" s="1">
        <f>IFERROR(VLOOKUP($B143,'11月総数'!$A$8:$BV$90,市町村別自殺者集計表!BC$160,FALSE),0)</f>
        <v>25</v>
      </c>
      <c r="BD143" s="1">
        <f>IFERROR(VLOOKUP($B143,'11月総数'!$A$8:$BV$90,市町村別自殺者集計表!BD$160,FALSE),0)</f>
        <v>14</v>
      </c>
      <c r="BE143" s="1">
        <f>IFERROR(VLOOKUP($B143,'11月総数'!$A$8:$BV$90,市町村別自殺者集計表!BE$160,FALSE),0)</f>
        <v>15</v>
      </c>
      <c r="BF143" s="1">
        <f>IFERROR(VLOOKUP($B143,'11月総数'!$A$8:$BV$90,市町村別自殺者集計表!BF$160,FALSE),0)</f>
        <v>11</v>
      </c>
      <c r="BG143" s="1">
        <f>IFERROR(VLOOKUP($B143,'11月総数'!$A$8:$BV$90,市町村別自殺者集計表!BG$160,FALSE),0)</f>
        <v>18</v>
      </c>
      <c r="BH143" s="1">
        <f>IFERROR(VLOOKUP($B143,'11月総数'!$A$8:$BV$90,市町村別自殺者集計表!BH$160,FALSE),0)</f>
        <v>15</v>
      </c>
      <c r="BI143" s="1">
        <f>IFERROR(VLOOKUP($B143,'11月総数'!$A$8:$BV$90,市町村別自殺者集計表!BI$160,FALSE),0)</f>
        <v>19</v>
      </c>
      <c r="BJ143" s="1">
        <f>IFERROR(VLOOKUP($B143,'11月総数'!$A$8:$BV$90,市町村別自殺者集計表!BJ$160,FALSE),0)</f>
        <v>10</v>
      </c>
      <c r="BK143" s="1">
        <f>IFERROR(VLOOKUP($B143,'11月総数'!$A$8:$BV$90,市町村別自殺者集計表!BK$160,FALSE),0)</f>
        <v>2</v>
      </c>
      <c r="BL143" s="1">
        <f>IFERROR(VLOOKUP($B143,'11月総数'!$A$8:$BV$90,市町村別自殺者集計表!BL$160,FALSE),0)</f>
        <v>21</v>
      </c>
      <c r="BM143" s="1">
        <f>IFERROR(VLOOKUP($B143,'11月総数'!$A$8:$BV$90,市町村別自殺者集計表!BM$160,FALSE),0)</f>
        <v>90</v>
      </c>
      <c r="BN143" s="1">
        <f>IFERROR(VLOOKUP($B143,'11月総数'!$A$8:$BV$90,市町村別自殺者集計表!BN$160,FALSE),0)</f>
        <v>18</v>
      </c>
      <c r="BO143" s="1">
        <f>IFERROR(VLOOKUP($B143,'11月総数'!$A$8:$BV$90,市町村別自殺者集計表!BO$160,FALSE),0)</f>
        <v>13</v>
      </c>
      <c r="BP143" s="1">
        <f>IFERROR(VLOOKUP($B143,'11月総数'!$A$8:$BV$90,市町村別自殺者集計表!BP$160,FALSE),0)</f>
        <v>9</v>
      </c>
      <c r="BQ143" s="1">
        <f>IFERROR(VLOOKUP($B143,'11月総数'!$A$8:$BV$90,市町村別自殺者集計表!BQ$160,FALSE),0)</f>
        <v>1</v>
      </c>
      <c r="BR143" s="1">
        <f>IFERROR(VLOOKUP($B143,'11月総数'!$A$8:$BV$90,市町村別自殺者集計表!BR$160,FALSE),0)</f>
        <v>9</v>
      </c>
      <c r="BS143" s="1">
        <f>IFERROR(VLOOKUP($B143,'11月総数'!$A$8:$BV$90,市町村別自殺者集計表!BS$160,FALSE),0)</f>
        <v>4</v>
      </c>
      <c r="BT143" s="1">
        <f>IFERROR(VLOOKUP($B143,'11月総数'!$A$8:$BV$90,市町村別自殺者集計表!BT$160,FALSE),0)</f>
        <v>27</v>
      </c>
      <c r="BU143" s="1">
        <f>IFERROR(VLOOKUP($B143,'11月総数'!$A$8:$BV$90,市町村別自殺者集計表!BU$160,FALSE),0)</f>
        <v>71</v>
      </c>
      <c r="BV143" s="1">
        <f>IFERROR(VLOOKUP($B143,'11月総数'!$A$8:$BV$90,市町村別自殺者集計表!BV$160,FALSE),0)</f>
        <v>6</v>
      </c>
    </row>
    <row r="144" spans="1:74" hidden="1" x14ac:dyDescent="0.2">
      <c r="A144" s="1" t="s">
        <v>351</v>
      </c>
      <c r="B144" s="128">
        <f t="shared" si="50"/>
        <v>270000</v>
      </c>
      <c r="C144" s="128" t="str">
        <f t="shared" si="51"/>
        <v>大阪府</v>
      </c>
      <c r="E144" s="1">
        <f>IFERROR(VLOOKUP($B144,'12月男'!$A$8:$BV$90,市町村別自殺者集計表!E$160,FALSE),0)</f>
        <v>31</v>
      </c>
      <c r="F144" s="1">
        <f>IFERROR(VLOOKUP($B144,'12月男'!$A$8:$BV$90,市町村別自殺者集計表!F$160,FALSE),0)</f>
        <v>0.73330622465806095</v>
      </c>
      <c r="G144" s="1">
        <f>IFERROR(VLOOKUP($B144,'12月男'!$A$8:$BV$90,市町村別自殺者集計表!G$160,FALSE),0)</f>
        <v>8.6340894193610307</v>
      </c>
      <c r="H144" s="1">
        <f>IFERROR(VLOOKUP($B144,'12月男'!$A$8:$BV$90,市町村別自殺者集計表!H$160,FALSE),0)</f>
        <v>3</v>
      </c>
      <c r="I144" s="1">
        <f>IFERROR(VLOOKUP($B144,'12月男'!$A$8:$BV$90,市町村別自殺者集計表!I$160,FALSE),0)</f>
        <v>5</v>
      </c>
      <c r="J144" s="1">
        <f>IFERROR(VLOOKUP($B144,'12月男'!$A$8:$BV$90,市町村別自殺者集計表!J$160,FALSE),0)</f>
        <v>2</v>
      </c>
      <c r="K144" s="1">
        <f>IFERROR(VLOOKUP($B144,'12月男'!$A$8:$BV$90,市町村別自殺者集計表!K$160,FALSE),0)</f>
        <v>7</v>
      </c>
      <c r="L144" s="1">
        <f>IFERROR(VLOOKUP($B144,'12月男'!$A$8:$BV$90,市町村別自殺者集計表!L$160,FALSE),0)</f>
        <v>3</v>
      </c>
      <c r="M144" s="1">
        <f>IFERROR(VLOOKUP($B144,'12月男'!$A$8:$BV$90,市町村別自殺者集計表!M$160,FALSE),0)</f>
        <v>2</v>
      </c>
      <c r="N144" s="1">
        <f>IFERROR(VLOOKUP($B144,'12月男'!$A$8:$BV$90,市町村別自殺者集計表!N$160,FALSE),0)</f>
        <v>5</v>
      </c>
      <c r="O144" s="1">
        <f>IFERROR(VLOOKUP($B144,'12月男'!$A$8:$BV$90,市町村別自殺者集計表!O$160,FALSE),0)</f>
        <v>4</v>
      </c>
      <c r="P144" s="1">
        <f>IFERROR(VLOOKUP($B144,'12月男'!$A$8:$BV$90,市町村別自殺者集計表!P$160,FALSE),0)</f>
        <v>0</v>
      </c>
      <c r="Q144" s="1">
        <f>IFERROR(VLOOKUP($B144,'12月男'!$A$8:$BV$90,市町村別自殺者集計表!Q$160,FALSE),0)</f>
        <v>22</v>
      </c>
      <c r="R144" s="1">
        <f>IFERROR(VLOOKUP($B144,'12月男'!$A$8:$BV$90,市町村別自殺者集計表!R$160,FALSE),0)</f>
        <v>9</v>
      </c>
      <c r="S144" s="1">
        <f>IFERROR(VLOOKUP($B144,'12月男'!$A$8:$BV$90,市町村別自殺者集計表!S$160,FALSE),0)</f>
        <v>0</v>
      </c>
      <c r="T144" s="1">
        <f>IFERROR(VLOOKUP($B144,'12月男'!$A$8:$BV$90,市町村別自殺者集計表!T$160,FALSE),0)</f>
        <v>5</v>
      </c>
      <c r="U144" s="1">
        <f>IFERROR(VLOOKUP($B144,'12月男'!$A$8:$BV$90,市町村別自殺者集計表!U$160,FALSE),0)</f>
        <v>26</v>
      </c>
      <c r="V144" s="1">
        <f>IFERROR(VLOOKUP($B144,'12月男'!$A$8:$BV$90,市町村別自殺者集計表!V$160,FALSE),0)</f>
        <v>4</v>
      </c>
      <c r="W144" s="1">
        <f>IFERROR(VLOOKUP($B144,'12月男'!$A$8:$BV$90,市町村別自殺者集計表!W$160,FALSE),0)</f>
        <v>22</v>
      </c>
      <c r="X144" s="1">
        <f>IFERROR(VLOOKUP($B144,'12月男'!$A$8:$BV$90,市町村別自殺者集計表!X$160,FALSE),0)</f>
        <v>0</v>
      </c>
      <c r="Y144" s="1">
        <f>IFERROR(VLOOKUP($B144,'12月男'!$A$8:$BV$90,市町村別自殺者集計表!Y$160,FALSE),0)</f>
        <v>6</v>
      </c>
      <c r="Z144" s="1">
        <f>IFERROR(VLOOKUP($B144,'12月男'!$A$8:$BV$90,市町村別自殺者集計表!Z$160,FALSE),0)</f>
        <v>13</v>
      </c>
      <c r="AA144" s="1">
        <f>IFERROR(VLOOKUP($B144,'12月男'!$A$8:$BV$90,市町村別自殺者集計表!AA$160,FALSE),0)</f>
        <v>3</v>
      </c>
      <c r="AB144" s="1">
        <f>IFERROR(VLOOKUP($B144,'12月男'!$A$8:$BV$90,市町村別自殺者集計表!AB$160,FALSE),0)</f>
        <v>0</v>
      </c>
      <c r="AC144" s="1">
        <f>IFERROR(VLOOKUP($B144,'12月男'!$A$8:$BV$90,市町村別自殺者集計表!AC$160,FALSE),0)</f>
        <v>19</v>
      </c>
      <c r="AD144" s="1">
        <f>IFERROR(VLOOKUP($B144,'12月男'!$A$8:$BV$90,市町村別自殺者集計表!AD$160,FALSE),0)</f>
        <v>2</v>
      </c>
      <c r="AE144" s="1">
        <f>IFERROR(VLOOKUP($B144,'12月男'!$A$8:$BV$90,市町村別自殺者集計表!AE$160,FALSE),0)</f>
        <v>3</v>
      </c>
      <c r="AF144" s="1">
        <f>IFERROR(VLOOKUP($B144,'12月男'!$A$8:$BV$90,市町村別自殺者集計表!AF$160,FALSE),0)</f>
        <v>1</v>
      </c>
      <c r="AG144" s="1">
        <f>IFERROR(VLOOKUP($B144,'12月男'!$A$8:$BV$90,市町村別自殺者集計表!AG$160,FALSE),0)</f>
        <v>0</v>
      </c>
      <c r="AH144" s="1">
        <f>IFERROR(VLOOKUP($B144,'12月男'!$A$8:$BV$90,市町村別自殺者集計表!AH$160,FALSE),0)</f>
        <v>6</v>
      </c>
      <c r="AI144" s="1">
        <f>IFERROR(VLOOKUP($B144,'12月男'!$A$8:$BV$90,市町村別自殺者集計表!AI$160,FALSE),0)</f>
        <v>0</v>
      </c>
      <c r="AJ144" s="1">
        <f>IFERROR(VLOOKUP($B144,'12月男'!$A$8:$BV$90,市町村別自殺者集計表!AJ$160,FALSE),0)</f>
        <v>15</v>
      </c>
      <c r="AK144" s="1">
        <f>IFERROR(VLOOKUP($B144,'12月男'!$A$8:$BV$90,市町村別自殺者集計表!AK$160,FALSE),0)</f>
        <v>4</v>
      </c>
      <c r="AL144" s="1">
        <f>IFERROR(VLOOKUP($B144,'12月男'!$A$8:$BV$90,市町村別自殺者集計表!AL$160,FALSE),0)</f>
        <v>2</v>
      </c>
      <c r="AM144" s="1">
        <f>IFERROR(VLOOKUP($B144,'12月男'!$A$8:$BV$90,市町村別自殺者集計表!AM$160,FALSE),0)</f>
        <v>8</v>
      </c>
      <c r="AN144" s="1">
        <f>IFERROR(VLOOKUP($B144,'12月男'!$A$8:$BV$90,市町村別自殺者集計表!AN$160,FALSE),0)</f>
        <v>0</v>
      </c>
      <c r="AO144" s="1">
        <f>IFERROR(VLOOKUP($B144,'12月男'!$A$8:$BV$90,市町村別自殺者集計表!AO$160,FALSE),0)</f>
        <v>2</v>
      </c>
      <c r="AP144" s="1">
        <f>IFERROR(VLOOKUP($B144,'12月男'!$A$8:$BV$90,市町村別自殺者集計表!AP$160,FALSE),0)</f>
        <v>0</v>
      </c>
      <c r="AQ144" s="1">
        <f>IFERROR(VLOOKUP($B144,'12月男'!$A$8:$BV$90,市町村別自殺者集計表!AQ$160,FALSE),0)</f>
        <v>2</v>
      </c>
      <c r="AR144" s="1">
        <f>IFERROR(VLOOKUP($B144,'12月男'!$A$8:$BV$90,市町村別自殺者集計表!AR$160,FALSE),0)</f>
        <v>1</v>
      </c>
      <c r="AS144" s="1">
        <f>IFERROR(VLOOKUP($B144,'12月男'!$A$8:$BV$90,市町村別自殺者集計表!AS$160,FALSE),0)</f>
        <v>2</v>
      </c>
      <c r="AT144" s="1">
        <f>IFERROR(VLOOKUP($B144,'12月男'!$A$8:$BV$90,市町村別自殺者集計表!AT$160,FALSE),0)</f>
        <v>1</v>
      </c>
      <c r="AU144" s="1">
        <f>IFERROR(VLOOKUP($B144,'12月男'!$A$8:$BV$90,市町村別自殺者集計表!AU$160,FALSE),0)</f>
        <v>0</v>
      </c>
      <c r="AV144" s="1">
        <f>IFERROR(VLOOKUP($B144,'12月男'!$A$8:$BV$90,市町村別自殺者集計表!AV$160,FALSE),0)</f>
        <v>3</v>
      </c>
      <c r="AW144" s="1">
        <f>IFERROR(VLOOKUP($B144,'12月男'!$A$8:$BV$90,市町村別自殺者集計表!AW$160,FALSE),0)</f>
        <v>5</v>
      </c>
      <c r="AX144" s="1">
        <f>IFERROR(VLOOKUP($B144,'12月男'!$A$8:$BV$90,市町村別自殺者集計表!AX$160,FALSE),0)</f>
        <v>1</v>
      </c>
      <c r="AY144" s="1">
        <f>IFERROR(VLOOKUP($B144,'12月男'!$A$8:$BV$90,市町村別自殺者集計表!AY$160,FALSE),0)</f>
        <v>1</v>
      </c>
      <c r="AZ144" s="1">
        <f>IFERROR(VLOOKUP($B144,'12月男'!$A$8:$BV$90,市町村別自殺者集計表!AZ$160,FALSE),0)</f>
        <v>2</v>
      </c>
      <c r="BA144" s="1">
        <f>IFERROR(VLOOKUP($B144,'12月男'!$A$8:$BV$90,市町村別自殺者集計表!BA$160,FALSE),0)</f>
        <v>0</v>
      </c>
      <c r="BB144" s="1">
        <f>IFERROR(VLOOKUP($B144,'12月男'!$A$8:$BV$90,市町村別自殺者集計表!BB$160,FALSE),0)</f>
        <v>2</v>
      </c>
      <c r="BC144" s="1">
        <f>IFERROR(VLOOKUP($B144,'12月男'!$A$8:$BV$90,市町村別自殺者集計表!BC$160,FALSE),0)</f>
        <v>11</v>
      </c>
      <c r="BD144" s="1">
        <f>IFERROR(VLOOKUP($B144,'12月男'!$A$8:$BV$90,市町村別自殺者集計表!BD$160,FALSE),0)</f>
        <v>6</v>
      </c>
      <c r="BE144" s="1">
        <f>IFERROR(VLOOKUP($B144,'12月男'!$A$8:$BV$90,市町村別自殺者集計表!BE$160,FALSE),0)</f>
        <v>4</v>
      </c>
      <c r="BF144" s="1">
        <f>IFERROR(VLOOKUP($B144,'12月男'!$A$8:$BV$90,市町村別自殺者集計表!BF$160,FALSE),0)</f>
        <v>4</v>
      </c>
      <c r="BG144" s="1">
        <f>IFERROR(VLOOKUP($B144,'12月男'!$A$8:$BV$90,市町村別自殺者集計表!BG$160,FALSE),0)</f>
        <v>4</v>
      </c>
      <c r="BH144" s="1">
        <f>IFERROR(VLOOKUP($B144,'12月男'!$A$8:$BV$90,市町村別自殺者集計表!BH$160,FALSE),0)</f>
        <v>3</v>
      </c>
      <c r="BI144" s="1">
        <f>IFERROR(VLOOKUP($B144,'12月男'!$A$8:$BV$90,市町村別自殺者集計表!BI$160,FALSE),0)</f>
        <v>5</v>
      </c>
      <c r="BJ144" s="1">
        <f>IFERROR(VLOOKUP($B144,'12月男'!$A$8:$BV$90,市町村別自殺者集計表!BJ$160,FALSE),0)</f>
        <v>4</v>
      </c>
      <c r="BK144" s="1">
        <f>IFERROR(VLOOKUP($B144,'12月男'!$A$8:$BV$90,市町村別自殺者集計表!BK$160,FALSE),0)</f>
        <v>1</v>
      </c>
      <c r="BL144" s="1">
        <f>IFERROR(VLOOKUP($B144,'12月男'!$A$8:$BV$90,市町村別自殺者集計表!BL$160,FALSE),0)</f>
        <v>7</v>
      </c>
      <c r="BM144" s="1">
        <f>IFERROR(VLOOKUP($B144,'12月男'!$A$8:$BV$90,市町村別自殺者集計表!BM$160,FALSE),0)</f>
        <v>22</v>
      </c>
      <c r="BN144" s="1">
        <f>IFERROR(VLOOKUP($B144,'12月男'!$A$8:$BV$90,市町村別自殺者集計表!BN$160,FALSE),0)</f>
        <v>9</v>
      </c>
      <c r="BO144" s="1">
        <f>IFERROR(VLOOKUP($B144,'12月男'!$A$8:$BV$90,市町村別自殺者集計表!BO$160,FALSE),0)</f>
        <v>3</v>
      </c>
      <c r="BP144" s="1">
        <f>IFERROR(VLOOKUP($B144,'12月男'!$A$8:$BV$90,市町村別自殺者集計表!BP$160,FALSE),0)</f>
        <v>2</v>
      </c>
      <c r="BQ144" s="1">
        <f>IFERROR(VLOOKUP($B144,'12月男'!$A$8:$BV$90,市町村別自殺者集計表!BQ$160,FALSE),0)</f>
        <v>6</v>
      </c>
      <c r="BR144" s="1">
        <f>IFERROR(VLOOKUP($B144,'12月男'!$A$8:$BV$90,市町村別自殺者集計表!BR$160,FALSE),0)</f>
        <v>0</v>
      </c>
      <c r="BS144" s="1">
        <f>IFERROR(VLOOKUP($B144,'12月男'!$A$8:$BV$90,市町村別自殺者集計表!BS$160,FALSE),0)</f>
        <v>1</v>
      </c>
      <c r="BT144" s="1">
        <f>IFERROR(VLOOKUP($B144,'12月男'!$A$8:$BV$90,市町村別自殺者集計表!BT$160,FALSE),0)</f>
        <v>7</v>
      </c>
      <c r="BU144" s="1">
        <f>IFERROR(VLOOKUP($B144,'12月男'!$A$8:$BV$90,市町村別自殺者集計表!BU$160,FALSE),0)</f>
        <v>21</v>
      </c>
      <c r="BV144" s="1">
        <f>IFERROR(VLOOKUP($B144,'12月男'!$A$8:$BV$90,市町村別自殺者集計表!BV$160,FALSE),0)</f>
        <v>3</v>
      </c>
    </row>
    <row r="145" spans="1:74" hidden="1" x14ac:dyDescent="0.2">
      <c r="A145" s="1" t="s">
        <v>352</v>
      </c>
      <c r="B145" s="128">
        <f t="shared" si="50"/>
        <v>270000</v>
      </c>
      <c r="C145" s="128" t="str">
        <f t="shared" si="51"/>
        <v>大阪府</v>
      </c>
      <c r="E145" s="1">
        <f>IFERROR(VLOOKUP($B145,'12月女'!$A$8:$BV$90,市町村別自殺者集計表!E$160,FALSE),0)</f>
        <v>28</v>
      </c>
      <c r="F145" s="1">
        <f>IFERROR(VLOOKUP($B145,'12月女'!$A$8:$BV$90,市町村別自殺者集計表!F$160,FALSE),0)</f>
        <v>0.61444040279201695</v>
      </c>
      <c r="G145" s="1">
        <f>IFERROR(VLOOKUP($B145,'12月女'!$A$8:$BV$90,市町村別自殺者集計表!G$160,FALSE),0)</f>
        <v>7.2345402264221397</v>
      </c>
      <c r="H145" s="1">
        <f>IFERROR(VLOOKUP($B145,'12月女'!$A$8:$BV$90,市町村別自殺者集計表!H$160,FALSE),0)</f>
        <v>1</v>
      </c>
      <c r="I145" s="1">
        <f>IFERROR(VLOOKUP($B145,'12月女'!$A$8:$BV$90,市町村別自殺者集計表!I$160,FALSE),0)</f>
        <v>6</v>
      </c>
      <c r="J145" s="1">
        <f>IFERROR(VLOOKUP($B145,'12月女'!$A$8:$BV$90,市町村別自殺者集計表!J$160,FALSE),0)</f>
        <v>2</v>
      </c>
      <c r="K145" s="1">
        <f>IFERROR(VLOOKUP($B145,'12月女'!$A$8:$BV$90,市町村別自殺者集計表!K$160,FALSE),0)</f>
        <v>4</v>
      </c>
      <c r="L145" s="1">
        <f>IFERROR(VLOOKUP($B145,'12月女'!$A$8:$BV$90,市町村別自殺者集計表!L$160,FALSE),0)</f>
        <v>7</v>
      </c>
      <c r="M145" s="1">
        <f>IFERROR(VLOOKUP($B145,'12月女'!$A$8:$BV$90,市町村別自殺者集計表!M$160,FALSE),0)</f>
        <v>3</v>
      </c>
      <c r="N145" s="1">
        <f>IFERROR(VLOOKUP($B145,'12月女'!$A$8:$BV$90,市町村別自殺者集計表!N$160,FALSE),0)</f>
        <v>3</v>
      </c>
      <c r="O145" s="1">
        <f>IFERROR(VLOOKUP($B145,'12月女'!$A$8:$BV$90,市町村別自殺者集計表!O$160,FALSE),0)</f>
        <v>2</v>
      </c>
      <c r="P145" s="1">
        <f>IFERROR(VLOOKUP($B145,'12月女'!$A$8:$BV$90,市町村別自殺者集計表!P$160,FALSE),0)</f>
        <v>0</v>
      </c>
      <c r="Q145" s="1">
        <f>IFERROR(VLOOKUP($B145,'12月女'!$A$8:$BV$90,市町村別自殺者集計表!Q$160,FALSE),0)</f>
        <v>21</v>
      </c>
      <c r="R145" s="1">
        <f>IFERROR(VLOOKUP($B145,'12月女'!$A$8:$BV$90,市町村別自殺者集計表!R$160,FALSE),0)</f>
        <v>7</v>
      </c>
      <c r="S145" s="1">
        <f>IFERROR(VLOOKUP($B145,'12月女'!$A$8:$BV$90,市町村別自殺者集計表!S$160,FALSE),0)</f>
        <v>0</v>
      </c>
      <c r="T145" s="1">
        <f>IFERROR(VLOOKUP($B145,'12月女'!$A$8:$BV$90,市町村別自殺者集計表!T$160,FALSE),0)</f>
        <v>9</v>
      </c>
      <c r="U145" s="1">
        <f>IFERROR(VLOOKUP($B145,'12月女'!$A$8:$BV$90,市町村別自殺者集計表!U$160,FALSE),0)</f>
        <v>19</v>
      </c>
      <c r="V145" s="1">
        <f>IFERROR(VLOOKUP($B145,'12月女'!$A$8:$BV$90,市町村別自殺者集計表!V$160,FALSE),0)</f>
        <v>1</v>
      </c>
      <c r="W145" s="1">
        <f>IFERROR(VLOOKUP($B145,'12月女'!$A$8:$BV$90,市町村別自殺者集計表!W$160,FALSE),0)</f>
        <v>18</v>
      </c>
      <c r="X145" s="1">
        <f>IFERROR(VLOOKUP($B145,'12月女'!$A$8:$BV$90,市町村別自殺者集計表!X$160,FALSE),0)</f>
        <v>6</v>
      </c>
      <c r="Y145" s="1">
        <f>IFERROR(VLOOKUP($B145,'12月女'!$A$8:$BV$90,市町村別自殺者集計表!Y$160,FALSE),0)</f>
        <v>2</v>
      </c>
      <c r="Z145" s="1">
        <f>IFERROR(VLOOKUP($B145,'12月女'!$A$8:$BV$90,市町村別自殺者集計表!Z$160,FALSE),0)</f>
        <v>6</v>
      </c>
      <c r="AA145" s="1">
        <f>IFERROR(VLOOKUP($B145,'12月女'!$A$8:$BV$90,市町村別自殺者集計表!AA$160,FALSE),0)</f>
        <v>4</v>
      </c>
      <c r="AB145" s="1">
        <f>IFERROR(VLOOKUP($B145,'12月女'!$A$8:$BV$90,市町村別自殺者集計表!AB$160,FALSE),0)</f>
        <v>0</v>
      </c>
      <c r="AC145" s="1">
        <f>IFERROR(VLOOKUP($B145,'12月女'!$A$8:$BV$90,市町村別自殺者集計表!AC$160,FALSE),0)</f>
        <v>23</v>
      </c>
      <c r="AD145" s="1">
        <f>IFERROR(VLOOKUP($B145,'12月女'!$A$8:$BV$90,市町村別自殺者集計表!AD$160,FALSE),0)</f>
        <v>2</v>
      </c>
      <c r="AE145" s="1">
        <f>IFERROR(VLOOKUP($B145,'12月女'!$A$8:$BV$90,市町村別自殺者集計表!AE$160,FALSE),0)</f>
        <v>1</v>
      </c>
      <c r="AF145" s="1">
        <f>IFERROR(VLOOKUP($B145,'12月女'!$A$8:$BV$90,市町村別自殺者集計表!AF$160,FALSE),0)</f>
        <v>0</v>
      </c>
      <c r="AG145" s="1">
        <f>IFERROR(VLOOKUP($B145,'12月女'!$A$8:$BV$90,市町村別自殺者集計表!AG$160,FALSE),0)</f>
        <v>0</v>
      </c>
      <c r="AH145" s="1">
        <f>IFERROR(VLOOKUP($B145,'12月女'!$A$8:$BV$90,市町村別自殺者集計表!AH$160,FALSE),0)</f>
        <v>2</v>
      </c>
      <c r="AI145" s="1">
        <f>IFERROR(VLOOKUP($B145,'12月女'!$A$8:$BV$90,市町村別自殺者集計表!AI$160,FALSE),0)</f>
        <v>0</v>
      </c>
      <c r="AJ145" s="1">
        <f>IFERROR(VLOOKUP($B145,'12月女'!$A$8:$BV$90,市町村別自殺者集計表!AJ$160,FALSE),0)</f>
        <v>10</v>
      </c>
      <c r="AK145" s="1">
        <f>IFERROR(VLOOKUP($B145,'12月女'!$A$8:$BV$90,市町村別自殺者集計表!AK$160,FALSE),0)</f>
        <v>4</v>
      </c>
      <c r="AL145" s="1">
        <f>IFERROR(VLOOKUP($B145,'12月女'!$A$8:$BV$90,市町村別自殺者集計表!AL$160,FALSE),0)</f>
        <v>1</v>
      </c>
      <c r="AM145" s="1">
        <f>IFERROR(VLOOKUP($B145,'12月女'!$A$8:$BV$90,市町村別自殺者集計表!AM$160,FALSE),0)</f>
        <v>11</v>
      </c>
      <c r="AN145" s="1">
        <f>IFERROR(VLOOKUP($B145,'12月女'!$A$8:$BV$90,市町村別自殺者集計表!AN$160,FALSE),0)</f>
        <v>1</v>
      </c>
      <c r="AO145" s="1">
        <f>IFERROR(VLOOKUP($B145,'12月女'!$A$8:$BV$90,市町村別自殺者集計表!AO$160,FALSE),0)</f>
        <v>1</v>
      </c>
      <c r="AP145" s="1">
        <f>IFERROR(VLOOKUP($B145,'12月女'!$A$8:$BV$90,市町村別自殺者集計表!AP$160,FALSE),0)</f>
        <v>0</v>
      </c>
      <c r="AQ145" s="1">
        <f>IFERROR(VLOOKUP($B145,'12月女'!$A$8:$BV$90,市町村別自殺者集計表!AQ$160,FALSE),0)</f>
        <v>1</v>
      </c>
      <c r="AR145" s="1">
        <f>IFERROR(VLOOKUP($B145,'12月女'!$A$8:$BV$90,市町村別自殺者集計表!AR$160,FALSE),0)</f>
        <v>1</v>
      </c>
      <c r="AS145" s="1">
        <f>IFERROR(VLOOKUP($B145,'12月女'!$A$8:$BV$90,市町村別自殺者集計表!AS$160,FALSE),0)</f>
        <v>1</v>
      </c>
      <c r="AT145" s="1">
        <f>IFERROR(VLOOKUP($B145,'12月女'!$A$8:$BV$90,市町村別自殺者集計表!AT$160,FALSE),0)</f>
        <v>0</v>
      </c>
      <c r="AU145" s="1">
        <f>IFERROR(VLOOKUP($B145,'12月女'!$A$8:$BV$90,市町村別自殺者集計表!AU$160,FALSE),0)</f>
        <v>2</v>
      </c>
      <c r="AV145" s="1">
        <f>IFERROR(VLOOKUP($B145,'12月女'!$A$8:$BV$90,市町村別自殺者集計表!AV$160,FALSE),0)</f>
        <v>7</v>
      </c>
      <c r="AW145" s="1">
        <f>IFERROR(VLOOKUP($B145,'12月女'!$A$8:$BV$90,市町村別自殺者集計表!AW$160,FALSE),0)</f>
        <v>3</v>
      </c>
      <c r="AX145" s="1">
        <f>IFERROR(VLOOKUP($B145,'12月女'!$A$8:$BV$90,市町村別自殺者集計表!AX$160,FALSE),0)</f>
        <v>4</v>
      </c>
      <c r="AY145" s="1">
        <f>IFERROR(VLOOKUP($B145,'12月女'!$A$8:$BV$90,市町村別自殺者集計表!AY$160,FALSE),0)</f>
        <v>2</v>
      </c>
      <c r="AZ145" s="1">
        <f>IFERROR(VLOOKUP($B145,'12月女'!$A$8:$BV$90,市町村別自殺者集計表!AZ$160,FALSE),0)</f>
        <v>3</v>
      </c>
      <c r="BA145" s="1">
        <f>IFERROR(VLOOKUP($B145,'12月女'!$A$8:$BV$90,市町村別自殺者集計表!BA$160,FALSE),0)</f>
        <v>0</v>
      </c>
      <c r="BB145" s="1">
        <f>IFERROR(VLOOKUP($B145,'12月女'!$A$8:$BV$90,市町村別自殺者集計表!BB$160,FALSE),0)</f>
        <v>1</v>
      </c>
      <c r="BC145" s="1">
        <f>IFERROR(VLOOKUP($B145,'12月女'!$A$8:$BV$90,市町村別自殺者集計表!BC$160,FALSE),0)</f>
        <v>3</v>
      </c>
      <c r="BD145" s="1">
        <f>IFERROR(VLOOKUP($B145,'12月女'!$A$8:$BV$90,市町村別自殺者集計表!BD$160,FALSE),0)</f>
        <v>1</v>
      </c>
      <c r="BE145" s="1">
        <f>IFERROR(VLOOKUP($B145,'12月女'!$A$8:$BV$90,市町村別自殺者集計表!BE$160,FALSE),0)</f>
        <v>4</v>
      </c>
      <c r="BF145" s="1">
        <f>IFERROR(VLOOKUP($B145,'12月女'!$A$8:$BV$90,市町村別自殺者集計表!BF$160,FALSE),0)</f>
        <v>3</v>
      </c>
      <c r="BG145" s="1">
        <f>IFERROR(VLOOKUP($B145,'12月女'!$A$8:$BV$90,市町村別自殺者集計表!BG$160,FALSE),0)</f>
        <v>1</v>
      </c>
      <c r="BH145" s="1">
        <f>IFERROR(VLOOKUP($B145,'12月女'!$A$8:$BV$90,市町村別自殺者集計表!BH$160,FALSE),0)</f>
        <v>5</v>
      </c>
      <c r="BI145" s="1">
        <f>IFERROR(VLOOKUP($B145,'12月女'!$A$8:$BV$90,市町村別自殺者集計表!BI$160,FALSE),0)</f>
        <v>9</v>
      </c>
      <c r="BJ145" s="1">
        <f>IFERROR(VLOOKUP($B145,'12月女'!$A$8:$BV$90,市町村別自殺者集計表!BJ$160,FALSE),0)</f>
        <v>5</v>
      </c>
      <c r="BK145" s="1">
        <f>IFERROR(VLOOKUP($B145,'12月女'!$A$8:$BV$90,市町村別自殺者集計表!BK$160,FALSE),0)</f>
        <v>0</v>
      </c>
      <c r="BL145" s="1">
        <f>IFERROR(VLOOKUP($B145,'12月女'!$A$8:$BV$90,市町村別自殺者集計表!BL$160,FALSE),0)</f>
        <v>13</v>
      </c>
      <c r="BM145" s="1">
        <f>IFERROR(VLOOKUP($B145,'12月女'!$A$8:$BV$90,市町村別自殺者集計表!BM$160,FALSE),0)</f>
        <v>28</v>
      </c>
      <c r="BN145" s="1">
        <f>IFERROR(VLOOKUP($B145,'12月女'!$A$8:$BV$90,市町村別自殺者集計表!BN$160,FALSE),0)</f>
        <v>2</v>
      </c>
      <c r="BO145" s="1">
        <f>IFERROR(VLOOKUP($B145,'12月女'!$A$8:$BV$90,市町村別自殺者集計表!BO$160,FALSE),0)</f>
        <v>1</v>
      </c>
      <c r="BP145" s="1">
        <f>IFERROR(VLOOKUP($B145,'12月女'!$A$8:$BV$90,市町村別自殺者集計表!BP$160,FALSE),0)</f>
        <v>2</v>
      </c>
      <c r="BQ145" s="1">
        <f>IFERROR(VLOOKUP($B145,'12月女'!$A$8:$BV$90,市町村別自殺者集計表!BQ$160,FALSE),0)</f>
        <v>0</v>
      </c>
      <c r="BR145" s="1">
        <f>IFERROR(VLOOKUP($B145,'12月女'!$A$8:$BV$90,市町村別自殺者集計表!BR$160,FALSE),0)</f>
        <v>2</v>
      </c>
      <c r="BS145" s="1">
        <f>IFERROR(VLOOKUP($B145,'12月女'!$A$8:$BV$90,市町村別自殺者集計表!BS$160,FALSE),0)</f>
        <v>0</v>
      </c>
      <c r="BT145" s="1">
        <f>IFERROR(VLOOKUP($B145,'12月女'!$A$8:$BV$90,市町村別自殺者集計表!BT$160,FALSE),0)</f>
        <v>12</v>
      </c>
      <c r="BU145" s="1">
        <f>IFERROR(VLOOKUP($B145,'12月女'!$A$8:$BV$90,市町村別自殺者集計表!BU$160,FALSE),0)</f>
        <v>16</v>
      </c>
      <c r="BV145" s="1">
        <f>IFERROR(VLOOKUP($B145,'12月女'!$A$8:$BV$90,市町村別自殺者集計表!BV$160,FALSE),0)</f>
        <v>0</v>
      </c>
    </row>
    <row r="146" spans="1:74" hidden="1" x14ac:dyDescent="0.2">
      <c r="A146" s="1" t="s">
        <v>353</v>
      </c>
      <c r="B146" s="128">
        <f t="shared" si="50"/>
        <v>270000</v>
      </c>
      <c r="C146" s="128" t="str">
        <f t="shared" si="51"/>
        <v>大阪府</v>
      </c>
      <c r="E146" s="1">
        <f>IFERROR(VLOOKUP($B146,'12月総数'!$A$8:$BV$90,市町村別自殺者集計表!E$160,FALSE),0)</f>
        <v>59</v>
      </c>
      <c r="F146" s="1">
        <f>IFERROR(VLOOKUP($B146,'12月総数'!$A$8:$BV$90,市町村別自殺者集計表!F$160,FALSE),0)</f>
        <v>0.67164358356686205</v>
      </c>
      <c r="G146" s="1">
        <f>IFERROR(VLOOKUP($B146,'12月総数'!$A$8:$BV$90,市町村別自殺者集計表!G$160,FALSE),0)</f>
        <v>7.9080615484485399</v>
      </c>
      <c r="H146" s="1">
        <f>IFERROR(VLOOKUP($B146,'12月総数'!$A$8:$BV$90,市町村別自殺者集計表!H$160,FALSE),0)</f>
        <v>4</v>
      </c>
      <c r="I146" s="1">
        <f>IFERROR(VLOOKUP($B146,'12月総数'!$A$8:$BV$90,市町村別自殺者集計表!I$160,FALSE),0)</f>
        <v>11</v>
      </c>
      <c r="J146" s="1">
        <f>IFERROR(VLOOKUP($B146,'12月総数'!$A$8:$BV$90,市町村別自殺者集計表!J$160,FALSE),0)</f>
        <v>4</v>
      </c>
      <c r="K146" s="1">
        <f>IFERROR(VLOOKUP($B146,'12月総数'!$A$8:$BV$90,市町村別自殺者集計表!K$160,FALSE),0)</f>
        <v>11</v>
      </c>
      <c r="L146" s="1">
        <f>IFERROR(VLOOKUP($B146,'12月総数'!$A$8:$BV$90,市町村別自殺者集計表!L$160,FALSE),0)</f>
        <v>10</v>
      </c>
      <c r="M146" s="1">
        <f>IFERROR(VLOOKUP($B146,'12月総数'!$A$8:$BV$90,市町村別自殺者集計表!M$160,FALSE),0)</f>
        <v>5</v>
      </c>
      <c r="N146" s="1">
        <f>IFERROR(VLOOKUP($B146,'12月総数'!$A$8:$BV$90,市町村別自殺者集計表!N$160,FALSE),0)</f>
        <v>8</v>
      </c>
      <c r="O146" s="1">
        <f>IFERROR(VLOOKUP($B146,'12月総数'!$A$8:$BV$90,市町村別自殺者集計表!O$160,FALSE),0)</f>
        <v>6</v>
      </c>
      <c r="P146" s="1">
        <f>IFERROR(VLOOKUP($B146,'12月総数'!$A$8:$BV$90,市町村別自殺者集計表!P$160,FALSE),0)</f>
        <v>0</v>
      </c>
      <c r="Q146" s="1">
        <f>IFERROR(VLOOKUP($B146,'12月総数'!$A$8:$BV$90,市町村別自殺者集計表!Q$160,FALSE),0)</f>
        <v>43</v>
      </c>
      <c r="R146" s="1">
        <f>IFERROR(VLOOKUP($B146,'12月総数'!$A$8:$BV$90,市町村別自殺者集計表!R$160,FALSE),0)</f>
        <v>16</v>
      </c>
      <c r="S146" s="1">
        <f>IFERROR(VLOOKUP($B146,'12月総数'!$A$8:$BV$90,市町村別自殺者集計表!S$160,FALSE),0)</f>
        <v>0</v>
      </c>
      <c r="T146" s="1">
        <f>IFERROR(VLOOKUP($B146,'12月総数'!$A$8:$BV$90,市町村別自殺者集計表!T$160,FALSE),0)</f>
        <v>14</v>
      </c>
      <c r="U146" s="1">
        <f>IFERROR(VLOOKUP($B146,'12月総数'!$A$8:$BV$90,市町村別自殺者集計表!U$160,FALSE),0)</f>
        <v>45</v>
      </c>
      <c r="V146" s="1">
        <f>IFERROR(VLOOKUP($B146,'12月総数'!$A$8:$BV$90,市町村別自殺者集計表!V$160,FALSE),0)</f>
        <v>5</v>
      </c>
      <c r="W146" s="1">
        <f>IFERROR(VLOOKUP($B146,'12月総数'!$A$8:$BV$90,市町村別自殺者集計表!W$160,FALSE),0)</f>
        <v>40</v>
      </c>
      <c r="X146" s="1">
        <f>IFERROR(VLOOKUP($B146,'12月総数'!$A$8:$BV$90,市町村別自殺者集計表!X$160,FALSE),0)</f>
        <v>6</v>
      </c>
      <c r="Y146" s="1">
        <f>IFERROR(VLOOKUP($B146,'12月総数'!$A$8:$BV$90,市町村別自殺者集計表!Y$160,FALSE),0)</f>
        <v>8</v>
      </c>
      <c r="Z146" s="1">
        <f>IFERROR(VLOOKUP($B146,'12月総数'!$A$8:$BV$90,市町村別自殺者集計表!Z$160,FALSE),0)</f>
        <v>19</v>
      </c>
      <c r="AA146" s="1">
        <f>IFERROR(VLOOKUP($B146,'12月総数'!$A$8:$BV$90,市町村別自殺者集計表!AA$160,FALSE),0)</f>
        <v>7</v>
      </c>
      <c r="AB146" s="1">
        <f>IFERROR(VLOOKUP($B146,'12月総数'!$A$8:$BV$90,市町村別自殺者集計表!AB$160,FALSE),0)</f>
        <v>0</v>
      </c>
      <c r="AC146" s="1">
        <f>IFERROR(VLOOKUP($B146,'12月総数'!$A$8:$BV$90,市町村別自殺者集計表!AC$160,FALSE),0)</f>
        <v>42</v>
      </c>
      <c r="AD146" s="1">
        <f>IFERROR(VLOOKUP($B146,'12月総数'!$A$8:$BV$90,市町村別自殺者集計表!AD$160,FALSE),0)</f>
        <v>4</v>
      </c>
      <c r="AE146" s="1">
        <f>IFERROR(VLOOKUP($B146,'12月総数'!$A$8:$BV$90,市町村別自殺者集計表!AE$160,FALSE),0)</f>
        <v>4</v>
      </c>
      <c r="AF146" s="1">
        <f>IFERROR(VLOOKUP($B146,'12月総数'!$A$8:$BV$90,市町村別自殺者集計表!AF$160,FALSE),0)</f>
        <v>1</v>
      </c>
      <c r="AG146" s="1">
        <f>IFERROR(VLOOKUP($B146,'12月総数'!$A$8:$BV$90,市町村別自殺者集計表!AG$160,FALSE),0)</f>
        <v>0</v>
      </c>
      <c r="AH146" s="1">
        <f>IFERROR(VLOOKUP($B146,'12月総数'!$A$8:$BV$90,市町村別自殺者集計表!AH$160,FALSE),0)</f>
        <v>8</v>
      </c>
      <c r="AI146" s="1">
        <f>IFERROR(VLOOKUP($B146,'12月総数'!$A$8:$BV$90,市町村別自殺者集計表!AI$160,FALSE),0)</f>
        <v>0</v>
      </c>
      <c r="AJ146" s="1">
        <f>IFERROR(VLOOKUP($B146,'12月総数'!$A$8:$BV$90,市町村別自殺者集計表!AJ$160,FALSE),0)</f>
        <v>25</v>
      </c>
      <c r="AK146" s="1">
        <f>IFERROR(VLOOKUP($B146,'12月総数'!$A$8:$BV$90,市町村別自殺者集計表!AK$160,FALSE),0)</f>
        <v>8</v>
      </c>
      <c r="AL146" s="1">
        <f>IFERROR(VLOOKUP($B146,'12月総数'!$A$8:$BV$90,市町村別自殺者集計表!AL$160,FALSE),0)</f>
        <v>3</v>
      </c>
      <c r="AM146" s="1">
        <f>IFERROR(VLOOKUP($B146,'12月総数'!$A$8:$BV$90,市町村別自殺者集計表!AM$160,FALSE),0)</f>
        <v>19</v>
      </c>
      <c r="AN146" s="1">
        <f>IFERROR(VLOOKUP($B146,'12月総数'!$A$8:$BV$90,市町村別自殺者集計表!AN$160,FALSE),0)</f>
        <v>1</v>
      </c>
      <c r="AO146" s="1">
        <f>IFERROR(VLOOKUP($B146,'12月総数'!$A$8:$BV$90,市町村別自殺者集計表!AO$160,FALSE),0)</f>
        <v>3</v>
      </c>
      <c r="AP146" s="1">
        <f>IFERROR(VLOOKUP($B146,'12月総数'!$A$8:$BV$90,市町村別自殺者集計表!AP$160,FALSE),0)</f>
        <v>0</v>
      </c>
      <c r="AQ146" s="1">
        <f>IFERROR(VLOOKUP($B146,'12月総数'!$A$8:$BV$90,市町村別自殺者集計表!AQ$160,FALSE),0)</f>
        <v>3</v>
      </c>
      <c r="AR146" s="1">
        <f>IFERROR(VLOOKUP($B146,'12月総数'!$A$8:$BV$90,市町村別自殺者集計表!AR$160,FALSE),0)</f>
        <v>2</v>
      </c>
      <c r="AS146" s="1">
        <f>IFERROR(VLOOKUP($B146,'12月総数'!$A$8:$BV$90,市町村別自殺者集計表!AS$160,FALSE),0)</f>
        <v>3</v>
      </c>
      <c r="AT146" s="1">
        <f>IFERROR(VLOOKUP($B146,'12月総数'!$A$8:$BV$90,市町村別自殺者集計表!AT$160,FALSE),0)</f>
        <v>1</v>
      </c>
      <c r="AU146" s="1">
        <f>IFERROR(VLOOKUP($B146,'12月総数'!$A$8:$BV$90,市町村別自殺者集計表!AU$160,FALSE),0)</f>
        <v>2</v>
      </c>
      <c r="AV146" s="1">
        <f>IFERROR(VLOOKUP($B146,'12月総数'!$A$8:$BV$90,市町村別自殺者集計表!AV$160,FALSE),0)</f>
        <v>10</v>
      </c>
      <c r="AW146" s="1">
        <f>IFERROR(VLOOKUP($B146,'12月総数'!$A$8:$BV$90,市町村別自殺者集計表!AW$160,FALSE),0)</f>
        <v>8</v>
      </c>
      <c r="AX146" s="1">
        <f>IFERROR(VLOOKUP($B146,'12月総数'!$A$8:$BV$90,市町村別自殺者集計表!AX$160,FALSE),0)</f>
        <v>5</v>
      </c>
      <c r="AY146" s="1">
        <f>IFERROR(VLOOKUP($B146,'12月総数'!$A$8:$BV$90,市町村別自殺者集計表!AY$160,FALSE),0)</f>
        <v>3</v>
      </c>
      <c r="AZ146" s="1">
        <f>IFERROR(VLOOKUP($B146,'12月総数'!$A$8:$BV$90,市町村別自殺者集計表!AZ$160,FALSE),0)</f>
        <v>5</v>
      </c>
      <c r="BA146" s="1">
        <f>IFERROR(VLOOKUP($B146,'12月総数'!$A$8:$BV$90,市町村別自殺者集計表!BA$160,FALSE),0)</f>
        <v>0</v>
      </c>
      <c r="BB146" s="1">
        <f>IFERROR(VLOOKUP($B146,'12月総数'!$A$8:$BV$90,市町村別自殺者集計表!BB$160,FALSE),0)</f>
        <v>3</v>
      </c>
      <c r="BC146" s="1">
        <f>IFERROR(VLOOKUP($B146,'12月総数'!$A$8:$BV$90,市町村別自殺者集計表!BC$160,FALSE),0)</f>
        <v>14</v>
      </c>
      <c r="BD146" s="1">
        <f>IFERROR(VLOOKUP($B146,'12月総数'!$A$8:$BV$90,市町村別自殺者集計表!BD$160,FALSE),0)</f>
        <v>7</v>
      </c>
      <c r="BE146" s="1">
        <f>IFERROR(VLOOKUP($B146,'12月総数'!$A$8:$BV$90,市町村別自殺者集計表!BE$160,FALSE),0)</f>
        <v>8</v>
      </c>
      <c r="BF146" s="1">
        <f>IFERROR(VLOOKUP($B146,'12月総数'!$A$8:$BV$90,市町村別自殺者集計表!BF$160,FALSE),0)</f>
        <v>7</v>
      </c>
      <c r="BG146" s="1">
        <f>IFERROR(VLOOKUP($B146,'12月総数'!$A$8:$BV$90,市町村別自殺者集計表!BG$160,FALSE),0)</f>
        <v>5</v>
      </c>
      <c r="BH146" s="1">
        <f>IFERROR(VLOOKUP($B146,'12月総数'!$A$8:$BV$90,市町村別自殺者集計表!BH$160,FALSE),0)</f>
        <v>8</v>
      </c>
      <c r="BI146" s="1">
        <f>IFERROR(VLOOKUP($B146,'12月総数'!$A$8:$BV$90,市町村別自殺者集計表!BI$160,FALSE),0)</f>
        <v>14</v>
      </c>
      <c r="BJ146" s="1">
        <f>IFERROR(VLOOKUP($B146,'12月総数'!$A$8:$BV$90,市町村別自殺者集計表!BJ$160,FALSE),0)</f>
        <v>9</v>
      </c>
      <c r="BK146" s="1">
        <f>IFERROR(VLOOKUP($B146,'12月総数'!$A$8:$BV$90,市町村別自殺者集計表!BK$160,FALSE),0)</f>
        <v>1</v>
      </c>
      <c r="BL146" s="1">
        <f>IFERROR(VLOOKUP($B146,'12月総数'!$A$8:$BV$90,市町村別自殺者集計表!BL$160,FALSE),0)</f>
        <v>20</v>
      </c>
      <c r="BM146" s="1">
        <f>IFERROR(VLOOKUP($B146,'12月総数'!$A$8:$BV$90,市町村別自殺者集計表!BM$160,FALSE),0)</f>
        <v>50</v>
      </c>
      <c r="BN146" s="1">
        <f>IFERROR(VLOOKUP($B146,'12月総数'!$A$8:$BV$90,市町村別自殺者集計表!BN$160,FALSE),0)</f>
        <v>11</v>
      </c>
      <c r="BO146" s="1">
        <f>IFERROR(VLOOKUP($B146,'12月総数'!$A$8:$BV$90,市町村別自殺者集計表!BO$160,FALSE),0)</f>
        <v>4</v>
      </c>
      <c r="BP146" s="1">
        <f>IFERROR(VLOOKUP($B146,'12月総数'!$A$8:$BV$90,市町村別自殺者集計表!BP$160,FALSE),0)</f>
        <v>4</v>
      </c>
      <c r="BQ146" s="1">
        <f>IFERROR(VLOOKUP($B146,'12月総数'!$A$8:$BV$90,市町村別自殺者集計表!BQ$160,FALSE),0)</f>
        <v>6</v>
      </c>
      <c r="BR146" s="1">
        <f>IFERROR(VLOOKUP($B146,'12月総数'!$A$8:$BV$90,市町村別自殺者集計表!BR$160,FALSE),0)</f>
        <v>2</v>
      </c>
      <c r="BS146" s="1">
        <f>IFERROR(VLOOKUP($B146,'12月総数'!$A$8:$BV$90,市町村別自殺者集計表!BS$160,FALSE),0)</f>
        <v>1</v>
      </c>
      <c r="BT146" s="1">
        <f>IFERROR(VLOOKUP($B146,'12月総数'!$A$8:$BV$90,市町村別自殺者集計表!BT$160,FALSE),0)</f>
        <v>19</v>
      </c>
      <c r="BU146" s="1">
        <f>IFERROR(VLOOKUP($B146,'12月総数'!$A$8:$BV$90,市町村別自殺者集計表!BU$160,FALSE),0)</f>
        <v>37</v>
      </c>
      <c r="BV146" s="1">
        <f>IFERROR(VLOOKUP($B146,'12月総数'!$A$8:$BV$90,市町村別自殺者集計表!BV$160,FALSE),0)</f>
        <v>3</v>
      </c>
    </row>
    <row r="147" spans="1:74" hidden="1" x14ac:dyDescent="0.2"/>
    <row r="148" spans="1:74" hidden="1" x14ac:dyDescent="0.2"/>
    <row r="149" spans="1:74" hidden="1" x14ac:dyDescent="0.2"/>
    <row r="150" spans="1:74" hidden="1" x14ac:dyDescent="0.2">
      <c r="D150" s="1">
        <v>1</v>
      </c>
      <c r="E150" s="1">
        <v>2</v>
      </c>
      <c r="F150" s="1">
        <v>3</v>
      </c>
      <c r="G150" s="1">
        <v>4</v>
      </c>
      <c r="H150" s="1">
        <v>5</v>
      </c>
      <c r="I150" s="1">
        <v>6</v>
      </c>
      <c r="J150" s="1">
        <v>7</v>
      </c>
      <c r="K150" s="1">
        <v>8</v>
      </c>
      <c r="L150" s="1">
        <v>9</v>
      </c>
      <c r="M150" s="1">
        <v>10</v>
      </c>
      <c r="N150" s="1">
        <v>11</v>
      </c>
      <c r="O150" s="1">
        <v>12</v>
      </c>
    </row>
    <row r="151" spans="1:74" hidden="1" x14ac:dyDescent="0.2"/>
    <row r="152" spans="1:74" hidden="1" x14ac:dyDescent="0.2"/>
    <row r="153" spans="1:74" hidden="1" x14ac:dyDescent="0.2"/>
    <row r="154" spans="1:74" hidden="1" x14ac:dyDescent="0.2">
      <c r="B154" s="1" t="s">
        <v>363</v>
      </c>
    </row>
    <row r="155" spans="1:74" hidden="1" x14ac:dyDescent="0.2">
      <c r="B155" s="1" t="s">
        <v>364</v>
      </c>
    </row>
    <row r="156" spans="1:74" hidden="1" x14ac:dyDescent="0.2">
      <c r="B156" s="1" t="s">
        <v>362</v>
      </c>
    </row>
    <row r="157" spans="1:74" hidden="1" x14ac:dyDescent="0.2"/>
    <row r="158" spans="1:74" hidden="1" x14ac:dyDescent="0.2"/>
    <row r="159" spans="1:74" hidden="1" x14ac:dyDescent="0.2"/>
    <row r="160" spans="1:74" hidden="1" x14ac:dyDescent="0.2">
      <c r="B160" s="1">
        <v>1</v>
      </c>
      <c r="C160" s="1">
        <v>2</v>
      </c>
      <c r="D160" s="1">
        <v>3</v>
      </c>
      <c r="E160" s="1">
        <v>4</v>
      </c>
      <c r="F160" s="1">
        <v>5</v>
      </c>
      <c r="G160" s="1">
        <v>6</v>
      </c>
      <c r="H160" s="1">
        <v>7</v>
      </c>
      <c r="I160" s="1">
        <v>8</v>
      </c>
      <c r="J160" s="1">
        <v>9</v>
      </c>
      <c r="K160" s="1">
        <v>10</v>
      </c>
      <c r="L160" s="1">
        <v>11</v>
      </c>
      <c r="M160" s="1">
        <v>12</v>
      </c>
      <c r="N160" s="1">
        <v>13</v>
      </c>
      <c r="O160" s="1">
        <v>14</v>
      </c>
      <c r="P160" s="1">
        <v>15</v>
      </c>
      <c r="Q160" s="1">
        <v>16</v>
      </c>
      <c r="R160" s="1">
        <v>17</v>
      </c>
      <c r="S160" s="1">
        <v>18</v>
      </c>
      <c r="T160" s="1">
        <v>19</v>
      </c>
      <c r="U160" s="1">
        <v>20</v>
      </c>
      <c r="V160" s="1">
        <v>21</v>
      </c>
      <c r="W160" s="1">
        <v>22</v>
      </c>
      <c r="X160" s="1">
        <v>23</v>
      </c>
      <c r="Y160" s="1">
        <v>24</v>
      </c>
      <c r="Z160" s="1">
        <v>25</v>
      </c>
      <c r="AA160" s="1">
        <v>26</v>
      </c>
      <c r="AB160" s="1">
        <v>27</v>
      </c>
      <c r="AC160" s="1">
        <v>28</v>
      </c>
      <c r="AD160" s="1">
        <v>29</v>
      </c>
      <c r="AE160" s="1">
        <v>30</v>
      </c>
      <c r="AF160" s="1">
        <v>31</v>
      </c>
      <c r="AG160" s="1">
        <v>32</v>
      </c>
      <c r="AH160" s="1">
        <v>33</v>
      </c>
      <c r="AI160" s="1">
        <v>34</v>
      </c>
      <c r="AJ160" s="1">
        <v>35</v>
      </c>
      <c r="AK160" s="1">
        <v>36</v>
      </c>
      <c r="AL160" s="1">
        <v>37</v>
      </c>
      <c r="AM160" s="1">
        <v>38</v>
      </c>
      <c r="AN160" s="1">
        <v>39</v>
      </c>
      <c r="AO160" s="1">
        <v>40</v>
      </c>
      <c r="AP160" s="1">
        <v>41</v>
      </c>
      <c r="AQ160" s="1">
        <v>42</v>
      </c>
      <c r="AR160" s="1">
        <v>43</v>
      </c>
      <c r="AS160" s="1">
        <v>44</v>
      </c>
      <c r="AT160" s="1">
        <v>45</v>
      </c>
      <c r="AU160" s="1">
        <v>46</v>
      </c>
      <c r="AV160" s="1">
        <v>47</v>
      </c>
      <c r="AW160" s="1">
        <v>48</v>
      </c>
      <c r="AX160" s="1">
        <v>49</v>
      </c>
      <c r="AY160" s="1">
        <v>50</v>
      </c>
      <c r="AZ160" s="1">
        <v>51</v>
      </c>
      <c r="BA160" s="1">
        <v>52</v>
      </c>
      <c r="BB160" s="1">
        <v>53</v>
      </c>
      <c r="BC160" s="1">
        <v>54</v>
      </c>
      <c r="BD160" s="1">
        <v>55</v>
      </c>
      <c r="BE160" s="1">
        <v>56</v>
      </c>
      <c r="BF160" s="1">
        <v>57</v>
      </c>
      <c r="BG160" s="1">
        <v>58</v>
      </c>
      <c r="BH160" s="1">
        <v>59</v>
      </c>
      <c r="BI160" s="1">
        <v>60</v>
      </c>
      <c r="BJ160" s="1">
        <v>61</v>
      </c>
      <c r="BK160" s="1">
        <v>62</v>
      </c>
      <c r="BL160" s="1">
        <v>63</v>
      </c>
      <c r="BM160" s="1">
        <v>64</v>
      </c>
      <c r="BN160" s="1">
        <v>65</v>
      </c>
      <c r="BO160" s="1">
        <v>66</v>
      </c>
      <c r="BP160" s="1">
        <v>67</v>
      </c>
      <c r="BQ160" s="1">
        <v>68</v>
      </c>
      <c r="BR160" s="1">
        <v>69</v>
      </c>
      <c r="BS160" s="1">
        <v>70</v>
      </c>
      <c r="BT160" s="1">
        <v>71</v>
      </c>
      <c r="BU160" s="1">
        <v>72</v>
      </c>
      <c r="BV160" s="1">
        <v>73</v>
      </c>
    </row>
    <row r="161" spans="1:15" hidden="1" x14ac:dyDescent="0.2"/>
    <row r="162" spans="1:15" hidden="1" x14ac:dyDescent="0.2">
      <c r="B162" s="120" t="s">
        <v>401</v>
      </c>
    </row>
    <row r="163" spans="1:15" hidden="1" x14ac:dyDescent="0.2">
      <c r="A163" s="1">
        <f>B111</f>
        <v>270000</v>
      </c>
      <c r="B163" s="1" t="str">
        <f>C111</f>
        <v>大阪府</v>
      </c>
      <c r="C163" s="1" t="s">
        <v>363</v>
      </c>
      <c r="D163" s="1">
        <f>IFERROR(VLOOKUP($A163,'1月男'!$A$101:$F$185,4,FALSE),0)</f>
        <v>81</v>
      </c>
      <c r="E163" s="1">
        <f>IFERROR(VLOOKUP($A163,'2月男'!$A$101:$F$184,4,FALSE),0)</f>
        <v>80</v>
      </c>
      <c r="F163" s="1">
        <f>IFERROR(VLOOKUP($A163,'3月男'!$A$101:$F$184,4,FALSE),0)</f>
        <v>89</v>
      </c>
      <c r="G163" s="1">
        <f>IFERROR(VLOOKUP($A163,'4月男'!$A$101:$F$184,4,FALSE),0)</f>
        <v>103</v>
      </c>
      <c r="H163" s="1">
        <f>IFERROR(VLOOKUP($A163,'5月男'!$A$101:$F$184,4,FALSE),0)</f>
        <v>114</v>
      </c>
      <c r="I163" s="1">
        <f>IFERROR(VLOOKUP($A163,'6月男'!$A$101:$F$184,4,FALSE),0)</f>
        <v>89</v>
      </c>
      <c r="J163" s="1">
        <f>IFERROR(VLOOKUP($A163,'7月男'!$A$101:$F$185,4,FALSE),0)</f>
        <v>85</v>
      </c>
      <c r="K163" s="1">
        <f>IFERROR(VLOOKUP($A163,'8月男'!$A$101:$F$184,4,FALSE),0)</f>
        <v>95</v>
      </c>
      <c r="L163" s="1">
        <f>IFERROR(VLOOKUP($A163,'9月男'!$A$101:$F$184,4,FALSE),0)</f>
        <v>95</v>
      </c>
      <c r="M163" s="1">
        <f>IFERROR(VLOOKUP($A163,'10月男'!$A$101:$F$184,4,FALSE),0)</f>
        <v>71</v>
      </c>
      <c r="N163" s="1">
        <f>IFERROR(VLOOKUP($A163,'11月男'!$A$101:$F$184,4,FALSE),0)</f>
        <v>74</v>
      </c>
      <c r="O163" s="1">
        <f>IFERROR(VLOOKUP($A163,'12月男'!$A$101:$F$184,4,FALSE),0)</f>
        <v>41</v>
      </c>
    </row>
    <row r="164" spans="1:15" hidden="1" x14ac:dyDescent="0.2">
      <c r="A164" s="1">
        <f t="shared" ref="A164:B164" si="52">B112</f>
        <v>270000</v>
      </c>
      <c r="B164" s="1" t="str">
        <f t="shared" si="52"/>
        <v>大阪府</v>
      </c>
      <c r="C164" s="1" t="s">
        <v>364</v>
      </c>
      <c r="D164" s="1">
        <f>IFERROR(VLOOKUP($A164,'1月女'!$A$101:$F$185,4,FALSE),0)</f>
        <v>43</v>
      </c>
      <c r="E164" s="1">
        <f>IFERROR(VLOOKUP($A164,'2月女'!$A$101:$F$184,4,FALSE),0)</f>
        <v>27</v>
      </c>
      <c r="F164" s="1">
        <f>IFERROR(VLOOKUP($A164,'3月女'!$A$101:$F$185,4,FALSE),0)</f>
        <v>42</v>
      </c>
      <c r="G164" s="1">
        <f>IFERROR(VLOOKUP($A164,'4月女'!$A$101:$F$184,4,FALSE),0)</f>
        <v>33</v>
      </c>
      <c r="H164" s="1">
        <f>IFERROR(VLOOKUP($A164,'5月女'!$A$101:$F$184,4,FALSE),0)</f>
        <v>65</v>
      </c>
      <c r="I164" s="1">
        <f>IFERROR(VLOOKUP($A164,'6月女'!$A$101:$F$184,4,FALSE),0)</f>
        <v>52</v>
      </c>
      <c r="J164" s="1">
        <f>IFERROR(VLOOKUP($A164,'7月女'!$A$101:$F$185,4,FALSE),0)</f>
        <v>39</v>
      </c>
      <c r="K164" s="1">
        <f>IFERROR(VLOOKUP($A164,'8月女'!$A$101:$F$184,4,FALSE),0)</f>
        <v>40</v>
      </c>
      <c r="L164" s="1">
        <f>IFERROR(VLOOKUP($A164,'9月女'!$A$101:$F$184,4,FALSE),0)</f>
        <v>50</v>
      </c>
      <c r="M164" s="1">
        <f>IFERROR(VLOOKUP($A164,'10月女'!$A$101:$F$184,4,FALSE),0)</f>
        <v>36</v>
      </c>
      <c r="N164" s="1">
        <f>IFERROR(VLOOKUP($A164,'11月女'!$A$101:$F$184,4,FALSE),0)</f>
        <v>45</v>
      </c>
      <c r="O164" s="1">
        <f>IFERROR(VLOOKUP($A164,'12月女'!$A$101:$F$184,4,FALSE),0)</f>
        <v>44</v>
      </c>
    </row>
    <row r="165" spans="1:15" hidden="1" x14ac:dyDescent="0.2">
      <c r="A165" s="1">
        <f t="shared" ref="A165:B165" si="53">B113</f>
        <v>270000</v>
      </c>
      <c r="B165" s="1" t="str">
        <f t="shared" si="53"/>
        <v>大阪府</v>
      </c>
      <c r="C165" s="1" t="s">
        <v>362</v>
      </c>
      <c r="D165" s="1">
        <f>IFERROR(VLOOKUP($A165,'1月総数'!$A$101:$F$185,4,FALSE),0)</f>
        <v>124</v>
      </c>
      <c r="E165" s="1">
        <f>IFERROR(VLOOKUP($A165,'2月総数'!$A$101:$F$184,4,FALSE),0)</f>
        <v>107</v>
      </c>
      <c r="F165" s="1">
        <f>IFERROR(VLOOKUP($A165,'3月総数'!$A$101:$F$184,4,FALSE),0)</f>
        <v>131</v>
      </c>
      <c r="G165" s="1">
        <f>IFERROR(VLOOKUP($A165,'4月総数'!$A$101:$F$184,4,FALSE),0)</f>
        <v>136</v>
      </c>
      <c r="H165" s="1">
        <f>IFERROR(VLOOKUP($A165,'5月総数'!$A$101:$F$184,4,FALSE),0)</f>
        <v>179</v>
      </c>
      <c r="I165" s="1">
        <f>IFERROR(VLOOKUP($A165,'6月総数'!$A$101:$F$185,4,FALSE),0)</f>
        <v>141</v>
      </c>
      <c r="J165" s="1">
        <f>IFERROR(VLOOKUP($A165,'7月総数'!$A$101:$F$184,4,FALSE),0)</f>
        <v>124</v>
      </c>
      <c r="K165" s="1">
        <f>IFERROR(VLOOKUP($A165,'8月総数'!$A$101:$F$184,4,FALSE),0)</f>
        <v>135</v>
      </c>
      <c r="L165" s="1">
        <f>IFERROR(VLOOKUP($A165,'9月総数'!$A$101:$F$185,4,FALSE),0)</f>
        <v>145</v>
      </c>
      <c r="M165" s="1">
        <f>IFERROR(VLOOKUP($A165,'10月総数'!$A$101:$F$184,4,FALSE),0)</f>
        <v>107</v>
      </c>
      <c r="N165" s="1">
        <f>IFERROR(VLOOKUP($A165,'11月総数'!$A$101:$F$184,4,FALSE),0)</f>
        <v>119</v>
      </c>
      <c r="O165" s="1">
        <f>IFERROR(VLOOKUP($A165,'12月総数'!$A$101:$F$184,4,FALSE),0)</f>
        <v>85</v>
      </c>
    </row>
    <row r="166" spans="1:15" hidden="1" x14ac:dyDescent="0.2"/>
    <row r="167" spans="1:15" hidden="1" x14ac:dyDescent="0.2"/>
    <row r="168" spans="1:15" hidden="1" x14ac:dyDescent="0.2"/>
  </sheetData>
  <sheetProtection sheet="1" objects="1" scenarios="1"/>
  <mergeCells count="10">
    <mergeCell ref="B31:B33"/>
    <mergeCell ref="C39:C40"/>
    <mergeCell ref="D39:L39"/>
    <mergeCell ref="B86:Q87"/>
    <mergeCell ref="A9:Q9"/>
    <mergeCell ref="B16:B18"/>
    <mergeCell ref="B19:B21"/>
    <mergeCell ref="B22:B24"/>
    <mergeCell ref="B25:B27"/>
    <mergeCell ref="B28:B30"/>
  </mergeCells>
  <phoneticPr fontId="26"/>
  <dataValidations count="3">
    <dataValidation type="whole" imeMode="off" allowBlank="1" showInputMessage="1" showErrorMessage="1" sqref="F7:F8" xr:uid="{00000000-0002-0000-0000-000000000000}">
      <formula1>1</formula1>
      <formula2>50</formula2>
    </dataValidation>
    <dataValidation imeMode="off" operator="greaterThanOrEqual" allowBlank="1" showInputMessage="1" showErrorMessage="1" sqref="R7" xr:uid="{00000000-0002-0000-0000-000001000000}"/>
    <dataValidation imeMode="off" allowBlank="1" showInputMessage="1" showErrorMessage="1" sqref="N7" xr:uid="{00000000-0002-0000-0000-000002000000}"/>
  </dataValidations>
  <pageMargins left="0.70866141732283472" right="0.70866141732283472" top="0.74803149606299213" bottom="0.55118110236220474" header="0.31496062992125984" footer="0.31496062992125984"/>
  <pageSetup paperSize="9"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自殺月別表年度更新">
                <anchor moveWithCells="1" sizeWithCells="1">
                  <from>
                    <xdr:col>20</xdr:col>
                    <xdr:colOff>0</xdr:colOff>
                    <xdr:row>22</xdr:row>
                    <xdr:rowOff>137160</xdr:rowOff>
                  </from>
                  <to>
                    <xdr:col>23</xdr:col>
                    <xdr:colOff>487680</xdr:colOff>
                    <xdr:row>28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0">
    <tabColor rgb="FFFF0000"/>
  </sheetPr>
  <dimension ref="A2:BX443"/>
  <sheetViews>
    <sheetView view="pageBreakPreview" zoomScaleNormal="75" zoomScaleSheetLayoutView="100" workbookViewId="0">
      <selection activeCell="Q1" sqref="Q1"/>
    </sheetView>
  </sheetViews>
  <sheetFormatPr defaultColWidth="9" defaultRowHeight="13.2" x14ac:dyDescent="0.2"/>
  <cols>
    <col min="1" max="3" width="9" style="152"/>
    <col min="4" max="4" width="9" style="521"/>
    <col min="5" max="15" width="9" style="152"/>
    <col min="16" max="16" width="10.33203125" style="152" customWidth="1"/>
    <col min="17" max="17" width="9" style="152" customWidth="1"/>
    <col min="18" max="33" width="0" style="152" hidden="1" customWidth="1"/>
    <col min="34" max="16384" width="9" style="152"/>
  </cols>
  <sheetData>
    <row r="2" spans="1:28" ht="19.2" x14ac:dyDescent="0.15">
      <c r="A2" s="151" t="str">
        <f>""&amp;市町村別自殺者集計表!Q7&amp;市町村別自殺者集計表!R7&amp;"年1月～"&amp;市町村別自殺者集計表!N7&amp;"月における"&amp;市町村別自殺者集計表!H7&amp;"の自殺者の状況《"&amp;市町村別自殺者集計表!Q7&amp;市町村別自殺者集計表!R7&amp;"年各月確定値》"</f>
        <v>令和5年1月～12月における大阪府の自殺者の状況《令和5年各月確定値》</v>
      </c>
      <c r="C2" s="153"/>
      <c r="D2" s="520"/>
      <c r="E2" s="153"/>
      <c r="F2" s="153"/>
      <c r="G2" s="153"/>
      <c r="H2" s="153"/>
      <c r="K2" s="2" t="str">
        <f>"※「地域における自殺の基礎資料（"&amp;市町村別自殺者集計表!Q7&amp;市町村別自殺者集計表!R7&amp;"年"&amp;市町村別自殺者集計表!N7&amp;"月確定値）」[発見日・住居地]から抜粋"</f>
        <v>※「地域における自殺の基礎資料（令和5年12月確定値）」[発見日・住居地]から抜粋</v>
      </c>
      <c r="L2" s="2"/>
      <c r="M2" s="2"/>
      <c r="N2" s="153"/>
      <c r="O2" s="153"/>
      <c r="P2" s="153"/>
    </row>
    <row r="3" spans="1:28" ht="14.4" x14ac:dyDescent="0.15">
      <c r="C3" s="154"/>
      <c r="K3" s="2" t="str">
        <f>"警察庁自殺統計原票データ（"&amp;市町村別自殺者集計表!Q7&amp;市町村別自殺者集計表!R7&amp;"年"&amp;市町村別自殺者集計表!N7&amp;"月）に基づき厚生労働省自殺対策推進室が再集計"</f>
        <v>警察庁自殺統計原票データ（令和5年12月）に基づき厚生労働省自殺対策推進室が再集計</v>
      </c>
      <c r="L3" s="2"/>
      <c r="M3" s="2"/>
      <c r="V3" s="457">
        <f>市町村別自殺者集計表!F7</f>
        <v>50</v>
      </c>
      <c r="W3" s="457" t="str">
        <f>市町村別自殺者集計表!H7</f>
        <v>大阪府</v>
      </c>
      <c r="AB3" s="152">
        <f ca="1">MONTH(TODAY())+AB4</f>
        <v>15</v>
      </c>
    </row>
    <row r="4" spans="1:28" ht="16.2" x14ac:dyDescent="0.15">
      <c r="B4" s="155" t="str">
        <f>市町村別自殺者集計表!H7</f>
        <v>大阪府</v>
      </c>
      <c r="C4" s="156"/>
      <c r="E4" s="461"/>
      <c r="K4" s="31" t="s">
        <v>474</v>
      </c>
      <c r="L4" s="2"/>
      <c r="M4" s="2"/>
      <c r="AA4" s="462">
        <f>IF(MID(旧年度集計!E4,3,1)="元",1,VALUE(MID(旧年度集計!E4,3,1)))</f>
        <v>3</v>
      </c>
      <c r="AB4" s="152">
        <f ca="1">(YEAR(TODAY())-2018-市町村別自殺者集計表!R7)*10+1</f>
        <v>11</v>
      </c>
    </row>
    <row r="5" spans="1:28" x14ac:dyDescent="0.15">
      <c r="B5" s="156" t="s">
        <v>73</v>
      </c>
      <c r="C5" s="156"/>
      <c r="K5" s="32"/>
    </row>
    <row r="6" spans="1:28" x14ac:dyDescent="0.15">
      <c r="B6" s="157"/>
      <c r="C6" s="158"/>
      <c r="D6" s="522" t="s">
        <v>56</v>
      </c>
      <c r="E6" s="159" t="s">
        <v>57</v>
      </c>
      <c r="F6" s="159" t="s">
        <v>58</v>
      </c>
      <c r="G6" s="159" t="s">
        <v>59</v>
      </c>
      <c r="H6" s="159" t="s">
        <v>60</v>
      </c>
      <c r="I6" s="159" t="s">
        <v>61</v>
      </c>
      <c r="J6" s="159" t="s">
        <v>410</v>
      </c>
      <c r="K6" s="159" t="s">
        <v>411</v>
      </c>
      <c r="L6" s="160" t="s">
        <v>412</v>
      </c>
      <c r="M6" s="160" t="s">
        <v>413</v>
      </c>
      <c r="N6" s="160" t="s">
        <v>414</v>
      </c>
      <c r="O6" s="160" t="s">
        <v>415</v>
      </c>
      <c r="P6" s="160" t="s">
        <v>416</v>
      </c>
    </row>
    <row r="7" spans="1:28" ht="13.5" customHeight="1" x14ac:dyDescent="0.2">
      <c r="B7" s="604" t="str">
        <f>""&amp;市町村別自殺者集計表!Q7&amp;市町村別自殺者集計表!R7&amp;"年
(確定値）"</f>
        <v>令和5年
(確定値）</v>
      </c>
      <c r="C7" s="161" t="s">
        <v>17</v>
      </c>
      <c r="D7" s="523">
        <f>市町村別自殺者集計表!D16</f>
        <v>89</v>
      </c>
      <c r="E7" s="162">
        <f>市町村別自殺者集計表!E16</f>
        <v>86</v>
      </c>
      <c r="F7" s="162">
        <f>市町村別自殺者集計表!F16</f>
        <v>85</v>
      </c>
      <c r="G7" s="163">
        <f>市町村別自殺者集計表!G16</f>
        <v>94</v>
      </c>
      <c r="H7" s="162">
        <f>市町村別自殺者集計表!H16</f>
        <v>94</v>
      </c>
      <c r="I7" s="162">
        <f>市町村別自殺者集計表!I16</f>
        <v>70</v>
      </c>
      <c r="J7" s="162">
        <f>市町村別自殺者集計表!J16</f>
        <v>81</v>
      </c>
      <c r="K7" s="164">
        <f>市町村別自殺者集計表!K16</f>
        <v>76</v>
      </c>
      <c r="L7" s="165">
        <f>市町村別自殺者集計表!L16</f>
        <v>76</v>
      </c>
      <c r="M7" s="165">
        <f>市町村別自殺者集計表!M16</f>
        <v>93</v>
      </c>
      <c r="N7" s="165">
        <f>市町村別自殺者集計表!N16</f>
        <v>54</v>
      </c>
      <c r="O7" s="165">
        <f>市町村別自殺者集計表!O16</f>
        <v>31</v>
      </c>
      <c r="P7" s="165">
        <f>市町村別自殺者集計表!P16</f>
        <v>929</v>
      </c>
    </row>
    <row r="8" spans="1:28" x14ac:dyDescent="0.15">
      <c r="B8" s="604"/>
      <c r="C8" s="166" t="s">
        <v>18</v>
      </c>
      <c r="D8" s="524">
        <f>市町村別自殺者集計表!D17</f>
        <v>36</v>
      </c>
      <c r="E8" s="167">
        <f>市町村別自殺者集計表!E17</f>
        <v>45</v>
      </c>
      <c r="F8" s="168">
        <f>市町村別自殺者集計表!F17</f>
        <v>37</v>
      </c>
      <c r="G8" s="167">
        <f>市町村別自殺者集計表!G17</f>
        <v>44</v>
      </c>
      <c r="H8" s="167">
        <f>市町村別自殺者集計表!H17</f>
        <v>46</v>
      </c>
      <c r="I8" s="167">
        <f>市町村別自殺者集計表!I17</f>
        <v>44</v>
      </c>
      <c r="J8" s="167">
        <f>市町村別自殺者集計表!J17</f>
        <v>43</v>
      </c>
      <c r="K8" s="169">
        <f>市町村別自殺者集計表!K17</f>
        <v>37</v>
      </c>
      <c r="L8" s="170">
        <f>市町村別自殺者集計表!L17</f>
        <v>47</v>
      </c>
      <c r="M8" s="170">
        <f>市町村別自殺者集計表!M17</f>
        <v>48</v>
      </c>
      <c r="N8" s="170">
        <f>市町村別自殺者集計表!N17</f>
        <v>50</v>
      </c>
      <c r="O8" s="170">
        <f>市町村別自殺者集計表!O17</f>
        <v>28</v>
      </c>
      <c r="P8" s="170">
        <f>市町村別自殺者集計表!P17</f>
        <v>505</v>
      </c>
    </row>
    <row r="9" spans="1:28" x14ac:dyDescent="0.2">
      <c r="B9" s="604"/>
      <c r="C9" s="171" t="str">
        <f>IF(市町村別自殺者集計表!N7&lt;13,"総数（R"&amp;市町村別自殺者集計表!R$7&amp;")","総数（R1）")</f>
        <v>総数（R5)</v>
      </c>
      <c r="D9" s="525">
        <f>市町村別自殺者集計表!D18</f>
        <v>125</v>
      </c>
      <c r="E9" s="172">
        <f>市町村別自殺者集計表!E18</f>
        <v>131</v>
      </c>
      <c r="F9" s="172">
        <f>市町村別自殺者集計表!F18</f>
        <v>122</v>
      </c>
      <c r="G9" s="172">
        <f>市町村別自殺者集計表!G18</f>
        <v>138</v>
      </c>
      <c r="H9" s="172">
        <f>市町村別自殺者集計表!H18</f>
        <v>140</v>
      </c>
      <c r="I9" s="172">
        <f>市町村別自殺者集計表!I18</f>
        <v>114</v>
      </c>
      <c r="J9" s="172">
        <f>市町村別自殺者集計表!J18</f>
        <v>124</v>
      </c>
      <c r="K9" s="173">
        <f>市町村別自殺者集計表!K18</f>
        <v>113</v>
      </c>
      <c r="L9" s="174">
        <f>市町村別自殺者集計表!L18</f>
        <v>123</v>
      </c>
      <c r="M9" s="174">
        <f>市町村別自殺者集計表!M18</f>
        <v>141</v>
      </c>
      <c r="N9" s="174">
        <f>市町村別自殺者集計表!N18</f>
        <v>104</v>
      </c>
      <c r="O9" s="174">
        <f>市町村別自殺者集計表!O18</f>
        <v>59</v>
      </c>
      <c r="P9" s="174">
        <f>市町村別自殺者集計表!P18</f>
        <v>1434</v>
      </c>
    </row>
    <row r="10" spans="1:28" ht="13.5" customHeight="1" x14ac:dyDescent="0.2">
      <c r="B10" s="605" t="str">
        <f ca="1">IF(AB3&lt;4,"令和"&amp;市町村別自殺者集計表!R7-1&amp;"年　 (暫定値）","令和"&amp;市町村別自殺者集計表!R7-1&amp;"年　 (確定値）")</f>
        <v>令和4年　 (確定値）</v>
      </c>
      <c r="C10" s="161" t="s">
        <v>17</v>
      </c>
      <c r="D10" s="523">
        <f>市町村別自殺者集計表!D22</f>
        <v>81</v>
      </c>
      <c r="E10" s="163">
        <f>市町村別自殺者集計表!E22</f>
        <v>80</v>
      </c>
      <c r="F10" s="162">
        <f>市町村別自殺者集計表!F22</f>
        <v>89</v>
      </c>
      <c r="G10" s="163">
        <f>市町村別自殺者集計表!G22</f>
        <v>103</v>
      </c>
      <c r="H10" s="162">
        <f>市町村別自殺者集計表!H22</f>
        <v>114</v>
      </c>
      <c r="I10" s="162">
        <f>市町村別自殺者集計表!I22</f>
        <v>89</v>
      </c>
      <c r="J10" s="162">
        <f>市町村別自殺者集計表!J22</f>
        <v>85</v>
      </c>
      <c r="K10" s="164">
        <f>市町村別自殺者集計表!K22</f>
        <v>95</v>
      </c>
      <c r="L10" s="165">
        <f>市町村別自殺者集計表!L22</f>
        <v>95</v>
      </c>
      <c r="M10" s="165">
        <f>市町村別自殺者集計表!M22</f>
        <v>71</v>
      </c>
      <c r="N10" s="165">
        <f>市町村別自殺者集計表!N22</f>
        <v>74</v>
      </c>
      <c r="O10" s="165">
        <f>市町村別自殺者集計表!O22</f>
        <v>41</v>
      </c>
      <c r="P10" s="165">
        <f>市町村別自殺者集計表!P22</f>
        <v>1017</v>
      </c>
    </row>
    <row r="11" spans="1:28" x14ac:dyDescent="0.2">
      <c r="B11" s="605"/>
      <c r="C11" s="166" t="s">
        <v>18</v>
      </c>
      <c r="D11" s="524">
        <f>市町村別自殺者集計表!D23</f>
        <v>43</v>
      </c>
      <c r="E11" s="167">
        <f>市町村別自殺者集計表!E23</f>
        <v>27</v>
      </c>
      <c r="F11" s="167">
        <f>市町村別自殺者集計表!F23</f>
        <v>42</v>
      </c>
      <c r="G11" s="167">
        <f>市町村別自殺者集計表!G23</f>
        <v>33</v>
      </c>
      <c r="H11" s="167">
        <f>市町村別自殺者集計表!H23</f>
        <v>65</v>
      </c>
      <c r="I11" s="167">
        <f>市町村別自殺者集計表!I23</f>
        <v>52</v>
      </c>
      <c r="J11" s="167">
        <f>市町村別自殺者集計表!J23</f>
        <v>39</v>
      </c>
      <c r="K11" s="169">
        <f>市町村別自殺者集計表!K23</f>
        <v>40</v>
      </c>
      <c r="L11" s="170">
        <f>市町村別自殺者集計表!L23</f>
        <v>50</v>
      </c>
      <c r="M11" s="170">
        <f>市町村別自殺者集計表!M23</f>
        <v>36</v>
      </c>
      <c r="N11" s="170">
        <f>市町村別自殺者集計表!N23</f>
        <v>45</v>
      </c>
      <c r="O11" s="170">
        <f>市町村別自殺者集計表!O23</f>
        <v>44</v>
      </c>
      <c r="P11" s="170">
        <f>市町村別自殺者集計表!P23</f>
        <v>516</v>
      </c>
      <c r="T11" s="369" t="s">
        <v>538</v>
      </c>
    </row>
    <row r="12" spans="1:28" x14ac:dyDescent="0.2">
      <c r="B12" s="605"/>
      <c r="C12" s="175" t="str">
        <f>IF(市町村別自殺者集計表!N7&lt;13,"総数（R"&amp;市町村別自殺者集計表!R$7-1&amp;")","総数（H30）")</f>
        <v>総数（R4)</v>
      </c>
      <c r="D12" s="526">
        <f>市町村別自殺者集計表!D24</f>
        <v>124</v>
      </c>
      <c r="E12" s="176">
        <f>市町村別自殺者集計表!E24</f>
        <v>107</v>
      </c>
      <c r="F12" s="176">
        <f>市町村別自殺者集計表!F24</f>
        <v>131</v>
      </c>
      <c r="G12" s="176">
        <f>市町村別自殺者集計表!G24</f>
        <v>136</v>
      </c>
      <c r="H12" s="176">
        <f>市町村別自殺者集計表!H24</f>
        <v>179</v>
      </c>
      <c r="I12" s="176">
        <f>市町村別自殺者集計表!I24</f>
        <v>141</v>
      </c>
      <c r="J12" s="176">
        <f>市町村別自殺者集計表!J24</f>
        <v>124</v>
      </c>
      <c r="K12" s="177">
        <f>市町村別自殺者集計表!K24</f>
        <v>135</v>
      </c>
      <c r="L12" s="178">
        <f>市町村別自殺者集計表!L24</f>
        <v>145</v>
      </c>
      <c r="M12" s="178">
        <f>市町村別自殺者集計表!M24</f>
        <v>107</v>
      </c>
      <c r="N12" s="178">
        <f>市町村別自殺者集計表!N24</f>
        <v>119</v>
      </c>
      <c r="O12" s="178">
        <f>市町村別自殺者集計表!O24</f>
        <v>85</v>
      </c>
      <c r="P12" s="178">
        <f>市町村別自殺者集計表!P24</f>
        <v>1533</v>
      </c>
      <c r="S12" s="152" t="str">
        <f>IF(市町村別自殺者集計表!AC3=AA4,"","（４月までは昨年度の確定値が公表されませんので一昨年度との比較になります）　＊使い方シート参照")</f>
        <v>（４月までは昨年度の確定値が公表されませんので一昨年度との比較になります）　＊使い方シート参照</v>
      </c>
      <c r="T12" s="458"/>
    </row>
    <row r="13" spans="1:28" x14ac:dyDescent="0.2">
      <c r="B13" s="179"/>
      <c r="C13" s="180"/>
      <c r="D13" s="527"/>
      <c r="E13" s="181"/>
      <c r="F13" s="181"/>
      <c r="G13" s="181"/>
      <c r="H13" s="181"/>
      <c r="I13" s="181"/>
      <c r="J13" s="181"/>
      <c r="K13" s="181"/>
      <c r="L13" s="181"/>
      <c r="M13" s="181"/>
      <c r="N13" s="181"/>
      <c r="O13" s="181"/>
      <c r="P13" s="182"/>
      <c r="T13" s="476" t="s">
        <v>539</v>
      </c>
    </row>
    <row r="14" spans="1:28" x14ac:dyDescent="0.2">
      <c r="B14" s="179"/>
      <c r="C14" s="180"/>
      <c r="D14" s="527"/>
      <c r="E14" s="181"/>
      <c r="F14" s="181"/>
      <c r="G14" s="181"/>
      <c r="H14" s="181"/>
      <c r="I14" s="181"/>
      <c r="J14" s="181"/>
      <c r="K14" s="181"/>
      <c r="L14" s="181"/>
      <c r="M14" s="181"/>
      <c r="N14" s="181"/>
      <c r="O14" s="181"/>
      <c r="P14" s="182"/>
    </row>
    <row r="44" spans="2:29" x14ac:dyDescent="0.2">
      <c r="S44" s="152" t="str">
        <f>IF($S$12="","",$S$12)</f>
        <v>（４月までは昨年度の確定値が公表されませんので一昨年度との比較になります）　＊使い方シート参照</v>
      </c>
    </row>
    <row r="45" spans="2:29" ht="13.8" thickBot="1" x14ac:dyDescent="0.25">
      <c r="B45" s="183" t="s">
        <v>417</v>
      </c>
    </row>
    <row r="46" spans="2:29" x14ac:dyDescent="0.2">
      <c r="B46" s="184"/>
      <c r="C46" s="185"/>
      <c r="D46" s="606" t="s">
        <v>24</v>
      </c>
      <c r="E46" s="597" t="s">
        <v>7</v>
      </c>
      <c r="F46" s="597"/>
      <c r="G46" s="597"/>
      <c r="H46" s="597"/>
      <c r="I46" s="597"/>
      <c r="J46" s="597"/>
      <c r="K46" s="597"/>
      <c r="L46" s="597"/>
      <c r="M46" s="598"/>
      <c r="P46" s="186"/>
      <c r="S46" s="187" t="s">
        <v>418</v>
      </c>
      <c r="T46" s="186" t="s">
        <v>539</v>
      </c>
      <c r="U46" s="186"/>
      <c r="V46" s="186"/>
      <c r="W46" s="186"/>
      <c r="X46" s="186"/>
      <c r="Y46" s="186"/>
      <c r="Z46" s="186"/>
    </row>
    <row r="47" spans="2:29" ht="13.8" thickBot="1" x14ac:dyDescent="0.25">
      <c r="B47" s="188"/>
      <c r="C47" s="189"/>
      <c r="D47" s="607"/>
      <c r="E47" s="440" t="s">
        <v>8</v>
      </c>
      <c r="F47" s="441" t="s">
        <v>9</v>
      </c>
      <c r="G47" s="441" t="s">
        <v>10</v>
      </c>
      <c r="H47" s="441" t="s">
        <v>11</v>
      </c>
      <c r="I47" s="441" t="s">
        <v>12</v>
      </c>
      <c r="J47" s="441" t="s">
        <v>13</v>
      </c>
      <c r="K47" s="441" t="s">
        <v>14</v>
      </c>
      <c r="L47" s="441" t="s">
        <v>15</v>
      </c>
      <c r="M47" s="442" t="s">
        <v>16</v>
      </c>
      <c r="S47" s="190"/>
      <c r="T47" s="191" t="s">
        <v>16</v>
      </c>
      <c r="U47" s="191" t="s">
        <v>419</v>
      </c>
      <c r="V47" s="191" t="s">
        <v>14</v>
      </c>
      <c r="W47" s="191" t="s">
        <v>13</v>
      </c>
      <c r="X47" s="191" t="s">
        <v>12</v>
      </c>
      <c r="Y47" s="191" t="s">
        <v>11</v>
      </c>
      <c r="Z47" s="191" t="s">
        <v>10</v>
      </c>
      <c r="AA47" s="191" t="s">
        <v>9</v>
      </c>
      <c r="AB47" s="191" t="s">
        <v>8</v>
      </c>
      <c r="AC47" s="192" t="s">
        <v>24</v>
      </c>
    </row>
    <row r="48" spans="2:29" x14ac:dyDescent="0.2">
      <c r="B48" s="599" t="s">
        <v>56</v>
      </c>
      <c r="C48" s="193" t="s">
        <v>17</v>
      </c>
      <c r="D48" s="528">
        <f>市町村別自殺者集計表!E111</f>
        <v>89</v>
      </c>
      <c r="E48" s="194">
        <f>市町村別自殺者集計表!H111</f>
        <v>3</v>
      </c>
      <c r="F48" s="195">
        <f>市町村別自殺者集計表!I111</f>
        <v>11</v>
      </c>
      <c r="G48" s="195">
        <f>市町村別自殺者集計表!J111</f>
        <v>10</v>
      </c>
      <c r="H48" s="195">
        <f>市町村別自殺者集計表!K111</f>
        <v>14</v>
      </c>
      <c r="I48" s="195">
        <f>市町村別自殺者集計表!L111</f>
        <v>16</v>
      </c>
      <c r="J48" s="195">
        <f>市町村別自殺者集計表!M111</f>
        <v>15</v>
      </c>
      <c r="K48" s="195">
        <f>市町村別自殺者集計表!N111</f>
        <v>12</v>
      </c>
      <c r="L48" s="195">
        <f>市町村別自殺者集計表!O111</f>
        <v>8</v>
      </c>
      <c r="M48" s="196">
        <f>市町村別自殺者集計表!P111</f>
        <v>0</v>
      </c>
      <c r="S48" s="191" t="str">
        <f>"R"&amp;市町村別自殺者集計表!R7</f>
        <v>R5</v>
      </c>
      <c r="T48" s="436">
        <f>AB72</f>
        <v>0</v>
      </c>
      <c r="U48" s="197">
        <f>AA72</f>
        <v>162</v>
      </c>
      <c r="V48" s="197">
        <f>Z72</f>
        <v>194</v>
      </c>
      <c r="W48" s="197">
        <f>Y72</f>
        <v>166</v>
      </c>
      <c r="X48" s="197">
        <f>X72</f>
        <v>286</v>
      </c>
      <c r="Y48" s="197">
        <f>W72</f>
        <v>234</v>
      </c>
      <c r="Z48" s="197">
        <f>V72</f>
        <v>181</v>
      </c>
      <c r="AA48" s="197">
        <f>U72</f>
        <v>170</v>
      </c>
      <c r="AB48" s="436">
        <f>T72</f>
        <v>41</v>
      </c>
      <c r="AC48" s="198">
        <f>SUM(T48:AB48)</f>
        <v>1434</v>
      </c>
    </row>
    <row r="49" spans="2:29" x14ac:dyDescent="0.2">
      <c r="B49" s="599"/>
      <c r="C49" s="199" t="s">
        <v>18</v>
      </c>
      <c r="D49" s="529">
        <f>市町村別自殺者集計表!E112</f>
        <v>36</v>
      </c>
      <c r="E49" s="200">
        <f>市町村別自殺者集計表!H112</f>
        <v>2</v>
      </c>
      <c r="F49" s="201">
        <f>市町村別自殺者集計表!I112</f>
        <v>4</v>
      </c>
      <c r="G49" s="201">
        <f>市町村別自殺者集計表!J112</f>
        <v>6</v>
      </c>
      <c r="H49" s="201">
        <f>市町村別自殺者集計表!K112</f>
        <v>5</v>
      </c>
      <c r="I49" s="201">
        <f>市町村別自殺者集計表!L112</f>
        <v>9</v>
      </c>
      <c r="J49" s="201">
        <f>市町村別自殺者集計表!M112</f>
        <v>6</v>
      </c>
      <c r="K49" s="201">
        <f>市町村別自殺者集計表!N112</f>
        <v>1</v>
      </c>
      <c r="L49" s="201">
        <f>市町村別自殺者集計表!O112</f>
        <v>3</v>
      </c>
      <c r="M49" s="202">
        <f>市町村別自殺者集計表!P112</f>
        <v>0</v>
      </c>
      <c r="S49" s="191" t="str">
        <f>IF(S12="","R"&amp;市町村別自殺者集計表!AC3,IF(市町村別自殺者集計表!AC4=0,"H30","R"&amp;市町村別自殺者集計表!AC4))</f>
        <v>R3</v>
      </c>
      <c r="T49" s="197">
        <f>AB71</f>
        <v>0</v>
      </c>
      <c r="U49" s="197">
        <f>AA71</f>
        <v>142</v>
      </c>
      <c r="V49" s="197">
        <f>Z71</f>
        <v>225</v>
      </c>
      <c r="W49" s="197">
        <f>Y71</f>
        <v>174</v>
      </c>
      <c r="X49" s="197">
        <f>X71</f>
        <v>250</v>
      </c>
      <c r="Y49" s="197">
        <f>W71</f>
        <v>255</v>
      </c>
      <c r="Z49" s="197">
        <f>V71</f>
        <v>159</v>
      </c>
      <c r="AA49" s="197">
        <f>U71</f>
        <v>157</v>
      </c>
      <c r="AB49" s="197">
        <f>T71</f>
        <v>56</v>
      </c>
      <c r="AC49" s="198">
        <f>SUM(T49:AB49)</f>
        <v>1418</v>
      </c>
    </row>
    <row r="50" spans="2:29" x14ac:dyDescent="0.2">
      <c r="B50" s="600"/>
      <c r="C50" s="203" t="s">
        <v>416</v>
      </c>
      <c r="D50" s="530">
        <f>市町村別自殺者集計表!E113</f>
        <v>125</v>
      </c>
      <c r="E50" s="204">
        <f>市町村別自殺者集計表!H113</f>
        <v>5</v>
      </c>
      <c r="F50" s="205">
        <f>市町村別自殺者集計表!I113</f>
        <v>15</v>
      </c>
      <c r="G50" s="205">
        <f>市町村別自殺者集計表!J113</f>
        <v>16</v>
      </c>
      <c r="H50" s="205">
        <f>市町村別自殺者集計表!K113</f>
        <v>19</v>
      </c>
      <c r="I50" s="205">
        <f>市町村別自殺者集計表!L113</f>
        <v>25</v>
      </c>
      <c r="J50" s="205">
        <f>市町村別自殺者集計表!M113</f>
        <v>21</v>
      </c>
      <c r="K50" s="205">
        <f>市町村別自殺者集計表!N113</f>
        <v>13</v>
      </c>
      <c r="L50" s="205">
        <f>市町村別自殺者集計表!O113</f>
        <v>11</v>
      </c>
      <c r="M50" s="206">
        <f>市町村別自殺者集計表!P113</f>
        <v>0</v>
      </c>
    </row>
    <row r="51" spans="2:29" x14ac:dyDescent="0.2">
      <c r="B51" s="601" t="s">
        <v>57</v>
      </c>
      <c r="C51" s="193" t="s">
        <v>17</v>
      </c>
      <c r="D51" s="528">
        <f>市町村別自殺者集計表!E114</f>
        <v>86</v>
      </c>
      <c r="E51" s="194">
        <f>市町村別自殺者集計表!H114</f>
        <v>0</v>
      </c>
      <c r="F51" s="195">
        <f>市町村別自殺者集計表!I114</f>
        <v>13</v>
      </c>
      <c r="G51" s="195">
        <f>市町村別自殺者集計表!J114</f>
        <v>11</v>
      </c>
      <c r="H51" s="195">
        <f>市町村別自殺者集計表!K114</f>
        <v>17</v>
      </c>
      <c r="I51" s="195">
        <f>市町村別自殺者集計表!L114</f>
        <v>21</v>
      </c>
      <c r="J51" s="195">
        <f>市町村別自殺者集計表!M114</f>
        <v>11</v>
      </c>
      <c r="K51" s="195">
        <f>市町村別自殺者集計表!N114</f>
        <v>6</v>
      </c>
      <c r="L51" s="195">
        <f>市町村別自殺者集計表!O114</f>
        <v>7</v>
      </c>
      <c r="M51" s="196">
        <f>市町村別自殺者集計表!P114</f>
        <v>0</v>
      </c>
      <c r="N51" s="365"/>
    </row>
    <row r="52" spans="2:29" x14ac:dyDescent="0.2">
      <c r="B52" s="599"/>
      <c r="C52" s="199" t="s">
        <v>18</v>
      </c>
      <c r="D52" s="529">
        <f>市町村別自殺者集計表!E115</f>
        <v>45</v>
      </c>
      <c r="E52" s="200">
        <f>市町村別自殺者集計表!H115</f>
        <v>1</v>
      </c>
      <c r="F52" s="201">
        <f>市町村別自殺者集計表!I115</f>
        <v>6</v>
      </c>
      <c r="G52" s="201">
        <f>市町村別自殺者集計表!J115</f>
        <v>4</v>
      </c>
      <c r="H52" s="201">
        <f>市町村別自殺者集計表!K115</f>
        <v>5</v>
      </c>
      <c r="I52" s="201">
        <f>市町村別自殺者集計表!L115</f>
        <v>9</v>
      </c>
      <c r="J52" s="201">
        <f>市町村別自殺者集計表!M115</f>
        <v>5</v>
      </c>
      <c r="K52" s="201">
        <f>市町村別自殺者集計表!N115</f>
        <v>6</v>
      </c>
      <c r="L52" s="201">
        <f>市町村別自殺者集計表!O115</f>
        <v>9</v>
      </c>
      <c r="M52" s="202">
        <f>市町村別自殺者集計表!P115</f>
        <v>0</v>
      </c>
      <c r="N52" s="365"/>
    </row>
    <row r="53" spans="2:29" x14ac:dyDescent="0.2">
      <c r="B53" s="600"/>
      <c r="C53" s="203" t="s">
        <v>416</v>
      </c>
      <c r="D53" s="530">
        <f>市町村別自殺者集計表!E116</f>
        <v>131</v>
      </c>
      <c r="E53" s="204">
        <f>市町村別自殺者集計表!H116</f>
        <v>1</v>
      </c>
      <c r="F53" s="205">
        <f>市町村別自殺者集計表!I116</f>
        <v>19</v>
      </c>
      <c r="G53" s="205">
        <f>市町村別自殺者集計表!J116</f>
        <v>15</v>
      </c>
      <c r="H53" s="205">
        <f>市町村別自殺者集計表!K116</f>
        <v>22</v>
      </c>
      <c r="I53" s="205">
        <f>市町村別自殺者集計表!L116</f>
        <v>30</v>
      </c>
      <c r="J53" s="205">
        <f>市町村別自殺者集計表!M116</f>
        <v>16</v>
      </c>
      <c r="K53" s="205">
        <f>市町村別自殺者集計表!N116</f>
        <v>12</v>
      </c>
      <c r="L53" s="205">
        <f>市町村別自殺者集計表!O116</f>
        <v>16</v>
      </c>
      <c r="M53" s="206">
        <f>市町村別自殺者集計表!P116</f>
        <v>0</v>
      </c>
      <c r="N53" s="365"/>
    </row>
    <row r="54" spans="2:29" x14ac:dyDescent="0.2">
      <c r="B54" s="601" t="s">
        <v>58</v>
      </c>
      <c r="C54" s="193" t="s">
        <v>17</v>
      </c>
      <c r="D54" s="531">
        <f>市町村別自殺者集計表!E117</f>
        <v>85</v>
      </c>
      <c r="E54" s="194">
        <f>市町村別自殺者集計表!H117</f>
        <v>1</v>
      </c>
      <c r="F54" s="195">
        <f>市町村別自殺者集計表!I117</f>
        <v>6</v>
      </c>
      <c r="G54" s="195">
        <f>市町村別自殺者集計表!J117</f>
        <v>15</v>
      </c>
      <c r="H54" s="195">
        <f>市町村別自殺者集計表!K117</f>
        <v>19</v>
      </c>
      <c r="I54" s="195">
        <f>市町村別自殺者集計表!L117</f>
        <v>16</v>
      </c>
      <c r="J54" s="195">
        <f>市町村別自殺者集計表!M117</f>
        <v>10</v>
      </c>
      <c r="K54" s="195">
        <f>市町村別自殺者集計表!N117</f>
        <v>12</v>
      </c>
      <c r="L54" s="195">
        <f>市町村別自殺者集計表!O117</f>
        <v>6</v>
      </c>
      <c r="M54" s="196">
        <f>市町村別自殺者集計表!P117</f>
        <v>0</v>
      </c>
      <c r="N54" s="365"/>
    </row>
    <row r="55" spans="2:29" x14ac:dyDescent="0.2">
      <c r="B55" s="599"/>
      <c r="C55" s="199" t="s">
        <v>18</v>
      </c>
      <c r="D55" s="532">
        <f>市町村別自殺者集計表!E118</f>
        <v>37</v>
      </c>
      <c r="E55" s="200">
        <f>市町村別自殺者集計表!H118</f>
        <v>0</v>
      </c>
      <c r="F55" s="201">
        <f>市町村別自殺者集計表!I118</f>
        <v>5</v>
      </c>
      <c r="G55" s="201">
        <f>市町村別自殺者集計表!J118</f>
        <v>4</v>
      </c>
      <c r="H55" s="201">
        <f>市町村別自殺者集計表!K118</f>
        <v>3</v>
      </c>
      <c r="I55" s="201">
        <f>市町村別自殺者集計表!L118</f>
        <v>13</v>
      </c>
      <c r="J55" s="201">
        <f>市町村別自殺者集計表!M118</f>
        <v>2</v>
      </c>
      <c r="K55" s="201">
        <f>市町村別自殺者集計表!N118</f>
        <v>6</v>
      </c>
      <c r="L55" s="201">
        <f>市町村別自殺者集計表!O118</f>
        <v>4</v>
      </c>
      <c r="M55" s="202">
        <f>市町村別自殺者集計表!P118</f>
        <v>0</v>
      </c>
      <c r="N55" s="365"/>
    </row>
    <row r="56" spans="2:29" x14ac:dyDescent="0.2">
      <c r="B56" s="600"/>
      <c r="C56" s="203" t="s">
        <v>416</v>
      </c>
      <c r="D56" s="533">
        <f>市町村別自殺者集計表!E119</f>
        <v>122</v>
      </c>
      <c r="E56" s="204">
        <f>市町村別自殺者集計表!H119</f>
        <v>1</v>
      </c>
      <c r="F56" s="205">
        <f>市町村別自殺者集計表!I119</f>
        <v>11</v>
      </c>
      <c r="G56" s="205">
        <f>市町村別自殺者集計表!J119</f>
        <v>19</v>
      </c>
      <c r="H56" s="205">
        <f>市町村別自殺者集計表!K119</f>
        <v>22</v>
      </c>
      <c r="I56" s="205">
        <f>市町村別自殺者集計表!L119</f>
        <v>29</v>
      </c>
      <c r="J56" s="205">
        <f>市町村別自殺者集計表!M119</f>
        <v>12</v>
      </c>
      <c r="K56" s="205">
        <f>市町村別自殺者集計表!N119</f>
        <v>18</v>
      </c>
      <c r="L56" s="205">
        <f>市町村別自殺者集計表!O119</f>
        <v>10</v>
      </c>
      <c r="M56" s="206">
        <f>市町村別自殺者集計表!P119</f>
        <v>0</v>
      </c>
    </row>
    <row r="57" spans="2:29" x14ac:dyDescent="0.2">
      <c r="B57" s="601" t="s">
        <v>420</v>
      </c>
      <c r="C57" s="193" t="s">
        <v>17</v>
      </c>
      <c r="D57" s="531">
        <f>市町村別自殺者集計表!E120</f>
        <v>94</v>
      </c>
      <c r="E57" s="194">
        <f>市町村別自殺者集計表!H120</f>
        <v>4</v>
      </c>
      <c r="F57" s="195">
        <f>市町村別自殺者集計表!I120</f>
        <v>11</v>
      </c>
      <c r="G57" s="195">
        <f>市町村別自殺者集計表!J120</f>
        <v>17</v>
      </c>
      <c r="H57" s="195">
        <f>市町村別自殺者集計表!K120</f>
        <v>14</v>
      </c>
      <c r="I57" s="195">
        <f>市町村別自殺者集計表!L120</f>
        <v>20</v>
      </c>
      <c r="J57" s="195">
        <f>市町村別自殺者集計表!M120</f>
        <v>7</v>
      </c>
      <c r="K57" s="195">
        <f>市町村別自殺者集計表!N120</f>
        <v>10</v>
      </c>
      <c r="L57" s="195">
        <f>市町村別自殺者集計表!O120</f>
        <v>11</v>
      </c>
      <c r="M57" s="196">
        <f>市町村別自殺者集計表!P120</f>
        <v>0</v>
      </c>
    </row>
    <row r="58" spans="2:29" x14ac:dyDescent="0.2">
      <c r="B58" s="599"/>
      <c r="C58" s="199" t="s">
        <v>18</v>
      </c>
      <c r="D58" s="532">
        <f>市町村別自殺者集計表!E121</f>
        <v>44</v>
      </c>
      <c r="E58" s="200">
        <f>市町村別自殺者集計表!H121</f>
        <v>2</v>
      </c>
      <c r="F58" s="201">
        <f>市町村別自殺者集計表!I121</f>
        <v>8</v>
      </c>
      <c r="G58" s="201">
        <f>市町村別自殺者集計表!J121</f>
        <v>4</v>
      </c>
      <c r="H58" s="201">
        <f>市町村別自殺者集計表!K121</f>
        <v>5</v>
      </c>
      <c r="I58" s="201">
        <f>市町村別自殺者集計表!L121</f>
        <v>10</v>
      </c>
      <c r="J58" s="201">
        <f>市町村別自殺者集計表!M121</f>
        <v>10</v>
      </c>
      <c r="K58" s="201">
        <f>市町村別自殺者集計表!N121</f>
        <v>4</v>
      </c>
      <c r="L58" s="201">
        <f>市町村別自殺者集計表!O121</f>
        <v>1</v>
      </c>
      <c r="M58" s="202">
        <f>市町村別自殺者集計表!P121</f>
        <v>0</v>
      </c>
    </row>
    <row r="59" spans="2:29" x14ac:dyDescent="0.2">
      <c r="B59" s="600"/>
      <c r="C59" s="203" t="s">
        <v>416</v>
      </c>
      <c r="D59" s="533">
        <f>市町村別自殺者集計表!E122</f>
        <v>138</v>
      </c>
      <c r="E59" s="204">
        <f>市町村別自殺者集計表!H122</f>
        <v>6</v>
      </c>
      <c r="F59" s="205">
        <f>市町村別自殺者集計表!I122</f>
        <v>19</v>
      </c>
      <c r="G59" s="205">
        <f>市町村別自殺者集計表!J122</f>
        <v>21</v>
      </c>
      <c r="H59" s="205">
        <f>市町村別自殺者集計表!K122</f>
        <v>19</v>
      </c>
      <c r="I59" s="205">
        <f>市町村別自殺者集計表!L122</f>
        <v>30</v>
      </c>
      <c r="J59" s="205">
        <f>市町村別自殺者集計表!M122</f>
        <v>17</v>
      </c>
      <c r="K59" s="205">
        <f>市町村別自殺者集計表!N122</f>
        <v>14</v>
      </c>
      <c r="L59" s="205">
        <f>市町村別自殺者集計表!O122</f>
        <v>12</v>
      </c>
      <c r="M59" s="206">
        <f>市町村別自殺者集計表!P122</f>
        <v>0</v>
      </c>
    </row>
    <row r="60" spans="2:29" x14ac:dyDescent="0.2">
      <c r="B60" s="601" t="s">
        <v>421</v>
      </c>
      <c r="C60" s="193" t="s">
        <v>17</v>
      </c>
      <c r="D60" s="531">
        <f>市町村別自殺者集計表!E123</f>
        <v>94</v>
      </c>
      <c r="E60" s="194">
        <f>市町村別自殺者集計表!H123</f>
        <v>0</v>
      </c>
      <c r="F60" s="195">
        <f>市町村別自殺者集計表!I123</f>
        <v>14</v>
      </c>
      <c r="G60" s="195">
        <f>市町村別自殺者集計表!J123</f>
        <v>15</v>
      </c>
      <c r="H60" s="195">
        <f>市町村別自殺者集計表!K123</f>
        <v>11</v>
      </c>
      <c r="I60" s="195">
        <f>市町村別自殺者集計表!L123</f>
        <v>15</v>
      </c>
      <c r="J60" s="195">
        <f>市町村別自殺者集計表!M123</f>
        <v>13</v>
      </c>
      <c r="K60" s="195">
        <f>市町村別自殺者集計表!N123</f>
        <v>16</v>
      </c>
      <c r="L60" s="195">
        <f>市町村別自殺者集計表!O123</f>
        <v>10</v>
      </c>
      <c r="M60" s="196">
        <f>市町村別自殺者集計表!P123</f>
        <v>0</v>
      </c>
    </row>
    <row r="61" spans="2:29" x14ac:dyDescent="0.2">
      <c r="B61" s="599"/>
      <c r="C61" s="199" t="s">
        <v>18</v>
      </c>
      <c r="D61" s="532">
        <f>市町村別自殺者集計表!E124</f>
        <v>46</v>
      </c>
      <c r="E61" s="200">
        <f>市町村別自殺者集計表!H124</f>
        <v>1</v>
      </c>
      <c r="F61" s="201">
        <f>市町村別自殺者集計表!I124</f>
        <v>5</v>
      </c>
      <c r="G61" s="201">
        <f>市町村別自殺者集計表!J124</f>
        <v>7</v>
      </c>
      <c r="H61" s="201">
        <f>市町村別自殺者集計表!K124</f>
        <v>7</v>
      </c>
      <c r="I61" s="201">
        <f>市町村別自殺者集計表!L124</f>
        <v>13</v>
      </c>
      <c r="J61" s="201">
        <f>市町村別自殺者集計表!M124</f>
        <v>5</v>
      </c>
      <c r="K61" s="201">
        <f>市町村別自殺者集計表!N124</f>
        <v>3</v>
      </c>
      <c r="L61" s="201">
        <f>市町村別自殺者集計表!O124</f>
        <v>5</v>
      </c>
      <c r="M61" s="202">
        <f>市町村別自殺者集計表!P124</f>
        <v>0</v>
      </c>
    </row>
    <row r="62" spans="2:29" x14ac:dyDescent="0.2">
      <c r="B62" s="600"/>
      <c r="C62" s="203" t="s">
        <v>416</v>
      </c>
      <c r="D62" s="533">
        <f>市町村別自殺者集計表!E125</f>
        <v>140</v>
      </c>
      <c r="E62" s="204">
        <f>市町村別自殺者集計表!H125</f>
        <v>1</v>
      </c>
      <c r="F62" s="205">
        <f>市町村別自殺者集計表!I125</f>
        <v>19</v>
      </c>
      <c r="G62" s="205">
        <f>市町村別自殺者集計表!J125</f>
        <v>22</v>
      </c>
      <c r="H62" s="205">
        <f>市町村別自殺者集計表!K125</f>
        <v>18</v>
      </c>
      <c r="I62" s="205">
        <f>市町村別自殺者集計表!L125</f>
        <v>28</v>
      </c>
      <c r="J62" s="205">
        <f>市町村別自殺者集計表!M125</f>
        <v>18</v>
      </c>
      <c r="K62" s="205">
        <f>市町村別自殺者集計表!N125</f>
        <v>19</v>
      </c>
      <c r="L62" s="205">
        <f>市町村別自殺者集計表!O125</f>
        <v>15</v>
      </c>
      <c r="M62" s="206">
        <f>市町村別自殺者集計表!P125</f>
        <v>0</v>
      </c>
    </row>
    <row r="63" spans="2:29" x14ac:dyDescent="0.2">
      <c r="B63" s="601" t="s">
        <v>422</v>
      </c>
      <c r="C63" s="207" t="s">
        <v>17</v>
      </c>
      <c r="D63" s="534">
        <f>市町村別自殺者集計表!E126</f>
        <v>70</v>
      </c>
      <c r="E63" s="208">
        <f>市町村別自殺者集計表!H126</f>
        <v>1</v>
      </c>
      <c r="F63" s="209">
        <f>市町村別自殺者集計表!I126</f>
        <v>5</v>
      </c>
      <c r="G63" s="209">
        <f>市町村別自殺者集計表!J126</f>
        <v>5</v>
      </c>
      <c r="H63" s="209">
        <f>市町村別自殺者集計表!K126</f>
        <v>13</v>
      </c>
      <c r="I63" s="209">
        <f>市町村別自殺者集計表!L126</f>
        <v>13</v>
      </c>
      <c r="J63" s="209">
        <f>市町村別自殺者集計表!M126</f>
        <v>10</v>
      </c>
      <c r="K63" s="209">
        <f>市町村別自殺者集計表!N126</f>
        <v>17</v>
      </c>
      <c r="L63" s="209">
        <f>市町村別自殺者集計表!O126</f>
        <v>6</v>
      </c>
      <c r="M63" s="210">
        <f>市町村別自殺者集計表!P126</f>
        <v>0</v>
      </c>
    </row>
    <row r="64" spans="2:29" x14ac:dyDescent="0.2">
      <c r="B64" s="599"/>
      <c r="C64" s="199" t="s">
        <v>18</v>
      </c>
      <c r="D64" s="532">
        <f>市町村別自殺者集計表!E127</f>
        <v>44</v>
      </c>
      <c r="E64" s="200">
        <f>市町村別自殺者集計表!H127</f>
        <v>4</v>
      </c>
      <c r="F64" s="201">
        <f>市町村別自殺者集計表!I127</f>
        <v>6</v>
      </c>
      <c r="G64" s="201">
        <f>市町村別自殺者集計表!J127</f>
        <v>3</v>
      </c>
      <c r="H64" s="201">
        <f>市町村別自殺者集計表!K127</f>
        <v>5</v>
      </c>
      <c r="I64" s="201">
        <f>市町村別自殺者集計表!L127</f>
        <v>8</v>
      </c>
      <c r="J64" s="201">
        <f>市町村別自殺者集計表!M127</f>
        <v>6</v>
      </c>
      <c r="K64" s="201">
        <f>市町村別自殺者集計表!N127</f>
        <v>8</v>
      </c>
      <c r="L64" s="201">
        <f>市町村別自殺者集計表!O127</f>
        <v>4</v>
      </c>
      <c r="M64" s="202">
        <f>市町村別自殺者集計表!P127</f>
        <v>0</v>
      </c>
    </row>
    <row r="65" spans="2:29" x14ac:dyDescent="0.2">
      <c r="B65" s="600"/>
      <c r="C65" s="203" t="s">
        <v>416</v>
      </c>
      <c r="D65" s="533">
        <f>市町村別自殺者集計表!E128</f>
        <v>114</v>
      </c>
      <c r="E65" s="204">
        <f>市町村別自殺者集計表!H128</f>
        <v>5</v>
      </c>
      <c r="F65" s="205">
        <f>市町村別自殺者集計表!I128</f>
        <v>11</v>
      </c>
      <c r="G65" s="205">
        <f>市町村別自殺者集計表!J128</f>
        <v>8</v>
      </c>
      <c r="H65" s="205">
        <f>市町村別自殺者集計表!K128</f>
        <v>18</v>
      </c>
      <c r="I65" s="205">
        <f>市町村別自殺者集計表!L128</f>
        <v>21</v>
      </c>
      <c r="J65" s="205">
        <f>市町村別自殺者集計表!M128</f>
        <v>16</v>
      </c>
      <c r="K65" s="205">
        <f>市町村別自殺者集計表!N128</f>
        <v>25</v>
      </c>
      <c r="L65" s="205">
        <f>市町村別自殺者集計表!O128</f>
        <v>10</v>
      </c>
      <c r="M65" s="206">
        <f>市町村別自殺者集計表!P128</f>
        <v>0</v>
      </c>
    </row>
    <row r="66" spans="2:29" x14ac:dyDescent="0.2">
      <c r="B66" s="599" t="s">
        <v>410</v>
      </c>
      <c r="C66" s="193" t="s">
        <v>17</v>
      </c>
      <c r="D66" s="528">
        <f>市町村別自殺者集計表!E129</f>
        <v>81</v>
      </c>
      <c r="E66" s="194">
        <f>市町村別自殺者集計表!H129</f>
        <v>1</v>
      </c>
      <c r="F66" s="195">
        <f>市町村別自殺者集計表!I129</f>
        <v>6</v>
      </c>
      <c r="G66" s="195">
        <f>市町村別自殺者集計表!J129</f>
        <v>12</v>
      </c>
      <c r="H66" s="195">
        <f>市町村別自殺者集計表!K129</f>
        <v>15</v>
      </c>
      <c r="I66" s="195">
        <f>市町村別自殺者集計表!L129</f>
        <v>19</v>
      </c>
      <c r="J66" s="195">
        <f>市町村別自殺者集計表!M129</f>
        <v>5</v>
      </c>
      <c r="K66" s="195">
        <f>市町村別自殺者集計表!N129</f>
        <v>11</v>
      </c>
      <c r="L66" s="195">
        <f>市町村別自殺者集計表!O129</f>
        <v>12</v>
      </c>
      <c r="M66" s="196">
        <f>市町村別自殺者集計表!P129</f>
        <v>0</v>
      </c>
    </row>
    <row r="67" spans="2:29" x14ac:dyDescent="0.2">
      <c r="B67" s="599"/>
      <c r="C67" s="199" t="s">
        <v>18</v>
      </c>
      <c r="D67" s="529">
        <f>市町村別自殺者集計表!E130</f>
        <v>43</v>
      </c>
      <c r="E67" s="200">
        <f>市町村別自殺者集計表!H130</f>
        <v>2</v>
      </c>
      <c r="F67" s="201">
        <f>市町村別自殺者集計表!I130</f>
        <v>4</v>
      </c>
      <c r="G67" s="201">
        <f>市町村別自殺者集計表!J130</f>
        <v>4</v>
      </c>
      <c r="H67" s="201">
        <f>市町村別自殺者集計表!K130</f>
        <v>10</v>
      </c>
      <c r="I67" s="201">
        <f>市町村別自殺者集計表!L130</f>
        <v>9</v>
      </c>
      <c r="J67" s="201">
        <f>市町村別自殺者集計表!M130</f>
        <v>2</v>
      </c>
      <c r="K67" s="201">
        <f>市町村別自殺者集計表!N130</f>
        <v>6</v>
      </c>
      <c r="L67" s="201">
        <f>市町村別自殺者集計表!O130</f>
        <v>6</v>
      </c>
      <c r="M67" s="202">
        <f>市町村別自殺者集計表!P130</f>
        <v>0</v>
      </c>
    </row>
    <row r="68" spans="2:29" x14ac:dyDescent="0.2">
      <c r="B68" s="600"/>
      <c r="C68" s="203" t="s">
        <v>416</v>
      </c>
      <c r="D68" s="530">
        <f>市町村別自殺者集計表!E131</f>
        <v>124</v>
      </c>
      <c r="E68" s="204">
        <f>市町村別自殺者集計表!H131</f>
        <v>3</v>
      </c>
      <c r="F68" s="205">
        <f>市町村別自殺者集計表!I131</f>
        <v>10</v>
      </c>
      <c r="G68" s="205">
        <f>市町村別自殺者集計表!J131</f>
        <v>16</v>
      </c>
      <c r="H68" s="205">
        <f>市町村別自殺者集計表!K131</f>
        <v>25</v>
      </c>
      <c r="I68" s="205">
        <f>市町村別自殺者集計表!L131</f>
        <v>28</v>
      </c>
      <c r="J68" s="205">
        <f>市町村別自殺者集計表!M131</f>
        <v>7</v>
      </c>
      <c r="K68" s="205">
        <f>市町村別自殺者集計表!N131</f>
        <v>17</v>
      </c>
      <c r="L68" s="205">
        <f>市町村別自殺者集計表!O131</f>
        <v>18</v>
      </c>
      <c r="M68" s="206">
        <f>市町村別自殺者集計表!P131</f>
        <v>0</v>
      </c>
    </row>
    <row r="69" spans="2:29" x14ac:dyDescent="0.2">
      <c r="B69" s="601" t="s">
        <v>411</v>
      </c>
      <c r="C69" s="193" t="s">
        <v>17</v>
      </c>
      <c r="D69" s="528">
        <f>市町村別自殺者集計表!E132</f>
        <v>76</v>
      </c>
      <c r="E69" s="194">
        <f>市町村別自殺者集計表!H132</f>
        <v>4</v>
      </c>
      <c r="F69" s="195">
        <f>市町村別自殺者集計表!I132</f>
        <v>12</v>
      </c>
      <c r="G69" s="195">
        <f>市町村別自殺者集計表!J132</f>
        <v>11</v>
      </c>
      <c r="H69" s="195">
        <f>市町村別自殺者集計表!K132</f>
        <v>13</v>
      </c>
      <c r="I69" s="195">
        <f>市町村別自殺者集計表!L132</f>
        <v>11</v>
      </c>
      <c r="J69" s="195">
        <f>市町村別自殺者集計表!M132</f>
        <v>10</v>
      </c>
      <c r="K69" s="195">
        <f>市町村別自殺者集計表!N132</f>
        <v>11</v>
      </c>
      <c r="L69" s="195">
        <f>市町村別自殺者集計表!O132</f>
        <v>4</v>
      </c>
      <c r="M69" s="196">
        <f>市町村別自殺者集計表!P132</f>
        <v>0</v>
      </c>
      <c r="T69" s="152" t="s">
        <v>540</v>
      </c>
    </row>
    <row r="70" spans="2:29" x14ac:dyDescent="0.2">
      <c r="B70" s="599"/>
      <c r="C70" s="199" t="s">
        <v>18</v>
      </c>
      <c r="D70" s="529">
        <f>市町村別自殺者集計表!E133</f>
        <v>37</v>
      </c>
      <c r="E70" s="200">
        <f>市町村別自殺者集計表!H133</f>
        <v>2</v>
      </c>
      <c r="F70" s="201">
        <f>市町村別自殺者集計表!I133</f>
        <v>3</v>
      </c>
      <c r="G70" s="201">
        <f>市町村別自殺者集計表!J133</f>
        <v>6</v>
      </c>
      <c r="H70" s="201">
        <f>市町村別自殺者集計表!K133</f>
        <v>7</v>
      </c>
      <c r="I70" s="201">
        <f>市町村別自殺者集計表!L133</f>
        <v>4</v>
      </c>
      <c r="J70" s="201">
        <f>市町村別自殺者集計表!M133</f>
        <v>5</v>
      </c>
      <c r="K70" s="201">
        <f>市町村別自殺者集計表!N133</f>
        <v>4</v>
      </c>
      <c r="L70" s="201">
        <f>市町村別自殺者集計表!O133</f>
        <v>6</v>
      </c>
      <c r="M70" s="202">
        <f>市町村別自殺者集計表!P133</f>
        <v>0</v>
      </c>
      <c r="S70" s="190"/>
      <c r="T70" s="191" t="s">
        <v>8</v>
      </c>
      <c r="U70" s="191" t="s">
        <v>9</v>
      </c>
      <c r="V70" s="191" t="s">
        <v>10</v>
      </c>
      <c r="W70" s="191" t="s">
        <v>11</v>
      </c>
      <c r="X70" s="191" t="s">
        <v>12</v>
      </c>
      <c r="Y70" s="191" t="s">
        <v>13</v>
      </c>
      <c r="Z70" s="191" t="s">
        <v>14</v>
      </c>
      <c r="AA70" s="191" t="s">
        <v>15</v>
      </c>
      <c r="AB70" s="191" t="s">
        <v>16</v>
      </c>
      <c r="AC70" s="192" t="s">
        <v>24</v>
      </c>
    </row>
    <row r="71" spans="2:29" x14ac:dyDescent="0.2">
      <c r="B71" s="600"/>
      <c r="C71" s="203" t="s">
        <v>416</v>
      </c>
      <c r="D71" s="530">
        <f>市町村別自殺者集計表!E134</f>
        <v>113</v>
      </c>
      <c r="E71" s="204">
        <f>市町村別自殺者集計表!H134</f>
        <v>6</v>
      </c>
      <c r="F71" s="205">
        <f>市町村別自殺者集計表!I134</f>
        <v>15</v>
      </c>
      <c r="G71" s="205">
        <f>市町村別自殺者集計表!J134</f>
        <v>17</v>
      </c>
      <c r="H71" s="205">
        <f>市町村別自殺者集計表!K134</f>
        <v>20</v>
      </c>
      <c r="I71" s="205">
        <f>市町村別自殺者集計表!L134</f>
        <v>15</v>
      </c>
      <c r="J71" s="205">
        <f>市町村別自殺者集計表!M134</f>
        <v>15</v>
      </c>
      <c r="K71" s="205">
        <f>市町村別自殺者集計表!N134</f>
        <v>15</v>
      </c>
      <c r="L71" s="205">
        <f>市町村別自殺者集計表!O134</f>
        <v>10</v>
      </c>
      <c r="M71" s="206">
        <f>市町村別自殺者集計表!P134</f>
        <v>0</v>
      </c>
      <c r="S71" s="191" t="str">
        <f>S49</f>
        <v>R3</v>
      </c>
      <c r="T71" s="211">
        <f>IF($V$3=50,旧年度集計!D19,H442)</f>
        <v>56</v>
      </c>
      <c r="U71" s="211">
        <f>IF($V$3=50,旧年度集計!E19,I442)</f>
        <v>157</v>
      </c>
      <c r="V71" s="211">
        <f>IF($V$3=50,旧年度集計!F19,J442)</f>
        <v>159</v>
      </c>
      <c r="W71" s="211">
        <f>IF($V$3=50,旧年度集計!G19,K442)</f>
        <v>255</v>
      </c>
      <c r="X71" s="211">
        <f>IF($V$3=50,旧年度集計!H19,L442)</f>
        <v>250</v>
      </c>
      <c r="Y71" s="211">
        <f>IF($V$3=50,旧年度集計!I19,M442)</f>
        <v>174</v>
      </c>
      <c r="Z71" s="211">
        <f>IF($V$3=50,旧年度集計!J19,N442)</f>
        <v>225</v>
      </c>
      <c r="AA71" s="211">
        <f>IF($V$3=50,旧年度集計!K19,O442)</f>
        <v>142</v>
      </c>
      <c r="AB71" s="211">
        <f>IF($V$3=50,旧年度集計!L19,P442)</f>
        <v>0</v>
      </c>
      <c r="AC71" s="198">
        <f>SUM(T71:AB71)</f>
        <v>1418</v>
      </c>
    </row>
    <row r="72" spans="2:29" x14ac:dyDescent="0.2">
      <c r="B72" s="601" t="s">
        <v>412</v>
      </c>
      <c r="C72" s="193" t="s">
        <v>17</v>
      </c>
      <c r="D72" s="531">
        <f>市町村別自殺者集計表!E135</f>
        <v>76</v>
      </c>
      <c r="E72" s="194">
        <f>市町村別自殺者集計表!H135</f>
        <v>0</v>
      </c>
      <c r="F72" s="195">
        <f>市町村別自殺者集計表!I135</f>
        <v>9</v>
      </c>
      <c r="G72" s="195">
        <f>市町村別自殺者集計表!J135</f>
        <v>7</v>
      </c>
      <c r="H72" s="195">
        <f>市町村別自殺者集計表!K135</f>
        <v>12</v>
      </c>
      <c r="I72" s="195">
        <f>市町村別自殺者集計表!L135</f>
        <v>14</v>
      </c>
      <c r="J72" s="195">
        <f>市町村別自殺者集計表!M135</f>
        <v>8</v>
      </c>
      <c r="K72" s="195">
        <f>市町村別自殺者集計表!N135</f>
        <v>15</v>
      </c>
      <c r="L72" s="195">
        <f>市町村別自殺者集計表!O135</f>
        <v>11</v>
      </c>
      <c r="M72" s="196">
        <f>市町村別自殺者集計表!P135</f>
        <v>0</v>
      </c>
      <c r="S72" s="191" t="str">
        <f>S48</f>
        <v>R5</v>
      </c>
      <c r="T72" s="437">
        <f>E86</f>
        <v>41</v>
      </c>
      <c r="U72" s="211">
        <f t="shared" ref="U72:AB72" si="0">F86</f>
        <v>170</v>
      </c>
      <c r="V72" s="211">
        <f t="shared" si="0"/>
        <v>181</v>
      </c>
      <c r="W72" s="211">
        <f t="shared" si="0"/>
        <v>234</v>
      </c>
      <c r="X72" s="211">
        <f t="shared" si="0"/>
        <v>286</v>
      </c>
      <c r="Y72" s="211">
        <f t="shared" si="0"/>
        <v>166</v>
      </c>
      <c r="Z72" s="211">
        <f t="shared" si="0"/>
        <v>194</v>
      </c>
      <c r="AA72" s="211">
        <f t="shared" si="0"/>
        <v>162</v>
      </c>
      <c r="AB72" s="211">
        <f t="shared" si="0"/>
        <v>0</v>
      </c>
      <c r="AC72" s="198">
        <f>SUM(T72:AB72)</f>
        <v>1434</v>
      </c>
    </row>
    <row r="73" spans="2:29" x14ac:dyDescent="0.2">
      <c r="B73" s="599"/>
      <c r="C73" s="199" t="s">
        <v>18</v>
      </c>
      <c r="D73" s="532">
        <f>市町村別自殺者集計表!E136</f>
        <v>47</v>
      </c>
      <c r="E73" s="200">
        <f>市町村別自殺者集計表!H136</f>
        <v>3</v>
      </c>
      <c r="F73" s="201">
        <f>市町村別自殺者集計表!I136</f>
        <v>5</v>
      </c>
      <c r="G73" s="201">
        <f>市町村別自殺者集計表!J136</f>
        <v>7</v>
      </c>
      <c r="H73" s="201">
        <f>市町村別自殺者集計表!K136</f>
        <v>6</v>
      </c>
      <c r="I73" s="201">
        <f>市町村別自殺者集計表!L136</f>
        <v>7</v>
      </c>
      <c r="J73" s="201">
        <f>市町村別自殺者集計表!M136</f>
        <v>5</v>
      </c>
      <c r="K73" s="201">
        <f>市町村別自殺者集計表!N136</f>
        <v>9</v>
      </c>
      <c r="L73" s="201">
        <f>市町村別自殺者集計表!O136</f>
        <v>5</v>
      </c>
      <c r="M73" s="202">
        <f>市町村別自殺者集計表!P136</f>
        <v>0</v>
      </c>
    </row>
    <row r="74" spans="2:29" x14ac:dyDescent="0.2">
      <c r="B74" s="600"/>
      <c r="C74" s="203" t="s">
        <v>416</v>
      </c>
      <c r="D74" s="533">
        <f>市町村別自殺者集計表!E137</f>
        <v>123</v>
      </c>
      <c r="E74" s="204">
        <f>市町村別自殺者集計表!H137</f>
        <v>3</v>
      </c>
      <c r="F74" s="205">
        <f>市町村別自殺者集計表!I137</f>
        <v>14</v>
      </c>
      <c r="G74" s="205">
        <f>市町村別自殺者集計表!J137</f>
        <v>14</v>
      </c>
      <c r="H74" s="205">
        <f>市町村別自殺者集計表!K137</f>
        <v>18</v>
      </c>
      <c r="I74" s="205">
        <f>市町村別自殺者集計表!L137</f>
        <v>21</v>
      </c>
      <c r="J74" s="205">
        <f>市町村別自殺者集計表!M137</f>
        <v>13</v>
      </c>
      <c r="K74" s="205">
        <f>市町村別自殺者集計表!N137</f>
        <v>24</v>
      </c>
      <c r="L74" s="205">
        <f>市町村別自殺者集計表!O137</f>
        <v>16</v>
      </c>
      <c r="M74" s="206">
        <f>市町村別自殺者集計表!P137</f>
        <v>0</v>
      </c>
    </row>
    <row r="75" spans="2:29" x14ac:dyDescent="0.2">
      <c r="B75" s="601" t="s">
        <v>413</v>
      </c>
      <c r="C75" s="193" t="s">
        <v>17</v>
      </c>
      <c r="D75" s="531">
        <f>市町村別自殺者集計表!E138</f>
        <v>93</v>
      </c>
      <c r="E75" s="194">
        <f>市町村別自殺者集計表!H138</f>
        <v>1</v>
      </c>
      <c r="F75" s="195">
        <f>市町村別自殺者集計表!I138</f>
        <v>4</v>
      </c>
      <c r="G75" s="195">
        <f>市町村別自殺者集計表!J138</f>
        <v>13</v>
      </c>
      <c r="H75" s="195">
        <f>市町村別自殺者集計表!K138</f>
        <v>23</v>
      </c>
      <c r="I75" s="195">
        <f>市町村別自殺者集計表!L138</f>
        <v>19</v>
      </c>
      <c r="J75" s="195">
        <f>市町村別自殺者集計表!M138</f>
        <v>13</v>
      </c>
      <c r="K75" s="195">
        <f>市町村別自殺者集計表!N138</f>
        <v>5</v>
      </c>
      <c r="L75" s="195">
        <f>市町村別自殺者集計表!O138</f>
        <v>15</v>
      </c>
      <c r="M75" s="196">
        <f>市町村別自殺者集計表!P138</f>
        <v>0</v>
      </c>
    </row>
    <row r="76" spans="2:29" x14ac:dyDescent="0.2">
      <c r="B76" s="599"/>
      <c r="C76" s="199" t="s">
        <v>18</v>
      </c>
      <c r="D76" s="532">
        <f>市町村別自殺者集計表!E139</f>
        <v>48</v>
      </c>
      <c r="E76" s="200">
        <f>市町村別自殺者集計表!H139</f>
        <v>2</v>
      </c>
      <c r="F76" s="201">
        <f>市町村別自殺者集計表!I139</f>
        <v>9</v>
      </c>
      <c r="G76" s="201">
        <f>市町村別自殺者集計表!J139</f>
        <v>7</v>
      </c>
      <c r="H76" s="201">
        <f>市町村別自殺者集計表!K139</f>
        <v>5</v>
      </c>
      <c r="I76" s="201">
        <f>市町村別自殺者集計表!L139</f>
        <v>8</v>
      </c>
      <c r="J76" s="201">
        <f>市町村別自殺者集計表!M139</f>
        <v>4</v>
      </c>
      <c r="K76" s="201">
        <f>市町村別自殺者集計表!N139</f>
        <v>6</v>
      </c>
      <c r="L76" s="201">
        <f>市町村別自殺者集計表!O139</f>
        <v>7</v>
      </c>
      <c r="M76" s="202">
        <f>市町村別自殺者集計表!P139</f>
        <v>0</v>
      </c>
    </row>
    <row r="77" spans="2:29" x14ac:dyDescent="0.2">
      <c r="B77" s="600"/>
      <c r="C77" s="203" t="s">
        <v>416</v>
      </c>
      <c r="D77" s="533">
        <f>市町村別自殺者集計表!E140</f>
        <v>141</v>
      </c>
      <c r="E77" s="204">
        <f>市町村別自殺者集計表!H140</f>
        <v>3</v>
      </c>
      <c r="F77" s="205">
        <f>市町村別自殺者集計表!I140</f>
        <v>13</v>
      </c>
      <c r="G77" s="205">
        <f>市町村別自殺者集計表!J140</f>
        <v>20</v>
      </c>
      <c r="H77" s="205">
        <f>市町村別自殺者集計表!K140</f>
        <v>28</v>
      </c>
      <c r="I77" s="205">
        <f>市町村別自殺者集計表!L140</f>
        <v>27</v>
      </c>
      <c r="J77" s="205">
        <f>市町村別自殺者集計表!M140</f>
        <v>17</v>
      </c>
      <c r="K77" s="205">
        <f>市町村別自殺者集計表!N140</f>
        <v>11</v>
      </c>
      <c r="L77" s="205">
        <f>市町村別自殺者集計表!O140</f>
        <v>22</v>
      </c>
      <c r="M77" s="206">
        <f>市町村別自殺者集計表!P140</f>
        <v>0</v>
      </c>
    </row>
    <row r="78" spans="2:29" x14ac:dyDescent="0.2">
      <c r="B78" s="601" t="s">
        <v>414</v>
      </c>
      <c r="C78" s="193" t="s">
        <v>17</v>
      </c>
      <c r="D78" s="531">
        <f>市町村別自殺者集計表!E141</f>
        <v>54</v>
      </c>
      <c r="E78" s="194">
        <f>市町村別自殺者集計表!H141</f>
        <v>1</v>
      </c>
      <c r="F78" s="195">
        <f>市町村別自殺者集計表!I141</f>
        <v>4</v>
      </c>
      <c r="G78" s="195">
        <f>市町村別自殺者集計表!J141</f>
        <v>4</v>
      </c>
      <c r="H78" s="195">
        <f>市町村別自殺者集計表!K141</f>
        <v>9</v>
      </c>
      <c r="I78" s="195">
        <f>市町村別自殺者集計表!L141</f>
        <v>8</v>
      </c>
      <c r="J78" s="195">
        <f>市町村別自殺者集計表!M141</f>
        <v>5</v>
      </c>
      <c r="K78" s="195">
        <f>市町村別自殺者集計表!N141</f>
        <v>10</v>
      </c>
      <c r="L78" s="195">
        <f>市町村別自殺者集計表!O141</f>
        <v>13</v>
      </c>
      <c r="M78" s="196">
        <f>市町村別自殺者集計表!P141</f>
        <v>0</v>
      </c>
      <c r="N78" s="212"/>
    </row>
    <row r="79" spans="2:29" x14ac:dyDescent="0.2">
      <c r="B79" s="599"/>
      <c r="C79" s="199" t="s">
        <v>18</v>
      </c>
      <c r="D79" s="532">
        <f>市町村別自殺者集計表!E142</f>
        <v>50</v>
      </c>
      <c r="E79" s="200">
        <f>市町村別自殺者集計表!H142</f>
        <v>2</v>
      </c>
      <c r="F79" s="201">
        <f>市町村別自殺者集計表!I142</f>
        <v>9</v>
      </c>
      <c r="G79" s="201">
        <f>市町村別自殺者集計表!J142</f>
        <v>5</v>
      </c>
      <c r="H79" s="201">
        <f>市町村別自殺者集計表!K142</f>
        <v>5</v>
      </c>
      <c r="I79" s="201">
        <f>市町村別自殺者集計表!L142</f>
        <v>14</v>
      </c>
      <c r="J79" s="201">
        <f>市町村別自殺者集計表!M142</f>
        <v>4</v>
      </c>
      <c r="K79" s="201">
        <f>市町村別自殺者集計表!N142</f>
        <v>8</v>
      </c>
      <c r="L79" s="201">
        <f>市町村別自殺者集計表!O142</f>
        <v>3</v>
      </c>
      <c r="M79" s="202">
        <f>市町村別自殺者集計表!P142</f>
        <v>0</v>
      </c>
      <c r="N79" s="212"/>
    </row>
    <row r="80" spans="2:29" x14ac:dyDescent="0.2">
      <c r="B80" s="600"/>
      <c r="C80" s="203" t="s">
        <v>416</v>
      </c>
      <c r="D80" s="533">
        <f>市町村別自殺者集計表!E143</f>
        <v>104</v>
      </c>
      <c r="E80" s="204">
        <f>市町村別自殺者集計表!H143</f>
        <v>3</v>
      </c>
      <c r="F80" s="205">
        <f>市町村別自殺者集計表!I143</f>
        <v>13</v>
      </c>
      <c r="G80" s="205">
        <f>市町村別自殺者集計表!J143</f>
        <v>9</v>
      </c>
      <c r="H80" s="205">
        <f>市町村別自殺者集計表!K143</f>
        <v>14</v>
      </c>
      <c r="I80" s="205">
        <f>市町村別自殺者集計表!L143</f>
        <v>22</v>
      </c>
      <c r="J80" s="205">
        <f>市町村別自殺者集計表!M143</f>
        <v>9</v>
      </c>
      <c r="K80" s="205">
        <f>市町村別自殺者集計表!N143</f>
        <v>18</v>
      </c>
      <c r="L80" s="205">
        <f>市町村別自殺者集計表!O143</f>
        <v>16</v>
      </c>
      <c r="M80" s="206">
        <f>市町村別自殺者集計表!P143</f>
        <v>0</v>
      </c>
      <c r="N80" s="212"/>
    </row>
    <row r="81" spans="2:33" x14ac:dyDescent="0.2">
      <c r="B81" s="601" t="s">
        <v>415</v>
      </c>
      <c r="C81" s="193" t="s">
        <v>17</v>
      </c>
      <c r="D81" s="531">
        <f>市町村別自殺者集計表!E144</f>
        <v>31</v>
      </c>
      <c r="E81" s="194">
        <f>市町村別自殺者集計表!H144</f>
        <v>3</v>
      </c>
      <c r="F81" s="195">
        <f>市町村別自殺者集計表!I144</f>
        <v>5</v>
      </c>
      <c r="G81" s="195">
        <f>市町村別自殺者集計表!J144</f>
        <v>2</v>
      </c>
      <c r="H81" s="195">
        <f>市町村別自殺者集計表!K144</f>
        <v>7</v>
      </c>
      <c r="I81" s="195">
        <f>市町村別自殺者集計表!L144</f>
        <v>3</v>
      </c>
      <c r="J81" s="195">
        <f>市町村別自殺者集計表!M144</f>
        <v>2</v>
      </c>
      <c r="K81" s="195">
        <f>市町村別自殺者集計表!N144</f>
        <v>5</v>
      </c>
      <c r="L81" s="195">
        <f>市町村別自殺者集計表!O144</f>
        <v>4</v>
      </c>
      <c r="M81" s="196">
        <f>市町村別自殺者集計表!P144</f>
        <v>0</v>
      </c>
    </row>
    <row r="82" spans="2:33" x14ac:dyDescent="0.2">
      <c r="B82" s="599"/>
      <c r="C82" s="199" t="s">
        <v>18</v>
      </c>
      <c r="D82" s="532">
        <f>市町村別自殺者集計表!E145</f>
        <v>28</v>
      </c>
      <c r="E82" s="200">
        <f>市町村別自殺者集計表!H145</f>
        <v>1</v>
      </c>
      <c r="F82" s="201">
        <f>市町村別自殺者集計表!I145</f>
        <v>6</v>
      </c>
      <c r="G82" s="201">
        <f>市町村別自殺者集計表!J145</f>
        <v>2</v>
      </c>
      <c r="H82" s="201">
        <f>市町村別自殺者集計表!K145</f>
        <v>4</v>
      </c>
      <c r="I82" s="201">
        <f>市町村別自殺者集計表!L145</f>
        <v>7</v>
      </c>
      <c r="J82" s="201">
        <f>市町村別自殺者集計表!M145</f>
        <v>3</v>
      </c>
      <c r="K82" s="201">
        <f>市町村別自殺者集計表!N145</f>
        <v>3</v>
      </c>
      <c r="L82" s="201">
        <f>市町村別自殺者集計表!O145</f>
        <v>2</v>
      </c>
      <c r="M82" s="202">
        <f>市町村別自殺者集計表!P145</f>
        <v>0</v>
      </c>
    </row>
    <row r="83" spans="2:33" ht="13.8" thickBot="1" x14ac:dyDescent="0.25">
      <c r="B83" s="599"/>
      <c r="C83" s="213" t="s">
        <v>416</v>
      </c>
      <c r="D83" s="535">
        <f>市町村別自殺者集計表!E146</f>
        <v>59</v>
      </c>
      <c r="E83" s="214">
        <f>市町村別自殺者集計表!H146</f>
        <v>4</v>
      </c>
      <c r="F83" s="215">
        <f>市町村別自殺者集計表!I146</f>
        <v>11</v>
      </c>
      <c r="G83" s="215">
        <f>市町村別自殺者集計表!J146</f>
        <v>4</v>
      </c>
      <c r="H83" s="215">
        <f>市町村別自殺者集計表!K146</f>
        <v>11</v>
      </c>
      <c r="I83" s="215">
        <f>市町村別自殺者集計表!L146</f>
        <v>10</v>
      </c>
      <c r="J83" s="215">
        <f>市町村別自殺者集計表!M146</f>
        <v>5</v>
      </c>
      <c r="K83" s="215">
        <f>市町村別自殺者集計表!N146</f>
        <v>8</v>
      </c>
      <c r="L83" s="215">
        <f>市町村別自殺者集計表!O146</f>
        <v>6</v>
      </c>
      <c r="M83" s="216">
        <f>市町村別自殺者集計表!P146</f>
        <v>0</v>
      </c>
    </row>
    <row r="84" spans="2:33" x14ac:dyDescent="0.2">
      <c r="B84" s="603" t="s">
        <v>416</v>
      </c>
      <c r="C84" s="217" t="s">
        <v>17</v>
      </c>
      <c r="D84" s="536">
        <f>SUM(D48,D51,D54,D57,D60,D63,D66,D69,D72,D75,D78,D81)</f>
        <v>929</v>
      </c>
      <c r="E84" s="218">
        <f t="shared" ref="E84:M84" si="1">SUM(E48,E51,E54,E57,E60,E63,E66,E69,E72,E75,E78,E81)</f>
        <v>19</v>
      </c>
      <c r="F84" s="218">
        <f t="shared" si="1"/>
        <v>100</v>
      </c>
      <c r="G84" s="218">
        <f t="shared" si="1"/>
        <v>122</v>
      </c>
      <c r="H84" s="218">
        <f t="shared" si="1"/>
        <v>167</v>
      </c>
      <c r="I84" s="218">
        <f t="shared" si="1"/>
        <v>175</v>
      </c>
      <c r="J84" s="218">
        <f t="shared" si="1"/>
        <v>109</v>
      </c>
      <c r="K84" s="218">
        <f t="shared" si="1"/>
        <v>130</v>
      </c>
      <c r="L84" s="218">
        <f t="shared" si="1"/>
        <v>107</v>
      </c>
      <c r="M84" s="219">
        <f t="shared" si="1"/>
        <v>0</v>
      </c>
      <c r="N84" s="212"/>
    </row>
    <row r="85" spans="2:33" ht="13.8" thickBot="1" x14ac:dyDescent="0.25">
      <c r="B85" s="599"/>
      <c r="C85" s="220" t="s">
        <v>18</v>
      </c>
      <c r="D85" s="532">
        <f t="shared" ref="D85" si="2">SUM(D49,D52,D55,D67,D70,D73,D58,D61,D64,D76,D79,D82)</f>
        <v>505</v>
      </c>
      <c r="E85" s="221">
        <f t="shared" ref="E85:M85" si="3">SUM(E49,E52,E55,E67,E70,E73,E58,E61,E64,E76,E79,E82)</f>
        <v>22</v>
      </c>
      <c r="F85" s="221">
        <f t="shared" si="3"/>
        <v>70</v>
      </c>
      <c r="G85" s="221">
        <f t="shared" si="3"/>
        <v>59</v>
      </c>
      <c r="H85" s="221">
        <f t="shared" si="3"/>
        <v>67</v>
      </c>
      <c r="I85" s="221">
        <f t="shared" si="3"/>
        <v>111</v>
      </c>
      <c r="J85" s="221">
        <f t="shared" si="3"/>
        <v>57</v>
      </c>
      <c r="K85" s="221">
        <f t="shared" si="3"/>
        <v>64</v>
      </c>
      <c r="L85" s="221">
        <f t="shared" si="3"/>
        <v>55</v>
      </c>
      <c r="M85" s="222">
        <f t="shared" si="3"/>
        <v>0</v>
      </c>
      <c r="N85" s="212"/>
    </row>
    <row r="86" spans="2:33" ht="13.8" thickBot="1" x14ac:dyDescent="0.25">
      <c r="B86" s="602"/>
      <c r="C86" s="223" t="s">
        <v>24</v>
      </c>
      <c r="D86" s="537">
        <f>SUM(D50,D53,D56,D59,D62,D65,D68,D71,D74,D77,D80,D83)</f>
        <v>1434</v>
      </c>
      <c r="E86" s="224">
        <f t="shared" ref="E86:M86" si="4">SUM(E50,E53,E56,E59,E62,E65,E68,E71,E74,E77,E80,E83)</f>
        <v>41</v>
      </c>
      <c r="F86" s="224">
        <f t="shared" si="4"/>
        <v>170</v>
      </c>
      <c r="G86" s="224">
        <f t="shared" si="4"/>
        <v>181</v>
      </c>
      <c r="H86" s="224">
        <f t="shared" si="4"/>
        <v>234</v>
      </c>
      <c r="I86" s="224">
        <f t="shared" si="4"/>
        <v>286</v>
      </c>
      <c r="J86" s="224">
        <f t="shared" si="4"/>
        <v>166</v>
      </c>
      <c r="K86" s="224">
        <f t="shared" si="4"/>
        <v>194</v>
      </c>
      <c r="L86" s="224">
        <f t="shared" si="4"/>
        <v>162</v>
      </c>
      <c r="M86" s="225">
        <f t="shared" si="4"/>
        <v>0</v>
      </c>
      <c r="N86" s="212"/>
      <c r="P86" s="212"/>
    </row>
    <row r="87" spans="2:33" ht="13.8" thickBot="1" x14ac:dyDescent="0.25">
      <c r="B87" s="226" t="s">
        <v>423</v>
      </c>
    </row>
    <row r="88" spans="2:33" ht="13.8" thickBot="1" x14ac:dyDescent="0.25">
      <c r="B88" s="227"/>
      <c r="C88" s="228"/>
      <c r="D88" s="538" t="s">
        <v>24</v>
      </c>
      <c r="E88" s="229" t="s">
        <v>424</v>
      </c>
      <c r="F88" s="230" t="s">
        <v>425</v>
      </c>
      <c r="G88" s="231" t="s">
        <v>6</v>
      </c>
      <c r="H88" s="232"/>
      <c r="I88" s="233"/>
      <c r="J88" s="234"/>
      <c r="K88" s="234"/>
      <c r="L88" s="234"/>
      <c r="M88" s="234"/>
    </row>
    <row r="89" spans="2:33" x14ac:dyDescent="0.2">
      <c r="B89" s="599" t="s">
        <v>56</v>
      </c>
      <c r="C89" s="235" t="s">
        <v>426</v>
      </c>
      <c r="D89" s="539">
        <f>D48</f>
        <v>89</v>
      </c>
      <c r="E89" s="236">
        <f>市町村別自殺者集計表!Q111</f>
        <v>49</v>
      </c>
      <c r="F89" s="237">
        <f>市町村別自殺者集計表!R111</f>
        <v>39</v>
      </c>
      <c r="G89" s="238">
        <f>市町村別自殺者集計表!S111</f>
        <v>1</v>
      </c>
    </row>
    <row r="90" spans="2:33" x14ac:dyDescent="0.2">
      <c r="B90" s="599"/>
      <c r="C90" s="239" t="s">
        <v>427</v>
      </c>
      <c r="D90" s="540">
        <f t="shared" ref="D90:D124" si="5">D49</f>
        <v>36</v>
      </c>
      <c r="E90" s="240">
        <f>市町村別自殺者集計表!Q112</f>
        <v>24</v>
      </c>
      <c r="F90" s="241">
        <f>市町村別自殺者集計表!R112</f>
        <v>12</v>
      </c>
      <c r="G90" s="242">
        <f>市町村別自殺者集計表!S112</f>
        <v>0</v>
      </c>
    </row>
    <row r="91" spans="2:33" x14ac:dyDescent="0.2">
      <c r="B91" s="600"/>
      <c r="C91" s="203" t="s">
        <v>416</v>
      </c>
      <c r="D91" s="541">
        <f t="shared" si="5"/>
        <v>125</v>
      </c>
      <c r="E91" s="243">
        <f>市町村別自殺者集計表!Q113</f>
        <v>73</v>
      </c>
      <c r="F91" s="244">
        <f>市町村別自殺者集計表!R113</f>
        <v>51</v>
      </c>
      <c r="G91" s="245">
        <f>市町村別自殺者集計表!S113</f>
        <v>1</v>
      </c>
    </row>
    <row r="92" spans="2:33" x14ac:dyDescent="0.2">
      <c r="B92" s="601" t="s">
        <v>57</v>
      </c>
      <c r="C92" s="235" t="s">
        <v>426</v>
      </c>
      <c r="D92" s="542">
        <f t="shared" si="5"/>
        <v>86</v>
      </c>
      <c r="E92" s="236">
        <f>市町村別自殺者集計表!Q114</f>
        <v>46</v>
      </c>
      <c r="F92" s="237">
        <f>市町村別自殺者集計表!R114</f>
        <v>40</v>
      </c>
      <c r="G92" s="238">
        <f>市町村別自殺者集計表!S114</f>
        <v>0</v>
      </c>
      <c r="S92" s="476" t="s">
        <v>541</v>
      </c>
      <c r="AC92" s="152" t="s">
        <v>475</v>
      </c>
    </row>
    <row r="93" spans="2:33" x14ac:dyDescent="0.2">
      <c r="B93" s="599"/>
      <c r="C93" s="246" t="s">
        <v>427</v>
      </c>
      <c r="D93" s="543">
        <f t="shared" si="5"/>
        <v>45</v>
      </c>
      <c r="E93" s="247">
        <f>市町村別自殺者集計表!Q115</f>
        <v>28</v>
      </c>
      <c r="F93" s="248">
        <f>市町村別自殺者集計表!R115</f>
        <v>17</v>
      </c>
      <c r="G93" s="249">
        <f>市町村別自殺者集計表!S115</f>
        <v>0</v>
      </c>
      <c r="S93" s="447"/>
      <c r="T93" s="152" t="s">
        <v>478</v>
      </c>
      <c r="U93" s="152" t="s">
        <v>479</v>
      </c>
      <c r="AD93" s="232"/>
      <c r="AE93" s="232"/>
      <c r="AF93" s="232"/>
      <c r="AG93" s="232"/>
    </row>
    <row r="94" spans="2:33" x14ac:dyDescent="0.2">
      <c r="B94" s="600"/>
      <c r="C94" s="203" t="s">
        <v>416</v>
      </c>
      <c r="D94" s="541">
        <f t="shared" si="5"/>
        <v>131</v>
      </c>
      <c r="E94" s="243">
        <f>市町村別自殺者集計表!Q116</f>
        <v>74</v>
      </c>
      <c r="F94" s="244">
        <f>市町村別自殺者集計表!R116</f>
        <v>57</v>
      </c>
      <c r="G94" s="245">
        <f>市町村別自殺者集計表!S116</f>
        <v>0</v>
      </c>
      <c r="S94" s="198"/>
      <c r="T94" s="198"/>
      <c r="U94" s="198" t="s">
        <v>480</v>
      </c>
      <c r="V94" s="198" t="s">
        <v>481</v>
      </c>
      <c r="W94" s="198" t="s">
        <v>482</v>
      </c>
      <c r="X94" s="198" t="s">
        <v>483</v>
      </c>
      <c r="Y94" s="198" t="s">
        <v>484</v>
      </c>
      <c r="Z94" s="198" t="s">
        <v>485</v>
      </c>
      <c r="AA94" s="198" t="s">
        <v>486</v>
      </c>
      <c r="AB94" s="198" t="s">
        <v>487</v>
      </c>
      <c r="AC94" s="198" t="s">
        <v>488</v>
      </c>
      <c r="AD94" s="232"/>
      <c r="AE94" s="232"/>
      <c r="AF94" s="232"/>
      <c r="AG94" s="232"/>
    </row>
    <row r="95" spans="2:33" x14ac:dyDescent="0.2">
      <c r="B95" s="601" t="s">
        <v>58</v>
      </c>
      <c r="C95" s="250" t="s">
        <v>426</v>
      </c>
      <c r="D95" s="544">
        <f t="shared" si="5"/>
        <v>85</v>
      </c>
      <c r="E95" s="251">
        <f>市町村別自殺者集計表!Q117</f>
        <v>48</v>
      </c>
      <c r="F95" s="252">
        <f>市町村別自殺者集計表!R117</f>
        <v>37</v>
      </c>
      <c r="G95" s="253">
        <f>市町村別自殺者集計表!S117</f>
        <v>0</v>
      </c>
      <c r="N95" s="444"/>
      <c r="S95" s="198" t="s">
        <v>476</v>
      </c>
      <c r="T95" s="456">
        <f>IF($V$3=50,旧年度集計!C17,SUM(年間数値グラフ!U95:AC95))</f>
        <v>909</v>
      </c>
      <c r="U95" s="198">
        <f>IF($V$3=50,旧年度集計!D17,H440)</f>
        <v>34</v>
      </c>
      <c r="V95" s="198">
        <f>IF($V$3=50,旧年度集計!E17,I440)</f>
        <v>85</v>
      </c>
      <c r="W95" s="198">
        <f>IF($V$3=50,旧年度集計!F17,J440)</f>
        <v>103</v>
      </c>
      <c r="X95" s="198">
        <f>IF($V$3=50,旧年度集計!G17,K440)</f>
        <v>170</v>
      </c>
      <c r="Y95" s="198">
        <f>IF($V$3=50,旧年度集計!H17,L440)</f>
        <v>160</v>
      </c>
      <c r="Z95" s="198">
        <f>IF($V$3=50,旧年度集計!I17,M440)</f>
        <v>113</v>
      </c>
      <c r="AA95" s="198">
        <f>IF($V$3=50,旧年度集計!J17,N440)</f>
        <v>147</v>
      </c>
      <c r="AB95" s="198">
        <f>IF($V$3=50,旧年度集計!K17,O440)</f>
        <v>97</v>
      </c>
      <c r="AC95" s="198">
        <f>IF($V$3=50,旧年度集計!L17,P440)</f>
        <v>0</v>
      </c>
      <c r="AD95" s="232"/>
      <c r="AE95" s="232"/>
      <c r="AF95" s="232"/>
      <c r="AG95" s="232"/>
    </row>
    <row r="96" spans="2:33" x14ac:dyDescent="0.2">
      <c r="B96" s="599"/>
      <c r="C96" s="254" t="s">
        <v>427</v>
      </c>
      <c r="D96" s="545">
        <f t="shared" si="5"/>
        <v>37</v>
      </c>
      <c r="E96" s="255">
        <f>市町村別自殺者集計表!Q118</f>
        <v>21</v>
      </c>
      <c r="F96" s="256">
        <f>市町村別自殺者集計表!R118</f>
        <v>16</v>
      </c>
      <c r="G96" s="257">
        <f>市町村別自殺者集計表!S118</f>
        <v>0</v>
      </c>
      <c r="N96" s="444"/>
      <c r="S96" s="198" t="s">
        <v>477</v>
      </c>
      <c r="T96" s="198">
        <f>IF($V$3=50,旧年度集計!C18,SUM(年間数値グラフ!U96:AC96))</f>
        <v>509</v>
      </c>
      <c r="U96" s="198">
        <f>IF($V$3=50,旧年度集計!D18,H441)</f>
        <v>22</v>
      </c>
      <c r="V96" s="198">
        <f>IF($V$3=50,旧年度集計!E18,I441)</f>
        <v>72</v>
      </c>
      <c r="W96" s="198">
        <f>IF($V$3=50,旧年度集計!F18,J441)</f>
        <v>56</v>
      </c>
      <c r="X96" s="198">
        <f>IF($V$3=50,旧年度集計!G18,K441)</f>
        <v>85</v>
      </c>
      <c r="Y96" s="198">
        <f>IF($V$3=50,旧年度集計!H18,L441)</f>
        <v>90</v>
      </c>
      <c r="Z96" s="198">
        <f>IF($V$3=50,旧年度集計!I18,M441)</f>
        <v>61</v>
      </c>
      <c r="AA96" s="198">
        <f>IF($V$3=50,旧年度集計!J18,N441)</f>
        <v>78</v>
      </c>
      <c r="AB96" s="198">
        <f>IF($V$3=50,旧年度集計!K18,O441)</f>
        <v>45</v>
      </c>
      <c r="AC96" s="198">
        <f>IF($V$3=50,旧年度集計!L18,P441)</f>
        <v>0</v>
      </c>
      <c r="AD96" s="232"/>
      <c r="AE96" s="232"/>
      <c r="AF96" s="232"/>
      <c r="AG96" s="232"/>
    </row>
    <row r="97" spans="2:33" x14ac:dyDescent="0.2">
      <c r="B97" s="600"/>
      <c r="C97" s="203" t="s">
        <v>416</v>
      </c>
      <c r="D97" s="546">
        <f t="shared" si="5"/>
        <v>122</v>
      </c>
      <c r="E97" s="258">
        <f>市町村別自殺者集計表!Q119</f>
        <v>69</v>
      </c>
      <c r="F97" s="259">
        <f>市町村別自殺者集計表!R119</f>
        <v>53</v>
      </c>
      <c r="G97" s="260">
        <f>市町村別自殺者集計表!S119</f>
        <v>0</v>
      </c>
      <c r="N97" s="444"/>
      <c r="S97" s="198" t="s">
        <v>478</v>
      </c>
      <c r="T97" s="198">
        <f>IF($V$3=50,旧年度集計!C19,SUM(年間数値グラフ!U97:AC97))</f>
        <v>1418</v>
      </c>
      <c r="U97" s="198">
        <f>IF($V$3=50,旧年度集計!D19,H442)</f>
        <v>56</v>
      </c>
      <c r="V97" s="198">
        <f>IF($V$3=50,旧年度集計!E19,I442)</f>
        <v>157</v>
      </c>
      <c r="W97" s="198">
        <f>IF($V$3=50,旧年度集計!F19,J442)</f>
        <v>159</v>
      </c>
      <c r="X97" s="198">
        <f>IF($V$3=50,旧年度集計!G19,K442)</f>
        <v>255</v>
      </c>
      <c r="Y97" s="198">
        <f>IF($V$3=50,旧年度集計!H19,L442)</f>
        <v>250</v>
      </c>
      <c r="Z97" s="198">
        <f>IF($V$3=50,旧年度集計!I19,M442)</f>
        <v>174</v>
      </c>
      <c r="AA97" s="198">
        <f>IF($V$3=50,旧年度集計!J19,N442)</f>
        <v>225</v>
      </c>
      <c r="AB97" s="198">
        <f>IF($V$3=50,旧年度集計!K19,O442)</f>
        <v>142</v>
      </c>
      <c r="AC97" s="198">
        <f>IF($V$3=50,旧年度集計!L19,P442)</f>
        <v>0</v>
      </c>
      <c r="AD97" s="232"/>
      <c r="AE97" s="232"/>
      <c r="AF97" s="232"/>
      <c r="AG97" s="232"/>
    </row>
    <row r="98" spans="2:33" x14ac:dyDescent="0.2">
      <c r="B98" s="599" t="s">
        <v>420</v>
      </c>
      <c r="C98" s="261" t="s">
        <v>426</v>
      </c>
      <c r="D98" s="547">
        <f t="shared" si="5"/>
        <v>94</v>
      </c>
      <c r="E98" s="262">
        <f>市町村別自殺者集計表!Q120</f>
        <v>57</v>
      </c>
      <c r="F98" s="263">
        <f>市町村別自殺者集計表!R120</f>
        <v>37</v>
      </c>
      <c r="G98" s="264">
        <f>市町村別自殺者集計表!S120</f>
        <v>0</v>
      </c>
      <c r="N98" s="444"/>
    </row>
    <row r="99" spans="2:33" x14ac:dyDescent="0.2">
      <c r="B99" s="599"/>
      <c r="C99" s="254" t="s">
        <v>427</v>
      </c>
      <c r="D99" s="545">
        <f t="shared" si="5"/>
        <v>44</v>
      </c>
      <c r="E99" s="255">
        <f>市町村別自殺者集計表!Q121</f>
        <v>32</v>
      </c>
      <c r="F99" s="256">
        <f>市町村別自殺者集計表!R121</f>
        <v>12</v>
      </c>
      <c r="G99" s="257">
        <f>市町村別自殺者集計表!S121</f>
        <v>0</v>
      </c>
      <c r="N99" s="444"/>
    </row>
    <row r="100" spans="2:33" x14ac:dyDescent="0.2">
      <c r="B100" s="600"/>
      <c r="C100" s="203" t="s">
        <v>416</v>
      </c>
      <c r="D100" s="546">
        <f t="shared" si="5"/>
        <v>138</v>
      </c>
      <c r="E100" s="258">
        <f>市町村別自殺者集計表!Q122</f>
        <v>89</v>
      </c>
      <c r="F100" s="259">
        <f>市町村別自殺者集計表!R122</f>
        <v>49</v>
      </c>
      <c r="G100" s="260">
        <f>市町村別自殺者集計表!S122</f>
        <v>0</v>
      </c>
      <c r="N100" s="444"/>
    </row>
    <row r="101" spans="2:33" x14ac:dyDescent="0.2">
      <c r="B101" s="601" t="s">
        <v>421</v>
      </c>
      <c r="C101" s="261" t="s">
        <v>426</v>
      </c>
      <c r="D101" s="547">
        <f t="shared" si="5"/>
        <v>94</v>
      </c>
      <c r="E101" s="262">
        <f>市町村別自殺者集計表!Q123</f>
        <v>59</v>
      </c>
      <c r="F101" s="263">
        <f>市町村別自殺者集計表!R123</f>
        <v>35</v>
      </c>
      <c r="G101" s="264">
        <f>市町村別自殺者集計表!S123</f>
        <v>0</v>
      </c>
      <c r="N101" s="444"/>
    </row>
    <row r="102" spans="2:33" x14ac:dyDescent="0.2">
      <c r="B102" s="599"/>
      <c r="C102" s="254" t="s">
        <v>427</v>
      </c>
      <c r="D102" s="545">
        <f t="shared" si="5"/>
        <v>46</v>
      </c>
      <c r="E102" s="255">
        <f>市町村別自殺者集計表!Q124</f>
        <v>25</v>
      </c>
      <c r="F102" s="256">
        <f>市町村別自殺者集計表!R124</f>
        <v>21</v>
      </c>
      <c r="G102" s="257">
        <f>市町村別自殺者集計表!S124</f>
        <v>0</v>
      </c>
      <c r="N102" s="444"/>
    </row>
    <row r="103" spans="2:33" x14ac:dyDescent="0.2">
      <c r="B103" s="600"/>
      <c r="C103" s="203" t="s">
        <v>416</v>
      </c>
      <c r="D103" s="546">
        <f t="shared" si="5"/>
        <v>140</v>
      </c>
      <c r="E103" s="258">
        <f>市町村別自殺者集計表!Q125</f>
        <v>84</v>
      </c>
      <c r="F103" s="259">
        <f>市町村別自殺者集計表!R125</f>
        <v>56</v>
      </c>
      <c r="G103" s="260">
        <f>市町村別自殺者集計表!S125</f>
        <v>0</v>
      </c>
      <c r="N103" s="444"/>
    </row>
    <row r="104" spans="2:33" x14ac:dyDescent="0.2">
      <c r="B104" s="601" t="s">
        <v>422</v>
      </c>
      <c r="C104" s="250" t="s">
        <v>426</v>
      </c>
      <c r="D104" s="544">
        <f t="shared" si="5"/>
        <v>70</v>
      </c>
      <c r="E104" s="251">
        <f>市町村別自殺者集計表!Q126</f>
        <v>37</v>
      </c>
      <c r="F104" s="252">
        <f>市町村別自殺者集計表!R126</f>
        <v>33</v>
      </c>
      <c r="G104" s="253">
        <f>市町村別自殺者集計表!S126</f>
        <v>0</v>
      </c>
      <c r="N104" s="444"/>
    </row>
    <row r="105" spans="2:33" x14ac:dyDescent="0.2">
      <c r="B105" s="599"/>
      <c r="C105" s="254" t="s">
        <v>427</v>
      </c>
      <c r="D105" s="545">
        <f t="shared" si="5"/>
        <v>44</v>
      </c>
      <c r="E105" s="255">
        <f>市町村別自殺者集計表!Q127</f>
        <v>27</v>
      </c>
      <c r="F105" s="256">
        <f>市町村別自殺者集計表!R127</f>
        <v>17</v>
      </c>
      <c r="G105" s="257">
        <f>市町村別自殺者集計表!S127</f>
        <v>0</v>
      </c>
      <c r="N105" s="444"/>
    </row>
    <row r="106" spans="2:33" x14ac:dyDescent="0.2">
      <c r="B106" s="600"/>
      <c r="C106" s="203" t="s">
        <v>416</v>
      </c>
      <c r="D106" s="546">
        <f t="shared" si="5"/>
        <v>114</v>
      </c>
      <c r="E106" s="258">
        <f>市町村別自殺者集計表!Q128</f>
        <v>64</v>
      </c>
      <c r="F106" s="259">
        <f>市町村別自殺者集計表!R128</f>
        <v>50</v>
      </c>
      <c r="G106" s="260">
        <f>市町村別自殺者集計表!S128</f>
        <v>0</v>
      </c>
      <c r="N106" s="444"/>
    </row>
    <row r="107" spans="2:33" x14ac:dyDescent="0.2">
      <c r="B107" s="599" t="s">
        <v>410</v>
      </c>
      <c r="C107" s="261" t="s">
        <v>426</v>
      </c>
      <c r="D107" s="547">
        <f t="shared" si="5"/>
        <v>81</v>
      </c>
      <c r="E107" s="262">
        <f>市町村別自殺者集計表!Q129</f>
        <v>39</v>
      </c>
      <c r="F107" s="263">
        <f>市町村別自殺者集計表!R129</f>
        <v>42</v>
      </c>
      <c r="G107" s="264">
        <f>市町村別自殺者集計表!S129</f>
        <v>0</v>
      </c>
      <c r="H107" s="265"/>
      <c r="I107" s="266"/>
      <c r="J107" s="267"/>
      <c r="K107" s="267"/>
      <c r="L107" s="267"/>
      <c r="M107" s="267"/>
      <c r="N107" s="445"/>
    </row>
    <row r="108" spans="2:33" x14ac:dyDescent="0.2">
      <c r="B108" s="599"/>
      <c r="C108" s="254" t="s">
        <v>427</v>
      </c>
      <c r="D108" s="545">
        <f t="shared" si="5"/>
        <v>43</v>
      </c>
      <c r="E108" s="255">
        <f>市町村別自殺者集計表!Q130</f>
        <v>28</v>
      </c>
      <c r="F108" s="256">
        <f>市町村別自殺者集計表!R130</f>
        <v>15</v>
      </c>
      <c r="G108" s="257">
        <f>市町村別自殺者集計表!S130</f>
        <v>0</v>
      </c>
      <c r="H108" s="265"/>
      <c r="I108" s="266"/>
      <c r="J108" s="267"/>
      <c r="K108" s="267"/>
      <c r="L108" s="267"/>
      <c r="M108" s="267"/>
      <c r="N108" s="445"/>
    </row>
    <row r="109" spans="2:33" x14ac:dyDescent="0.2">
      <c r="B109" s="600"/>
      <c r="C109" s="203" t="s">
        <v>416</v>
      </c>
      <c r="D109" s="546">
        <f t="shared" si="5"/>
        <v>124</v>
      </c>
      <c r="E109" s="258">
        <f>市町村別自殺者集計表!Q131</f>
        <v>67</v>
      </c>
      <c r="F109" s="259">
        <f>市町村別自殺者集計表!R131</f>
        <v>57</v>
      </c>
      <c r="G109" s="260">
        <f>市町村別自殺者集計表!S131</f>
        <v>0</v>
      </c>
      <c r="H109" s="265"/>
      <c r="I109" s="266"/>
      <c r="J109" s="267"/>
      <c r="K109" s="267"/>
      <c r="L109" s="267"/>
      <c r="M109" s="267"/>
      <c r="N109" s="445"/>
    </row>
    <row r="110" spans="2:33" x14ac:dyDescent="0.2">
      <c r="B110" s="601" t="s">
        <v>411</v>
      </c>
      <c r="C110" s="261" t="s">
        <v>426</v>
      </c>
      <c r="D110" s="547">
        <f t="shared" si="5"/>
        <v>76</v>
      </c>
      <c r="E110" s="262">
        <f>市町村別自殺者集計表!Q132</f>
        <v>37</v>
      </c>
      <c r="F110" s="263">
        <f>市町村別自殺者集計表!R132</f>
        <v>39</v>
      </c>
      <c r="G110" s="264">
        <f>市町村別自殺者集計表!S132</f>
        <v>0</v>
      </c>
      <c r="H110" s="265"/>
      <c r="I110" s="266"/>
      <c r="J110" s="267"/>
      <c r="K110" s="267"/>
      <c r="L110" s="267"/>
      <c r="M110" s="267"/>
      <c r="N110" s="445"/>
    </row>
    <row r="111" spans="2:33" x14ac:dyDescent="0.2">
      <c r="B111" s="599"/>
      <c r="C111" s="254" t="s">
        <v>427</v>
      </c>
      <c r="D111" s="545">
        <f t="shared" si="5"/>
        <v>37</v>
      </c>
      <c r="E111" s="255">
        <f>市町村別自殺者集計表!Q133</f>
        <v>22</v>
      </c>
      <c r="F111" s="256">
        <f>市町村別自殺者集計表!R133</f>
        <v>15</v>
      </c>
      <c r="G111" s="257">
        <f>市町村別自殺者集計表!S133</f>
        <v>0</v>
      </c>
      <c r="H111" s="265"/>
      <c r="I111" s="266"/>
      <c r="J111" s="267"/>
      <c r="K111" s="267"/>
      <c r="L111" s="267"/>
      <c r="M111" s="267"/>
      <c r="N111" s="445"/>
    </row>
    <row r="112" spans="2:33" x14ac:dyDescent="0.2">
      <c r="B112" s="600"/>
      <c r="C112" s="203" t="s">
        <v>416</v>
      </c>
      <c r="D112" s="546">
        <f t="shared" si="5"/>
        <v>113</v>
      </c>
      <c r="E112" s="258">
        <f>市町村別自殺者集計表!Q134</f>
        <v>59</v>
      </c>
      <c r="F112" s="259">
        <f>市町村別自殺者集計表!R134</f>
        <v>54</v>
      </c>
      <c r="G112" s="260">
        <f>市町村別自殺者集計表!S134</f>
        <v>0</v>
      </c>
      <c r="H112" s="265"/>
      <c r="I112" s="266"/>
      <c r="J112" s="267"/>
      <c r="K112" s="267"/>
      <c r="L112" s="267"/>
      <c r="M112" s="267"/>
      <c r="N112" s="445"/>
    </row>
    <row r="113" spans="2:14" x14ac:dyDescent="0.2">
      <c r="B113" s="601" t="s">
        <v>412</v>
      </c>
      <c r="C113" s="250" t="s">
        <v>426</v>
      </c>
      <c r="D113" s="544">
        <f t="shared" si="5"/>
        <v>76</v>
      </c>
      <c r="E113" s="251">
        <f>市町村別自殺者集計表!Q135</f>
        <v>33</v>
      </c>
      <c r="F113" s="252">
        <f>市町村別自殺者集計表!R135</f>
        <v>43</v>
      </c>
      <c r="G113" s="253">
        <f>市町村別自殺者集計表!S135</f>
        <v>0</v>
      </c>
      <c r="H113" s="265"/>
      <c r="I113" s="266"/>
      <c r="J113" s="267"/>
      <c r="K113" s="267"/>
      <c r="L113" s="267"/>
      <c r="M113" s="267"/>
      <c r="N113" s="445"/>
    </row>
    <row r="114" spans="2:14" x14ac:dyDescent="0.2">
      <c r="B114" s="599"/>
      <c r="C114" s="254" t="s">
        <v>427</v>
      </c>
      <c r="D114" s="545">
        <f t="shared" si="5"/>
        <v>47</v>
      </c>
      <c r="E114" s="255">
        <f>市町村別自殺者集計表!Q136</f>
        <v>35</v>
      </c>
      <c r="F114" s="256">
        <f>市町村別自殺者集計表!R136</f>
        <v>12</v>
      </c>
      <c r="G114" s="257">
        <f>市町村別自殺者集計表!S136</f>
        <v>0</v>
      </c>
      <c r="H114" s="265"/>
      <c r="I114" s="266"/>
      <c r="J114" s="267"/>
      <c r="K114" s="267"/>
      <c r="L114" s="267"/>
      <c r="M114" s="267"/>
      <c r="N114" s="445"/>
    </row>
    <row r="115" spans="2:14" x14ac:dyDescent="0.2">
      <c r="B115" s="600"/>
      <c r="C115" s="203" t="s">
        <v>416</v>
      </c>
      <c r="D115" s="546">
        <f t="shared" si="5"/>
        <v>123</v>
      </c>
      <c r="E115" s="258">
        <f>市町村別自殺者集計表!Q137</f>
        <v>68</v>
      </c>
      <c r="F115" s="259">
        <f>市町村別自殺者集計表!R137</f>
        <v>55</v>
      </c>
      <c r="G115" s="260">
        <f>市町村別自殺者集計表!S137</f>
        <v>0</v>
      </c>
      <c r="H115" s="265"/>
      <c r="I115" s="266"/>
      <c r="J115" s="267"/>
      <c r="K115" s="267"/>
      <c r="L115" s="267"/>
      <c r="M115" s="267"/>
      <c r="N115" s="445"/>
    </row>
    <row r="116" spans="2:14" x14ac:dyDescent="0.2">
      <c r="B116" s="599" t="s">
        <v>413</v>
      </c>
      <c r="C116" s="268" t="s">
        <v>426</v>
      </c>
      <c r="D116" s="547">
        <f t="shared" si="5"/>
        <v>93</v>
      </c>
      <c r="E116" s="262">
        <f>市町村別自殺者集計表!Q138</f>
        <v>51</v>
      </c>
      <c r="F116" s="263">
        <f>市町村別自殺者集計表!R138</f>
        <v>42</v>
      </c>
      <c r="G116" s="264">
        <f>市町村別自殺者集計表!S138</f>
        <v>0</v>
      </c>
      <c r="H116" s="265"/>
      <c r="I116" s="266"/>
      <c r="J116" s="267"/>
      <c r="K116" s="267"/>
      <c r="L116" s="267"/>
      <c r="M116" s="267"/>
      <c r="N116" s="445"/>
    </row>
    <row r="117" spans="2:14" x14ac:dyDescent="0.2">
      <c r="B117" s="599"/>
      <c r="C117" s="269" t="s">
        <v>427</v>
      </c>
      <c r="D117" s="545">
        <f t="shared" si="5"/>
        <v>48</v>
      </c>
      <c r="E117" s="255">
        <f>市町村別自殺者集計表!Q139</f>
        <v>32</v>
      </c>
      <c r="F117" s="256">
        <f>市町村別自殺者集計表!R139</f>
        <v>16</v>
      </c>
      <c r="G117" s="257">
        <f>市町村別自殺者集計表!S139</f>
        <v>0</v>
      </c>
      <c r="H117" s="265"/>
      <c r="I117" s="266"/>
      <c r="J117" s="267"/>
      <c r="K117" s="267"/>
      <c r="L117" s="267"/>
      <c r="M117" s="267"/>
      <c r="N117" s="445"/>
    </row>
    <row r="118" spans="2:14" x14ac:dyDescent="0.2">
      <c r="B118" s="600"/>
      <c r="C118" s="270" t="s">
        <v>416</v>
      </c>
      <c r="D118" s="546">
        <f t="shared" si="5"/>
        <v>141</v>
      </c>
      <c r="E118" s="258">
        <f>市町村別自殺者集計表!Q140</f>
        <v>83</v>
      </c>
      <c r="F118" s="259">
        <f>市町村別自殺者集計表!R140</f>
        <v>58</v>
      </c>
      <c r="G118" s="260">
        <f>市町村別自殺者集計表!S140</f>
        <v>0</v>
      </c>
      <c r="H118" s="265"/>
      <c r="I118" s="266"/>
      <c r="J118" s="267"/>
      <c r="K118" s="267"/>
      <c r="L118" s="267"/>
      <c r="M118" s="267"/>
      <c r="N118" s="445"/>
    </row>
    <row r="119" spans="2:14" x14ac:dyDescent="0.2">
      <c r="B119" s="601" t="s">
        <v>414</v>
      </c>
      <c r="C119" s="268" t="s">
        <v>426</v>
      </c>
      <c r="D119" s="547">
        <f t="shared" si="5"/>
        <v>54</v>
      </c>
      <c r="E119" s="262">
        <f>市町村別自殺者集計表!Q141</f>
        <v>31</v>
      </c>
      <c r="F119" s="263">
        <f>市町村別自殺者集計表!R141</f>
        <v>23</v>
      </c>
      <c r="G119" s="264">
        <f>市町村別自殺者集計表!S141</f>
        <v>0</v>
      </c>
      <c r="H119" s="265"/>
      <c r="I119" s="266"/>
      <c r="J119" s="267"/>
      <c r="K119" s="267"/>
      <c r="L119" s="267"/>
      <c r="M119" s="267"/>
      <c r="N119" s="445"/>
    </row>
    <row r="120" spans="2:14" x14ac:dyDescent="0.2">
      <c r="B120" s="599"/>
      <c r="C120" s="269" t="s">
        <v>427</v>
      </c>
      <c r="D120" s="545">
        <f t="shared" si="5"/>
        <v>50</v>
      </c>
      <c r="E120" s="255">
        <f>市町村別自殺者集計表!Q142</f>
        <v>27</v>
      </c>
      <c r="F120" s="256">
        <f>市町村別自殺者集計表!R142</f>
        <v>23</v>
      </c>
      <c r="G120" s="257">
        <f>市町村別自殺者集計表!S142</f>
        <v>0</v>
      </c>
      <c r="H120" s="265"/>
      <c r="I120" s="266"/>
      <c r="J120" s="267"/>
      <c r="K120" s="267"/>
      <c r="L120" s="267"/>
      <c r="M120" s="267"/>
      <c r="N120" s="445"/>
    </row>
    <row r="121" spans="2:14" x14ac:dyDescent="0.2">
      <c r="B121" s="600"/>
      <c r="C121" s="270" t="s">
        <v>416</v>
      </c>
      <c r="D121" s="546">
        <f t="shared" si="5"/>
        <v>104</v>
      </c>
      <c r="E121" s="258">
        <f>市町村別自殺者集計表!Q143</f>
        <v>58</v>
      </c>
      <c r="F121" s="259">
        <f>市町村別自殺者集計表!R143</f>
        <v>46</v>
      </c>
      <c r="G121" s="260">
        <f>市町村別自殺者集計表!S143</f>
        <v>0</v>
      </c>
      <c r="H121" s="265"/>
      <c r="I121" s="266"/>
      <c r="J121" s="267"/>
      <c r="K121" s="267"/>
      <c r="L121" s="267"/>
      <c r="M121" s="267"/>
      <c r="N121" s="445"/>
    </row>
    <row r="122" spans="2:14" x14ac:dyDescent="0.2">
      <c r="B122" s="601" t="s">
        <v>415</v>
      </c>
      <c r="C122" s="268" t="s">
        <v>426</v>
      </c>
      <c r="D122" s="547">
        <f t="shared" si="5"/>
        <v>31</v>
      </c>
      <c r="E122" s="262">
        <f>市町村別自殺者集計表!Q144</f>
        <v>22</v>
      </c>
      <c r="F122" s="263">
        <f>市町村別自殺者集計表!R144</f>
        <v>9</v>
      </c>
      <c r="G122" s="264">
        <f>市町村別自殺者集計表!S144</f>
        <v>0</v>
      </c>
      <c r="H122" s="265"/>
      <c r="I122" s="266"/>
      <c r="J122" s="267"/>
      <c r="K122" s="267"/>
      <c r="L122" s="267"/>
      <c r="M122" s="267"/>
      <c r="N122" s="445"/>
    </row>
    <row r="123" spans="2:14" x14ac:dyDescent="0.2">
      <c r="B123" s="599"/>
      <c r="C123" s="269" t="s">
        <v>427</v>
      </c>
      <c r="D123" s="545">
        <f t="shared" si="5"/>
        <v>28</v>
      </c>
      <c r="E123" s="255">
        <f>市町村別自殺者集計表!Q145</f>
        <v>21</v>
      </c>
      <c r="F123" s="256">
        <f>市町村別自殺者集計表!R145</f>
        <v>7</v>
      </c>
      <c r="G123" s="257">
        <f>市町村別自殺者集計表!S145</f>
        <v>0</v>
      </c>
      <c r="H123" s="265"/>
      <c r="I123" s="266"/>
      <c r="J123" s="267"/>
      <c r="K123" s="267"/>
      <c r="L123" s="267"/>
      <c r="M123" s="267"/>
      <c r="N123" s="445"/>
    </row>
    <row r="124" spans="2:14" ht="13.8" thickBot="1" x14ac:dyDescent="0.25">
      <c r="B124" s="602"/>
      <c r="C124" s="271" t="s">
        <v>416</v>
      </c>
      <c r="D124" s="548">
        <f t="shared" si="5"/>
        <v>59</v>
      </c>
      <c r="E124" s="272">
        <f>市町村別自殺者集計表!Q146</f>
        <v>43</v>
      </c>
      <c r="F124" s="273">
        <f>市町村別自殺者集計表!R146</f>
        <v>16</v>
      </c>
      <c r="G124" s="274">
        <f>市町村別自殺者集計表!S146</f>
        <v>0</v>
      </c>
      <c r="H124" s="265"/>
      <c r="I124" s="266"/>
      <c r="J124" s="267"/>
      <c r="K124" s="267"/>
      <c r="L124" s="267"/>
      <c r="M124" s="267"/>
      <c r="N124" s="445"/>
    </row>
    <row r="125" spans="2:14" x14ac:dyDescent="0.2">
      <c r="B125" s="603" t="s">
        <v>416</v>
      </c>
      <c r="C125" s="217" t="s">
        <v>426</v>
      </c>
      <c r="D125" s="549">
        <f>SUM(D89,D92,D95,D98,D101,D104,D107,D110,D113,D116,D119,D122)</f>
        <v>929</v>
      </c>
      <c r="E125" s="275">
        <f>SUM(E89,E92,E95,E98,E101,E104,E107,E110,E113,E116,E119,E122)</f>
        <v>509</v>
      </c>
      <c r="F125" s="275">
        <f>SUM(F89,F92,F95,F98,F101,F104,F107,F110,F113,F116,F119,F122)</f>
        <v>419</v>
      </c>
      <c r="G125" s="276">
        <f>SUM(G89,G92,G95,G98,G101,G104,G107,G110,G113,G116,G119,G122)</f>
        <v>1</v>
      </c>
      <c r="H125" s="277"/>
      <c r="I125" s="266"/>
      <c r="J125" s="267"/>
      <c r="K125" s="267"/>
      <c r="L125" s="267"/>
      <c r="M125" s="267"/>
      <c r="N125" s="445"/>
    </row>
    <row r="126" spans="2:14" ht="13.8" thickBot="1" x14ac:dyDescent="0.25">
      <c r="B126" s="599"/>
      <c r="C126" s="220" t="s">
        <v>427</v>
      </c>
      <c r="D126" s="545">
        <f t="shared" ref="D126:G127" si="6">SUM(D90,D93,D96,D108,D111,D114,D99,D102,D105,D117,D120,D123)</f>
        <v>505</v>
      </c>
      <c r="E126" s="278">
        <f t="shared" si="6"/>
        <v>322</v>
      </c>
      <c r="F126" s="278">
        <f t="shared" si="6"/>
        <v>183</v>
      </c>
      <c r="G126" s="279">
        <f t="shared" si="6"/>
        <v>0</v>
      </c>
      <c r="H126" s="277"/>
      <c r="I126" s="266"/>
      <c r="J126" s="267"/>
      <c r="K126" s="267"/>
      <c r="L126" s="267"/>
      <c r="M126" s="267"/>
      <c r="N126" s="445"/>
    </row>
    <row r="127" spans="2:14" ht="13.8" thickBot="1" x14ac:dyDescent="0.25">
      <c r="B127" s="602"/>
      <c r="C127" s="223" t="s">
        <v>24</v>
      </c>
      <c r="D127" s="550">
        <f t="shared" si="6"/>
        <v>1434</v>
      </c>
      <c r="E127" s="280">
        <f t="shared" si="6"/>
        <v>831</v>
      </c>
      <c r="F127" s="280">
        <f t="shared" si="6"/>
        <v>602</v>
      </c>
      <c r="G127" s="281">
        <f t="shared" si="6"/>
        <v>1</v>
      </c>
      <c r="H127" s="277"/>
      <c r="I127" s="266"/>
      <c r="J127" s="267"/>
      <c r="K127" s="267"/>
      <c r="L127" s="267"/>
      <c r="M127" s="267"/>
      <c r="N127" s="445"/>
    </row>
    <row r="128" spans="2:14" x14ac:dyDescent="0.2">
      <c r="H128" s="277"/>
      <c r="I128" s="277"/>
      <c r="J128" s="277"/>
      <c r="K128" s="277"/>
      <c r="L128" s="277"/>
      <c r="M128" s="277"/>
      <c r="N128" s="445"/>
    </row>
    <row r="129" spans="2:18" x14ac:dyDescent="0.2">
      <c r="N129" s="443"/>
    </row>
    <row r="131" spans="2:18" ht="13.8" thickBot="1" x14ac:dyDescent="0.25">
      <c r="B131" s="282" t="s">
        <v>428</v>
      </c>
    </row>
    <row r="132" spans="2:18" ht="22.2" thickBot="1" x14ac:dyDescent="0.25">
      <c r="B132" s="227"/>
      <c r="C132" s="283"/>
      <c r="D132" s="551" t="s">
        <v>24</v>
      </c>
      <c r="E132" s="518" t="s">
        <v>572</v>
      </c>
      <c r="F132" s="284" t="s">
        <v>429</v>
      </c>
      <c r="G132" s="285" t="s">
        <v>660</v>
      </c>
      <c r="H132" s="286" t="s">
        <v>20</v>
      </c>
      <c r="I132" s="287" t="s">
        <v>21</v>
      </c>
      <c r="J132" s="284" t="s">
        <v>22</v>
      </c>
      <c r="K132" s="288" t="s">
        <v>16</v>
      </c>
      <c r="L132" s="365"/>
    </row>
    <row r="133" spans="2:18" x14ac:dyDescent="0.2">
      <c r="B133" s="603" t="s">
        <v>56</v>
      </c>
      <c r="C133" s="235" t="s">
        <v>17</v>
      </c>
      <c r="D133" s="539">
        <f t="shared" ref="D133:D168" si="7">D48</f>
        <v>89</v>
      </c>
      <c r="E133" s="289">
        <f>市町村別自殺者集計表!T111</f>
        <v>39</v>
      </c>
      <c r="F133" s="289">
        <f>市町村別自殺者集計表!V111</f>
        <v>5</v>
      </c>
      <c r="G133" s="289">
        <f>市町村別自殺者集計表!X111</f>
        <v>1</v>
      </c>
      <c r="H133" s="289">
        <f>市町村別自殺者集計表!Y111</f>
        <v>4</v>
      </c>
      <c r="I133" s="289">
        <f>市町村別自殺者集計表!Z111</f>
        <v>30</v>
      </c>
      <c r="J133" s="289">
        <f>市町村別自殺者集計表!AA111</f>
        <v>8</v>
      </c>
      <c r="K133" s="290">
        <f>市町村別自殺者集計表!AB111</f>
        <v>2</v>
      </c>
      <c r="L133" s="365"/>
    </row>
    <row r="134" spans="2:18" x14ac:dyDescent="0.2">
      <c r="B134" s="599"/>
      <c r="C134" s="239" t="s">
        <v>23</v>
      </c>
      <c r="D134" s="540">
        <f t="shared" si="7"/>
        <v>36</v>
      </c>
      <c r="E134" s="291">
        <f>市町村別自殺者集計表!T112</f>
        <v>11</v>
      </c>
      <c r="F134" s="291">
        <f>市町村別自殺者集計表!V112</f>
        <v>1</v>
      </c>
      <c r="G134" s="291">
        <f>市町村別自殺者集計表!X112</f>
        <v>7</v>
      </c>
      <c r="H134" s="291">
        <f>市町村別自殺者集計表!Y112</f>
        <v>1</v>
      </c>
      <c r="I134" s="291">
        <f>市町村別自殺者集計表!Z112</f>
        <v>13</v>
      </c>
      <c r="J134" s="291">
        <f>市町村別自殺者集計表!AA112</f>
        <v>3</v>
      </c>
      <c r="K134" s="292">
        <f>市町村別自殺者集計表!AB112</f>
        <v>0</v>
      </c>
      <c r="L134" s="365"/>
    </row>
    <row r="135" spans="2:18" x14ac:dyDescent="0.2">
      <c r="B135" s="600"/>
      <c r="C135" s="203" t="s">
        <v>416</v>
      </c>
      <c r="D135" s="541">
        <f t="shared" si="7"/>
        <v>125</v>
      </c>
      <c r="E135" s="293">
        <f>市町村別自殺者集計表!T113</f>
        <v>50</v>
      </c>
      <c r="F135" s="293">
        <f>市町村別自殺者集計表!V113</f>
        <v>6</v>
      </c>
      <c r="G135" s="293">
        <f>市町村別自殺者集計表!X113</f>
        <v>8</v>
      </c>
      <c r="H135" s="293">
        <f>市町村別自殺者集計表!Y113</f>
        <v>5</v>
      </c>
      <c r="I135" s="293">
        <f>市町村別自殺者集計表!Z113</f>
        <v>43</v>
      </c>
      <c r="J135" s="293">
        <f>市町村別自殺者集計表!AA113</f>
        <v>11</v>
      </c>
      <c r="K135" s="294">
        <f>市町村別自殺者集計表!AB113</f>
        <v>2</v>
      </c>
      <c r="L135" s="365"/>
    </row>
    <row r="136" spans="2:18" x14ac:dyDescent="0.2">
      <c r="B136" s="601" t="s">
        <v>57</v>
      </c>
      <c r="C136" s="295" t="s">
        <v>17</v>
      </c>
      <c r="D136" s="552">
        <f t="shared" si="7"/>
        <v>86</v>
      </c>
      <c r="E136" s="296">
        <f>市町村別自殺者集計表!T114</f>
        <v>33</v>
      </c>
      <c r="F136" s="296">
        <f>市町村別自殺者集計表!V114</f>
        <v>3</v>
      </c>
      <c r="G136" s="296">
        <f>市町村別自殺者集計表!X114</f>
        <v>0</v>
      </c>
      <c r="H136" s="296">
        <f>市町村別自殺者集計表!Y114</f>
        <v>12</v>
      </c>
      <c r="I136" s="296">
        <f>市町村別自殺者集計表!Z114</f>
        <v>27</v>
      </c>
      <c r="J136" s="296">
        <f>市町村別自殺者集計表!AA114</f>
        <v>9</v>
      </c>
      <c r="K136" s="297">
        <f>市町村別自殺者集計表!AB114</f>
        <v>2</v>
      </c>
    </row>
    <row r="137" spans="2:18" x14ac:dyDescent="0.2">
      <c r="B137" s="599"/>
      <c r="C137" s="239" t="s">
        <v>23</v>
      </c>
      <c r="D137" s="540">
        <f t="shared" si="7"/>
        <v>45</v>
      </c>
      <c r="E137" s="291">
        <f>市町村別自殺者集計表!T115</f>
        <v>10</v>
      </c>
      <c r="F137" s="291">
        <f>市町村別自殺者集計表!V115</f>
        <v>1</v>
      </c>
      <c r="G137" s="291">
        <f>市町村別自殺者集計表!X115</f>
        <v>9</v>
      </c>
      <c r="H137" s="291">
        <f>市町村別自殺者集計表!Y115</f>
        <v>1</v>
      </c>
      <c r="I137" s="291">
        <f>市町村別自殺者集計表!Z115</f>
        <v>23</v>
      </c>
      <c r="J137" s="291">
        <f>市町村別自殺者集計表!AA115</f>
        <v>1</v>
      </c>
      <c r="K137" s="292">
        <f>市町村別自殺者集計表!AB115</f>
        <v>0</v>
      </c>
    </row>
    <row r="138" spans="2:18" x14ac:dyDescent="0.2">
      <c r="B138" s="600"/>
      <c r="C138" s="203" t="s">
        <v>416</v>
      </c>
      <c r="D138" s="541">
        <f t="shared" si="7"/>
        <v>131</v>
      </c>
      <c r="E138" s="293">
        <f>市町村別自殺者集計表!T116</f>
        <v>43</v>
      </c>
      <c r="F138" s="293">
        <f>市町村別自殺者集計表!V116</f>
        <v>4</v>
      </c>
      <c r="G138" s="293">
        <f>市町村別自殺者集計表!X116</f>
        <v>9</v>
      </c>
      <c r="H138" s="293">
        <f>市町村別自殺者集計表!Y116</f>
        <v>13</v>
      </c>
      <c r="I138" s="293">
        <f>市町村別自殺者集計表!Z116</f>
        <v>50</v>
      </c>
      <c r="J138" s="293">
        <f>市町村別自殺者集計表!AA116</f>
        <v>10</v>
      </c>
      <c r="K138" s="294">
        <f>市町村別自殺者集計表!AB116</f>
        <v>2</v>
      </c>
    </row>
    <row r="139" spans="2:18" x14ac:dyDescent="0.2">
      <c r="B139" s="601" t="s">
        <v>58</v>
      </c>
      <c r="C139" s="250" t="s">
        <v>17</v>
      </c>
      <c r="D139" s="544">
        <f t="shared" si="7"/>
        <v>85</v>
      </c>
      <c r="E139" s="298">
        <f>市町村別自殺者集計表!T117</f>
        <v>38</v>
      </c>
      <c r="F139" s="252">
        <f>市町村別自殺者集計表!V117</f>
        <v>2</v>
      </c>
      <c r="G139" s="252">
        <f>市町村別自殺者集計表!X117</f>
        <v>0</v>
      </c>
      <c r="H139" s="252">
        <f>市町村別自殺者集計表!Y117</f>
        <v>5</v>
      </c>
      <c r="I139" s="252">
        <f>市町村別自殺者集計表!Z117</f>
        <v>27</v>
      </c>
      <c r="J139" s="252">
        <f>市町村別自殺者集計表!AA117</f>
        <v>13</v>
      </c>
      <c r="K139" s="253">
        <f>市町村別自殺者集計表!AB117</f>
        <v>0</v>
      </c>
    </row>
    <row r="140" spans="2:18" x14ac:dyDescent="0.2">
      <c r="B140" s="599"/>
      <c r="C140" s="254" t="s">
        <v>23</v>
      </c>
      <c r="D140" s="545">
        <f t="shared" si="7"/>
        <v>37</v>
      </c>
      <c r="E140" s="278">
        <f>市町村別自殺者集計表!T118</f>
        <v>6</v>
      </c>
      <c r="F140" s="278">
        <f>市町村別自殺者集計表!V118</f>
        <v>0</v>
      </c>
      <c r="G140" s="278">
        <f>市町村別自殺者集計表!X118</f>
        <v>5</v>
      </c>
      <c r="H140" s="278">
        <f>市町村別自殺者集計表!Y118</f>
        <v>3</v>
      </c>
      <c r="I140" s="278">
        <f>市町村別自殺者集計表!Z118</f>
        <v>16</v>
      </c>
      <c r="J140" s="278">
        <f>市町村別自殺者集計表!AA118</f>
        <v>5</v>
      </c>
      <c r="K140" s="279">
        <f>市町村別自殺者集計表!AB118</f>
        <v>2</v>
      </c>
    </row>
    <row r="141" spans="2:18" x14ac:dyDescent="0.2">
      <c r="B141" s="600"/>
      <c r="C141" s="203" t="s">
        <v>416</v>
      </c>
      <c r="D141" s="546">
        <f t="shared" si="7"/>
        <v>122</v>
      </c>
      <c r="E141" s="299">
        <f>市町村別自殺者集計表!T119</f>
        <v>44</v>
      </c>
      <c r="F141" s="299">
        <f>市町村別自殺者集計表!V119</f>
        <v>2</v>
      </c>
      <c r="G141" s="299">
        <f>市町村別自殺者集計表!X119</f>
        <v>5</v>
      </c>
      <c r="H141" s="299">
        <f>市町村別自殺者集計表!Y119</f>
        <v>8</v>
      </c>
      <c r="I141" s="299">
        <f>市町村別自殺者集計表!Z119</f>
        <v>43</v>
      </c>
      <c r="J141" s="299">
        <f>市町村別自殺者集計表!AA119</f>
        <v>18</v>
      </c>
      <c r="K141" s="300">
        <f>市町村別自殺者集計表!AB119</f>
        <v>2</v>
      </c>
      <c r="R141" s="152" t="str">
        <f>IF($S$12="","",$S$12)</f>
        <v>（４月までは昨年度の確定値が公表されませんので一昨年度との比較になります）　＊使い方シート参照</v>
      </c>
    </row>
    <row r="142" spans="2:18" x14ac:dyDescent="0.2">
      <c r="B142" s="601" t="s">
        <v>420</v>
      </c>
      <c r="C142" s="250" t="s">
        <v>17</v>
      </c>
      <c r="D142" s="544">
        <f t="shared" si="7"/>
        <v>94</v>
      </c>
      <c r="E142" s="298">
        <f>市町村別自殺者集計表!T120</f>
        <v>42</v>
      </c>
      <c r="F142" s="252">
        <f>市町村別自殺者集計表!V120</f>
        <v>7</v>
      </c>
      <c r="G142" s="252">
        <f>市町村別自殺者集計表!X120</f>
        <v>0</v>
      </c>
      <c r="H142" s="252">
        <f>市町村別自殺者集計表!Y120</f>
        <v>8</v>
      </c>
      <c r="I142" s="252">
        <f>市町村別自殺者集計表!Z120</f>
        <v>27</v>
      </c>
      <c r="J142" s="252">
        <f>市町村別自殺者集計表!AA120</f>
        <v>8</v>
      </c>
      <c r="K142" s="253">
        <f>市町村別自殺者集計表!AB120</f>
        <v>2</v>
      </c>
    </row>
    <row r="143" spans="2:18" x14ac:dyDescent="0.2">
      <c r="B143" s="599"/>
      <c r="C143" s="254" t="s">
        <v>23</v>
      </c>
      <c r="D143" s="545">
        <f t="shared" si="7"/>
        <v>44</v>
      </c>
      <c r="E143" s="278">
        <f>市町村別自殺者集計表!T121</f>
        <v>17</v>
      </c>
      <c r="F143" s="278">
        <f>市町村別自殺者集計表!V121</f>
        <v>3</v>
      </c>
      <c r="G143" s="278">
        <f>市町村別自殺者集計表!X121</f>
        <v>5</v>
      </c>
      <c r="H143" s="278">
        <f>市町村別自殺者集計表!Y121</f>
        <v>5</v>
      </c>
      <c r="I143" s="278">
        <f>市町村別自殺者集計表!Z121</f>
        <v>11</v>
      </c>
      <c r="J143" s="278">
        <f>市町村別自殺者集計表!AA121</f>
        <v>3</v>
      </c>
      <c r="K143" s="279">
        <f>市町村別自殺者集計表!AB121</f>
        <v>0</v>
      </c>
    </row>
    <row r="144" spans="2:18" x14ac:dyDescent="0.2">
      <c r="B144" s="600"/>
      <c r="C144" s="203" t="s">
        <v>416</v>
      </c>
      <c r="D144" s="546">
        <f t="shared" si="7"/>
        <v>138</v>
      </c>
      <c r="E144" s="299">
        <f>市町村別自殺者集計表!T122</f>
        <v>59</v>
      </c>
      <c r="F144" s="299">
        <f>市町村別自殺者集計表!V122</f>
        <v>10</v>
      </c>
      <c r="G144" s="299">
        <f>市町村別自殺者集計表!X122</f>
        <v>5</v>
      </c>
      <c r="H144" s="299">
        <f>市町村別自殺者集計表!Y122</f>
        <v>13</v>
      </c>
      <c r="I144" s="299">
        <f>市町村別自殺者集計表!Z122</f>
        <v>38</v>
      </c>
      <c r="J144" s="299">
        <f>市町村別自殺者集計表!AA122</f>
        <v>11</v>
      </c>
      <c r="K144" s="300">
        <f>市町村別自殺者集計表!AB122</f>
        <v>2</v>
      </c>
    </row>
    <row r="145" spans="2:11" x14ac:dyDescent="0.2">
      <c r="B145" s="601" t="s">
        <v>421</v>
      </c>
      <c r="C145" s="250" t="s">
        <v>17</v>
      </c>
      <c r="D145" s="544">
        <f t="shared" si="7"/>
        <v>94</v>
      </c>
      <c r="E145" s="298">
        <f>市町村別自殺者集計表!T123</f>
        <v>48</v>
      </c>
      <c r="F145" s="252">
        <f>市町村別自殺者集計表!V123</f>
        <v>1</v>
      </c>
      <c r="G145" s="252">
        <f>市町村別自殺者集計表!X123</f>
        <v>0</v>
      </c>
      <c r="H145" s="252">
        <f>市町村別自殺者集計表!Y123</f>
        <v>9</v>
      </c>
      <c r="I145" s="252">
        <f>市町村別自殺者集計表!Z123</f>
        <v>31</v>
      </c>
      <c r="J145" s="252">
        <f>市町村別自殺者集計表!AA123</f>
        <v>5</v>
      </c>
      <c r="K145" s="253">
        <f>市町村別自殺者集計表!AB123</f>
        <v>0</v>
      </c>
    </row>
    <row r="146" spans="2:11" x14ac:dyDescent="0.2">
      <c r="B146" s="599"/>
      <c r="C146" s="254" t="s">
        <v>23</v>
      </c>
      <c r="D146" s="545">
        <f t="shared" si="7"/>
        <v>46</v>
      </c>
      <c r="E146" s="278">
        <f>市町村別自殺者集計表!T124</f>
        <v>21</v>
      </c>
      <c r="F146" s="278">
        <f>市町村別自殺者集計表!V124</f>
        <v>1</v>
      </c>
      <c r="G146" s="278">
        <f>市町村別自殺者集計表!X124</f>
        <v>2</v>
      </c>
      <c r="H146" s="278">
        <f>市町村別自殺者集計表!Y124</f>
        <v>1</v>
      </c>
      <c r="I146" s="278">
        <f>市町村別自殺者集計表!Z124</f>
        <v>16</v>
      </c>
      <c r="J146" s="278">
        <f>市町村別自殺者集計表!AA124</f>
        <v>4</v>
      </c>
      <c r="K146" s="279">
        <f>市町村別自殺者集計表!AB124</f>
        <v>1</v>
      </c>
    </row>
    <row r="147" spans="2:11" x14ac:dyDescent="0.2">
      <c r="B147" s="600"/>
      <c r="C147" s="203" t="s">
        <v>416</v>
      </c>
      <c r="D147" s="546">
        <f t="shared" si="7"/>
        <v>140</v>
      </c>
      <c r="E147" s="299">
        <f>市町村別自殺者集計表!T125</f>
        <v>69</v>
      </c>
      <c r="F147" s="299">
        <f>市町村別自殺者集計表!V125</f>
        <v>2</v>
      </c>
      <c r="G147" s="299">
        <f>市町村別自殺者集計表!X125</f>
        <v>2</v>
      </c>
      <c r="H147" s="299">
        <f>市町村別自殺者集計表!Y125</f>
        <v>10</v>
      </c>
      <c r="I147" s="299">
        <f>市町村別自殺者集計表!Z125</f>
        <v>47</v>
      </c>
      <c r="J147" s="299">
        <f>市町村別自殺者集計表!AA125</f>
        <v>9</v>
      </c>
      <c r="K147" s="300">
        <f>市町村別自殺者集計表!AB125</f>
        <v>1</v>
      </c>
    </row>
    <row r="148" spans="2:11" x14ac:dyDescent="0.2">
      <c r="B148" s="601" t="s">
        <v>422</v>
      </c>
      <c r="C148" s="250" t="s">
        <v>17</v>
      </c>
      <c r="D148" s="544">
        <f t="shared" si="7"/>
        <v>70</v>
      </c>
      <c r="E148" s="298">
        <f>市町村別自殺者集計表!T126</f>
        <v>29</v>
      </c>
      <c r="F148" s="252">
        <f>市町村別自殺者集計表!V126</f>
        <v>2</v>
      </c>
      <c r="G148" s="252">
        <f>市町村別自殺者集計表!X126</f>
        <v>0</v>
      </c>
      <c r="H148" s="252">
        <f>市町村別自殺者集計表!Y126</f>
        <v>4</v>
      </c>
      <c r="I148" s="252">
        <f>市町村別自殺者集計表!Z126</f>
        <v>30</v>
      </c>
      <c r="J148" s="252">
        <f>市町村別自殺者集計表!AA126</f>
        <v>3</v>
      </c>
      <c r="K148" s="253">
        <f>市町村別自殺者集計表!AB126</f>
        <v>2</v>
      </c>
    </row>
    <row r="149" spans="2:11" x14ac:dyDescent="0.2">
      <c r="B149" s="599"/>
      <c r="C149" s="254" t="s">
        <v>23</v>
      </c>
      <c r="D149" s="545">
        <f t="shared" si="7"/>
        <v>44</v>
      </c>
      <c r="E149" s="278">
        <f>市町村別自殺者集計表!T127</f>
        <v>4</v>
      </c>
      <c r="F149" s="278">
        <f>市町村別自殺者集計表!V127</f>
        <v>4</v>
      </c>
      <c r="G149" s="278">
        <f>市町村別自殺者集計表!X127</f>
        <v>5</v>
      </c>
      <c r="H149" s="278">
        <f>市町村別自殺者集計表!Y127</f>
        <v>5</v>
      </c>
      <c r="I149" s="278">
        <f>市町村別自殺者集計表!Z127</f>
        <v>21</v>
      </c>
      <c r="J149" s="278">
        <f>市町村別自殺者集計表!AA127</f>
        <v>5</v>
      </c>
      <c r="K149" s="279">
        <f>市町村別自殺者集計表!AB127</f>
        <v>0</v>
      </c>
    </row>
    <row r="150" spans="2:11" x14ac:dyDescent="0.2">
      <c r="B150" s="600"/>
      <c r="C150" s="301" t="s">
        <v>416</v>
      </c>
      <c r="D150" s="546">
        <f t="shared" si="7"/>
        <v>114</v>
      </c>
      <c r="E150" s="299">
        <f>市町村別自殺者集計表!T128</f>
        <v>33</v>
      </c>
      <c r="F150" s="299">
        <f>市町村別自殺者集計表!V128</f>
        <v>6</v>
      </c>
      <c r="G150" s="299">
        <f>市町村別自殺者集計表!X128</f>
        <v>5</v>
      </c>
      <c r="H150" s="299">
        <f>市町村別自殺者集計表!Y128</f>
        <v>9</v>
      </c>
      <c r="I150" s="299">
        <f>市町村別自殺者集計表!Z128</f>
        <v>51</v>
      </c>
      <c r="J150" s="299">
        <f>市町村別自殺者集計表!AA128</f>
        <v>8</v>
      </c>
      <c r="K150" s="300">
        <f>市町村別自殺者集計表!AB128</f>
        <v>2</v>
      </c>
    </row>
    <row r="151" spans="2:11" x14ac:dyDescent="0.2">
      <c r="B151" s="599" t="s">
        <v>410</v>
      </c>
      <c r="C151" s="235" t="s">
        <v>17</v>
      </c>
      <c r="D151" s="542">
        <f t="shared" si="7"/>
        <v>81</v>
      </c>
      <c r="E151" s="289">
        <f>市町村別自殺者集計表!T129</f>
        <v>37</v>
      </c>
      <c r="F151" s="289">
        <f>市町村別自殺者集計表!V129</f>
        <v>1</v>
      </c>
      <c r="G151" s="289">
        <f>市町村別自殺者集計表!X129</f>
        <v>0</v>
      </c>
      <c r="H151" s="289">
        <f>市町村別自殺者集計表!Y129</f>
        <v>6</v>
      </c>
      <c r="I151" s="289">
        <f>市町村別自殺者集計表!Z129</f>
        <v>31</v>
      </c>
      <c r="J151" s="289">
        <f>市町村別自殺者集計表!AA129</f>
        <v>5</v>
      </c>
      <c r="K151" s="290">
        <f>市町村別自殺者集計表!AB129</f>
        <v>1</v>
      </c>
    </row>
    <row r="152" spans="2:11" x14ac:dyDescent="0.2">
      <c r="B152" s="599"/>
      <c r="C152" s="239" t="s">
        <v>23</v>
      </c>
      <c r="D152" s="540">
        <f t="shared" si="7"/>
        <v>43</v>
      </c>
      <c r="E152" s="291">
        <f>市町村別自殺者集計表!T130</f>
        <v>13</v>
      </c>
      <c r="F152" s="291">
        <f>市町村別自殺者集計表!V130</f>
        <v>2</v>
      </c>
      <c r="G152" s="291">
        <f>市町村別自殺者集計表!X130</f>
        <v>3</v>
      </c>
      <c r="H152" s="291">
        <f>市町村別自殺者集計表!Y130</f>
        <v>1</v>
      </c>
      <c r="I152" s="291">
        <f>市町村別自殺者集計表!Z130</f>
        <v>19</v>
      </c>
      <c r="J152" s="291">
        <f>市町村別自殺者集計表!AA130</f>
        <v>4</v>
      </c>
      <c r="K152" s="292">
        <f>市町村別自殺者集計表!AB130</f>
        <v>1</v>
      </c>
    </row>
    <row r="153" spans="2:11" x14ac:dyDescent="0.2">
      <c r="B153" s="600"/>
      <c r="C153" s="203" t="s">
        <v>416</v>
      </c>
      <c r="D153" s="541">
        <f t="shared" si="7"/>
        <v>124</v>
      </c>
      <c r="E153" s="293">
        <f>市町村別自殺者集計表!T131</f>
        <v>50</v>
      </c>
      <c r="F153" s="293">
        <f>市町村別自殺者集計表!V131</f>
        <v>3</v>
      </c>
      <c r="G153" s="293">
        <f>市町村別自殺者集計表!X131</f>
        <v>3</v>
      </c>
      <c r="H153" s="293">
        <f>市町村別自殺者集計表!Y131</f>
        <v>7</v>
      </c>
      <c r="I153" s="293">
        <f>市町村別自殺者集計表!Z131</f>
        <v>50</v>
      </c>
      <c r="J153" s="293">
        <f>市町村別自殺者集計表!AA131</f>
        <v>9</v>
      </c>
      <c r="K153" s="294">
        <f>市町村別自殺者集計表!AB131</f>
        <v>2</v>
      </c>
    </row>
    <row r="154" spans="2:11" x14ac:dyDescent="0.2">
      <c r="B154" s="601" t="s">
        <v>411</v>
      </c>
      <c r="C154" s="295" t="s">
        <v>17</v>
      </c>
      <c r="D154" s="552">
        <f t="shared" si="7"/>
        <v>76</v>
      </c>
      <c r="E154" s="296">
        <f>市町村別自殺者集計表!T132</f>
        <v>30</v>
      </c>
      <c r="F154" s="296">
        <f>市町村別自殺者集計表!V132</f>
        <v>5</v>
      </c>
      <c r="G154" s="296">
        <f>市町村別自殺者集計表!X132</f>
        <v>1</v>
      </c>
      <c r="H154" s="296">
        <f>市町村別自殺者集計表!Y132</f>
        <v>9</v>
      </c>
      <c r="I154" s="296">
        <f>市町村別自殺者集計表!Z132</f>
        <v>22</v>
      </c>
      <c r="J154" s="296">
        <f>市町村別自殺者集計表!AA132</f>
        <v>9</v>
      </c>
      <c r="K154" s="297">
        <f>市町村別自殺者集計表!AB132</f>
        <v>0</v>
      </c>
    </row>
    <row r="155" spans="2:11" x14ac:dyDescent="0.2">
      <c r="B155" s="599"/>
      <c r="C155" s="239" t="s">
        <v>23</v>
      </c>
      <c r="D155" s="540">
        <f t="shared" si="7"/>
        <v>37</v>
      </c>
      <c r="E155" s="291">
        <f>市町村別自殺者集計表!T133</f>
        <v>6</v>
      </c>
      <c r="F155" s="291">
        <f>市町村別自殺者集計表!V133</f>
        <v>2</v>
      </c>
      <c r="G155" s="291">
        <f>市町村別自殺者集計表!X133</f>
        <v>3</v>
      </c>
      <c r="H155" s="291">
        <f>市町村別自殺者集計表!Y133</f>
        <v>5</v>
      </c>
      <c r="I155" s="291">
        <f>市町村別自殺者集計表!Z133</f>
        <v>16</v>
      </c>
      <c r="J155" s="291">
        <f>市町村別自殺者集計表!AA133</f>
        <v>4</v>
      </c>
      <c r="K155" s="292">
        <f>市町村別自殺者集計表!AB133</f>
        <v>1</v>
      </c>
    </row>
    <row r="156" spans="2:11" x14ac:dyDescent="0.2">
      <c r="B156" s="600"/>
      <c r="C156" s="203" t="s">
        <v>416</v>
      </c>
      <c r="D156" s="541">
        <f t="shared" si="7"/>
        <v>113</v>
      </c>
      <c r="E156" s="293">
        <f>市町村別自殺者集計表!T134</f>
        <v>36</v>
      </c>
      <c r="F156" s="293">
        <f>市町村別自殺者集計表!V134</f>
        <v>7</v>
      </c>
      <c r="G156" s="293">
        <f>市町村別自殺者集計表!X134</f>
        <v>4</v>
      </c>
      <c r="H156" s="293">
        <f>市町村別自殺者集計表!Y134</f>
        <v>14</v>
      </c>
      <c r="I156" s="293">
        <f>市町村別自殺者集計表!Z134</f>
        <v>38</v>
      </c>
      <c r="J156" s="293">
        <f>市町村別自殺者集計表!AA134</f>
        <v>13</v>
      </c>
      <c r="K156" s="294">
        <f>市町村別自殺者集計表!AB134</f>
        <v>1</v>
      </c>
    </row>
    <row r="157" spans="2:11" x14ac:dyDescent="0.2">
      <c r="B157" s="601" t="s">
        <v>412</v>
      </c>
      <c r="C157" s="250" t="s">
        <v>17</v>
      </c>
      <c r="D157" s="544">
        <f t="shared" si="7"/>
        <v>76</v>
      </c>
      <c r="E157" s="298">
        <f>市町村別自殺者集計表!T135</f>
        <v>27</v>
      </c>
      <c r="F157" s="252">
        <f>市町村別自殺者集計表!V135</f>
        <v>1</v>
      </c>
      <c r="G157" s="252">
        <f>市町村別自殺者集計表!X135</f>
        <v>1</v>
      </c>
      <c r="H157" s="252">
        <f>市町村別自殺者集計表!Y135</f>
        <v>8</v>
      </c>
      <c r="I157" s="252">
        <f>市町村別自殺者集計表!Z135</f>
        <v>25</v>
      </c>
      <c r="J157" s="252">
        <f>市町村別自殺者集計表!AA135</f>
        <v>9</v>
      </c>
      <c r="K157" s="253">
        <f>市町村別自殺者集計表!AB135</f>
        <v>5</v>
      </c>
    </row>
    <row r="158" spans="2:11" x14ac:dyDescent="0.2">
      <c r="B158" s="599"/>
      <c r="C158" s="254" t="s">
        <v>23</v>
      </c>
      <c r="D158" s="545">
        <f t="shared" si="7"/>
        <v>47</v>
      </c>
      <c r="E158" s="278">
        <f>市町村別自殺者集計表!T136</f>
        <v>14</v>
      </c>
      <c r="F158" s="278">
        <f>市町村別自殺者集計表!V136</f>
        <v>2</v>
      </c>
      <c r="G158" s="278">
        <f>市町村別自殺者集計表!X136</f>
        <v>7</v>
      </c>
      <c r="H158" s="278">
        <f>市町村別自殺者集計表!Y136</f>
        <v>1</v>
      </c>
      <c r="I158" s="278">
        <f>市町村別自殺者集計表!Z136</f>
        <v>18</v>
      </c>
      <c r="J158" s="278">
        <f>市町村別自殺者集計表!AA136</f>
        <v>5</v>
      </c>
      <c r="K158" s="279">
        <f>市町村別自殺者集計表!AB136</f>
        <v>0</v>
      </c>
    </row>
    <row r="159" spans="2:11" x14ac:dyDescent="0.2">
      <c r="B159" s="600"/>
      <c r="C159" s="203" t="s">
        <v>416</v>
      </c>
      <c r="D159" s="546">
        <f t="shared" si="7"/>
        <v>123</v>
      </c>
      <c r="E159" s="299">
        <f>市町村別自殺者集計表!T137</f>
        <v>41</v>
      </c>
      <c r="F159" s="299">
        <f>市町村別自殺者集計表!V137</f>
        <v>3</v>
      </c>
      <c r="G159" s="299">
        <f>市町村別自殺者集計表!X137</f>
        <v>8</v>
      </c>
      <c r="H159" s="299">
        <f>市町村別自殺者集計表!Y137</f>
        <v>9</v>
      </c>
      <c r="I159" s="299">
        <f>市町村別自殺者集計表!Z137</f>
        <v>43</v>
      </c>
      <c r="J159" s="299">
        <f>市町村別自殺者集計表!AA137</f>
        <v>14</v>
      </c>
      <c r="K159" s="300">
        <f>市町村別自殺者集計表!AB137</f>
        <v>5</v>
      </c>
    </row>
    <row r="160" spans="2:11" x14ac:dyDescent="0.2">
      <c r="B160" s="601" t="s">
        <v>413</v>
      </c>
      <c r="C160" s="250" t="s">
        <v>17</v>
      </c>
      <c r="D160" s="544">
        <f t="shared" si="7"/>
        <v>93</v>
      </c>
      <c r="E160" s="298">
        <f>市町村別自殺者集計表!T138</f>
        <v>36</v>
      </c>
      <c r="F160" s="252">
        <f>市町村別自殺者集計表!V138</f>
        <v>2</v>
      </c>
      <c r="G160" s="252">
        <f>市町村別自殺者集計表!X138</f>
        <v>0</v>
      </c>
      <c r="H160" s="252">
        <f>市町村別自殺者集計表!Y138</f>
        <v>10</v>
      </c>
      <c r="I160" s="252">
        <f>市町村別自殺者集計表!Z138</f>
        <v>31</v>
      </c>
      <c r="J160" s="252">
        <f>市町村別自殺者集計表!AA138</f>
        <v>12</v>
      </c>
      <c r="K160" s="253">
        <f>市町村別自殺者集計表!AB138</f>
        <v>2</v>
      </c>
    </row>
    <row r="161" spans="2:30" x14ac:dyDescent="0.2">
      <c r="B161" s="599"/>
      <c r="C161" s="254" t="s">
        <v>23</v>
      </c>
      <c r="D161" s="545">
        <f t="shared" si="7"/>
        <v>48</v>
      </c>
      <c r="E161" s="278">
        <f>市町村別自殺者集計表!T139</f>
        <v>15</v>
      </c>
      <c r="F161" s="278">
        <f>市町村別自殺者集計表!V139</f>
        <v>2</v>
      </c>
      <c r="G161" s="278">
        <f>市町村別自殺者集計表!X139</f>
        <v>4</v>
      </c>
      <c r="H161" s="278">
        <f>市町村別自殺者集計表!Y139</f>
        <v>5</v>
      </c>
      <c r="I161" s="278">
        <f>市町村別自殺者集計表!Z139</f>
        <v>15</v>
      </c>
      <c r="J161" s="278">
        <f>市町村別自殺者集計表!AA139</f>
        <v>7</v>
      </c>
      <c r="K161" s="279">
        <f>市町村別自殺者集計表!AB139</f>
        <v>0</v>
      </c>
    </row>
    <row r="162" spans="2:30" x14ac:dyDescent="0.2">
      <c r="B162" s="600"/>
      <c r="C162" s="203" t="s">
        <v>416</v>
      </c>
      <c r="D162" s="546">
        <f t="shared" si="7"/>
        <v>141</v>
      </c>
      <c r="E162" s="299">
        <f>市町村別自殺者集計表!T140</f>
        <v>51</v>
      </c>
      <c r="F162" s="299">
        <f>市町村別自殺者集計表!V140</f>
        <v>4</v>
      </c>
      <c r="G162" s="299">
        <f>市町村別自殺者集計表!X140</f>
        <v>4</v>
      </c>
      <c r="H162" s="299">
        <f>市町村別自殺者集計表!Y140</f>
        <v>15</v>
      </c>
      <c r="I162" s="299">
        <f>市町村別自殺者集計表!Z140</f>
        <v>46</v>
      </c>
      <c r="J162" s="299">
        <f>市町村別自殺者集計表!AA140</f>
        <v>19</v>
      </c>
      <c r="K162" s="300">
        <f>市町村別自殺者集計表!AB140</f>
        <v>2</v>
      </c>
    </row>
    <row r="163" spans="2:30" x14ac:dyDescent="0.2">
      <c r="B163" s="601" t="s">
        <v>414</v>
      </c>
      <c r="C163" s="250" t="s">
        <v>17</v>
      </c>
      <c r="D163" s="544">
        <f t="shared" si="7"/>
        <v>54</v>
      </c>
      <c r="E163" s="298">
        <f>市町村別自殺者集計表!T141</f>
        <v>14</v>
      </c>
      <c r="F163" s="252">
        <f>市町村別自殺者集計表!V141</f>
        <v>1</v>
      </c>
      <c r="G163" s="252">
        <f>市町村別自殺者集計表!X141</f>
        <v>0</v>
      </c>
      <c r="H163" s="252">
        <f>市町村別自殺者集計表!Y141</f>
        <v>5</v>
      </c>
      <c r="I163" s="252">
        <f>市町村別自殺者集計表!Z141</f>
        <v>29</v>
      </c>
      <c r="J163" s="252">
        <f>市町村別自殺者集計表!AA141</f>
        <v>4</v>
      </c>
      <c r="K163" s="253">
        <f>市町村別自殺者集計表!AB141</f>
        <v>1</v>
      </c>
      <c r="S163" s="476" t="s">
        <v>539</v>
      </c>
    </row>
    <row r="164" spans="2:30" x14ac:dyDescent="0.2">
      <c r="B164" s="599"/>
      <c r="C164" s="254" t="s">
        <v>23</v>
      </c>
      <c r="D164" s="545">
        <f t="shared" si="7"/>
        <v>50</v>
      </c>
      <c r="E164" s="278">
        <f>市町村別自殺者集計表!T142</f>
        <v>16</v>
      </c>
      <c r="F164" s="278">
        <f>市町村別自殺者集計表!V142</f>
        <v>2</v>
      </c>
      <c r="G164" s="278">
        <f>市町村別自殺者集計表!X142</f>
        <v>7</v>
      </c>
      <c r="H164" s="278">
        <f>市町村別自殺者集計表!Y142</f>
        <v>1</v>
      </c>
      <c r="I164" s="278">
        <f>市町村別自殺者集計表!Z142</f>
        <v>18</v>
      </c>
      <c r="J164" s="278">
        <f>市町村別自殺者集計表!AA142</f>
        <v>6</v>
      </c>
      <c r="K164" s="279">
        <f>市町村別自殺者集計表!AB142</f>
        <v>0</v>
      </c>
      <c r="R164" s="190"/>
      <c r="S164" s="302" t="s">
        <v>133</v>
      </c>
      <c r="T164" s="302" t="s">
        <v>134</v>
      </c>
      <c r="U164" s="302" t="s">
        <v>165</v>
      </c>
      <c r="V164" s="302" t="s">
        <v>166</v>
      </c>
      <c r="W164" s="302" t="s">
        <v>167</v>
      </c>
      <c r="X164" s="302" t="s">
        <v>168</v>
      </c>
      <c r="Y164" s="302" t="s">
        <v>169</v>
      </c>
      <c r="Z164" s="302" t="s">
        <v>6</v>
      </c>
      <c r="AA164" s="192" t="s">
        <v>24</v>
      </c>
    </row>
    <row r="165" spans="2:30" x14ac:dyDescent="0.2">
      <c r="B165" s="600"/>
      <c r="C165" s="203" t="s">
        <v>416</v>
      </c>
      <c r="D165" s="546">
        <f t="shared" si="7"/>
        <v>104</v>
      </c>
      <c r="E165" s="299">
        <f>市町村別自殺者集計表!T143</f>
        <v>30</v>
      </c>
      <c r="F165" s="299">
        <f>市町村別自殺者集計表!V143</f>
        <v>3</v>
      </c>
      <c r="G165" s="299">
        <f>市町村別自殺者集計表!X143</f>
        <v>7</v>
      </c>
      <c r="H165" s="299">
        <f>市町村別自殺者集計表!Y143</f>
        <v>6</v>
      </c>
      <c r="I165" s="299">
        <f>市町村別自殺者集計表!Z143</f>
        <v>47</v>
      </c>
      <c r="J165" s="299">
        <f>市町村別自殺者集計表!AA143</f>
        <v>10</v>
      </c>
      <c r="K165" s="300">
        <f>市町村別自殺者集計表!AB143</f>
        <v>1</v>
      </c>
      <c r="R165" s="191" t="str">
        <f>S71</f>
        <v>R3</v>
      </c>
      <c r="S165" s="303">
        <f>U173</f>
        <v>70</v>
      </c>
      <c r="T165" s="303">
        <f t="shared" ref="T165:Z165" si="8">V173</f>
        <v>380</v>
      </c>
      <c r="U165" s="303">
        <f t="shared" si="8"/>
        <v>75</v>
      </c>
      <c r="V165" s="303">
        <f t="shared" si="8"/>
        <v>55</v>
      </c>
      <c r="W165" s="303">
        <f t="shared" si="8"/>
        <v>21</v>
      </c>
      <c r="X165" s="303">
        <f t="shared" si="8"/>
        <v>544</v>
      </c>
      <c r="Y165" s="303">
        <f t="shared" si="8"/>
        <v>269</v>
      </c>
      <c r="Z165" s="303">
        <f t="shared" si="8"/>
        <v>4</v>
      </c>
      <c r="AA165" s="198">
        <f>T173</f>
        <v>1418</v>
      </c>
    </row>
    <row r="166" spans="2:30" x14ac:dyDescent="0.2">
      <c r="B166" s="601" t="s">
        <v>415</v>
      </c>
      <c r="C166" s="250" t="s">
        <v>17</v>
      </c>
      <c r="D166" s="544">
        <f t="shared" si="7"/>
        <v>31</v>
      </c>
      <c r="E166" s="298">
        <f>市町村別自殺者集計表!T144</f>
        <v>5</v>
      </c>
      <c r="F166" s="252">
        <f>市町村別自殺者集計表!V144</f>
        <v>4</v>
      </c>
      <c r="G166" s="252">
        <f>市町村別自殺者集計表!X144</f>
        <v>0</v>
      </c>
      <c r="H166" s="252">
        <f>市町村別自殺者集計表!Y144</f>
        <v>6</v>
      </c>
      <c r="I166" s="252">
        <f>市町村別自殺者集計表!Z144</f>
        <v>13</v>
      </c>
      <c r="J166" s="252">
        <f>市町村別自殺者集計表!AA144</f>
        <v>3</v>
      </c>
      <c r="K166" s="253">
        <f>市町村別自殺者集計表!AB144</f>
        <v>0</v>
      </c>
      <c r="R166" s="191" t="str">
        <f>S72</f>
        <v>R5</v>
      </c>
      <c r="S166" s="303">
        <f>E171</f>
        <v>520</v>
      </c>
      <c r="T166" s="303"/>
      <c r="U166" s="303">
        <f t="shared" ref="U166:Z166" si="9">F171</f>
        <v>55</v>
      </c>
      <c r="V166" s="303">
        <f t="shared" si="9"/>
        <v>66</v>
      </c>
      <c r="W166" s="303">
        <f t="shared" si="9"/>
        <v>117</v>
      </c>
      <c r="X166" s="303">
        <f t="shared" si="9"/>
        <v>515</v>
      </c>
      <c r="Y166" s="303">
        <f t="shared" si="9"/>
        <v>139</v>
      </c>
      <c r="Z166" s="303">
        <f t="shared" si="9"/>
        <v>22</v>
      </c>
      <c r="AA166" s="198">
        <f>SUM(S166:Z166)</f>
        <v>1434</v>
      </c>
    </row>
    <row r="167" spans="2:30" x14ac:dyDescent="0.2">
      <c r="B167" s="599"/>
      <c r="C167" s="254" t="s">
        <v>23</v>
      </c>
      <c r="D167" s="545">
        <f t="shared" si="7"/>
        <v>28</v>
      </c>
      <c r="E167" s="278">
        <f>市町村別自殺者集計表!T145</f>
        <v>9</v>
      </c>
      <c r="F167" s="278">
        <f>市町村別自殺者集計表!V145</f>
        <v>1</v>
      </c>
      <c r="G167" s="278">
        <f>市町村別自殺者集計表!X145</f>
        <v>6</v>
      </c>
      <c r="H167" s="278">
        <f>市町村別自殺者集計表!Y145</f>
        <v>2</v>
      </c>
      <c r="I167" s="278">
        <f>市町村別自殺者集計表!Z145</f>
        <v>6</v>
      </c>
      <c r="J167" s="278">
        <f>市町村別自殺者集計表!AA145</f>
        <v>4</v>
      </c>
      <c r="K167" s="279">
        <f>市町村別自殺者集計表!AB145</f>
        <v>0</v>
      </c>
      <c r="S167" s="519" t="s">
        <v>609</v>
      </c>
    </row>
    <row r="168" spans="2:30" ht="13.8" thickBot="1" x14ac:dyDescent="0.25">
      <c r="B168" s="602"/>
      <c r="C168" s="213" t="s">
        <v>416</v>
      </c>
      <c r="D168" s="553">
        <f t="shared" si="7"/>
        <v>59</v>
      </c>
      <c r="E168" s="304">
        <f>市町村別自殺者集計表!T146</f>
        <v>14</v>
      </c>
      <c r="F168" s="304">
        <f>市町村別自殺者集計表!V146</f>
        <v>5</v>
      </c>
      <c r="G168" s="304">
        <f>市町村別自殺者集計表!X146</f>
        <v>6</v>
      </c>
      <c r="H168" s="304">
        <f>市町村別自殺者集計表!Y146</f>
        <v>8</v>
      </c>
      <c r="I168" s="304">
        <f>市町村別自殺者集計表!Z146</f>
        <v>19</v>
      </c>
      <c r="J168" s="304">
        <f>市町村別自殺者集計表!AA146</f>
        <v>7</v>
      </c>
      <c r="K168" s="305">
        <f>市町村別自殺者集計表!AB146</f>
        <v>0</v>
      </c>
      <c r="R168" s="476" t="s">
        <v>542</v>
      </c>
    </row>
    <row r="169" spans="2:30" ht="13.8" customHeight="1" thickBot="1" x14ac:dyDescent="0.25">
      <c r="B169" s="603" t="s">
        <v>416</v>
      </c>
      <c r="C169" s="217" t="str">
        <f>C84</f>
        <v>男</v>
      </c>
      <c r="D169" s="549">
        <f>SUM(D133,D136,D139,D142,D145,D148,D151,D154,D157,D160,D163,D166)</f>
        <v>929</v>
      </c>
      <c r="E169" s="275">
        <f t="shared" ref="E169:K169" si="10">SUM(E133,E136,E139,E142,E145,E148,E151,E154,E157,E160,E163,E166)</f>
        <v>378</v>
      </c>
      <c r="F169" s="275">
        <f t="shared" si="10"/>
        <v>34</v>
      </c>
      <c r="G169" s="275">
        <f t="shared" si="10"/>
        <v>3</v>
      </c>
      <c r="H169" s="275">
        <f t="shared" si="10"/>
        <v>86</v>
      </c>
      <c r="I169" s="275">
        <f t="shared" si="10"/>
        <v>323</v>
      </c>
      <c r="J169" s="275">
        <f t="shared" si="10"/>
        <v>88</v>
      </c>
      <c r="K169" s="276">
        <f t="shared" si="10"/>
        <v>17</v>
      </c>
      <c r="S169" s="438" t="s">
        <v>509</v>
      </c>
    </row>
    <row r="170" spans="2:30" ht="13.8" customHeight="1" thickBot="1" x14ac:dyDescent="0.25">
      <c r="B170" s="599"/>
      <c r="C170" s="220" t="str">
        <f>C85</f>
        <v>女</v>
      </c>
      <c r="D170" s="545">
        <f t="shared" ref="D170" si="11">SUM(D134,D137,D140,D152,D155,D158,D143,D146,D149,D161,D164,D167)</f>
        <v>505</v>
      </c>
      <c r="E170" s="278">
        <f t="shared" ref="E170:K170" si="12">SUM(E134,E137,E140,E152,E155,E158,E143,E146,E149,E161,E164,E167)</f>
        <v>142</v>
      </c>
      <c r="F170" s="278">
        <f t="shared" si="12"/>
        <v>21</v>
      </c>
      <c r="G170" s="278">
        <f t="shared" si="12"/>
        <v>63</v>
      </c>
      <c r="H170" s="278">
        <f t="shared" si="12"/>
        <v>31</v>
      </c>
      <c r="I170" s="278">
        <f t="shared" si="12"/>
        <v>192</v>
      </c>
      <c r="J170" s="278">
        <f t="shared" si="12"/>
        <v>51</v>
      </c>
      <c r="K170" s="279">
        <f t="shared" si="12"/>
        <v>5</v>
      </c>
      <c r="R170" s="398"/>
      <c r="S170" s="399" t="s">
        <v>24</v>
      </c>
      <c r="T170" s="415" t="s">
        <v>455</v>
      </c>
      <c r="U170" s="416" t="s">
        <v>456</v>
      </c>
      <c r="V170" s="417" t="s">
        <v>457</v>
      </c>
      <c r="W170" s="401" t="s">
        <v>19</v>
      </c>
      <c r="X170" s="400" t="s">
        <v>20</v>
      </c>
      <c r="Y170" s="416" t="s">
        <v>21</v>
      </c>
      <c r="Z170" s="416" t="s">
        <v>22</v>
      </c>
      <c r="AA170" s="418" t="s">
        <v>16</v>
      </c>
    </row>
    <row r="171" spans="2:30" ht="13.8" thickBot="1" x14ac:dyDescent="0.25">
      <c r="B171" s="602"/>
      <c r="C171" s="223" t="s">
        <v>24</v>
      </c>
      <c r="D171" s="550">
        <f>SUM(D135,D138,D141,D144,D147,D150,D153,D156,D159,D162,D165,D168)</f>
        <v>1434</v>
      </c>
      <c r="E171" s="280">
        <f t="shared" ref="E171:K171" si="13">SUM(E135,E138,E141,E144,E147,E150,E153,E156,E159,E162,E165,E168)</f>
        <v>520</v>
      </c>
      <c r="F171" s="280">
        <f t="shared" si="13"/>
        <v>55</v>
      </c>
      <c r="G171" s="280">
        <f t="shared" si="13"/>
        <v>66</v>
      </c>
      <c r="H171" s="280">
        <f t="shared" si="13"/>
        <v>117</v>
      </c>
      <c r="I171" s="280">
        <f t="shared" si="13"/>
        <v>515</v>
      </c>
      <c r="J171" s="280">
        <f t="shared" si="13"/>
        <v>139</v>
      </c>
      <c r="K171" s="281">
        <f t="shared" si="13"/>
        <v>22</v>
      </c>
      <c r="R171" s="403" t="s">
        <v>17</v>
      </c>
      <c r="S171" s="403">
        <f>IF($V$3=50,旧年度集計!C30,T95)</f>
        <v>909</v>
      </c>
      <c r="T171" s="404">
        <f>IF($V$3=50,旧年度集計!D30,T440)</f>
        <v>60</v>
      </c>
      <c r="U171" s="405">
        <f>IF($V$3=50,旧年度集計!E30,U440)</f>
        <v>281</v>
      </c>
      <c r="V171" s="405">
        <f>IF($V$3=50,旧年度集計!F30,W440)</f>
        <v>46</v>
      </c>
      <c r="W171" s="405">
        <f>IF($V$3=50,旧年度集計!G30,Y440)</f>
        <v>0</v>
      </c>
      <c r="X171" s="404">
        <f>IF($V$3=50,旧年度集計!H30,Z440)</f>
        <v>16</v>
      </c>
      <c r="Y171" s="405">
        <f>IF($V$3=50,旧年度集計!I30,AA440)</f>
        <v>323</v>
      </c>
      <c r="Z171" s="405">
        <f>IF($V$3=50,旧年度集計!J30,AB440)</f>
        <v>179</v>
      </c>
      <c r="AA171" s="419">
        <f>IF($V$3=50,旧年度集計!K30,AC440)</f>
        <v>4</v>
      </c>
      <c r="AC171" s="152">
        <f>SUM(T171:AA171)</f>
        <v>909</v>
      </c>
    </row>
    <row r="172" spans="2:30" ht="13.8" thickBot="1" x14ac:dyDescent="0.25">
      <c r="B172" s="306"/>
      <c r="S172" s="393" t="s">
        <v>23</v>
      </c>
      <c r="T172" s="420">
        <f>IF($V$3=50,旧年度集計!C31,T96)</f>
        <v>509</v>
      </c>
      <c r="U172" s="407">
        <f>IF($V$3=50,旧年度集計!D31,T441)</f>
        <v>10</v>
      </c>
      <c r="V172" s="408">
        <f>IF($V$3=50,旧年度集計!E31,U441)</f>
        <v>99</v>
      </c>
      <c r="W172" s="421">
        <f>IF($V$3=50,旧年度集計!F31,W441)</f>
        <v>29</v>
      </c>
      <c r="X172" s="408">
        <f>IF($V$3=50,旧年度集計!G31,Y441)</f>
        <v>55</v>
      </c>
      <c r="Y172" s="407">
        <f>IF($V$3=50,旧年度集計!H31,Z441)</f>
        <v>5</v>
      </c>
      <c r="Z172" s="408">
        <f>IF($V$3=50,旧年度集計!I31,AA441)</f>
        <v>221</v>
      </c>
      <c r="AA172" s="408">
        <f>IF($V$3=50,旧年度集計!J31,AB441)</f>
        <v>90</v>
      </c>
      <c r="AB172" s="422">
        <f>IF($V$3=50,旧年度集計!K31,AC441)</f>
        <v>0</v>
      </c>
      <c r="AD172" s="152">
        <f>SUM(U172:AB172)</f>
        <v>509</v>
      </c>
    </row>
    <row r="173" spans="2:30" ht="14.4" thickTop="1" thickBot="1" x14ac:dyDescent="0.25">
      <c r="B173" s="307" t="s">
        <v>430</v>
      </c>
      <c r="S173" s="608" t="s">
        <v>24</v>
      </c>
      <c r="T173" s="410">
        <f>IF($V$3=50,旧年度集計!C32,T97)</f>
        <v>1418</v>
      </c>
      <c r="U173" s="411">
        <f>IF($V$3=50,旧年度集計!D32,T442)</f>
        <v>70</v>
      </c>
      <c r="V173" s="412">
        <f>IF($V$3=50,旧年度集計!E32,U442)</f>
        <v>380</v>
      </c>
      <c r="W173" s="423">
        <f>IF($V$3=50,旧年度集計!F32,W442)</f>
        <v>75</v>
      </c>
      <c r="X173" s="412">
        <f>IF($V$3=50,旧年度集計!G32,Y442)</f>
        <v>55</v>
      </c>
      <c r="Y173" s="412">
        <f>IF($V$3=50,旧年度集計!H32,Z442)</f>
        <v>21</v>
      </c>
      <c r="Z173" s="412">
        <f>IF($V$3=50,旧年度集計!I32,AA442)</f>
        <v>544</v>
      </c>
      <c r="AA173" s="412">
        <f>IF($V$3=50,旧年度集計!J32,AB442)</f>
        <v>269</v>
      </c>
      <c r="AB173" s="413">
        <f>IF($V$3=50,旧年度集計!K32,AC442)</f>
        <v>4</v>
      </c>
      <c r="AD173" s="152">
        <f>SUM(U173:AB173)</f>
        <v>1418</v>
      </c>
    </row>
    <row r="174" spans="2:30" ht="13.8" thickBot="1" x14ac:dyDescent="0.25">
      <c r="B174" s="308"/>
      <c r="C174" s="309"/>
      <c r="D174" s="554" t="s">
        <v>24</v>
      </c>
      <c r="E174" s="310" t="s">
        <v>431</v>
      </c>
      <c r="F174" s="230" t="s">
        <v>432</v>
      </c>
      <c r="G174" s="230" t="s">
        <v>433</v>
      </c>
      <c r="H174" s="311" t="s">
        <v>434</v>
      </c>
      <c r="I174" s="310" t="s">
        <v>435</v>
      </c>
      <c r="J174" s="230" t="s">
        <v>436</v>
      </c>
      <c r="K174" s="231" t="s">
        <v>437</v>
      </c>
      <c r="S174" s="609"/>
      <c r="T174" s="391"/>
      <c r="U174" s="414"/>
      <c r="V174" s="396"/>
      <c r="W174" s="396"/>
      <c r="X174" s="396"/>
      <c r="Y174" s="396"/>
      <c r="Z174" s="396"/>
      <c r="AA174" s="396"/>
      <c r="AB174" s="397"/>
    </row>
    <row r="175" spans="2:30" x14ac:dyDescent="0.2">
      <c r="B175" s="599" t="s">
        <v>56</v>
      </c>
      <c r="C175" s="312" t="s">
        <v>426</v>
      </c>
      <c r="D175" s="555">
        <f>D48</f>
        <v>89</v>
      </c>
      <c r="E175" s="289">
        <f>市町村別自殺者集計表!AC111</f>
        <v>57</v>
      </c>
      <c r="F175" s="289">
        <f>市町村別自殺者集計表!AD111</f>
        <v>2</v>
      </c>
      <c r="G175" s="289">
        <f>市町村別自殺者集計表!AE111</f>
        <v>5</v>
      </c>
      <c r="H175" s="289">
        <f>市町村別自殺者集計表!AF111</f>
        <v>4</v>
      </c>
      <c r="I175" s="289">
        <f>市町村別自殺者集計表!AG111</f>
        <v>4</v>
      </c>
      <c r="J175" s="289">
        <f>市町村別自殺者集計表!AH111</f>
        <v>17</v>
      </c>
      <c r="K175" s="290">
        <f>市町村別自殺者集計表!AI111</f>
        <v>0</v>
      </c>
    </row>
    <row r="176" spans="2:30" x14ac:dyDescent="0.2">
      <c r="B176" s="599"/>
      <c r="C176" s="313" t="s">
        <v>427</v>
      </c>
      <c r="D176" s="556">
        <f t="shared" ref="D176:D210" si="14">D49</f>
        <v>36</v>
      </c>
      <c r="E176" s="291">
        <f>市町村別自殺者集計表!AC112</f>
        <v>29</v>
      </c>
      <c r="F176" s="291">
        <f>市町村別自殺者集計表!AD112</f>
        <v>2</v>
      </c>
      <c r="G176" s="291">
        <f>市町村別自殺者集計表!AE112</f>
        <v>0</v>
      </c>
      <c r="H176" s="291">
        <f>市町村別自殺者集計表!AF112</f>
        <v>0</v>
      </c>
      <c r="I176" s="291">
        <f>市町村別自殺者集計表!AG112</f>
        <v>0</v>
      </c>
      <c r="J176" s="291">
        <f>市町村別自殺者集計表!AH112</f>
        <v>5</v>
      </c>
      <c r="K176" s="292">
        <f>市町村別自殺者集計表!AI112</f>
        <v>0</v>
      </c>
    </row>
    <row r="177" spans="2:11" x14ac:dyDescent="0.2">
      <c r="B177" s="600"/>
      <c r="C177" s="314" t="s">
        <v>416</v>
      </c>
      <c r="D177" s="557">
        <f t="shared" si="14"/>
        <v>125</v>
      </c>
      <c r="E177" s="293">
        <f>市町村別自殺者集計表!AC113</f>
        <v>86</v>
      </c>
      <c r="F177" s="293">
        <f>市町村別自殺者集計表!AD113</f>
        <v>4</v>
      </c>
      <c r="G177" s="293">
        <f>市町村別自殺者集計表!AE113</f>
        <v>5</v>
      </c>
      <c r="H177" s="293">
        <f>市町村別自殺者集計表!AF113</f>
        <v>4</v>
      </c>
      <c r="I177" s="293">
        <f>市町村別自殺者集計表!AG113</f>
        <v>4</v>
      </c>
      <c r="J177" s="293">
        <f>市町村別自殺者集計表!AH113</f>
        <v>22</v>
      </c>
      <c r="K177" s="294">
        <f>市町村別自殺者集計表!AI113</f>
        <v>0</v>
      </c>
    </row>
    <row r="178" spans="2:11" x14ac:dyDescent="0.2">
      <c r="B178" s="601" t="s">
        <v>57</v>
      </c>
      <c r="C178" s="312" t="s">
        <v>426</v>
      </c>
      <c r="D178" s="558">
        <f t="shared" si="14"/>
        <v>86</v>
      </c>
      <c r="E178" s="289">
        <f>市町村別自殺者集計表!AC114</f>
        <v>44</v>
      </c>
      <c r="F178" s="289">
        <f>市町村別自殺者集計表!AD114</f>
        <v>9</v>
      </c>
      <c r="G178" s="289">
        <f>市町村別自殺者集計表!AE114</f>
        <v>7</v>
      </c>
      <c r="H178" s="289">
        <f>市町村別自殺者集計表!AF114</f>
        <v>5</v>
      </c>
      <c r="I178" s="289">
        <f>市町村別自殺者集計表!AG114</f>
        <v>5</v>
      </c>
      <c r="J178" s="289">
        <f>市町村別自殺者集計表!AH114</f>
        <v>16</v>
      </c>
      <c r="K178" s="290">
        <f>市町村別自殺者集計表!AI114</f>
        <v>0</v>
      </c>
    </row>
    <row r="179" spans="2:11" x14ac:dyDescent="0.2">
      <c r="B179" s="599"/>
      <c r="C179" s="313" t="s">
        <v>427</v>
      </c>
      <c r="D179" s="556">
        <f t="shared" si="14"/>
        <v>45</v>
      </c>
      <c r="E179" s="291">
        <f>市町村別自殺者集計表!AC115</f>
        <v>38</v>
      </c>
      <c r="F179" s="291">
        <f>市町村別自殺者集計表!AD115</f>
        <v>1</v>
      </c>
      <c r="G179" s="291">
        <f>市町村別自殺者集計表!AE115</f>
        <v>0</v>
      </c>
      <c r="H179" s="291">
        <f>市町村別自殺者集計表!AF115</f>
        <v>1</v>
      </c>
      <c r="I179" s="291">
        <f>市町村別自殺者集計表!AG115</f>
        <v>0</v>
      </c>
      <c r="J179" s="291">
        <f>市町村別自殺者集計表!AH115</f>
        <v>5</v>
      </c>
      <c r="K179" s="292">
        <f>市町村別自殺者集計表!AI115</f>
        <v>0</v>
      </c>
    </row>
    <row r="180" spans="2:11" x14ac:dyDescent="0.2">
      <c r="B180" s="600"/>
      <c r="C180" s="314" t="s">
        <v>416</v>
      </c>
      <c r="D180" s="557">
        <f t="shared" si="14"/>
        <v>131</v>
      </c>
      <c r="E180" s="293">
        <f>市町村別自殺者集計表!AC116</f>
        <v>82</v>
      </c>
      <c r="F180" s="293">
        <f>市町村別自殺者集計表!AD116</f>
        <v>10</v>
      </c>
      <c r="G180" s="293">
        <f>市町村別自殺者集計表!AE116</f>
        <v>7</v>
      </c>
      <c r="H180" s="293">
        <f>市町村別自殺者集計表!AF116</f>
        <v>6</v>
      </c>
      <c r="I180" s="293">
        <f>市町村別自殺者集計表!AG116</f>
        <v>5</v>
      </c>
      <c r="J180" s="293">
        <f>市町村別自殺者集計表!AH116</f>
        <v>21</v>
      </c>
      <c r="K180" s="294">
        <f>市町村別自殺者集計表!AI116</f>
        <v>0</v>
      </c>
    </row>
    <row r="181" spans="2:11" x14ac:dyDescent="0.2">
      <c r="B181" s="601" t="s">
        <v>58</v>
      </c>
      <c r="C181" s="315" t="s">
        <v>426</v>
      </c>
      <c r="D181" s="559">
        <f t="shared" si="14"/>
        <v>85</v>
      </c>
      <c r="E181" s="263">
        <f>市町村別自殺者集計表!AC117</f>
        <v>47</v>
      </c>
      <c r="F181" s="263">
        <f>市町村別自殺者集計表!AD117</f>
        <v>5</v>
      </c>
      <c r="G181" s="263">
        <f>市町村別自殺者集計表!AE117</f>
        <v>4</v>
      </c>
      <c r="H181" s="263">
        <f>市町村別自殺者集計表!AF117</f>
        <v>6</v>
      </c>
      <c r="I181" s="263">
        <f>市町村別自殺者集計表!AG117</f>
        <v>2</v>
      </c>
      <c r="J181" s="263">
        <f>市町村別自殺者集計表!AH117</f>
        <v>21</v>
      </c>
      <c r="K181" s="264">
        <f>市町村別自殺者集計表!AI117</f>
        <v>0</v>
      </c>
    </row>
    <row r="182" spans="2:11" x14ac:dyDescent="0.2">
      <c r="B182" s="599"/>
      <c r="C182" s="316" t="s">
        <v>427</v>
      </c>
      <c r="D182" s="560">
        <f t="shared" si="14"/>
        <v>37</v>
      </c>
      <c r="E182" s="278">
        <f>市町村別自殺者集計表!AC118</f>
        <v>31</v>
      </c>
      <c r="F182" s="278">
        <f>市町村別自殺者集計表!AD118</f>
        <v>0</v>
      </c>
      <c r="G182" s="278">
        <f>市町村別自殺者集計表!AE118</f>
        <v>1</v>
      </c>
      <c r="H182" s="278">
        <f>市町村別自殺者集計表!AF118</f>
        <v>2</v>
      </c>
      <c r="I182" s="278">
        <f>市町村別自殺者集計表!AG118</f>
        <v>0</v>
      </c>
      <c r="J182" s="278">
        <f>市町村別自殺者集計表!AH118</f>
        <v>3</v>
      </c>
      <c r="K182" s="279">
        <f>市町村別自殺者集計表!AI118</f>
        <v>0</v>
      </c>
    </row>
    <row r="183" spans="2:11" x14ac:dyDescent="0.2">
      <c r="B183" s="600"/>
      <c r="C183" s="314" t="s">
        <v>416</v>
      </c>
      <c r="D183" s="561">
        <f t="shared" si="14"/>
        <v>122</v>
      </c>
      <c r="E183" s="299">
        <f>市町村別自殺者集計表!AC119</f>
        <v>78</v>
      </c>
      <c r="F183" s="299">
        <f>市町村別自殺者集計表!AD119</f>
        <v>5</v>
      </c>
      <c r="G183" s="299">
        <f>市町村別自殺者集計表!AE119</f>
        <v>5</v>
      </c>
      <c r="H183" s="299">
        <f>市町村別自殺者集計表!AF119</f>
        <v>8</v>
      </c>
      <c r="I183" s="299">
        <f>市町村別自殺者集計表!AG119</f>
        <v>2</v>
      </c>
      <c r="J183" s="299">
        <f>市町村別自殺者集計表!AH119</f>
        <v>24</v>
      </c>
      <c r="K183" s="300">
        <f>市町村別自殺者集計表!AI119</f>
        <v>0</v>
      </c>
    </row>
    <row r="184" spans="2:11" x14ac:dyDescent="0.2">
      <c r="B184" s="601" t="s">
        <v>420</v>
      </c>
      <c r="C184" s="315" t="s">
        <v>426</v>
      </c>
      <c r="D184" s="559">
        <f t="shared" si="14"/>
        <v>94</v>
      </c>
      <c r="E184" s="263">
        <f>市町村別自殺者集計表!AC120</f>
        <v>60</v>
      </c>
      <c r="F184" s="263">
        <f>市町村別自殺者集計表!AD120</f>
        <v>6</v>
      </c>
      <c r="G184" s="263">
        <f>市町村別自殺者集計表!AE120</f>
        <v>4</v>
      </c>
      <c r="H184" s="263">
        <f>市町村別自殺者集計表!AF120</f>
        <v>4</v>
      </c>
      <c r="I184" s="263">
        <f>市町村別自殺者集計表!AG120</f>
        <v>5</v>
      </c>
      <c r="J184" s="263">
        <f>市町村別自殺者集計表!AH120</f>
        <v>15</v>
      </c>
      <c r="K184" s="264">
        <f>市町村別自殺者集計表!AI120</f>
        <v>0</v>
      </c>
    </row>
    <row r="185" spans="2:11" x14ac:dyDescent="0.2">
      <c r="B185" s="599"/>
      <c r="C185" s="316" t="s">
        <v>427</v>
      </c>
      <c r="D185" s="560">
        <f t="shared" si="14"/>
        <v>44</v>
      </c>
      <c r="E185" s="278">
        <f>市町村別自殺者集計表!AC121</f>
        <v>38</v>
      </c>
      <c r="F185" s="278">
        <f>市町村別自殺者集計表!AD121</f>
        <v>0</v>
      </c>
      <c r="G185" s="278">
        <f>市町村別自殺者集計表!AE121</f>
        <v>1</v>
      </c>
      <c r="H185" s="278">
        <f>市町村別自殺者集計表!AF121</f>
        <v>1</v>
      </c>
      <c r="I185" s="278">
        <f>市町村別自殺者集計表!AG121</f>
        <v>0</v>
      </c>
      <c r="J185" s="278">
        <f>市町村別自殺者集計表!AH121</f>
        <v>4</v>
      </c>
      <c r="K185" s="279">
        <f>市町村別自殺者集計表!AI121</f>
        <v>0</v>
      </c>
    </row>
    <row r="186" spans="2:11" x14ac:dyDescent="0.2">
      <c r="B186" s="600"/>
      <c r="C186" s="314" t="s">
        <v>416</v>
      </c>
      <c r="D186" s="561">
        <f t="shared" si="14"/>
        <v>138</v>
      </c>
      <c r="E186" s="299">
        <f>市町村別自殺者集計表!AC122</f>
        <v>98</v>
      </c>
      <c r="F186" s="299">
        <f>市町村別自殺者集計表!AD122</f>
        <v>6</v>
      </c>
      <c r="G186" s="299">
        <f>市町村別自殺者集計表!AE122</f>
        <v>5</v>
      </c>
      <c r="H186" s="299">
        <f>市町村別自殺者集計表!AF122</f>
        <v>5</v>
      </c>
      <c r="I186" s="299">
        <f>市町村別自殺者集計表!AG122</f>
        <v>5</v>
      </c>
      <c r="J186" s="299">
        <f>市町村別自殺者集計表!AH122</f>
        <v>19</v>
      </c>
      <c r="K186" s="300">
        <f>市町村別自殺者集計表!AI122</f>
        <v>0</v>
      </c>
    </row>
    <row r="187" spans="2:11" x14ac:dyDescent="0.2">
      <c r="B187" s="601" t="s">
        <v>421</v>
      </c>
      <c r="C187" s="315" t="s">
        <v>426</v>
      </c>
      <c r="D187" s="559">
        <f t="shared" si="14"/>
        <v>94</v>
      </c>
      <c r="E187" s="263">
        <f>市町村別自殺者集計表!AC123</f>
        <v>60</v>
      </c>
      <c r="F187" s="263">
        <f>市町村別自殺者集計表!AD123</f>
        <v>5</v>
      </c>
      <c r="G187" s="263">
        <f>市町村別自殺者集計表!AE123</f>
        <v>7</v>
      </c>
      <c r="H187" s="263">
        <f>市町村別自殺者集計表!AF123</f>
        <v>5</v>
      </c>
      <c r="I187" s="263">
        <f>市町村別自殺者集計表!AG123</f>
        <v>1</v>
      </c>
      <c r="J187" s="263">
        <f>市町村別自殺者集計表!AH123</f>
        <v>16</v>
      </c>
      <c r="K187" s="264">
        <f>市町村別自殺者集計表!AI123</f>
        <v>0</v>
      </c>
    </row>
    <row r="188" spans="2:11" x14ac:dyDescent="0.2">
      <c r="B188" s="599"/>
      <c r="C188" s="316" t="s">
        <v>427</v>
      </c>
      <c r="D188" s="560">
        <f t="shared" si="14"/>
        <v>46</v>
      </c>
      <c r="E188" s="278">
        <f>市町村別自殺者集計表!AC124</f>
        <v>38</v>
      </c>
      <c r="F188" s="278">
        <f>市町村別自殺者集計表!AD124</f>
        <v>2</v>
      </c>
      <c r="G188" s="278">
        <f>市町村別自殺者集計表!AE124</f>
        <v>2</v>
      </c>
      <c r="H188" s="278">
        <f>市町村別自殺者集計表!AF124</f>
        <v>0</v>
      </c>
      <c r="I188" s="278">
        <f>市町村別自殺者集計表!AG124</f>
        <v>0</v>
      </c>
      <c r="J188" s="278">
        <f>市町村別自殺者集計表!AH124</f>
        <v>4</v>
      </c>
      <c r="K188" s="279">
        <f>市町村別自殺者集計表!AI124</f>
        <v>0</v>
      </c>
    </row>
    <row r="189" spans="2:11" x14ac:dyDescent="0.2">
      <c r="B189" s="600"/>
      <c r="C189" s="314" t="s">
        <v>416</v>
      </c>
      <c r="D189" s="561">
        <f t="shared" si="14"/>
        <v>140</v>
      </c>
      <c r="E189" s="299">
        <f>市町村別自殺者集計表!AC125</f>
        <v>98</v>
      </c>
      <c r="F189" s="299">
        <f>市町村別自殺者集計表!AD125</f>
        <v>7</v>
      </c>
      <c r="G189" s="299">
        <f>市町村別自殺者集計表!AE125</f>
        <v>9</v>
      </c>
      <c r="H189" s="299">
        <f>市町村別自殺者集計表!AF125</f>
        <v>5</v>
      </c>
      <c r="I189" s="299">
        <f>市町村別自殺者集計表!AG125</f>
        <v>1</v>
      </c>
      <c r="J189" s="299">
        <f>市町村別自殺者集計表!AH125</f>
        <v>20</v>
      </c>
      <c r="K189" s="300">
        <f>市町村別自殺者集計表!AI125</f>
        <v>0</v>
      </c>
    </row>
    <row r="190" spans="2:11" x14ac:dyDescent="0.2">
      <c r="B190" s="601" t="s">
        <v>422</v>
      </c>
      <c r="C190" s="315" t="s">
        <v>426</v>
      </c>
      <c r="D190" s="559">
        <f t="shared" si="14"/>
        <v>70</v>
      </c>
      <c r="E190" s="263">
        <f>市町村別自殺者集計表!AC126</f>
        <v>46</v>
      </c>
      <c r="F190" s="263">
        <f>市町村別自殺者集計表!AD126</f>
        <v>3</v>
      </c>
      <c r="G190" s="263">
        <f>市町村別自殺者集計表!AE126</f>
        <v>3</v>
      </c>
      <c r="H190" s="263">
        <f>市町村別自殺者集計表!AF126</f>
        <v>4</v>
      </c>
      <c r="I190" s="263">
        <f>市町村別自殺者集計表!AG126</f>
        <v>0</v>
      </c>
      <c r="J190" s="263">
        <f>市町村別自殺者集計表!AH126</f>
        <v>14</v>
      </c>
      <c r="K190" s="264">
        <f>市町村別自殺者集計表!AI126</f>
        <v>0</v>
      </c>
    </row>
    <row r="191" spans="2:11" x14ac:dyDescent="0.2">
      <c r="B191" s="599"/>
      <c r="C191" s="316" t="s">
        <v>427</v>
      </c>
      <c r="D191" s="560">
        <f t="shared" si="14"/>
        <v>44</v>
      </c>
      <c r="E191" s="278">
        <f>市町村別自殺者集計表!AC127</f>
        <v>35</v>
      </c>
      <c r="F191" s="278">
        <f>市町村別自殺者集計表!AD127</f>
        <v>3</v>
      </c>
      <c r="G191" s="278">
        <f>市町村別自殺者集計表!AE127</f>
        <v>1</v>
      </c>
      <c r="H191" s="278">
        <f>市町村別自殺者集計表!AF127</f>
        <v>2</v>
      </c>
      <c r="I191" s="278">
        <f>市町村別自殺者集計表!AG127</f>
        <v>0</v>
      </c>
      <c r="J191" s="278">
        <f>市町村別自殺者集計表!AH127</f>
        <v>3</v>
      </c>
      <c r="K191" s="279">
        <f>市町村別自殺者集計表!AI127</f>
        <v>0</v>
      </c>
    </row>
    <row r="192" spans="2:11" x14ac:dyDescent="0.2">
      <c r="B192" s="600"/>
      <c r="C192" s="314" t="s">
        <v>416</v>
      </c>
      <c r="D192" s="561">
        <f t="shared" si="14"/>
        <v>114</v>
      </c>
      <c r="E192" s="299">
        <f>市町村別自殺者集計表!AC128</f>
        <v>81</v>
      </c>
      <c r="F192" s="299">
        <f>市町村別自殺者集計表!AD128</f>
        <v>6</v>
      </c>
      <c r="G192" s="299">
        <f>市町村別自殺者集計表!AE128</f>
        <v>4</v>
      </c>
      <c r="H192" s="299">
        <f>市町村別自殺者集計表!AF128</f>
        <v>6</v>
      </c>
      <c r="I192" s="299">
        <f>市町村別自殺者集計表!AG128</f>
        <v>0</v>
      </c>
      <c r="J192" s="299">
        <f>市町村別自殺者集計表!AH128</f>
        <v>17</v>
      </c>
      <c r="K192" s="300">
        <f>市町村別自殺者集計表!AI128</f>
        <v>0</v>
      </c>
    </row>
    <row r="193" spans="2:28" x14ac:dyDescent="0.2">
      <c r="B193" s="599" t="s">
        <v>410</v>
      </c>
      <c r="C193" s="312" t="s">
        <v>426</v>
      </c>
      <c r="D193" s="558">
        <f t="shared" si="14"/>
        <v>81</v>
      </c>
      <c r="E193" s="289">
        <f>市町村別自殺者集計表!AC129</f>
        <v>52</v>
      </c>
      <c r="F193" s="289">
        <f>市町村別自殺者集計表!AD129</f>
        <v>3</v>
      </c>
      <c r="G193" s="289">
        <f>市町村別自殺者集計表!AE129</f>
        <v>1</v>
      </c>
      <c r="H193" s="289">
        <f>市町村別自殺者集計表!AF129</f>
        <v>1</v>
      </c>
      <c r="I193" s="289">
        <f>市町村別自殺者集計表!AG129</f>
        <v>5</v>
      </c>
      <c r="J193" s="289">
        <f>市町村別自殺者集計表!AH129</f>
        <v>19</v>
      </c>
      <c r="K193" s="290">
        <f>市町村別自殺者集計表!AI129</f>
        <v>0</v>
      </c>
    </row>
    <row r="194" spans="2:28" x14ac:dyDescent="0.2">
      <c r="B194" s="599"/>
      <c r="C194" s="313" t="s">
        <v>427</v>
      </c>
      <c r="D194" s="556">
        <f t="shared" si="14"/>
        <v>43</v>
      </c>
      <c r="E194" s="291">
        <f>市町村別自殺者集計表!AC130</f>
        <v>32</v>
      </c>
      <c r="F194" s="291">
        <f>市町村別自殺者集計表!AD130</f>
        <v>3</v>
      </c>
      <c r="G194" s="291">
        <f>市町村別自殺者集計表!AE130</f>
        <v>1</v>
      </c>
      <c r="H194" s="291">
        <f>市町村別自殺者集計表!AF130</f>
        <v>1</v>
      </c>
      <c r="I194" s="291">
        <f>市町村別自殺者集計表!AG130</f>
        <v>0</v>
      </c>
      <c r="J194" s="291">
        <f>市町村別自殺者集計表!AH130</f>
        <v>6</v>
      </c>
      <c r="K194" s="292">
        <f>市町村別自殺者集計表!AI130</f>
        <v>0</v>
      </c>
    </row>
    <row r="195" spans="2:28" x14ac:dyDescent="0.2">
      <c r="B195" s="600"/>
      <c r="C195" s="314" t="s">
        <v>416</v>
      </c>
      <c r="D195" s="557">
        <f t="shared" si="14"/>
        <v>124</v>
      </c>
      <c r="E195" s="293">
        <f>市町村別自殺者集計表!AC131</f>
        <v>84</v>
      </c>
      <c r="F195" s="293">
        <f>市町村別自殺者集計表!AD131</f>
        <v>6</v>
      </c>
      <c r="G195" s="293">
        <f>市町村別自殺者集計表!AE131</f>
        <v>2</v>
      </c>
      <c r="H195" s="293">
        <f>市町村別自殺者集計表!AF131</f>
        <v>2</v>
      </c>
      <c r="I195" s="293">
        <f>市町村別自殺者集計表!AG131</f>
        <v>5</v>
      </c>
      <c r="J195" s="293">
        <f>市町村別自殺者集計表!AH131</f>
        <v>25</v>
      </c>
      <c r="K195" s="294">
        <f>市町村別自殺者集計表!AI131</f>
        <v>0</v>
      </c>
    </row>
    <row r="196" spans="2:28" x14ac:dyDescent="0.2">
      <c r="B196" s="601" t="s">
        <v>411</v>
      </c>
      <c r="C196" s="312" t="s">
        <v>426</v>
      </c>
      <c r="D196" s="558">
        <f t="shared" si="14"/>
        <v>76</v>
      </c>
      <c r="E196" s="289">
        <f>市町村別自殺者集計表!AC132</f>
        <v>48</v>
      </c>
      <c r="F196" s="289">
        <f>市町村別自殺者集計表!AD132</f>
        <v>5</v>
      </c>
      <c r="G196" s="289">
        <f>市町村別自殺者集計表!AE132</f>
        <v>5</v>
      </c>
      <c r="H196" s="289">
        <f>市町村別自殺者集計表!AF132</f>
        <v>3</v>
      </c>
      <c r="I196" s="289">
        <f>市町村別自殺者集計表!AG132</f>
        <v>1</v>
      </c>
      <c r="J196" s="289">
        <f>市町村別自殺者集計表!AH132</f>
        <v>14</v>
      </c>
      <c r="K196" s="290">
        <f>市町村別自殺者集計表!AI132</f>
        <v>0</v>
      </c>
    </row>
    <row r="197" spans="2:28" x14ac:dyDescent="0.2">
      <c r="B197" s="599"/>
      <c r="C197" s="313" t="s">
        <v>427</v>
      </c>
      <c r="D197" s="556">
        <f t="shared" si="14"/>
        <v>37</v>
      </c>
      <c r="E197" s="291">
        <f>市町村別自殺者集計表!AC133</f>
        <v>26</v>
      </c>
      <c r="F197" s="291">
        <f>市町村別自殺者集計表!AD133</f>
        <v>6</v>
      </c>
      <c r="G197" s="291">
        <f>市町村別自殺者集計表!AE133</f>
        <v>0</v>
      </c>
      <c r="H197" s="291">
        <f>市町村別自殺者集計表!AF133</f>
        <v>2</v>
      </c>
      <c r="I197" s="291">
        <f>市町村別自殺者集計表!AG133</f>
        <v>0</v>
      </c>
      <c r="J197" s="291">
        <f>市町村別自殺者集計表!AH133</f>
        <v>3</v>
      </c>
      <c r="K197" s="292">
        <f>市町村別自殺者集計表!AI133</f>
        <v>0</v>
      </c>
    </row>
    <row r="198" spans="2:28" x14ac:dyDescent="0.2">
      <c r="B198" s="600"/>
      <c r="C198" s="314" t="s">
        <v>416</v>
      </c>
      <c r="D198" s="557">
        <f t="shared" si="14"/>
        <v>113</v>
      </c>
      <c r="E198" s="293">
        <f>市町村別自殺者集計表!AC134</f>
        <v>74</v>
      </c>
      <c r="F198" s="293">
        <f>市町村別自殺者集計表!AD134</f>
        <v>11</v>
      </c>
      <c r="G198" s="293">
        <f>市町村別自殺者集計表!AE134</f>
        <v>5</v>
      </c>
      <c r="H198" s="293">
        <f>市町村別自殺者集計表!AF134</f>
        <v>5</v>
      </c>
      <c r="I198" s="293">
        <f>市町村別自殺者集計表!AG134</f>
        <v>1</v>
      </c>
      <c r="J198" s="293">
        <f>市町村別自殺者集計表!AH134</f>
        <v>17</v>
      </c>
      <c r="K198" s="294">
        <f>市町村別自殺者集計表!AI134</f>
        <v>0</v>
      </c>
    </row>
    <row r="199" spans="2:28" x14ac:dyDescent="0.2">
      <c r="B199" s="601" t="s">
        <v>412</v>
      </c>
      <c r="C199" s="315" t="s">
        <v>426</v>
      </c>
      <c r="D199" s="559">
        <f t="shared" si="14"/>
        <v>76</v>
      </c>
      <c r="E199" s="263">
        <f>市町村別自殺者集計表!AC135</f>
        <v>49</v>
      </c>
      <c r="F199" s="263">
        <f>市町村別自殺者集計表!AD135</f>
        <v>4</v>
      </c>
      <c r="G199" s="263">
        <f>市町村別自殺者集計表!AE135</f>
        <v>1</v>
      </c>
      <c r="H199" s="263">
        <f>市町村別自殺者集計表!AF135</f>
        <v>3</v>
      </c>
      <c r="I199" s="263">
        <f>市町村別自殺者集計表!AG135</f>
        <v>0</v>
      </c>
      <c r="J199" s="263">
        <f>市町村別自殺者集計表!AH135</f>
        <v>19</v>
      </c>
      <c r="K199" s="264">
        <f>市町村別自殺者集計表!AI135</f>
        <v>0</v>
      </c>
    </row>
    <row r="200" spans="2:28" x14ac:dyDescent="0.2">
      <c r="B200" s="599"/>
      <c r="C200" s="316" t="s">
        <v>427</v>
      </c>
      <c r="D200" s="560">
        <f t="shared" si="14"/>
        <v>47</v>
      </c>
      <c r="E200" s="278">
        <f>市町村別自殺者集計表!AC136</f>
        <v>34</v>
      </c>
      <c r="F200" s="278">
        <f>市町村別自殺者集計表!AD136</f>
        <v>5</v>
      </c>
      <c r="G200" s="278">
        <f>市町村別自殺者集計表!AE136</f>
        <v>1</v>
      </c>
      <c r="H200" s="278">
        <f>市町村別自殺者集計表!AF136</f>
        <v>0</v>
      </c>
      <c r="I200" s="278">
        <f>市町村別自殺者集計表!AG136</f>
        <v>0</v>
      </c>
      <c r="J200" s="278">
        <f>市町村別自殺者集計表!AH136</f>
        <v>7</v>
      </c>
      <c r="K200" s="279">
        <f>市町村別自殺者集計表!AI136</f>
        <v>0</v>
      </c>
    </row>
    <row r="201" spans="2:28" x14ac:dyDescent="0.2">
      <c r="B201" s="600"/>
      <c r="C201" s="314" t="s">
        <v>416</v>
      </c>
      <c r="D201" s="561">
        <f t="shared" si="14"/>
        <v>123</v>
      </c>
      <c r="E201" s="299">
        <f>市町村別自殺者集計表!AC137</f>
        <v>83</v>
      </c>
      <c r="F201" s="299">
        <f>市町村別自殺者集計表!AD137</f>
        <v>9</v>
      </c>
      <c r="G201" s="299">
        <f>市町村別自殺者集計表!AE137</f>
        <v>2</v>
      </c>
      <c r="H201" s="299">
        <f>市町村別自殺者集計表!AF137</f>
        <v>3</v>
      </c>
      <c r="I201" s="299">
        <f>市町村別自殺者集計表!AG137</f>
        <v>0</v>
      </c>
      <c r="J201" s="299">
        <f>市町村別自殺者集計表!AH137</f>
        <v>26</v>
      </c>
      <c r="K201" s="300">
        <f>市町村別自殺者集計表!AI137</f>
        <v>0</v>
      </c>
      <c r="T201" s="476" t="s">
        <v>539</v>
      </c>
    </row>
    <row r="202" spans="2:28" x14ac:dyDescent="0.2">
      <c r="B202" s="601" t="s">
        <v>413</v>
      </c>
      <c r="C202" s="315" t="s">
        <v>426</v>
      </c>
      <c r="D202" s="559">
        <f t="shared" si="14"/>
        <v>93</v>
      </c>
      <c r="E202" s="263">
        <f>市町村別自殺者集計表!AC138</f>
        <v>53</v>
      </c>
      <c r="F202" s="263">
        <f>市町村別自殺者集計表!AD138</f>
        <v>8</v>
      </c>
      <c r="G202" s="263">
        <f>市町村別自殺者集計表!AE138</f>
        <v>6</v>
      </c>
      <c r="H202" s="263">
        <f>市町村別自殺者集計表!AF138</f>
        <v>4</v>
      </c>
      <c r="I202" s="263">
        <f>市町村別自殺者集計表!AG138</f>
        <v>4</v>
      </c>
      <c r="J202" s="263">
        <f>市町村別自殺者集計表!AH138</f>
        <v>18</v>
      </c>
      <c r="K202" s="264">
        <f>市町村別自殺者集計表!AI138</f>
        <v>0</v>
      </c>
      <c r="S202" s="190"/>
      <c r="T202" s="302" t="s">
        <v>135</v>
      </c>
      <c r="U202" s="302" t="s">
        <v>136</v>
      </c>
      <c r="V202" s="302" t="s">
        <v>137</v>
      </c>
      <c r="W202" s="302" t="s">
        <v>138</v>
      </c>
      <c r="X202" s="302" t="s">
        <v>139</v>
      </c>
      <c r="Y202" s="302" t="s">
        <v>5</v>
      </c>
      <c r="Z202" s="302" t="s">
        <v>6</v>
      </c>
      <c r="AA202" s="302" t="s">
        <v>24</v>
      </c>
      <c r="AB202" s="192"/>
    </row>
    <row r="203" spans="2:28" x14ac:dyDescent="0.2">
      <c r="B203" s="599"/>
      <c r="C203" s="316" t="s">
        <v>427</v>
      </c>
      <c r="D203" s="560">
        <f t="shared" si="14"/>
        <v>48</v>
      </c>
      <c r="E203" s="278">
        <f>市町村別自殺者集計表!AC139</f>
        <v>37</v>
      </c>
      <c r="F203" s="278">
        <f>市町村別自殺者集計表!AD139</f>
        <v>2</v>
      </c>
      <c r="G203" s="278">
        <f>市町村別自殺者集計表!AE139</f>
        <v>1</v>
      </c>
      <c r="H203" s="278">
        <f>市町村別自殺者集計表!AF139</f>
        <v>5</v>
      </c>
      <c r="I203" s="278">
        <f>市町村別自殺者集計表!AG139</f>
        <v>0</v>
      </c>
      <c r="J203" s="278">
        <f>市町村別自殺者集計表!AH139</f>
        <v>3</v>
      </c>
      <c r="K203" s="279">
        <f>市町村別自殺者集計表!AI139</f>
        <v>0</v>
      </c>
      <c r="S203" s="191" t="str">
        <f>R165</f>
        <v>R3</v>
      </c>
      <c r="T203" s="303">
        <f>U212</f>
        <v>812</v>
      </c>
      <c r="U203" s="303">
        <f t="shared" ref="U203:Z203" si="15">V212</f>
        <v>260</v>
      </c>
      <c r="V203" s="303">
        <f t="shared" si="15"/>
        <v>51</v>
      </c>
      <c r="W203" s="303">
        <f t="shared" si="15"/>
        <v>44</v>
      </c>
      <c r="X203" s="303">
        <f t="shared" si="15"/>
        <v>30</v>
      </c>
      <c r="Y203" s="303">
        <f t="shared" si="15"/>
        <v>221</v>
      </c>
      <c r="Z203" s="303">
        <f t="shared" si="15"/>
        <v>0</v>
      </c>
      <c r="AA203" s="303">
        <f>T212</f>
        <v>1418</v>
      </c>
      <c r="AB203" s="198"/>
    </row>
    <row r="204" spans="2:28" x14ac:dyDescent="0.2">
      <c r="B204" s="600"/>
      <c r="C204" s="314" t="s">
        <v>416</v>
      </c>
      <c r="D204" s="561">
        <f t="shared" si="14"/>
        <v>141</v>
      </c>
      <c r="E204" s="299">
        <f>市町村別自殺者集計表!AC140</f>
        <v>90</v>
      </c>
      <c r="F204" s="299">
        <f>市町村別自殺者集計表!AD140</f>
        <v>10</v>
      </c>
      <c r="G204" s="299">
        <f>市町村別自殺者集計表!AE140</f>
        <v>7</v>
      </c>
      <c r="H204" s="299">
        <f>市町村別自殺者集計表!AF140</f>
        <v>9</v>
      </c>
      <c r="I204" s="299">
        <f>市町村別自殺者集計表!AG140</f>
        <v>4</v>
      </c>
      <c r="J204" s="299">
        <f>市町村別自殺者集計表!AH140</f>
        <v>21</v>
      </c>
      <c r="K204" s="300">
        <f>市町村別自殺者集計表!AI140</f>
        <v>0</v>
      </c>
      <c r="S204" s="191" t="str">
        <f>R166</f>
        <v>R5</v>
      </c>
      <c r="T204" s="303">
        <f>E213</f>
        <v>972</v>
      </c>
      <c r="U204" s="303">
        <f t="shared" ref="U204:Z204" si="16">F213</f>
        <v>81</v>
      </c>
      <c r="V204" s="303">
        <f t="shared" si="16"/>
        <v>59</v>
      </c>
      <c r="W204" s="303">
        <f t="shared" si="16"/>
        <v>59</v>
      </c>
      <c r="X204" s="303">
        <f t="shared" si="16"/>
        <v>28</v>
      </c>
      <c r="Y204" s="303">
        <f t="shared" si="16"/>
        <v>235</v>
      </c>
      <c r="Z204" s="303">
        <f t="shared" si="16"/>
        <v>0</v>
      </c>
      <c r="AA204" s="303">
        <f>D213</f>
        <v>1434</v>
      </c>
      <c r="AB204" s="198"/>
    </row>
    <row r="205" spans="2:28" x14ac:dyDescent="0.2">
      <c r="B205" s="601" t="s">
        <v>414</v>
      </c>
      <c r="C205" s="315" t="s">
        <v>426</v>
      </c>
      <c r="D205" s="559">
        <f t="shared" si="14"/>
        <v>54</v>
      </c>
      <c r="E205" s="263">
        <f>市町村別自殺者集計表!AC141</f>
        <v>37</v>
      </c>
      <c r="F205" s="263">
        <f>市町村別自殺者集計表!AD141</f>
        <v>1</v>
      </c>
      <c r="G205" s="263">
        <f>市町村別自殺者集計表!AE141</f>
        <v>2</v>
      </c>
      <c r="H205" s="263">
        <f>市町村別自殺者集計表!AF141</f>
        <v>3</v>
      </c>
      <c r="I205" s="263">
        <f>市町村別自殺者集計表!AG141</f>
        <v>1</v>
      </c>
      <c r="J205" s="263">
        <f>市町村別自殺者集計表!AH141</f>
        <v>10</v>
      </c>
      <c r="K205" s="264">
        <f>市町村別自殺者集計表!AI141</f>
        <v>0</v>
      </c>
    </row>
    <row r="206" spans="2:28" x14ac:dyDescent="0.2">
      <c r="B206" s="599"/>
      <c r="C206" s="316" t="s">
        <v>427</v>
      </c>
      <c r="D206" s="560">
        <f t="shared" si="14"/>
        <v>50</v>
      </c>
      <c r="E206" s="278">
        <f>市町村別自殺者集計表!AC142</f>
        <v>39</v>
      </c>
      <c r="F206" s="278">
        <f>市町村別自殺者集計表!AD142</f>
        <v>2</v>
      </c>
      <c r="G206" s="278">
        <f>市町村別自殺者集計表!AE142</f>
        <v>2</v>
      </c>
      <c r="H206" s="278">
        <f>市町村別自殺者集計表!AF142</f>
        <v>2</v>
      </c>
      <c r="I206" s="278">
        <f>市町村別自殺者集計表!AG142</f>
        <v>0</v>
      </c>
      <c r="J206" s="278">
        <f>市町村別自殺者集計表!AH142</f>
        <v>5</v>
      </c>
      <c r="K206" s="279">
        <f>市町村別自殺者集計表!AI142</f>
        <v>0</v>
      </c>
    </row>
    <row r="207" spans="2:28" x14ac:dyDescent="0.2">
      <c r="B207" s="600"/>
      <c r="C207" s="314" t="s">
        <v>416</v>
      </c>
      <c r="D207" s="561">
        <f t="shared" si="14"/>
        <v>104</v>
      </c>
      <c r="E207" s="299">
        <f>市町村別自殺者集計表!AC143</f>
        <v>76</v>
      </c>
      <c r="F207" s="299">
        <f>市町村別自殺者集計表!AD143</f>
        <v>3</v>
      </c>
      <c r="G207" s="299">
        <f>市町村別自殺者集計表!AE143</f>
        <v>4</v>
      </c>
      <c r="H207" s="299">
        <f>市町村別自殺者集計表!AF143</f>
        <v>5</v>
      </c>
      <c r="I207" s="299">
        <f>市町村別自殺者集計表!AG143</f>
        <v>1</v>
      </c>
      <c r="J207" s="299">
        <f>市町村別自殺者集計表!AH143</f>
        <v>15</v>
      </c>
      <c r="K207" s="300">
        <f>市町村別自殺者集計表!AI143</f>
        <v>0</v>
      </c>
    </row>
    <row r="208" spans="2:28" x14ac:dyDescent="0.2">
      <c r="B208" s="601" t="s">
        <v>415</v>
      </c>
      <c r="C208" s="315" t="s">
        <v>426</v>
      </c>
      <c r="D208" s="559">
        <f t="shared" si="14"/>
        <v>31</v>
      </c>
      <c r="E208" s="263">
        <f>市町村別自殺者集計表!AC144</f>
        <v>19</v>
      </c>
      <c r="F208" s="263">
        <f>市町村別自殺者集計表!AD144</f>
        <v>2</v>
      </c>
      <c r="G208" s="263">
        <f>市町村別自殺者集計表!AE144</f>
        <v>3</v>
      </c>
      <c r="H208" s="263">
        <f>市町村別自殺者集計表!AF144</f>
        <v>1</v>
      </c>
      <c r="I208" s="263">
        <f>市町村別自殺者集計表!AG144</f>
        <v>0</v>
      </c>
      <c r="J208" s="263">
        <f>市町村別自殺者集計表!AH144</f>
        <v>6</v>
      </c>
      <c r="K208" s="264">
        <f>市町村別自殺者集計表!AI144</f>
        <v>0</v>
      </c>
      <c r="S208" s="476" t="s">
        <v>543</v>
      </c>
      <c r="AA208" s="152" t="s">
        <v>475</v>
      </c>
    </row>
    <row r="209" spans="2:27" x14ac:dyDescent="0.2">
      <c r="B209" s="599"/>
      <c r="C209" s="316" t="s">
        <v>427</v>
      </c>
      <c r="D209" s="560">
        <f t="shared" si="14"/>
        <v>28</v>
      </c>
      <c r="E209" s="278">
        <f>市町村別自殺者集計表!AC145</f>
        <v>23</v>
      </c>
      <c r="F209" s="278">
        <f>市町村別自殺者集計表!AD145</f>
        <v>2</v>
      </c>
      <c r="G209" s="278">
        <f>市町村別自殺者集計表!AE145</f>
        <v>1</v>
      </c>
      <c r="H209" s="278">
        <f>市町村別自殺者集計表!AF145</f>
        <v>0</v>
      </c>
      <c r="I209" s="278">
        <f>市町村別自殺者集計表!AG145</f>
        <v>0</v>
      </c>
      <c r="J209" s="278">
        <f>市町村別自殺者集計表!AH145</f>
        <v>2</v>
      </c>
      <c r="K209" s="279">
        <f>市町村別自殺者集計表!AI145</f>
        <v>0</v>
      </c>
      <c r="S209" s="198"/>
      <c r="T209" s="198" t="s">
        <v>478</v>
      </c>
      <c r="U209" s="198" t="s">
        <v>135</v>
      </c>
      <c r="V209" s="198" t="s">
        <v>136</v>
      </c>
      <c r="W209" s="198" t="s">
        <v>137</v>
      </c>
      <c r="X209" s="198" t="s">
        <v>138</v>
      </c>
      <c r="Y209" s="198" t="s">
        <v>139</v>
      </c>
      <c r="Z209" s="198" t="s">
        <v>5</v>
      </c>
      <c r="AA209" s="198" t="s">
        <v>6</v>
      </c>
    </row>
    <row r="210" spans="2:27" ht="13.8" thickBot="1" x14ac:dyDescent="0.25">
      <c r="B210" s="602"/>
      <c r="C210" s="314" t="s">
        <v>416</v>
      </c>
      <c r="D210" s="561">
        <f t="shared" si="14"/>
        <v>59</v>
      </c>
      <c r="E210" s="299">
        <f>市町村別自殺者集計表!AC146</f>
        <v>42</v>
      </c>
      <c r="F210" s="299">
        <f>市町村別自殺者集計表!AD146</f>
        <v>4</v>
      </c>
      <c r="G210" s="299">
        <f>市町村別自殺者集計表!AE146</f>
        <v>4</v>
      </c>
      <c r="H210" s="299">
        <f>市町村別自殺者集計表!AF146</f>
        <v>1</v>
      </c>
      <c r="I210" s="299">
        <f>市町村別自殺者集計表!AG146</f>
        <v>0</v>
      </c>
      <c r="J210" s="299">
        <f>市町村別自殺者集計表!AH146</f>
        <v>8</v>
      </c>
      <c r="K210" s="300">
        <f>市町村別自殺者集計表!AI146</f>
        <v>0</v>
      </c>
      <c r="S210" s="198" t="s">
        <v>489</v>
      </c>
      <c r="T210" s="198">
        <f>IF($V$3=50,旧年度集計!C37,T95)</f>
        <v>909</v>
      </c>
      <c r="U210" s="198">
        <f>IF($V$3=50,旧年度集計!D37,AD440)</f>
        <v>476</v>
      </c>
      <c r="V210" s="198">
        <f>IF($V$3=50,旧年度集計!E37,AE440)</f>
        <v>151</v>
      </c>
      <c r="W210" s="198">
        <f>IF($V$3=50,旧年度集計!F37,AF440)</f>
        <v>42</v>
      </c>
      <c r="X210" s="198">
        <f>IF($V$3=50,旧年度集計!G37,AG440)</f>
        <v>32</v>
      </c>
      <c r="Y210" s="198">
        <f>IF($V$3=50,旧年度集計!H37,AH440)</f>
        <v>28</v>
      </c>
      <c r="Z210" s="198">
        <f>IF($V$3=50,旧年度集計!I37,AI440)</f>
        <v>180</v>
      </c>
      <c r="AA210" s="198">
        <f>IF($V$3=50,旧年度集計!J37,AJ440)</f>
        <v>0</v>
      </c>
    </row>
    <row r="211" spans="2:27" x14ac:dyDescent="0.2">
      <c r="B211" s="603" t="s">
        <v>416</v>
      </c>
      <c r="C211" s="317" t="s">
        <v>426</v>
      </c>
      <c r="D211" s="562">
        <f>SUM(D175,D178,D181,D184,D187,D190,D193,D196,D199,D202,D205,D208)</f>
        <v>929</v>
      </c>
      <c r="E211" s="275">
        <f t="shared" ref="E211:K213" si="17">SUM(E175,E178,E181,E184,E187,E190,E193,E196,E199,E202,E205,E208)</f>
        <v>572</v>
      </c>
      <c r="F211" s="275">
        <f t="shared" si="17"/>
        <v>53</v>
      </c>
      <c r="G211" s="275">
        <f t="shared" si="17"/>
        <v>48</v>
      </c>
      <c r="H211" s="275">
        <f t="shared" si="17"/>
        <v>43</v>
      </c>
      <c r="I211" s="275">
        <f t="shared" si="17"/>
        <v>28</v>
      </c>
      <c r="J211" s="275">
        <f t="shared" si="17"/>
        <v>185</v>
      </c>
      <c r="K211" s="276">
        <f t="shared" si="17"/>
        <v>0</v>
      </c>
      <c r="S211" s="198" t="s">
        <v>490</v>
      </c>
      <c r="T211" s="198">
        <f>IF($V$3=50,旧年度集計!C38,T96)</f>
        <v>509</v>
      </c>
      <c r="U211" s="198">
        <f>IF($V$3=50,旧年度集計!D38,AD441)</f>
        <v>336</v>
      </c>
      <c r="V211" s="198">
        <f>IF($V$3=50,旧年度集計!E38,AE441)</f>
        <v>109</v>
      </c>
      <c r="W211" s="198">
        <f>IF($V$3=50,旧年度集計!F38,AF441)</f>
        <v>9</v>
      </c>
      <c r="X211" s="198">
        <f>IF($V$3=50,旧年度集計!G38,AG441)</f>
        <v>12</v>
      </c>
      <c r="Y211" s="198">
        <f>IF($V$3=50,旧年度集計!H38,AH441)</f>
        <v>2</v>
      </c>
      <c r="Z211" s="198">
        <f>IF($V$3=50,旧年度集計!I38,AI441)</f>
        <v>41</v>
      </c>
      <c r="AA211" s="198">
        <f>IF($V$3=50,旧年度集計!J38,AJ441)</f>
        <v>0</v>
      </c>
    </row>
    <row r="212" spans="2:27" ht="13.8" thickBot="1" x14ac:dyDescent="0.25">
      <c r="B212" s="599"/>
      <c r="C212" s="318" t="s">
        <v>427</v>
      </c>
      <c r="D212" s="563">
        <f>SUM(D176,D179,D182,D185,D188,D191,D194,D197,D200,D203,D206,D209)</f>
        <v>505</v>
      </c>
      <c r="E212" s="278">
        <f t="shared" si="17"/>
        <v>400</v>
      </c>
      <c r="F212" s="278">
        <f t="shared" si="17"/>
        <v>28</v>
      </c>
      <c r="G212" s="278">
        <f t="shared" si="17"/>
        <v>11</v>
      </c>
      <c r="H212" s="278">
        <f t="shared" si="17"/>
        <v>16</v>
      </c>
      <c r="I212" s="278">
        <f t="shared" si="17"/>
        <v>0</v>
      </c>
      <c r="J212" s="278">
        <f t="shared" si="17"/>
        <v>50</v>
      </c>
      <c r="K212" s="279">
        <f t="shared" si="17"/>
        <v>0</v>
      </c>
      <c r="S212" s="198" t="s">
        <v>478</v>
      </c>
      <c r="T212" s="198">
        <f>IF($V$3=50,旧年度集計!C39,T97)</f>
        <v>1418</v>
      </c>
      <c r="U212" s="198">
        <f>IF($V$3=50,旧年度集計!D39,AD442)</f>
        <v>812</v>
      </c>
      <c r="V212" s="198">
        <f>IF($V$3=50,旧年度集計!E39,AE442)</f>
        <v>260</v>
      </c>
      <c r="W212" s="198">
        <f>IF($V$3=50,旧年度集計!F39,AF442)</f>
        <v>51</v>
      </c>
      <c r="X212" s="198">
        <f>IF($V$3=50,旧年度集計!G39,AG442)</f>
        <v>44</v>
      </c>
      <c r="Y212" s="198">
        <f>IF($V$3=50,旧年度集計!H39,AH442)</f>
        <v>30</v>
      </c>
      <c r="Z212" s="198">
        <f>IF($V$3=50,旧年度集計!I39,AI442)</f>
        <v>221</v>
      </c>
      <c r="AA212" s="198">
        <f>IF($V$3=50,旧年度集計!J39,AJ442)</f>
        <v>0</v>
      </c>
    </row>
    <row r="213" spans="2:27" ht="13.8" thickBot="1" x14ac:dyDescent="0.25">
      <c r="B213" s="602"/>
      <c r="C213" s="319" t="s">
        <v>24</v>
      </c>
      <c r="D213" s="564">
        <f>SUM(D177,D180,D183,D186,D189,D192,D195,D198,D201,D204,D207,D210)</f>
        <v>1434</v>
      </c>
      <c r="E213" s="280">
        <f t="shared" si="17"/>
        <v>972</v>
      </c>
      <c r="F213" s="280">
        <f t="shared" si="17"/>
        <v>81</v>
      </c>
      <c r="G213" s="280">
        <f t="shared" si="17"/>
        <v>59</v>
      </c>
      <c r="H213" s="280">
        <f t="shared" si="17"/>
        <v>59</v>
      </c>
      <c r="I213" s="280">
        <f t="shared" si="17"/>
        <v>28</v>
      </c>
      <c r="J213" s="280">
        <f t="shared" si="17"/>
        <v>235</v>
      </c>
      <c r="K213" s="281">
        <f t="shared" si="17"/>
        <v>0</v>
      </c>
      <c r="S213" s="198"/>
      <c r="T213" s="198"/>
      <c r="U213" s="198"/>
      <c r="V213" s="198"/>
      <c r="W213" s="198"/>
      <c r="X213" s="198"/>
      <c r="Y213" s="198"/>
      <c r="Z213" s="198"/>
      <c r="AA213" s="198"/>
    </row>
    <row r="214" spans="2:27" x14ac:dyDescent="0.2">
      <c r="B214" s="306"/>
    </row>
    <row r="215" spans="2:27" ht="13.8" thickBot="1" x14ac:dyDescent="0.25">
      <c r="B215" s="307" t="s">
        <v>438</v>
      </c>
    </row>
    <row r="216" spans="2:27" ht="13.8" thickBot="1" x14ac:dyDescent="0.25">
      <c r="B216" s="227"/>
      <c r="C216" s="309"/>
      <c r="D216" s="554" t="s">
        <v>24</v>
      </c>
      <c r="E216" s="310" t="s">
        <v>439</v>
      </c>
      <c r="F216" s="230" t="s">
        <v>440</v>
      </c>
      <c r="G216" s="230" t="s">
        <v>441</v>
      </c>
      <c r="H216" s="230" t="s">
        <v>442</v>
      </c>
      <c r="I216" s="310" t="s">
        <v>443</v>
      </c>
      <c r="J216" s="230" t="s">
        <v>436</v>
      </c>
      <c r="K216" s="231" t="s">
        <v>437</v>
      </c>
    </row>
    <row r="217" spans="2:27" x14ac:dyDescent="0.2">
      <c r="B217" s="599" t="s">
        <v>56</v>
      </c>
      <c r="C217" s="312" t="s">
        <v>426</v>
      </c>
      <c r="D217" s="555">
        <f>D175</f>
        <v>89</v>
      </c>
      <c r="E217" s="289">
        <f>市町村別自殺者集計表!AJ111</f>
        <v>58</v>
      </c>
      <c r="F217" s="289">
        <f>市町村別自殺者集計表!AK111</f>
        <v>0</v>
      </c>
      <c r="G217" s="289">
        <f>市町村別自殺者集計表!AL111</f>
        <v>6</v>
      </c>
      <c r="H217" s="289">
        <f>市町村別自殺者集計表!AM111</f>
        <v>17</v>
      </c>
      <c r="I217" s="289">
        <f>市町村別自殺者集計表!AN111</f>
        <v>3</v>
      </c>
      <c r="J217" s="289">
        <f>市町村別自殺者集計表!AO111</f>
        <v>5</v>
      </c>
      <c r="K217" s="290">
        <f>市町村別自殺者集計表!AP111</f>
        <v>0</v>
      </c>
    </row>
    <row r="218" spans="2:27" x14ac:dyDescent="0.2">
      <c r="B218" s="599"/>
      <c r="C218" s="313" t="s">
        <v>427</v>
      </c>
      <c r="D218" s="556">
        <f t="shared" ref="D218:D252" si="18">D176</f>
        <v>36</v>
      </c>
      <c r="E218" s="291">
        <f>市町村別自殺者集計表!AJ112</f>
        <v>16</v>
      </c>
      <c r="F218" s="291">
        <f>市町村別自殺者集計表!AK112</f>
        <v>5</v>
      </c>
      <c r="G218" s="291">
        <f>市町村別自殺者集計表!AL112</f>
        <v>0</v>
      </c>
      <c r="H218" s="291">
        <f>市町村別自殺者集計表!AM112</f>
        <v>12</v>
      </c>
      <c r="I218" s="291">
        <f>市町村別自殺者集計表!AN112</f>
        <v>1</v>
      </c>
      <c r="J218" s="291">
        <f>市町村別自殺者集計表!AO112</f>
        <v>2</v>
      </c>
      <c r="K218" s="292">
        <f>市町村別自殺者集計表!AP112</f>
        <v>0</v>
      </c>
    </row>
    <row r="219" spans="2:27" x14ac:dyDescent="0.2">
      <c r="B219" s="600"/>
      <c r="C219" s="314" t="s">
        <v>416</v>
      </c>
      <c r="D219" s="557">
        <f t="shared" si="18"/>
        <v>125</v>
      </c>
      <c r="E219" s="293">
        <f>市町村別自殺者集計表!AJ113</f>
        <v>74</v>
      </c>
      <c r="F219" s="293">
        <f>市町村別自殺者集計表!AK113</f>
        <v>5</v>
      </c>
      <c r="G219" s="293">
        <f>市町村別自殺者集計表!AL113</f>
        <v>6</v>
      </c>
      <c r="H219" s="293">
        <f>市町村別自殺者集計表!AM113</f>
        <v>29</v>
      </c>
      <c r="I219" s="293">
        <f>市町村別自殺者集計表!AN113</f>
        <v>4</v>
      </c>
      <c r="J219" s="293">
        <f>市町村別自殺者集計表!AO113</f>
        <v>7</v>
      </c>
      <c r="K219" s="294">
        <f>市町村別自殺者集計表!AP113</f>
        <v>0</v>
      </c>
    </row>
    <row r="220" spans="2:27" x14ac:dyDescent="0.2">
      <c r="B220" s="601" t="s">
        <v>57</v>
      </c>
      <c r="C220" s="312" t="s">
        <v>426</v>
      </c>
      <c r="D220" s="558">
        <f t="shared" si="18"/>
        <v>86</v>
      </c>
      <c r="E220" s="289">
        <f>市町村別自殺者集計表!AJ114</f>
        <v>47</v>
      </c>
      <c r="F220" s="289">
        <f>市町村別自殺者集計表!AK114</f>
        <v>2</v>
      </c>
      <c r="G220" s="289">
        <f>市町村別自殺者集計表!AL114</f>
        <v>8</v>
      </c>
      <c r="H220" s="289">
        <f>市町村別自殺者集計表!AM114</f>
        <v>21</v>
      </c>
      <c r="I220" s="289">
        <f>市町村別自殺者集計表!AN114</f>
        <v>3</v>
      </c>
      <c r="J220" s="289">
        <f>市町村別自殺者集計表!AO114</f>
        <v>5</v>
      </c>
      <c r="K220" s="290">
        <f>市町村別自殺者集計表!AP114</f>
        <v>0</v>
      </c>
    </row>
    <row r="221" spans="2:27" x14ac:dyDescent="0.2">
      <c r="B221" s="599"/>
      <c r="C221" s="313" t="s">
        <v>427</v>
      </c>
      <c r="D221" s="556">
        <f t="shared" si="18"/>
        <v>45</v>
      </c>
      <c r="E221" s="291">
        <f>市町村別自殺者集計表!AJ115</f>
        <v>28</v>
      </c>
      <c r="F221" s="291">
        <f>市町村別自殺者集計表!AK115</f>
        <v>2</v>
      </c>
      <c r="G221" s="291">
        <f>市町村別自殺者集計表!AL115</f>
        <v>0</v>
      </c>
      <c r="H221" s="291">
        <f>市町村別自殺者集計表!AM115</f>
        <v>6</v>
      </c>
      <c r="I221" s="291">
        <f>市町村別自殺者集計表!AN115</f>
        <v>3</v>
      </c>
      <c r="J221" s="291">
        <f>市町村別自殺者集計表!AO115</f>
        <v>6</v>
      </c>
      <c r="K221" s="292">
        <f>市町村別自殺者集計表!AP115</f>
        <v>0</v>
      </c>
    </row>
    <row r="222" spans="2:27" x14ac:dyDescent="0.2">
      <c r="B222" s="600"/>
      <c r="C222" s="314" t="s">
        <v>416</v>
      </c>
      <c r="D222" s="557">
        <f t="shared" si="18"/>
        <v>131</v>
      </c>
      <c r="E222" s="293">
        <f>市町村別自殺者集計表!AJ116</f>
        <v>75</v>
      </c>
      <c r="F222" s="293">
        <f>市町村別自殺者集計表!AK116</f>
        <v>4</v>
      </c>
      <c r="G222" s="293">
        <f>市町村別自殺者集計表!AL116</f>
        <v>8</v>
      </c>
      <c r="H222" s="293">
        <f>市町村別自殺者集計表!AM116</f>
        <v>27</v>
      </c>
      <c r="I222" s="293">
        <f>市町村別自殺者集計表!AN116</f>
        <v>6</v>
      </c>
      <c r="J222" s="293">
        <f>市町村別自殺者集計表!AO116</f>
        <v>11</v>
      </c>
      <c r="K222" s="294">
        <f>市町村別自殺者集計表!AP116</f>
        <v>0</v>
      </c>
    </row>
    <row r="223" spans="2:27" x14ac:dyDescent="0.2">
      <c r="B223" s="601" t="s">
        <v>58</v>
      </c>
      <c r="C223" s="315" t="s">
        <v>426</v>
      </c>
      <c r="D223" s="559">
        <f t="shared" si="18"/>
        <v>85</v>
      </c>
      <c r="E223" s="263">
        <f>市町村別自殺者集計表!AJ117</f>
        <v>55</v>
      </c>
      <c r="F223" s="263">
        <f>市町村別自殺者集計表!AK117</f>
        <v>0</v>
      </c>
      <c r="G223" s="263">
        <f>市町村別自殺者集計表!AL117</f>
        <v>7</v>
      </c>
      <c r="H223" s="263">
        <f>市町村別自殺者集計表!AM117</f>
        <v>17</v>
      </c>
      <c r="I223" s="263">
        <f>市町村別自殺者集計表!AN117</f>
        <v>3</v>
      </c>
      <c r="J223" s="263">
        <f>市町村別自殺者集計表!AO117</f>
        <v>3</v>
      </c>
      <c r="K223" s="264">
        <f>市町村別自殺者集計表!AP117</f>
        <v>0</v>
      </c>
    </row>
    <row r="224" spans="2:27" x14ac:dyDescent="0.2">
      <c r="B224" s="599"/>
      <c r="C224" s="316" t="s">
        <v>427</v>
      </c>
      <c r="D224" s="560">
        <f t="shared" si="18"/>
        <v>37</v>
      </c>
      <c r="E224" s="278">
        <f>市町村別自殺者集計表!AJ118</f>
        <v>23</v>
      </c>
      <c r="F224" s="278">
        <f>市町村別自殺者集計表!AK118</f>
        <v>2</v>
      </c>
      <c r="G224" s="278">
        <f>市町村別自殺者集計表!AL118</f>
        <v>1</v>
      </c>
      <c r="H224" s="278">
        <f>市町村別自殺者集計表!AM118</f>
        <v>9</v>
      </c>
      <c r="I224" s="278">
        <f>市町村別自殺者集計表!AN118</f>
        <v>1</v>
      </c>
      <c r="J224" s="278">
        <f>市町村別自殺者集計表!AO118</f>
        <v>1</v>
      </c>
      <c r="K224" s="279">
        <f>市町村別自殺者集計表!AP118</f>
        <v>0</v>
      </c>
    </row>
    <row r="225" spans="2:27" x14ac:dyDescent="0.2">
      <c r="B225" s="600"/>
      <c r="C225" s="314" t="s">
        <v>416</v>
      </c>
      <c r="D225" s="561">
        <f t="shared" si="18"/>
        <v>122</v>
      </c>
      <c r="E225" s="299">
        <f>市町村別自殺者集計表!AJ119</f>
        <v>78</v>
      </c>
      <c r="F225" s="299">
        <f>市町村別自殺者集計表!AK119</f>
        <v>2</v>
      </c>
      <c r="G225" s="299">
        <f>市町村別自殺者集計表!AL119</f>
        <v>8</v>
      </c>
      <c r="H225" s="299">
        <f>市町村別自殺者集計表!AM119</f>
        <v>26</v>
      </c>
      <c r="I225" s="299">
        <f>市町村別自殺者集計表!AN119</f>
        <v>4</v>
      </c>
      <c r="J225" s="299">
        <f>市町村別自殺者集計表!AO119</f>
        <v>4</v>
      </c>
      <c r="K225" s="300">
        <f>市町村別自殺者集計表!AP119</f>
        <v>0</v>
      </c>
    </row>
    <row r="226" spans="2:27" x14ac:dyDescent="0.2">
      <c r="B226" s="601" t="s">
        <v>420</v>
      </c>
      <c r="C226" s="315" t="s">
        <v>426</v>
      </c>
      <c r="D226" s="559">
        <f t="shared" si="18"/>
        <v>94</v>
      </c>
      <c r="E226" s="263">
        <f>市町村別自殺者集計表!AJ120</f>
        <v>64</v>
      </c>
      <c r="F226" s="263">
        <f>市町村別自殺者集計表!AK120</f>
        <v>0</v>
      </c>
      <c r="G226" s="263">
        <f>市町村別自殺者集計表!AL120</f>
        <v>10</v>
      </c>
      <c r="H226" s="263">
        <f>市町村別自殺者集計表!AM120</f>
        <v>14</v>
      </c>
      <c r="I226" s="263">
        <f>市町村別自殺者集計表!AN120</f>
        <v>3</v>
      </c>
      <c r="J226" s="263">
        <f>市町村別自殺者集計表!AO120</f>
        <v>3</v>
      </c>
      <c r="K226" s="264">
        <f>市町村別自殺者集計表!AP120</f>
        <v>0</v>
      </c>
    </row>
    <row r="227" spans="2:27" x14ac:dyDescent="0.2">
      <c r="B227" s="599"/>
      <c r="C227" s="316" t="s">
        <v>427</v>
      </c>
      <c r="D227" s="560">
        <f t="shared" si="18"/>
        <v>44</v>
      </c>
      <c r="E227" s="278">
        <f>市町村別自殺者集計表!AJ121</f>
        <v>32</v>
      </c>
      <c r="F227" s="278">
        <f>市町村別自殺者集計表!AK121</f>
        <v>0</v>
      </c>
      <c r="G227" s="278">
        <f>市町村別自殺者集計表!AL121</f>
        <v>2</v>
      </c>
      <c r="H227" s="278">
        <f>市町村別自殺者集計表!AM121</f>
        <v>8</v>
      </c>
      <c r="I227" s="278">
        <f>市町村別自殺者集計表!AN121</f>
        <v>0</v>
      </c>
      <c r="J227" s="278">
        <f>市町村別自殺者集計表!AO121</f>
        <v>2</v>
      </c>
      <c r="K227" s="279">
        <f>市町村別自殺者集計表!AP121</f>
        <v>0</v>
      </c>
    </row>
    <row r="228" spans="2:27" x14ac:dyDescent="0.2">
      <c r="B228" s="600"/>
      <c r="C228" s="314" t="s">
        <v>416</v>
      </c>
      <c r="D228" s="561">
        <f t="shared" si="18"/>
        <v>138</v>
      </c>
      <c r="E228" s="299">
        <f>市町村別自殺者集計表!AJ122</f>
        <v>96</v>
      </c>
      <c r="F228" s="299">
        <f>市町村別自殺者集計表!AK122</f>
        <v>0</v>
      </c>
      <c r="G228" s="299">
        <f>市町村別自殺者集計表!AL122</f>
        <v>12</v>
      </c>
      <c r="H228" s="299">
        <f>市町村別自殺者集計表!AM122</f>
        <v>22</v>
      </c>
      <c r="I228" s="299">
        <f>市町村別自殺者集計表!AN122</f>
        <v>3</v>
      </c>
      <c r="J228" s="299">
        <f>市町村別自殺者集計表!AO122</f>
        <v>5</v>
      </c>
      <c r="K228" s="300">
        <f>市町村別自殺者集計表!AP122</f>
        <v>0</v>
      </c>
    </row>
    <row r="229" spans="2:27" x14ac:dyDescent="0.2">
      <c r="B229" s="601" t="s">
        <v>421</v>
      </c>
      <c r="C229" s="315" t="s">
        <v>426</v>
      </c>
      <c r="D229" s="559">
        <f t="shared" si="18"/>
        <v>94</v>
      </c>
      <c r="E229" s="263">
        <f>市町村別自殺者集計表!AJ123</f>
        <v>60</v>
      </c>
      <c r="F229" s="263">
        <f>市町村別自殺者集計表!AK123</f>
        <v>3</v>
      </c>
      <c r="G229" s="263">
        <f>市町村別自殺者集計表!AL123</f>
        <v>10</v>
      </c>
      <c r="H229" s="263">
        <f>市町村別自殺者集計表!AM123</f>
        <v>18</v>
      </c>
      <c r="I229" s="263">
        <f>市町村別自殺者集計表!AN123</f>
        <v>1</v>
      </c>
      <c r="J229" s="263">
        <f>市町村別自殺者集計表!AO123</f>
        <v>2</v>
      </c>
      <c r="K229" s="264">
        <f>市町村別自殺者集計表!AP123</f>
        <v>0</v>
      </c>
    </row>
    <row r="230" spans="2:27" x14ac:dyDescent="0.2">
      <c r="B230" s="599"/>
      <c r="C230" s="316" t="s">
        <v>427</v>
      </c>
      <c r="D230" s="560">
        <f t="shared" si="18"/>
        <v>46</v>
      </c>
      <c r="E230" s="278">
        <f>市町村別自殺者集計表!AJ124</f>
        <v>26</v>
      </c>
      <c r="F230" s="278">
        <f>市町村別自殺者集計表!AK124</f>
        <v>1</v>
      </c>
      <c r="G230" s="278">
        <f>市町村別自殺者集計表!AL124</f>
        <v>3</v>
      </c>
      <c r="H230" s="278">
        <f>市町村別自殺者集計表!AM124</f>
        <v>9</v>
      </c>
      <c r="I230" s="278">
        <f>市町村別自殺者集計表!AN124</f>
        <v>2</v>
      </c>
      <c r="J230" s="278">
        <f>市町村別自殺者集計表!AO124</f>
        <v>5</v>
      </c>
      <c r="K230" s="279">
        <f>市町村別自殺者集計表!AP124</f>
        <v>0</v>
      </c>
    </row>
    <row r="231" spans="2:27" x14ac:dyDescent="0.2">
      <c r="B231" s="600"/>
      <c r="C231" s="314" t="s">
        <v>416</v>
      </c>
      <c r="D231" s="561">
        <f t="shared" si="18"/>
        <v>140</v>
      </c>
      <c r="E231" s="299">
        <f>市町村別自殺者集計表!AJ125</f>
        <v>86</v>
      </c>
      <c r="F231" s="299">
        <f>市町村別自殺者集計表!AK125</f>
        <v>4</v>
      </c>
      <c r="G231" s="299">
        <f>市町村別自殺者集計表!AL125</f>
        <v>13</v>
      </c>
      <c r="H231" s="299">
        <f>市町村別自殺者集計表!AM125</f>
        <v>27</v>
      </c>
      <c r="I231" s="299">
        <f>市町村別自殺者集計表!AN125</f>
        <v>3</v>
      </c>
      <c r="J231" s="299">
        <f>市町村別自殺者集計表!AO125</f>
        <v>7</v>
      </c>
      <c r="K231" s="300">
        <f>市町村別自殺者集計表!AP125</f>
        <v>0</v>
      </c>
    </row>
    <row r="232" spans="2:27" x14ac:dyDescent="0.2">
      <c r="B232" s="601" t="s">
        <v>422</v>
      </c>
      <c r="C232" s="315" t="s">
        <v>426</v>
      </c>
      <c r="D232" s="559">
        <f t="shared" si="18"/>
        <v>70</v>
      </c>
      <c r="E232" s="263">
        <f>市町村別自殺者集計表!AJ126</f>
        <v>39</v>
      </c>
      <c r="F232" s="263">
        <f>市町村別自殺者集計表!AK126</f>
        <v>0</v>
      </c>
      <c r="G232" s="263">
        <f>市町村別自殺者集計表!AL126</f>
        <v>7</v>
      </c>
      <c r="H232" s="263">
        <f>市町村別自殺者集計表!AM126</f>
        <v>15</v>
      </c>
      <c r="I232" s="263">
        <f>市町村別自殺者集計表!AN126</f>
        <v>5</v>
      </c>
      <c r="J232" s="263">
        <f>市町村別自殺者集計表!AO126</f>
        <v>4</v>
      </c>
      <c r="K232" s="264">
        <f>市町村別自殺者集計表!AP126</f>
        <v>0</v>
      </c>
    </row>
    <row r="233" spans="2:27" x14ac:dyDescent="0.2">
      <c r="B233" s="599"/>
      <c r="C233" s="316" t="s">
        <v>427</v>
      </c>
      <c r="D233" s="560">
        <f t="shared" si="18"/>
        <v>44</v>
      </c>
      <c r="E233" s="278">
        <f>市町村別自殺者集計表!AJ127</f>
        <v>23</v>
      </c>
      <c r="F233" s="278">
        <f>市町村別自殺者集計表!AK127</f>
        <v>6</v>
      </c>
      <c r="G233" s="278">
        <f>市町村別自殺者集計表!AL127</f>
        <v>3</v>
      </c>
      <c r="H233" s="278">
        <f>市町村別自殺者集計表!AM127</f>
        <v>10</v>
      </c>
      <c r="I233" s="278">
        <f>市町村別自殺者集計表!AN127</f>
        <v>0</v>
      </c>
      <c r="J233" s="278">
        <f>市町村別自殺者集計表!AO127</f>
        <v>2</v>
      </c>
      <c r="K233" s="279">
        <f>市町村別自殺者集計表!AP127</f>
        <v>0</v>
      </c>
    </row>
    <row r="234" spans="2:27" x14ac:dyDescent="0.2">
      <c r="B234" s="600"/>
      <c r="C234" s="314" t="s">
        <v>416</v>
      </c>
      <c r="D234" s="561">
        <f t="shared" si="18"/>
        <v>114</v>
      </c>
      <c r="E234" s="299">
        <f>市町村別自殺者集計表!AJ128</f>
        <v>62</v>
      </c>
      <c r="F234" s="299">
        <f>市町村別自殺者集計表!AK128</f>
        <v>6</v>
      </c>
      <c r="G234" s="299">
        <f>市町村別自殺者集計表!AL128</f>
        <v>10</v>
      </c>
      <c r="H234" s="299">
        <f>市町村別自殺者集計表!AM128</f>
        <v>25</v>
      </c>
      <c r="I234" s="299">
        <f>市町村別自殺者集計表!AN128</f>
        <v>5</v>
      </c>
      <c r="J234" s="299">
        <f>市町村別自殺者集計表!AO128</f>
        <v>6</v>
      </c>
      <c r="K234" s="300">
        <f>市町村別自殺者集計表!AP128</f>
        <v>0</v>
      </c>
    </row>
    <row r="235" spans="2:27" x14ac:dyDescent="0.2">
      <c r="B235" s="599" t="s">
        <v>410</v>
      </c>
      <c r="C235" s="312" t="s">
        <v>426</v>
      </c>
      <c r="D235" s="558">
        <f t="shared" si="18"/>
        <v>81</v>
      </c>
      <c r="E235" s="289">
        <f>市町村別自殺者集計表!AJ129</f>
        <v>55</v>
      </c>
      <c r="F235" s="289">
        <f>市町村別自殺者集計表!AK129</f>
        <v>1</v>
      </c>
      <c r="G235" s="289">
        <f>市町村別自殺者集計表!AL129</f>
        <v>1</v>
      </c>
      <c r="H235" s="289">
        <f>市町村別自殺者集計表!AM129</f>
        <v>14</v>
      </c>
      <c r="I235" s="289">
        <f>市町村別自殺者集計表!AN129</f>
        <v>3</v>
      </c>
      <c r="J235" s="289">
        <f>市町村別自殺者集計表!AO129</f>
        <v>7</v>
      </c>
      <c r="K235" s="290">
        <f>市町村別自殺者集計表!AP129</f>
        <v>0</v>
      </c>
    </row>
    <row r="236" spans="2:27" x14ac:dyDescent="0.2">
      <c r="B236" s="599"/>
      <c r="C236" s="313" t="s">
        <v>427</v>
      </c>
      <c r="D236" s="556">
        <f t="shared" si="18"/>
        <v>43</v>
      </c>
      <c r="E236" s="291">
        <f>市町村別自殺者集計表!AJ130</f>
        <v>29</v>
      </c>
      <c r="F236" s="291">
        <f>市町村別自殺者集計表!AK130</f>
        <v>1</v>
      </c>
      <c r="G236" s="291">
        <f>市町村別自殺者集計表!AL130</f>
        <v>1</v>
      </c>
      <c r="H236" s="291">
        <f>市町村別自殺者集計表!AM130</f>
        <v>9</v>
      </c>
      <c r="I236" s="291">
        <f>市町村別自殺者集計表!AN130</f>
        <v>1</v>
      </c>
      <c r="J236" s="291">
        <f>市町村別自殺者集計表!AO130</f>
        <v>2</v>
      </c>
      <c r="K236" s="292">
        <f>市町村別自殺者集計表!AP130</f>
        <v>0</v>
      </c>
      <c r="T236" s="476" t="s">
        <v>539</v>
      </c>
    </row>
    <row r="237" spans="2:27" x14ac:dyDescent="0.2">
      <c r="B237" s="600"/>
      <c r="C237" s="314" t="s">
        <v>416</v>
      </c>
      <c r="D237" s="557">
        <f t="shared" si="18"/>
        <v>124</v>
      </c>
      <c r="E237" s="293">
        <f>市町村別自殺者集計表!AJ131</f>
        <v>84</v>
      </c>
      <c r="F237" s="293">
        <f>市町村別自殺者集計表!AK131</f>
        <v>2</v>
      </c>
      <c r="G237" s="293">
        <f>市町村別自殺者集計表!AL131</f>
        <v>2</v>
      </c>
      <c r="H237" s="293">
        <f>市町村別自殺者集計表!AM131</f>
        <v>23</v>
      </c>
      <c r="I237" s="293">
        <f>市町村別自殺者集計表!AN131</f>
        <v>4</v>
      </c>
      <c r="J237" s="293">
        <f>市町村別自殺者集計表!AO131</f>
        <v>9</v>
      </c>
      <c r="K237" s="294">
        <f>市町村別自殺者集計表!AP131</f>
        <v>0</v>
      </c>
      <c r="S237" s="190"/>
      <c r="T237" s="302" t="s">
        <v>140</v>
      </c>
      <c r="U237" s="302" t="s">
        <v>141</v>
      </c>
      <c r="V237" s="302" t="s">
        <v>142</v>
      </c>
      <c r="W237" s="302" t="s">
        <v>143</v>
      </c>
      <c r="X237" s="302" t="s">
        <v>144</v>
      </c>
      <c r="Y237" s="302" t="s">
        <v>5</v>
      </c>
      <c r="Z237" s="302" t="s">
        <v>6</v>
      </c>
      <c r="AA237" s="302" t="s">
        <v>24</v>
      </c>
    </row>
    <row r="238" spans="2:27" x14ac:dyDescent="0.2">
      <c r="B238" s="601" t="s">
        <v>411</v>
      </c>
      <c r="C238" s="312" t="s">
        <v>426</v>
      </c>
      <c r="D238" s="558">
        <f t="shared" si="18"/>
        <v>76</v>
      </c>
      <c r="E238" s="289">
        <f>市町村別自殺者集計表!AJ132</f>
        <v>53</v>
      </c>
      <c r="F238" s="289">
        <f>市町村別自殺者集計表!AK132</f>
        <v>2</v>
      </c>
      <c r="G238" s="289">
        <f>市町村別自殺者集計表!AL132</f>
        <v>7</v>
      </c>
      <c r="H238" s="289">
        <f>市町村別自殺者集計表!AM132</f>
        <v>9</v>
      </c>
      <c r="I238" s="289">
        <f>市町村別自殺者集計表!AN132</f>
        <v>3</v>
      </c>
      <c r="J238" s="289">
        <f>市町村別自殺者集計表!AO132</f>
        <v>2</v>
      </c>
      <c r="K238" s="290">
        <f>市町村別自殺者集計表!AP132</f>
        <v>0</v>
      </c>
      <c r="S238" s="191" t="str">
        <f>R165</f>
        <v>R3</v>
      </c>
      <c r="T238" s="303">
        <f>U248</f>
        <v>872</v>
      </c>
      <c r="U238" s="303">
        <f t="shared" ref="U238:Z238" si="19">V248</f>
        <v>38</v>
      </c>
      <c r="V238" s="303">
        <f t="shared" si="19"/>
        <v>75</v>
      </c>
      <c r="W238" s="303">
        <f t="shared" si="19"/>
        <v>277</v>
      </c>
      <c r="X238" s="303">
        <f t="shared" si="19"/>
        <v>46</v>
      </c>
      <c r="Y238" s="303">
        <f t="shared" si="19"/>
        <v>109</v>
      </c>
      <c r="Z238" s="303">
        <f t="shared" si="19"/>
        <v>1</v>
      </c>
      <c r="AA238" s="303">
        <f>T248</f>
        <v>1418</v>
      </c>
    </row>
    <row r="239" spans="2:27" x14ac:dyDescent="0.2">
      <c r="B239" s="599"/>
      <c r="C239" s="313" t="s">
        <v>427</v>
      </c>
      <c r="D239" s="556">
        <f t="shared" si="18"/>
        <v>37</v>
      </c>
      <c r="E239" s="291">
        <f>市町村別自殺者集計表!AJ133</f>
        <v>19</v>
      </c>
      <c r="F239" s="291">
        <f>市町村別自殺者集計表!AK133</f>
        <v>2</v>
      </c>
      <c r="G239" s="291">
        <f>市町村別自殺者集計表!AL133</f>
        <v>0</v>
      </c>
      <c r="H239" s="291">
        <f>市町村別自殺者集計表!AM133</f>
        <v>14</v>
      </c>
      <c r="I239" s="291">
        <f>市町村別自殺者集計表!AN133</f>
        <v>0</v>
      </c>
      <c r="J239" s="291">
        <f>市町村別自殺者集計表!AO133</f>
        <v>2</v>
      </c>
      <c r="K239" s="292">
        <f>市町村別自殺者集計表!AP133</f>
        <v>0</v>
      </c>
      <c r="S239" s="191" t="str">
        <f>R166</f>
        <v>R5</v>
      </c>
      <c r="T239" s="303">
        <f>E255</f>
        <v>875</v>
      </c>
      <c r="U239" s="303">
        <f t="shared" ref="U239:Z239" si="20">F255</f>
        <v>43</v>
      </c>
      <c r="V239" s="303">
        <f t="shared" si="20"/>
        <v>85</v>
      </c>
      <c r="W239" s="303">
        <f t="shared" si="20"/>
        <v>300</v>
      </c>
      <c r="X239" s="303">
        <f t="shared" si="20"/>
        <v>48</v>
      </c>
      <c r="Y239" s="303">
        <f t="shared" si="20"/>
        <v>83</v>
      </c>
      <c r="Z239" s="303">
        <f t="shared" si="20"/>
        <v>0</v>
      </c>
      <c r="AA239" s="303">
        <f>D255</f>
        <v>1434</v>
      </c>
    </row>
    <row r="240" spans="2:27" x14ac:dyDescent="0.2">
      <c r="B240" s="600"/>
      <c r="C240" s="314" t="s">
        <v>416</v>
      </c>
      <c r="D240" s="557">
        <f t="shared" si="18"/>
        <v>113</v>
      </c>
      <c r="E240" s="293">
        <f>市町村別自殺者集計表!AJ134</f>
        <v>72</v>
      </c>
      <c r="F240" s="293">
        <f>市町村別自殺者集計表!AK134</f>
        <v>4</v>
      </c>
      <c r="G240" s="293">
        <f>市町村別自殺者集計表!AL134</f>
        <v>7</v>
      </c>
      <c r="H240" s="293">
        <f>市町村別自殺者集計表!AM134</f>
        <v>23</v>
      </c>
      <c r="I240" s="293">
        <f>市町村別自殺者集計表!AN134</f>
        <v>3</v>
      </c>
      <c r="J240" s="293">
        <f>市町村別自殺者集計表!AO134</f>
        <v>4</v>
      </c>
      <c r="K240" s="294">
        <f>市町村別自殺者集計表!AP134</f>
        <v>0</v>
      </c>
    </row>
    <row r="241" spans="2:29" x14ac:dyDescent="0.2">
      <c r="B241" s="601" t="s">
        <v>412</v>
      </c>
      <c r="C241" s="315" t="s">
        <v>426</v>
      </c>
      <c r="D241" s="559">
        <f t="shared" si="18"/>
        <v>76</v>
      </c>
      <c r="E241" s="263">
        <f>市町村別自殺者集計表!AJ135</f>
        <v>51</v>
      </c>
      <c r="F241" s="263">
        <f>市町村別自殺者集計表!AK135</f>
        <v>0</v>
      </c>
      <c r="G241" s="263">
        <f>市町村別自殺者集計表!AL135</f>
        <v>3</v>
      </c>
      <c r="H241" s="263">
        <f>市町村別自殺者集計表!AM135</f>
        <v>9</v>
      </c>
      <c r="I241" s="263">
        <f>市町村別自殺者集計表!AN135</f>
        <v>5</v>
      </c>
      <c r="J241" s="263">
        <f>市町村別自殺者集計表!AO135</f>
        <v>8</v>
      </c>
      <c r="K241" s="264">
        <f>市町村別自殺者集計表!AP135</f>
        <v>0</v>
      </c>
    </row>
    <row r="242" spans="2:29" x14ac:dyDescent="0.2">
      <c r="B242" s="599"/>
      <c r="C242" s="316" t="s">
        <v>427</v>
      </c>
      <c r="D242" s="560">
        <f t="shared" si="18"/>
        <v>47</v>
      </c>
      <c r="E242" s="278">
        <f>市町村別自殺者集計表!AJ136</f>
        <v>27</v>
      </c>
      <c r="F242" s="278">
        <f>市町村別自殺者集計表!AK136</f>
        <v>0</v>
      </c>
      <c r="G242" s="278">
        <f>市町村別自殺者集計表!AL136</f>
        <v>0</v>
      </c>
      <c r="H242" s="278">
        <f>市町村別自殺者集計表!AM136</f>
        <v>13</v>
      </c>
      <c r="I242" s="278">
        <f>市町村別自殺者集計表!AN136</f>
        <v>4</v>
      </c>
      <c r="J242" s="278">
        <f>市町村別自殺者集計表!AO136</f>
        <v>3</v>
      </c>
      <c r="K242" s="279">
        <f>市町村別自殺者集計表!AP136</f>
        <v>0</v>
      </c>
    </row>
    <row r="243" spans="2:29" x14ac:dyDescent="0.2">
      <c r="B243" s="600"/>
      <c r="C243" s="314" t="s">
        <v>416</v>
      </c>
      <c r="D243" s="561">
        <f t="shared" si="18"/>
        <v>123</v>
      </c>
      <c r="E243" s="299">
        <f>市町村別自殺者集計表!AJ137</f>
        <v>78</v>
      </c>
      <c r="F243" s="299">
        <f>市町村別自殺者集計表!AK137</f>
        <v>0</v>
      </c>
      <c r="G243" s="299">
        <f>市町村別自殺者集計表!AL137</f>
        <v>3</v>
      </c>
      <c r="H243" s="299">
        <f>市町村別自殺者集計表!AM137</f>
        <v>22</v>
      </c>
      <c r="I243" s="299">
        <f>市町村別自殺者集計表!AN137</f>
        <v>9</v>
      </c>
      <c r="J243" s="299">
        <f>市町村別自殺者集計表!AO137</f>
        <v>11</v>
      </c>
      <c r="K243" s="300">
        <f>市町村別自殺者集計表!AP137</f>
        <v>0</v>
      </c>
      <c r="S243" s="476" t="s">
        <v>544</v>
      </c>
      <c r="U243" s="152" t="s">
        <v>509</v>
      </c>
    </row>
    <row r="244" spans="2:29" ht="13.8" thickBot="1" x14ac:dyDescent="0.2">
      <c r="B244" s="601" t="s">
        <v>413</v>
      </c>
      <c r="C244" s="315" t="s">
        <v>426</v>
      </c>
      <c r="D244" s="559">
        <f t="shared" si="18"/>
        <v>93</v>
      </c>
      <c r="E244" s="263">
        <f>市町村別自殺者集計表!AJ138</f>
        <v>51</v>
      </c>
      <c r="F244" s="263">
        <f>市町村別自殺者集計表!AK138</f>
        <v>1</v>
      </c>
      <c r="G244" s="263">
        <f>市町村別自殺者集計表!AL138</f>
        <v>7</v>
      </c>
      <c r="H244" s="263">
        <f>市町村別自殺者集計表!AM138</f>
        <v>24</v>
      </c>
      <c r="I244" s="263">
        <f>市町村別自殺者集計表!AN138</f>
        <v>4</v>
      </c>
      <c r="J244" s="263">
        <f>市町村別自殺者集計表!AO138</f>
        <v>6</v>
      </c>
      <c r="K244" s="264">
        <f>市町村別自殺者集計表!AP138</f>
        <v>0</v>
      </c>
      <c r="R244" s="395" t="s">
        <v>521</v>
      </c>
      <c r="S244" s="395"/>
      <c r="T244" s="395"/>
      <c r="U244" s="395"/>
      <c r="V244" s="395"/>
      <c r="W244" s="395"/>
      <c r="X244" s="395"/>
      <c r="Y244" s="395"/>
      <c r="Z244" s="395"/>
      <c r="AA244" s="390" t="s">
        <v>454</v>
      </c>
    </row>
    <row r="245" spans="2:29" ht="13.8" thickBot="1" x14ac:dyDescent="0.25">
      <c r="B245" s="599"/>
      <c r="C245" s="316" t="s">
        <v>427</v>
      </c>
      <c r="D245" s="560">
        <f t="shared" si="18"/>
        <v>48</v>
      </c>
      <c r="E245" s="278">
        <f>市町村別自殺者集計表!AJ139</f>
        <v>33</v>
      </c>
      <c r="F245" s="278">
        <f>市町村別自殺者集計表!AK139</f>
        <v>2</v>
      </c>
      <c r="G245" s="278">
        <f>市町村別自殺者集計表!AL139</f>
        <v>0</v>
      </c>
      <c r="H245" s="278">
        <f>市町村別自殺者集計表!AM139</f>
        <v>8</v>
      </c>
      <c r="I245" s="278">
        <f>市町村別自殺者集計表!AN139</f>
        <v>1</v>
      </c>
      <c r="J245" s="278">
        <f>市町村別自殺者集計表!AO139</f>
        <v>4</v>
      </c>
      <c r="K245" s="279">
        <f>市町村別自殺者集計表!AP139</f>
        <v>0</v>
      </c>
      <c r="R245" s="389"/>
      <c r="S245" s="398"/>
      <c r="T245" s="399" t="s">
        <v>24</v>
      </c>
      <c r="U245" s="424" t="s">
        <v>459</v>
      </c>
      <c r="V245" s="401" t="s">
        <v>460</v>
      </c>
      <c r="W245" s="401" t="s">
        <v>461</v>
      </c>
      <c r="X245" s="401" t="s">
        <v>462</v>
      </c>
      <c r="Y245" s="400" t="s">
        <v>463</v>
      </c>
      <c r="Z245" s="401" t="s">
        <v>464</v>
      </c>
      <c r="AA245" s="402" t="s">
        <v>465</v>
      </c>
    </row>
    <row r="246" spans="2:29" x14ac:dyDescent="0.2">
      <c r="B246" s="600"/>
      <c r="C246" s="314" t="s">
        <v>416</v>
      </c>
      <c r="D246" s="561">
        <f t="shared" si="18"/>
        <v>141</v>
      </c>
      <c r="E246" s="299">
        <f>市町村別自殺者集計表!AJ140</f>
        <v>84</v>
      </c>
      <c r="F246" s="299">
        <f>市町村別自殺者集計表!AK140</f>
        <v>3</v>
      </c>
      <c r="G246" s="299">
        <f>市町村別自殺者集計表!AL140</f>
        <v>7</v>
      </c>
      <c r="H246" s="299">
        <f>市町村別自殺者集計表!AM140</f>
        <v>32</v>
      </c>
      <c r="I246" s="299">
        <f>市町村別自殺者集計表!AN140</f>
        <v>5</v>
      </c>
      <c r="J246" s="299">
        <f>市町村別自殺者集計表!AO140</f>
        <v>10</v>
      </c>
      <c r="K246" s="300">
        <f>市町村別自殺者集計表!AP140</f>
        <v>0</v>
      </c>
      <c r="R246" s="389"/>
      <c r="S246" s="403" t="s">
        <v>466</v>
      </c>
      <c r="T246" s="403">
        <f>IF(V1=50,旧年度集計!C44,T95)</f>
        <v>909</v>
      </c>
      <c r="U246" s="426">
        <f>IF($V$3=50,旧年度集計!D44,AK440)</f>
        <v>576</v>
      </c>
      <c r="V246" s="405">
        <f>IF($V$3=50,旧年度集計!E44,AL440)</f>
        <v>14</v>
      </c>
      <c r="W246" s="405">
        <f>IF($V$3=50,旧年度集計!F44,AM440)</f>
        <v>60</v>
      </c>
      <c r="X246" s="405">
        <f>IF($V$3=50,旧年度集計!G44,AN440)</f>
        <v>165</v>
      </c>
      <c r="Y246" s="404">
        <f>IF($V$3=50,旧年度集計!H44,AO440)</f>
        <v>33</v>
      </c>
      <c r="Z246" s="405">
        <f>IF($V$3=50,旧年度集計!I44,AP440)</f>
        <v>60</v>
      </c>
      <c r="AA246" s="406">
        <f>IF($V$3=50,旧年度集計!J44,AQ440)</f>
        <v>1</v>
      </c>
      <c r="AC246" s="152">
        <f>SUM(U246:AA246)</f>
        <v>909</v>
      </c>
    </row>
    <row r="247" spans="2:29" ht="13.8" thickBot="1" x14ac:dyDescent="0.25">
      <c r="B247" s="601" t="s">
        <v>414</v>
      </c>
      <c r="C247" s="315" t="s">
        <v>426</v>
      </c>
      <c r="D247" s="559">
        <f t="shared" si="18"/>
        <v>54</v>
      </c>
      <c r="E247" s="263">
        <f>市町村別自殺者集計表!AJ141</f>
        <v>35</v>
      </c>
      <c r="F247" s="263">
        <f>市町村別自殺者集計表!AK141</f>
        <v>2</v>
      </c>
      <c r="G247" s="263">
        <f>市町村別自殺者集計表!AL141</f>
        <v>3</v>
      </c>
      <c r="H247" s="263">
        <f>市町村別自殺者集計表!AM141</f>
        <v>11</v>
      </c>
      <c r="I247" s="263">
        <f>市町村別自殺者集計表!AN141</f>
        <v>0</v>
      </c>
      <c r="J247" s="263">
        <f>市町村別自殺者集計表!AO141</f>
        <v>3</v>
      </c>
      <c r="K247" s="264">
        <f>市町村別自殺者集計表!AP141</f>
        <v>0</v>
      </c>
      <c r="R247" s="389"/>
      <c r="S247" s="393" t="s">
        <v>467</v>
      </c>
      <c r="T247" s="393">
        <f>IF(V2=50,旧年度集計!C45,T96)</f>
        <v>509</v>
      </c>
      <c r="U247" s="427">
        <f>IF($V$3=50,旧年度集計!D45,AK441)</f>
        <v>296</v>
      </c>
      <c r="V247" s="408">
        <f>IF($V$3=50,旧年度集計!E45,AL441)</f>
        <v>24</v>
      </c>
      <c r="W247" s="408">
        <f>IF($V$3=50,旧年度集計!F45,AM441)</f>
        <v>15</v>
      </c>
      <c r="X247" s="408">
        <f>IF($V$3=50,旧年度集計!G45,AN441)</f>
        <v>112</v>
      </c>
      <c r="Y247" s="407">
        <f>IF($V$3=50,旧年度集計!H45,AO441)</f>
        <v>13</v>
      </c>
      <c r="Z247" s="408">
        <f>IF($V$3=50,旧年度集計!I45,AP441)</f>
        <v>49</v>
      </c>
      <c r="AA247" s="409">
        <f>IF($V$3=50,旧年度集計!J45,AQ441)</f>
        <v>0</v>
      </c>
      <c r="AC247" s="152">
        <f t="shared" ref="AC247:AC248" si="21">SUM(U247:AA247)</f>
        <v>509</v>
      </c>
    </row>
    <row r="248" spans="2:29" ht="13.8" thickTop="1" x14ac:dyDescent="0.2">
      <c r="B248" s="599"/>
      <c r="C248" s="316" t="s">
        <v>427</v>
      </c>
      <c r="D248" s="560">
        <f t="shared" si="18"/>
        <v>50</v>
      </c>
      <c r="E248" s="278">
        <f>市町村別自殺者集計表!AJ142</f>
        <v>26</v>
      </c>
      <c r="F248" s="278">
        <f>市町村別自殺者集計表!AK142</f>
        <v>3</v>
      </c>
      <c r="G248" s="278">
        <f>市町村別自殺者集計表!AL142</f>
        <v>3</v>
      </c>
      <c r="H248" s="278">
        <f>市町村別自殺者集計表!AM142</f>
        <v>14</v>
      </c>
      <c r="I248" s="278">
        <f>市町村別自殺者集計表!AN142</f>
        <v>1</v>
      </c>
      <c r="J248" s="278">
        <f>市町村別自殺者集計表!AO142</f>
        <v>3</v>
      </c>
      <c r="K248" s="279">
        <f>市町村別自殺者集計表!AP142</f>
        <v>0</v>
      </c>
      <c r="R248" s="389"/>
      <c r="S248" s="608" t="s">
        <v>24</v>
      </c>
      <c r="T248" s="410">
        <f>IF(V3=50,旧年度集計!C46,T97)</f>
        <v>1418</v>
      </c>
      <c r="U248" s="411">
        <f>IF($V$3=50,旧年度集計!D46,AK442)</f>
        <v>872</v>
      </c>
      <c r="V248" s="412">
        <f>IF($V$3=50,旧年度集計!E46,AL442)</f>
        <v>38</v>
      </c>
      <c r="W248" s="412">
        <f>IF($V$3=50,旧年度集計!F46,AM442)</f>
        <v>75</v>
      </c>
      <c r="X248" s="412">
        <f>IF($V$3=50,旧年度集計!G46,AN442)</f>
        <v>277</v>
      </c>
      <c r="Y248" s="412">
        <f>IF($V$3=50,旧年度集計!H46,AO442)</f>
        <v>46</v>
      </c>
      <c r="Z248" s="412">
        <f>IF($V$3=50,旧年度集計!I46,AP442)</f>
        <v>109</v>
      </c>
      <c r="AA248" s="428">
        <f>IF($V$3=50,旧年度集計!J46,AQ442)</f>
        <v>1</v>
      </c>
      <c r="AC248" s="152">
        <f t="shared" si="21"/>
        <v>1418</v>
      </c>
    </row>
    <row r="249" spans="2:29" ht="13.8" thickBot="1" x14ac:dyDescent="0.25">
      <c r="B249" s="600"/>
      <c r="C249" s="314" t="s">
        <v>416</v>
      </c>
      <c r="D249" s="561">
        <f t="shared" si="18"/>
        <v>104</v>
      </c>
      <c r="E249" s="299">
        <f>市町村別自殺者集計表!AJ143</f>
        <v>61</v>
      </c>
      <c r="F249" s="299">
        <f>市町村別自殺者集計表!AK143</f>
        <v>5</v>
      </c>
      <c r="G249" s="299">
        <f>市町村別自殺者集計表!AL143</f>
        <v>6</v>
      </c>
      <c r="H249" s="299">
        <f>市町村別自殺者集計表!AM143</f>
        <v>25</v>
      </c>
      <c r="I249" s="299">
        <f>市町村別自殺者集計表!AN143</f>
        <v>1</v>
      </c>
      <c r="J249" s="299">
        <f>市町村別自殺者集計表!AO143</f>
        <v>6</v>
      </c>
      <c r="K249" s="300">
        <f>市町村別自殺者集計表!AP143</f>
        <v>0</v>
      </c>
      <c r="R249" s="389"/>
      <c r="S249" s="609"/>
      <c r="T249" s="391"/>
      <c r="U249" s="414"/>
      <c r="V249" s="396"/>
      <c r="W249" s="396"/>
      <c r="X249" s="396"/>
      <c r="Y249" s="396"/>
      <c r="Z249" s="396"/>
      <c r="AA249" s="397"/>
    </row>
    <row r="250" spans="2:29" x14ac:dyDescent="0.2">
      <c r="B250" s="601" t="s">
        <v>415</v>
      </c>
      <c r="C250" s="315" t="s">
        <v>426</v>
      </c>
      <c r="D250" s="559">
        <f t="shared" si="18"/>
        <v>31</v>
      </c>
      <c r="E250" s="263">
        <f>市町村別自殺者集計表!AJ144</f>
        <v>15</v>
      </c>
      <c r="F250" s="263">
        <f>市町村別自殺者集計表!AK144</f>
        <v>4</v>
      </c>
      <c r="G250" s="263">
        <f>市町村別自殺者集計表!AL144</f>
        <v>2</v>
      </c>
      <c r="H250" s="263">
        <f>市町村別自殺者集計表!AM144</f>
        <v>8</v>
      </c>
      <c r="I250" s="263">
        <f>市町村別自殺者集計表!AN144</f>
        <v>0</v>
      </c>
      <c r="J250" s="263">
        <f>市町村別自殺者集計表!AO144</f>
        <v>2</v>
      </c>
      <c r="K250" s="264">
        <f>市町村別自殺者集計表!AP144</f>
        <v>0</v>
      </c>
    </row>
    <row r="251" spans="2:29" x14ac:dyDescent="0.2">
      <c r="B251" s="599"/>
      <c r="C251" s="316" t="s">
        <v>427</v>
      </c>
      <c r="D251" s="560">
        <f t="shared" si="18"/>
        <v>28</v>
      </c>
      <c r="E251" s="278">
        <f>市町村別自殺者集計表!AJ145</f>
        <v>10</v>
      </c>
      <c r="F251" s="278">
        <f>市町村別自殺者集計表!AK145</f>
        <v>4</v>
      </c>
      <c r="G251" s="278">
        <f>市町村別自殺者集計表!AL145</f>
        <v>1</v>
      </c>
      <c r="H251" s="278">
        <f>市町村別自殺者集計表!AM145</f>
        <v>11</v>
      </c>
      <c r="I251" s="278">
        <f>市町村別自殺者集計表!AN145</f>
        <v>1</v>
      </c>
      <c r="J251" s="278">
        <f>市町村別自殺者集計表!AO145</f>
        <v>1</v>
      </c>
      <c r="K251" s="279">
        <f>市町村別自殺者集計表!AP145</f>
        <v>0</v>
      </c>
    </row>
    <row r="252" spans="2:29" ht="13.8" thickBot="1" x14ac:dyDescent="0.25">
      <c r="B252" s="602"/>
      <c r="C252" s="314" t="s">
        <v>416</v>
      </c>
      <c r="D252" s="561">
        <f t="shared" si="18"/>
        <v>59</v>
      </c>
      <c r="E252" s="299">
        <f>市町村別自殺者集計表!AJ146</f>
        <v>25</v>
      </c>
      <c r="F252" s="299">
        <f>市町村別自殺者集計表!AK146</f>
        <v>8</v>
      </c>
      <c r="G252" s="299">
        <f>市町村別自殺者集計表!AL146</f>
        <v>3</v>
      </c>
      <c r="H252" s="299">
        <f>市町村別自殺者集計表!AM146</f>
        <v>19</v>
      </c>
      <c r="I252" s="299">
        <f>市町村別自殺者集計表!AN146</f>
        <v>1</v>
      </c>
      <c r="J252" s="299">
        <f>市町村別自殺者集計表!AO146</f>
        <v>3</v>
      </c>
      <c r="K252" s="300">
        <f>市町村別自殺者集計表!AP146</f>
        <v>0</v>
      </c>
    </row>
    <row r="253" spans="2:29" x14ac:dyDescent="0.2">
      <c r="B253" s="603" t="s">
        <v>416</v>
      </c>
      <c r="C253" s="317" t="str">
        <f>C169</f>
        <v>男</v>
      </c>
      <c r="D253" s="562">
        <f>SUM(D217,D220,D223,D226,D229,D232,D235,D238,D241,D244,D247,D250)</f>
        <v>929</v>
      </c>
      <c r="E253" s="275">
        <f t="shared" ref="E253:K253" si="22">SUM(E217,E220,E223,E226,E229,E232,E235,E238,E241,E244,E247,E250)</f>
        <v>583</v>
      </c>
      <c r="F253" s="275">
        <f t="shared" si="22"/>
        <v>15</v>
      </c>
      <c r="G253" s="275">
        <f t="shared" si="22"/>
        <v>71</v>
      </c>
      <c r="H253" s="275">
        <f t="shared" si="22"/>
        <v>177</v>
      </c>
      <c r="I253" s="275">
        <f t="shared" si="22"/>
        <v>33</v>
      </c>
      <c r="J253" s="275">
        <f t="shared" si="22"/>
        <v>50</v>
      </c>
      <c r="K253" s="276">
        <f t="shared" si="22"/>
        <v>0</v>
      </c>
    </row>
    <row r="254" spans="2:29" ht="13.8" thickBot="1" x14ac:dyDescent="0.25">
      <c r="B254" s="599"/>
      <c r="C254" s="318" t="str">
        <f>C170</f>
        <v>女</v>
      </c>
      <c r="D254" s="563">
        <f t="shared" ref="D254:K254" si="23">SUM(D218,D221,D224,D236,D239,D242,D227,D230,D233,D245,D248,D251)</f>
        <v>505</v>
      </c>
      <c r="E254" s="278">
        <f t="shared" si="23"/>
        <v>292</v>
      </c>
      <c r="F254" s="278">
        <f t="shared" si="23"/>
        <v>28</v>
      </c>
      <c r="G254" s="278">
        <f t="shared" si="23"/>
        <v>14</v>
      </c>
      <c r="H254" s="278">
        <f t="shared" si="23"/>
        <v>123</v>
      </c>
      <c r="I254" s="278">
        <f t="shared" si="23"/>
        <v>15</v>
      </c>
      <c r="J254" s="278">
        <f t="shared" si="23"/>
        <v>33</v>
      </c>
      <c r="K254" s="279">
        <f t="shared" si="23"/>
        <v>0</v>
      </c>
    </row>
    <row r="255" spans="2:29" ht="13.8" thickBot="1" x14ac:dyDescent="0.25">
      <c r="B255" s="602"/>
      <c r="C255" s="319" t="s">
        <v>24</v>
      </c>
      <c r="D255" s="564">
        <f>SUM(D219,D222,D225,D228,D231,D234,D237,D240,D243,D246,D249,D252)</f>
        <v>1434</v>
      </c>
      <c r="E255" s="280">
        <f t="shared" ref="E255:K255" si="24">SUM(E219,E222,E225,E228,E231,E234,E237,E240,E243,E246,E249,E252)</f>
        <v>875</v>
      </c>
      <c r="F255" s="280">
        <f t="shared" si="24"/>
        <v>43</v>
      </c>
      <c r="G255" s="280">
        <f t="shared" si="24"/>
        <v>85</v>
      </c>
      <c r="H255" s="280">
        <f t="shared" si="24"/>
        <v>300</v>
      </c>
      <c r="I255" s="280">
        <f t="shared" si="24"/>
        <v>48</v>
      </c>
      <c r="J255" s="280">
        <f t="shared" si="24"/>
        <v>83</v>
      </c>
      <c r="K255" s="281">
        <f t="shared" si="24"/>
        <v>0</v>
      </c>
    </row>
    <row r="257" spans="2:19" ht="13.8" thickBot="1" x14ac:dyDescent="0.25">
      <c r="B257" s="307" t="s">
        <v>444</v>
      </c>
    </row>
    <row r="258" spans="2:19" ht="13.8" thickBot="1" x14ac:dyDescent="0.25">
      <c r="B258" s="227"/>
      <c r="C258" s="309"/>
      <c r="D258" s="554" t="s">
        <v>24</v>
      </c>
      <c r="E258" s="310" t="s">
        <v>25</v>
      </c>
      <c r="F258" s="230" t="s">
        <v>26</v>
      </c>
      <c r="G258" s="230" t="s">
        <v>27</v>
      </c>
      <c r="H258" s="230" t="s">
        <v>28</v>
      </c>
      <c r="I258" s="310" t="s">
        <v>29</v>
      </c>
      <c r="J258" s="230" t="s">
        <v>30</v>
      </c>
      <c r="K258" s="230" t="s">
        <v>31</v>
      </c>
      <c r="L258" s="230" t="s">
        <v>32</v>
      </c>
      <c r="M258" s="310" t="s">
        <v>33</v>
      </c>
      <c r="N258" s="230" t="s">
        <v>34</v>
      </c>
      <c r="O258" s="230" t="s">
        <v>445</v>
      </c>
      <c r="P258" s="230" t="s">
        <v>446</v>
      </c>
      <c r="Q258" s="320" t="s">
        <v>437</v>
      </c>
    </row>
    <row r="259" spans="2:19" x14ac:dyDescent="0.2">
      <c r="B259" s="599" t="s">
        <v>56</v>
      </c>
      <c r="C259" s="312" t="s">
        <v>426</v>
      </c>
      <c r="D259" s="555">
        <f>D217</f>
        <v>89</v>
      </c>
      <c r="E259" s="289">
        <f>市町村別自殺者集計表!AQ111</f>
        <v>2</v>
      </c>
      <c r="F259" s="237">
        <f>市町村別自殺者集計表!AR111</f>
        <v>4</v>
      </c>
      <c r="G259" s="237">
        <f>市町村別自殺者集計表!AS111</f>
        <v>8</v>
      </c>
      <c r="H259" s="237">
        <f>市町村別自殺者集計表!AT111</f>
        <v>5</v>
      </c>
      <c r="I259" s="289">
        <f>市町村別自殺者集計表!AU111</f>
        <v>3</v>
      </c>
      <c r="J259" s="237">
        <f>市町村別自殺者集計表!AV111</f>
        <v>7</v>
      </c>
      <c r="K259" s="237">
        <f>市町村別自殺者集計表!AW111</f>
        <v>7</v>
      </c>
      <c r="L259" s="237">
        <f>市町村別自殺者集計表!AX111</f>
        <v>9</v>
      </c>
      <c r="M259" s="289">
        <f>市町村別自殺者集計表!AY111</f>
        <v>3</v>
      </c>
      <c r="N259" s="237">
        <f>市町村別自殺者集計表!AZ111</f>
        <v>5</v>
      </c>
      <c r="O259" s="237">
        <f>市町村別自殺者集計表!BA111</f>
        <v>4</v>
      </c>
      <c r="P259" s="237">
        <f>市町村別自殺者集計表!BB111</f>
        <v>7</v>
      </c>
      <c r="Q259" s="290">
        <f>市町村別自殺者集計表!BC111</f>
        <v>25</v>
      </c>
    </row>
    <row r="260" spans="2:19" x14ac:dyDescent="0.2">
      <c r="B260" s="599"/>
      <c r="C260" s="321" t="s">
        <v>427</v>
      </c>
      <c r="D260" s="565">
        <f t="shared" ref="D260:D294" si="25">D218</f>
        <v>36</v>
      </c>
      <c r="E260" s="322">
        <f>市町村別自殺者集計表!AQ112</f>
        <v>3</v>
      </c>
      <c r="F260" s="322">
        <f>市町村別自殺者集計表!AR112</f>
        <v>4</v>
      </c>
      <c r="G260" s="322">
        <f>市町村別自殺者集計表!AS112</f>
        <v>4</v>
      </c>
      <c r="H260" s="322">
        <f>市町村別自殺者集計表!AT112</f>
        <v>1</v>
      </c>
      <c r="I260" s="322">
        <f>市町村別自殺者集計表!AU112</f>
        <v>1</v>
      </c>
      <c r="J260" s="322">
        <f>市町村別自殺者集計表!AV112</f>
        <v>5</v>
      </c>
      <c r="K260" s="322">
        <f>市町村別自殺者集計表!AW112</f>
        <v>2</v>
      </c>
      <c r="L260" s="322">
        <f>市町村別自殺者集計表!AX112</f>
        <v>9</v>
      </c>
      <c r="M260" s="322">
        <f>市町村別自殺者集計表!AY112</f>
        <v>1</v>
      </c>
      <c r="N260" s="322">
        <f>市町村別自殺者集計表!AZ112</f>
        <v>2</v>
      </c>
      <c r="O260" s="322">
        <f>市町村別自殺者集計表!BA112</f>
        <v>1</v>
      </c>
      <c r="P260" s="322">
        <f>市町村別自殺者集計表!BB112</f>
        <v>0</v>
      </c>
      <c r="Q260" s="323">
        <f>市町村別自殺者集計表!BC112</f>
        <v>3</v>
      </c>
      <c r="S260" s="152" t="str">
        <f>IF($S$12="","",$S$12)</f>
        <v>（４月までは昨年度の確定値が公表されませんので一昨年度との比較になります）　＊使い方シート参照</v>
      </c>
    </row>
    <row r="261" spans="2:19" x14ac:dyDescent="0.2">
      <c r="B261" s="600"/>
      <c r="C261" s="314" t="s">
        <v>416</v>
      </c>
      <c r="D261" s="566">
        <f t="shared" si="25"/>
        <v>125</v>
      </c>
      <c r="E261" s="325">
        <f>市町村別自殺者集計表!AQ113</f>
        <v>5</v>
      </c>
      <c r="F261" s="324">
        <f>市町村別自殺者集計表!AR113</f>
        <v>8</v>
      </c>
      <c r="G261" s="324">
        <f>市町村別自殺者集計表!AS113</f>
        <v>12</v>
      </c>
      <c r="H261" s="324">
        <f>市町村別自殺者集計表!AT113</f>
        <v>6</v>
      </c>
      <c r="I261" s="324">
        <f>市町村別自殺者集計表!AU113</f>
        <v>4</v>
      </c>
      <c r="J261" s="324">
        <f>市町村別自殺者集計表!AV113</f>
        <v>12</v>
      </c>
      <c r="K261" s="324">
        <f>市町村別自殺者集計表!AW113</f>
        <v>9</v>
      </c>
      <c r="L261" s="324">
        <f>市町村別自殺者集計表!AX113</f>
        <v>18</v>
      </c>
      <c r="M261" s="324">
        <f>市町村別自殺者集計表!AY113</f>
        <v>4</v>
      </c>
      <c r="N261" s="324">
        <f>市町村別自殺者集計表!AZ113</f>
        <v>7</v>
      </c>
      <c r="O261" s="324">
        <f>市町村別自殺者集計表!BA113</f>
        <v>5</v>
      </c>
      <c r="P261" s="324">
        <f>市町村別自殺者集計表!BB113</f>
        <v>7</v>
      </c>
      <c r="Q261" s="326">
        <f>市町村別自殺者集計表!BC113</f>
        <v>28</v>
      </c>
    </row>
    <row r="262" spans="2:19" x14ac:dyDescent="0.2">
      <c r="B262" s="601" t="s">
        <v>57</v>
      </c>
      <c r="C262" s="312" t="s">
        <v>426</v>
      </c>
      <c r="D262" s="558">
        <f t="shared" si="25"/>
        <v>86</v>
      </c>
      <c r="E262" s="289">
        <f>市町村別自殺者集計表!AQ114</f>
        <v>5</v>
      </c>
      <c r="F262" s="237">
        <f>市町村別自殺者集計表!AR114</f>
        <v>3</v>
      </c>
      <c r="G262" s="237">
        <f>市町村別自殺者集計表!AS114</f>
        <v>6</v>
      </c>
      <c r="H262" s="237">
        <f>市町村別自殺者集計表!AT114</f>
        <v>2</v>
      </c>
      <c r="I262" s="289">
        <f>市町村別自殺者集計表!AU114</f>
        <v>4</v>
      </c>
      <c r="J262" s="237">
        <f>市町村別自殺者集計表!AV114</f>
        <v>7</v>
      </c>
      <c r="K262" s="237">
        <f>市町村別自殺者集計表!AW114</f>
        <v>5</v>
      </c>
      <c r="L262" s="237">
        <f>市町村別自殺者集計表!AX114</f>
        <v>4</v>
      </c>
      <c r="M262" s="289">
        <f>市町村別自殺者集計表!AY114</f>
        <v>10</v>
      </c>
      <c r="N262" s="237">
        <f>市町村別自殺者集計表!AZ114</f>
        <v>9</v>
      </c>
      <c r="O262" s="237">
        <f>市町村別自殺者集計表!BA114</f>
        <v>1</v>
      </c>
      <c r="P262" s="237">
        <f>市町村別自殺者集計表!BB114</f>
        <v>9</v>
      </c>
      <c r="Q262" s="290">
        <f>市町村別自殺者集計表!BC114</f>
        <v>21</v>
      </c>
    </row>
    <row r="263" spans="2:19" x14ac:dyDescent="0.2">
      <c r="B263" s="599"/>
      <c r="C263" s="321" t="s">
        <v>427</v>
      </c>
      <c r="D263" s="565">
        <f t="shared" si="25"/>
        <v>45</v>
      </c>
      <c r="E263" s="322">
        <f>市町村別自殺者集計表!AQ115</f>
        <v>1</v>
      </c>
      <c r="F263" s="322">
        <f>市町村別自殺者集計表!AR115</f>
        <v>3</v>
      </c>
      <c r="G263" s="322">
        <f>市町村別自殺者集計表!AS115</f>
        <v>3</v>
      </c>
      <c r="H263" s="322">
        <f>市町村別自殺者集計表!AT115</f>
        <v>2</v>
      </c>
      <c r="I263" s="322">
        <f>市町村別自殺者集計表!AU115</f>
        <v>5</v>
      </c>
      <c r="J263" s="322">
        <f>市町村別自殺者集計表!AV115</f>
        <v>3</v>
      </c>
      <c r="K263" s="322">
        <f>市町村別自殺者集計表!AW115</f>
        <v>5</v>
      </c>
      <c r="L263" s="322">
        <f>市町村別自殺者集計表!AX115</f>
        <v>3</v>
      </c>
      <c r="M263" s="322">
        <f>市町村別自殺者集計表!AY115</f>
        <v>1</v>
      </c>
      <c r="N263" s="322">
        <f>市町村別自殺者集計表!AZ115</f>
        <v>4</v>
      </c>
      <c r="O263" s="322">
        <f>市町村別自殺者集計表!BA115</f>
        <v>5</v>
      </c>
      <c r="P263" s="322">
        <f>市町村別自殺者集計表!BB115</f>
        <v>4</v>
      </c>
      <c r="Q263" s="323">
        <f>市町村別自殺者集計表!BC115</f>
        <v>6</v>
      </c>
    </row>
    <row r="264" spans="2:19" x14ac:dyDescent="0.2">
      <c r="B264" s="600"/>
      <c r="C264" s="314" t="s">
        <v>416</v>
      </c>
      <c r="D264" s="566">
        <f t="shared" si="25"/>
        <v>131</v>
      </c>
      <c r="E264" s="325">
        <f>市町村別自殺者集計表!AQ116</f>
        <v>6</v>
      </c>
      <c r="F264" s="324">
        <f>市町村別自殺者集計表!AR116</f>
        <v>6</v>
      </c>
      <c r="G264" s="324">
        <f>市町村別自殺者集計表!AS116</f>
        <v>9</v>
      </c>
      <c r="H264" s="324">
        <f>市町村別自殺者集計表!AT116</f>
        <v>4</v>
      </c>
      <c r="I264" s="324">
        <f>市町村別自殺者集計表!AU116</f>
        <v>9</v>
      </c>
      <c r="J264" s="324">
        <f>市町村別自殺者集計表!AV116</f>
        <v>10</v>
      </c>
      <c r="K264" s="324">
        <f>市町村別自殺者集計表!AW116</f>
        <v>10</v>
      </c>
      <c r="L264" s="324">
        <f>市町村別自殺者集計表!AX116</f>
        <v>7</v>
      </c>
      <c r="M264" s="324">
        <f>市町村別自殺者集計表!AY116</f>
        <v>11</v>
      </c>
      <c r="N264" s="324">
        <f>市町村別自殺者集計表!AZ116</f>
        <v>13</v>
      </c>
      <c r="O264" s="324">
        <f>市町村別自殺者集計表!BA116</f>
        <v>6</v>
      </c>
      <c r="P264" s="324">
        <f>市町村別自殺者集計表!BB116</f>
        <v>13</v>
      </c>
      <c r="Q264" s="326">
        <f>市町村別自殺者集計表!BC116</f>
        <v>27</v>
      </c>
    </row>
    <row r="265" spans="2:19" x14ac:dyDescent="0.2">
      <c r="B265" s="601" t="s">
        <v>58</v>
      </c>
      <c r="C265" s="327" t="s">
        <v>426</v>
      </c>
      <c r="D265" s="567">
        <f t="shared" si="25"/>
        <v>85</v>
      </c>
      <c r="E265" s="329">
        <f>市町村別自殺者集計表!AQ117</f>
        <v>9</v>
      </c>
      <c r="F265" s="328">
        <f>市町村別自殺者集計表!AR117</f>
        <v>7</v>
      </c>
      <c r="G265" s="328">
        <f>市町村別自殺者集計表!AS117</f>
        <v>4</v>
      </c>
      <c r="H265" s="328">
        <f>市町村別自殺者集計表!AT117</f>
        <v>6</v>
      </c>
      <c r="I265" s="329">
        <f>市町村別自殺者集計表!AU117</f>
        <v>4</v>
      </c>
      <c r="J265" s="328">
        <f>市町村別自殺者集計表!AV117</f>
        <v>6</v>
      </c>
      <c r="K265" s="328">
        <f>市町村別自殺者集計表!AW117</f>
        <v>5</v>
      </c>
      <c r="L265" s="328">
        <f>市町村別自殺者集計表!AX117</f>
        <v>5</v>
      </c>
      <c r="M265" s="329">
        <f>市町村別自殺者集計表!AY117</f>
        <v>5</v>
      </c>
      <c r="N265" s="328">
        <f>市町村別自殺者集計表!AZ117</f>
        <v>2</v>
      </c>
      <c r="O265" s="328">
        <f>市町村別自殺者集計表!BA117</f>
        <v>10</v>
      </c>
      <c r="P265" s="328">
        <f>市町村別自殺者集計表!BB117</f>
        <v>3</v>
      </c>
      <c r="Q265" s="330">
        <f>市町村別自殺者集計表!BC117</f>
        <v>19</v>
      </c>
    </row>
    <row r="266" spans="2:19" x14ac:dyDescent="0.2">
      <c r="B266" s="599"/>
      <c r="C266" s="331" t="s">
        <v>427</v>
      </c>
      <c r="D266" s="568">
        <f t="shared" si="25"/>
        <v>37</v>
      </c>
      <c r="E266" s="332">
        <f>市町村別自殺者集計表!AQ118</f>
        <v>2</v>
      </c>
      <c r="F266" s="332">
        <f>市町村別自殺者集計表!AR118</f>
        <v>1</v>
      </c>
      <c r="G266" s="332">
        <f>市町村別自殺者集計表!AS118</f>
        <v>2</v>
      </c>
      <c r="H266" s="332">
        <f>市町村別自殺者集計表!AT118</f>
        <v>6</v>
      </c>
      <c r="I266" s="332">
        <f>市町村別自殺者集計表!AU118</f>
        <v>1</v>
      </c>
      <c r="J266" s="332">
        <f>市町村別自殺者集計表!AV118</f>
        <v>2</v>
      </c>
      <c r="K266" s="332">
        <f>市町村別自殺者集計表!AW118</f>
        <v>4</v>
      </c>
      <c r="L266" s="332">
        <f>市町村別自殺者集計表!AX118</f>
        <v>5</v>
      </c>
      <c r="M266" s="332">
        <f>市町村別自殺者集計表!AY118</f>
        <v>4</v>
      </c>
      <c r="N266" s="332">
        <f>市町村別自殺者集計表!AZ118</f>
        <v>3</v>
      </c>
      <c r="O266" s="332">
        <f>市町村別自殺者集計表!BA118</f>
        <v>1</v>
      </c>
      <c r="P266" s="332">
        <f>市町村別自殺者集計表!BB118</f>
        <v>1</v>
      </c>
      <c r="Q266" s="333">
        <f>市町村別自殺者集計表!BC118</f>
        <v>5</v>
      </c>
    </row>
    <row r="267" spans="2:19" x14ac:dyDescent="0.2">
      <c r="B267" s="600"/>
      <c r="C267" s="314" t="s">
        <v>416</v>
      </c>
      <c r="D267" s="569">
        <f t="shared" si="25"/>
        <v>122</v>
      </c>
      <c r="E267" s="335">
        <f>市町村別自殺者集計表!AQ119</f>
        <v>11</v>
      </c>
      <c r="F267" s="334">
        <f>市町村別自殺者集計表!AR119</f>
        <v>8</v>
      </c>
      <c r="G267" s="334">
        <f>市町村別自殺者集計表!AS119</f>
        <v>6</v>
      </c>
      <c r="H267" s="334">
        <f>市町村別自殺者集計表!AT119</f>
        <v>12</v>
      </c>
      <c r="I267" s="334">
        <f>市町村別自殺者集計表!AU119</f>
        <v>5</v>
      </c>
      <c r="J267" s="334">
        <f>市町村別自殺者集計表!AV119</f>
        <v>8</v>
      </c>
      <c r="K267" s="334">
        <f>市町村別自殺者集計表!AW119</f>
        <v>9</v>
      </c>
      <c r="L267" s="334">
        <f>市町村別自殺者集計表!AX119</f>
        <v>10</v>
      </c>
      <c r="M267" s="334">
        <f>市町村別自殺者集計表!AY119</f>
        <v>9</v>
      </c>
      <c r="N267" s="334">
        <f>市町村別自殺者集計表!AZ119</f>
        <v>5</v>
      </c>
      <c r="O267" s="334">
        <f>市町村別自殺者集計表!BA119</f>
        <v>11</v>
      </c>
      <c r="P267" s="334">
        <f>市町村別自殺者集計表!BB119</f>
        <v>4</v>
      </c>
      <c r="Q267" s="336">
        <f>市町村別自殺者集計表!BC119</f>
        <v>24</v>
      </c>
    </row>
    <row r="268" spans="2:19" x14ac:dyDescent="0.2">
      <c r="B268" s="601" t="s">
        <v>420</v>
      </c>
      <c r="C268" s="327" t="s">
        <v>426</v>
      </c>
      <c r="D268" s="567">
        <f t="shared" si="25"/>
        <v>94</v>
      </c>
      <c r="E268" s="329">
        <f>市町村別自殺者集計表!AQ120</f>
        <v>0</v>
      </c>
      <c r="F268" s="328">
        <f>市町村別自殺者集計表!AR120</f>
        <v>5</v>
      </c>
      <c r="G268" s="328">
        <f>市町村別自殺者集計表!AS120</f>
        <v>5</v>
      </c>
      <c r="H268" s="328">
        <f>市町村別自殺者集計表!AT120</f>
        <v>8</v>
      </c>
      <c r="I268" s="329">
        <f>市町村別自殺者集計表!AU120</f>
        <v>10</v>
      </c>
      <c r="J268" s="328">
        <f>市町村別自殺者集計表!AV120</f>
        <v>4</v>
      </c>
      <c r="K268" s="328">
        <f>市町村別自殺者集計表!AW120</f>
        <v>8</v>
      </c>
      <c r="L268" s="328">
        <f>市町村別自殺者集計表!AX120</f>
        <v>11</v>
      </c>
      <c r="M268" s="329">
        <f>市町村別自殺者集計表!AY120</f>
        <v>8</v>
      </c>
      <c r="N268" s="328">
        <f>市町村別自殺者集計表!AZ120</f>
        <v>5</v>
      </c>
      <c r="O268" s="328">
        <f>市町村別自殺者集計表!BA120</f>
        <v>3</v>
      </c>
      <c r="P268" s="328">
        <f>市町村別自殺者集計表!BB120</f>
        <v>2</v>
      </c>
      <c r="Q268" s="330">
        <f>市町村別自殺者集計表!BC120</f>
        <v>25</v>
      </c>
    </row>
    <row r="269" spans="2:19" x14ac:dyDescent="0.2">
      <c r="B269" s="599"/>
      <c r="C269" s="331" t="s">
        <v>427</v>
      </c>
      <c r="D269" s="568">
        <f t="shared" si="25"/>
        <v>44</v>
      </c>
      <c r="E269" s="332">
        <f>市町村別自殺者集計表!AQ121</f>
        <v>3</v>
      </c>
      <c r="F269" s="332">
        <f>市町村別自殺者集計表!AR121</f>
        <v>2</v>
      </c>
      <c r="G269" s="332">
        <f>市町村別自殺者集計表!AS121</f>
        <v>4</v>
      </c>
      <c r="H269" s="332">
        <f>市町村別自殺者集計表!AT121</f>
        <v>1</v>
      </c>
      <c r="I269" s="332">
        <f>市町村別自殺者集計表!AU121</f>
        <v>2</v>
      </c>
      <c r="J269" s="332">
        <f>市町村別自殺者集計表!AV121</f>
        <v>8</v>
      </c>
      <c r="K269" s="332">
        <f>市町村別自殺者集計表!AW121</f>
        <v>2</v>
      </c>
      <c r="L269" s="332">
        <f>市町村別自殺者集計表!AX121</f>
        <v>1</v>
      </c>
      <c r="M269" s="332">
        <f>市町村別自殺者集計表!AY121</f>
        <v>2</v>
      </c>
      <c r="N269" s="332">
        <f>市町村別自殺者集計表!AZ121</f>
        <v>4</v>
      </c>
      <c r="O269" s="332">
        <f>市町村別自殺者集計表!BA121</f>
        <v>1</v>
      </c>
      <c r="P269" s="332">
        <f>市町村別自殺者集計表!BB121</f>
        <v>3</v>
      </c>
      <c r="Q269" s="333">
        <f>市町村別自殺者集計表!BC121</f>
        <v>11</v>
      </c>
    </row>
    <row r="270" spans="2:19" x14ac:dyDescent="0.2">
      <c r="B270" s="600"/>
      <c r="C270" s="314" t="s">
        <v>416</v>
      </c>
      <c r="D270" s="569">
        <f t="shared" si="25"/>
        <v>138</v>
      </c>
      <c r="E270" s="335">
        <f>市町村別自殺者集計表!AQ122</f>
        <v>3</v>
      </c>
      <c r="F270" s="334">
        <f>市町村別自殺者集計表!AR122</f>
        <v>7</v>
      </c>
      <c r="G270" s="334">
        <f>市町村別自殺者集計表!AS122</f>
        <v>9</v>
      </c>
      <c r="H270" s="334">
        <f>市町村別自殺者集計表!AT122</f>
        <v>9</v>
      </c>
      <c r="I270" s="334">
        <f>市町村別自殺者集計表!AU122</f>
        <v>12</v>
      </c>
      <c r="J270" s="334">
        <f>市町村別自殺者集計表!AV122</f>
        <v>12</v>
      </c>
      <c r="K270" s="334">
        <f>市町村別自殺者集計表!AW122</f>
        <v>10</v>
      </c>
      <c r="L270" s="334">
        <f>市町村別自殺者集計表!AX122</f>
        <v>12</v>
      </c>
      <c r="M270" s="334">
        <f>市町村別自殺者集計表!AY122</f>
        <v>10</v>
      </c>
      <c r="N270" s="334">
        <f>市町村別自殺者集計表!AZ122</f>
        <v>9</v>
      </c>
      <c r="O270" s="334">
        <f>市町村別自殺者集計表!BA122</f>
        <v>4</v>
      </c>
      <c r="P270" s="334">
        <f>市町村別自殺者集計表!BB122</f>
        <v>5</v>
      </c>
      <c r="Q270" s="336">
        <f>市町村別自殺者集計表!BC122</f>
        <v>36</v>
      </c>
    </row>
    <row r="271" spans="2:19" x14ac:dyDescent="0.2">
      <c r="B271" s="601" t="s">
        <v>421</v>
      </c>
      <c r="C271" s="327" t="s">
        <v>426</v>
      </c>
      <c r="D271" s="567">
        <f t="shared" si="25"/>
        <v>94</v>
      </c>
      <c r="E271" s="329">
        <f>市町村別自殺者集計表!AQ123</f>
        <v>3</v>
      </c>
      <c r="F271" s="328">
        <f>市町村別自殺者集計表!AR123</f>
        <v>3</v>
      </c>
      <c r="G271" s="328">
        <f>市町村別自殺者集計表!AS123</f>
        <v>10</v>
      </c>
      <c r="H271" s="328">
        <f>市町村別自殺者集計表!AT123</f>
        <v>10</v>
      </c>
      <c r="I271" s="329">
        <f>市町村別自殺者集計表!AU123</f>
        <v>13</v>
      </c>
      <c r="J271" s="328">
        <f>市町村別自殺者集計表!AV123</f>
        <v>5</v>
      </c>
      <c r="K271" s="328">
        <f>市町村別自殺者集計表!AW123</f>
        <v>5</v>
      </c>
      <c r="L271" s="328">
        <f>市町村別自殺者集計表!AX123</f>
        <v>9</v>
      </c>
      <c r="M271" s="329">
        <f>市町村別自殺者集計表!AY123</f>
        <v>3</v>
      </c>
      <c r="N271" s="328">
        <f>市町村別自殺者集計表!AZ123</f>
        <v>5</v>
      </c>
      <c r="O271" s="328">
        <f>市町村別自殺者集計表!BA123</f>
        <v>5</v>
      </c>
      <c r="P271" s="328">
        <f>市町村別自殺者集計表!BB123</f>
        <v>5</v>
      </c>
      <c r="Q271" s="330">
        <f>市町村別自殺者集計表!BC123</f>
        <v>18</v>
      </c>
    </row>
    <row r="272" spans="2:19" x14ac:dyDescent="0.2">
      <c r="B272" s="599"/>
      <c r="C272" s="331" t="s">
        <v>427</v>
      </c>
      <c r="D272" s="568">
        <f t="shared" si="25"/>
        <v>46</v>
      </c>
      <c r="E272" s="332">
        <f>市町村別自殺者集計表!AQ124</f>
        <v>3</v>
      </c>
      <c r="F272" s="332">
        <f>市町村別自殺者集計表!AR124</f>
        <v>2</v>
      </c>
      <c r="G272" s="332">
        <f>市町村別自殺者集計表!AS124</f>
        <v>1</v>
      </c>
      <c r="H272" s="332">
        <f>市町村別自殺者集計表!AT124</f>
        <v>3</v>
      </c>
      <c r="I272" s="332">
        <f>市町村別自殺者集計表!AU124</f>
        <v>3</v>
      </c>
      <c r="J272" s="332">
        <f>市町村別自殺者集計表!AV124</f>
        <v>2</v>
      </c>
      <c r="K272" s="332">
        <f>市町村別自殺者集計表!AW124</f>
        <v>5</v>
      </c>
      <c r="L272" s="332">
        <f>市町村別自殺者集計表!AX124</f>
        <v>3</v>
      </c>
      <c r="M272" s="332">
        <f>市町村別自殺者集計表!AY124</f>
        <v>4</v>
      </c>
      <c r="N272" s="332">
        <f>市町村別自殺者集計表!AZ124</f>
        <v>0</v>
      </c>
      <c r="O272" s="332">
        <f>市町村別自殺者集計表!BA124</f>
        <v>1</v>
      </c>
      <c r="P272" s="332">
        <f>市町村別自殺者集計表!BB124</f>
        <v>1</v>
      </c>
      <c r="Q272" s="333">
        <f>市町村別自殺者集計表!BC124</f>
        <v>18</v>
      </c>
    </row>
    <row r="273" spans="2:33" x14ac:dyDescent="0.2">
      <c r="B273" s="600"/>
      <c r="C273" s="314" t="s">
        <v>416</v>
      </c>
      <c r="D273" s="569">
        <f t="shared" si="25"/>
        <v>140</v>
      </c>
      <c r="E273" s="335">
        <f>市町村別自殺者集計表!AQ125</f>
        <v>6</v>
      </c>
      <c r="F273" s="334">
        <f>市町村別自殺者集計表!AR125</f>
        <v>5</v>
      </c>
      <c r="G273" s="334">
        <f>市町村別自殺者集計表!AS125</f>
        <v>11</v>
      </c>
      <c r="H273" s="334">
        <f>市町村別自殺者集計表!AT125</f>
        <v>13</v>
      </c>
      <c r="I273" s="334">
        <f>市町村別自殺者集計表!AU125</f>
        <v>16</v>
      </c>
      <c r="J273" s="334">
        <f>市町村別自殺者集計表!AV125</f>
        <v>7</v>
      </c>
      <c r="K273" s="334">
        <f>市町村別自殺者集計表!AW125</f>
        <v>10</v>
      </c>
      <c r="L273" s="334">
        <f>市町村別自殺者集計表!AX125</f>
        <v>12</v>
      </c>
      <c r="M273" s="334">
        <f>市町村別自殺者集計表!AY125</f>
        <v>7</v>
      </c>
      <c r="N273" s="334">
        <f>市町村別自殺者集計表!AZ125</f>
        <v>5</v>
      </c>
      <c r="O273" s="334">
        <f>市町村別自殺者集計表!BA125</f>
        <v>6</v>
      </c>
      <c r="P273" s="334">
        <f>市町村別自殺者集計表!BB125</f>
        <v>6</v>
      </c>
      <c r="Q273" s="336">
        <f>市町村別自殺者集計表!BC125</f>
        <v>36</v>
      </c>
    </row>
    <row r="274" spans="2:33" x14ac:dyDescent="0.2">
      <c r="B274" s="601" t="s">
        <v>422</v>
      </c>
      <c r="C274" s="327" t="s">
        <v>426</v>
      </c>
      <c r="D274" s="567">
        <f t="shared" si="25"/>
        <v>70</v>
      </c>
      <c r="E274" s="329">
        <f>市町村別自殺者集計表!AQ126</f>
        <v>10</v>
      </c>
      <c r="F274" s="328">
        <f>市町村別自殺者集計表!AR126</f>
        <v>3</v>
      </c>
      <c r="G274" s="328">
        <f>市町村別自殺者集計表!AS126</f>
        <v>4</v>
      </c>
      <c r="H274" s="328">
        <f>市町村別自殺者集計表!AT126</f>
        <v>7</v>
      </c>
      <c r="I274" s="329">
        <f>市町村別自殺者集計表!AU126</f>
        <v>6</v>
      </c>
      <c r="J274" s="328">
        <f>市町村別自殺者集計表!AV126</f>
        <v>2</v>
      </c>
      <c r="K274" s="328">
        <f>市町村別自殺者集計表!AW126</f>
        <v>3</v>
      </c>
      <c r="L274" s="328">
        <f>市町村別自殺者集計表!AX126</f>
        <v>3</v>
      </c>
      <c r="M274" s="329">
        <f>市町村別自殺者集計表!AY126</f>
        <v>1</v>
      </c>
      <c r="N274" s="328">
        <f>市町村別自殺者集計表!AZ126</f>
        <v>5</v>
      </c>
      <c r="O274" s="328">
        <f>市町村別自殺者集計表!BA126</f>
        <v>1</v>
      </c>
      <c r="P274" s="328">
        <f>市町村別自殺者集計表!BB126</f>
        <v>5</v>
      </c>
      <c r="Q274" s="330">
        <f>市町村別自殺者集計表!BC126</f>
        <v>20</v>
      </c>
    </row>
    <row r="275" spans="2:33" x14ac:dyDescent="0.2">
      <c r="B275" s="599"/>
      <c r="C275" s="331" t="s">
        <v>427</v>
      </c>
      <c r="D275" s="568">
        <f t="shared" si="25"/>
        <v>44</v>
      </c>
      <c r="E275" s="332">
        <f>市町村別自殺者集計表!AQ127</f>
        <v>4</v>
      </c>
      <c r="F275" s="332">
        <f>市町村別自殺者集計表!AR127</f>
        <v>3</v>
      </c>
      <c r="G275" s="332">
        <f>市町村別自殺者集計表!AS127</f>
        <v>4</v>
      </c>
      <c r="H275" s="332">
        <f>市町村別自殺者集計表!AT127</f>
        <v>5</v>
      </c>
      <c r="I275" s="332">
        <f>市町村別自殺者集計表!AU127</f>
        <v>5</v>
      </c>
      <c r="J275" s="332">
        <f>市町村別自殺者集計表!AV127</f>
        <v>6</v>
      </c>
      <c r="K275" s="332">
        <f>市町村別自殺者集計表!AW127</f>
        <v>3</v>
      </c>
      <c r="L275" s="332">
        <f>市町村別自殺者集計表!AX127</f>
        <v>1</v>
      </c>
      <c r="M275" s="332">
        <f>市町村別自殺者集計表!AY127</f>
        <v>3</v>
      </c>
      <c r="N275" s="332">
        <f>市町村別自殺者集計表!AZ127</f>
        <v>0</v>
      </c>
      <c r="O275" s="332">
        <f>市町村別自殺者集計表!BA127</f>
        <v>1</v>
      </c>
      <c r="P275" s="332">
        <f>市町村別自殺者集計表!BB127</f>
        <v>3</v>
      </c>
      <c r="Q275" s="333">
        <f>市町村別自殺者集計表!BC127</f>
        <v>6</v>
      </c>
    </row>
    <row r="276" spans="2:33" ht="13.8" thickBot="1" x14ac:dyDescent="0.25">
      <c r="B276" s="600"/>
      <c r="C276" s="314" t="s">
        <v>416</v>
      </c>
      <c r="D276" s="569">
        <f t="shared" si="25"/>
        <v>114</v>
      </c>
      <c r="E276" s="335">
        <f>市町村別自殺者集計表!AQ128</f>
        <v>14</v>
      </c>
      <c r="F276" s="334">
        <f>市町村別自殺者集計表!AR128</f>
        <v>6</v>
      </c>
      <c r="G276" s="334">
        <f>市町村別自殺者集計表!AS128</f>
        <v>8</v>
      </c>
      <c r="H276" s="334">
        <f>市町村別自殺者集計表!AT128</f>
        <v>12</v>
      </c>
      <c r="I276" s="334">
        <f>市町村別自殺者集計表!AU128</f>
        <v>11</v>
      </c>
      <c r="J276" s="334">
        <f>市町村別自殺者集計表!AV128</f>
        <v>8</v>
      </c>
      <c r="K276" s="273">
        <f>市町村別自殺者集計表!AW128</f>
        <v>6</v>
      </c>
      <c r="L276" s="334">
        <f>市町村別自殺者集計表!AX128</f>
        <v>4</v>
      </c>
      <c r="M276" s="334">
        <f>市町村別自殺者集計表!AY128</f>
        <v>4</v>
      </c>
      <c r="N276" s="334">
        <f>市町村別自殺者集計表!AZ128</f>
        <v>5</v>
      </c>
      <c r="O276" s="334">
        <f>市町村別自殺者集計表!BA128</f>
        <v>2</v>
      </c>
      <c r="P276" s="334">
        <f>市町村別自殺者集計表!BB128</f>
        <v>8</v>
      </c>
      <c r="Q276" s="336">
        <f>市町村別自殺者集計表!BC128</f>
        <v>26</v>
      </c>
    </row>
    <row r="277" spans="2:33" x14ac:dyDescent="0.2">
      <c r="B277" s="599" t="s">
        <v>410</v>
      </c>
      <c r="C277" s="312" t="s">
        <v>426</v>
      </c>
      <c r="D277" s="558">
        <f t="shared" si="25"/>
        <v>81</v>
      </c>
      <c r="E277" s="289">
        <f>市町村別自殺者集計表!AQ129</f>
        <v>4</v>
      </c>
      <c r="F277" s="237">
        <f>市町村別自殺者集計表!AR129</f>
        <v>9</v>
      </c>
      <c r="G277" s="237">
        <f>市町村別自殺者集計表!AS129</f>
        <v>5</v>
      </c>
      <c r="H277" s="237">
        <f>市町村別自殺者集計表!AT129</f>
        <v>4</v>
      </c>
      <c r="I277" s="289">
        <f>市町村別自殺者集計表!AU129</f>
        <v>3</v>
      </c>
      <c r="J277" s="237">
        <f>市町村別自殺者集計表!AV129</f>
        <v>8</v>
      </c>
      <c r="K277" s="237">
        <f>市町村別自殺者集計表!AW129</f>
        <v>4</v>
      </c>
      <c r="L277" s="237">
        <f>市町村別自殺者集計表!AX129</f>
        <v>7</v>
      </c>
      <c r="M277" s="289">
        <f>市町村別自殺者集計表!AY129</f>
        <v>6</v>
      </c>
      <c r="N277" s="237">
        <f>市町村別自殺者集計表!AZ129</f>
        <v>5</v>
      </c>
      <c r="O277" s="237">
        <f>市町村別自殺者集計表!BA129</f>
        <v>1</v>
      </c>
      <c r="P277" s="237">
        <f>市町村別自殺者集計表!BB129</f>
        <v>2</v>
      </c>
      <c r="Q277" s="290">
        <f>市町村別自殺者集計表!BC129</f>
        <v>23</v>
      </c>
    </row>
    <row r="278" spans="2:33" x14ac:dyDescent="0.2">
      <c r="B278" s="599"/>
      <c r="C278" s="321" t="s">
        <v>427</v>
      </c>
      <c r="D278" s="565">
        <f t="shared" si="25"/>
        <v>43</v>
      </c>
      <c r="E278" s="322">
        <f>市町村別自殺者集計表!AQ130</f>
        <v>5</v>
      </c>
      <c r="F278" s="322">
        <f>市町村別自殺者集計表!AR130</f>
        <v>3</v>
      </c>
      <c r="G278" s="322">
        <f>市町村別自殺者集計表!AS130</f>
        <v>2</v>
      </c>
      <c r="H278" s="322">
        <f>市町村別自殺者集計表!AT130</f>
        <v>2</v>
      </c>
      <c r="I278" s="322">
        <f>市町村別自殺者集計表!AU130</f>
        <v>2</v>
      </c>
      <c r="J278" s="322">
        <f>市町村別自殺者集計表!AV130</f>
        <v>6</v>
      </c>
      <c r="K278" s="322">
        <f>市町村別自殺者集計表!AW130</f>
        <v>3</v>
      </c>
      <c r="L278" s="322">
        <f>市町村別自殺者集計表!AX130</f>
        <v>4</v>
      </c>
      <c r="M278" s="322">
        <f>市町村別自殺者集計表!AY130</f>
        <v>7</v>
      </c>
      <c r="N278" s="322">
        <f>市町村別自殺者集計表!AZ130</f>
        <v>3</v>
      </c>
      <c r="O278" s="322">
        <f>市町村別自殺者集計表!BA130</f>
        <v>1</v>
      </c>
      <c r="P278" s="322">
        <f>市町村別自殺者集計表!BB130</f>
        <v>2</v>
      </c>
      <c r="Q278" s="323">
        <f>市町村別自殺者集計表!BC130</f>
        <v>3</v>
      </c>
    </row>
    <row r="279" spans="2:33" x14ac:dyDescent="0.2">
      <c r="B279" s="600"/>
      <c r="C279" s="314" t="s">
        <v>416</v>
      </c>
      <c r="D279" s="566">
        <f t="shared" si="25"/>
        <v>124</v>
      </c>
      <c r="E279" s="325">
        <f>市町村別自殺者集計表!AQ131</f>
        <v>9</v>
      </c>
      <c r="F279" s="324">
        <f>市町村別自殺者集計表!AR131</f>
        <v>12</v>
      </c>
      <c r="G279" s="324">
        <f>市町村別自殺者集計表!AS131</f>
        <v>7</v>
      </c>
      <c r="H279" s="324">
        <f>市町村別自殺者集計表!AT131</f>
        <v>6</v>
      </c>
      <c r="I279" s="324">
        <f>市町村別自殺者集計表!AU131</f>
        <v>5</v>
      </c>
      <c r="J279" s="324">
        <f>市町村別自殺者集計表!AV131</f>
        <v>14</v>
      </c>
      <c r="K279" s="324">
        <f>市町村別自殺者集計表!AW131</f>
        <v>7</v>
      </c>
      <c r="L279" s="324">
        <f>市町村別自殺者集計表!AX131</f>
        <v>11</v>
      </c>
      <c r="M279" s="324">
        <f>市町村別自殺者集計表!AY131</f>
        <v>13</v>
      </c>
      <c r="N279" s="324">
        <f>市町村別自殺者集計表!AZ131</f>
        <v>8</v>
      </c>
      <c r="O279" s="324">
        <f>市町村別自殺者集計表!BA131</f>
        <v>2</v>
      </c>
      <c r="P279" s="324">
        <f>市町村別自殺者集計表!BB131</f>
        <v>4</v>
      </c>
      <c r="Q279" s="326">
        <f>市町村別自殺者集計表!BC131</f>
        <v>26</v>
      </c>
    </row>
    <row r="280" spans="2:33" x14ac:dyDescent="0.2">
      <c r="B280" s="601" t="s">
        <v>411</v>
      </c>
      <c r="C280" s="312" t="s">
        <v>426</v>
      </c>
      <c r="D280" s="558">
        <f t="shared" si="25"/>
        <v>76</v>
      </c>
      <c r="E280" s="289">
        <f>市町村別自殺者集計表!AQ132</f>
        <v>3</v>
      </c>
      <c r="F280" s="237">
        <f>市町村別自殺者集計表!AR132</f>
        <v>6</v>
      </c>
      <c r="G280" s="237">
        <f>市町村別自殺者集計表!AS132</f>
        <v>6</v>
      </c>
      <c r="H280" s="237">
        <f>市町村別自殺者集計表!AT132</f>
        <v>6</v>
      </c>
      <c r="I280" s="289">
        <f>市町村別自殺者集計表!AU132</f>
        <v>1</v>
      </c>
      <c r="J280" s="237">
        <f>市町村別自殺者集計表!AV132</f>
        <v>3</v>
      </c>
      <c r="K280" s="237">
        <f>市町村別自殺者集計表!AW132</f>
        <v>6</v>
      </c>
      <c r="L280" s="237">
        <f>市町村別自殺者集計表!AX132</f>
        <v>3</v>
      </c>
      <c r="M280" s="289">
        <f>市町村別自殺者集計表!AY132</f>
        <v>7</v>
      </c>
      <c r="N280" s="237">
        <f>市町村別自殺者集計表!AZ132</f>
        <v>7</v>
      </c>
      <c r="O280" s="237">
        <f>市町村別自殺者集計表!BA132</f>
        <v>1</v>
      </c>
      <c r="P280" s="237">
        <f>市町村別自殺者集計表!BB132</f>
        <v>1</v>
      </c>
      <c r="Q280" s="290">
        <f>市町村別自殺者集計表!BC132</f>
        <v>26</v>
      </c>
    </row>
    <row r="281" spans="2:33" x14ac:dyDescent="0.2">
      <c r="B281" s="599"/>
      <c r="C281" s="321" t="s">
        <v>427</v>
      </c>
      <c r="D281" s="565">
        <f t="shared" si="25"/>
        <v>37</v>
      </c>
      <c r="E281" s="322">
        <f>市町村別自殺者集計表!AQ133</f>
        <v>5</v>
      </c>
      <c r="F281" s="322">
        <f>市町村別自殺者集計表!AR133</f>
        <v>1</v>
      </c>
      <c r="G281" s="322">
        <f>市町村別自殺者集計表!AS133</f>
        <v>2</v>
      </c>
      <c r="H281" s="322">
        <f>市町村別自殺者集計表!AT133</f>
        <v>3</v>
      </c>
      <c r="I281" s="322">
        <f>市町村別自殺者集計表!AU133</f>
        <v>2</v>
      </c>
      <c r="J281" s="322">
        <f>市町村別自殺者集計表!AV133</f>
        <v>1</v>
      </c>
      <c r="K281" s="322">
        <f>市町村別自殺者集計表!AW133</f>
        <v>2</v>
      </c>
      <c r="L281" s="322">
        <f>市町村別自殺者集計表!AX133</f>
        <v>0</v>
      </c>
      <c r="M281" s="322">
        <f>市町村別自殺者集計表!AY133</f>
        <v>6</v>
      </c>
      <c r="N281" s="322">
        <f>市町村別自殺者集計表!AZ133</f>
        <v>3</v>
      </c>
      <c r="O281" s="322">
        <f>市町村別自殺者集計表!BA133</f>
        <v>3</v>
      </c>
      <c r="P281" s="322">
        <f>市町村別自殺者集計表!BB133</f>
        <v>1</v>
      </c>
      <c r="Q281" s="323">
        <f>市町村別自殺者集計表!BC133</f>
        <v>8</v>
      </c>
    </row>
    <row r="282" spans="2:33" x14ac:dyDescent="0.2">
      <c r="B282" s="600"/>
      <c r="C282" s="314" t="s">
        <v>416</v>
      </c>
      <c r="D282" s="566">
        <f t="shared" si="25"/>
        <v>113</v>
      </c>
      <c r="E282" s="325">
        <f>市町村別自殺者集計表!AQ134</f>
        <v>8</v>
      </c>
      <c r="F282" s="324">
        <f>市町村別自殺者集計表!AR134</f>
        <v>7</v>
      </c>
      <c r="G282" s="324">
        <f>市町村別自殺者集計表!AS134</f>
        <v>8</v>
      </c>
      <c r="H282" s="324">
        <f>市町村別自殺者集計表!AT134</f>
        <v>9</v>
      </c>
      <c r="I282" s="324">
        <f>市町村別自殺者集計表!AU134</f>
        <v>3</v>
      </c>
      <c r="J282" s="324">
        <f>市町村別自殺者集計表!AV134</f>
        <v>4</v>
      </c>
      <c r="K282" s="324">
        <f>市町村別自殺者集計表!AW134</f>
        <v>8</v>
      </c>
      <c r="L282" s="324">
        <f>市町村別自殺者集計表!AX134</f>
        <v>3</v>
      </c>
      <c r="M282" s="324">
        <f>市町村別自殺者集計表!AY134</f>
        <v>13</v>
      </c>
      <c r="N282" s="324">
        <f>市町村別自殺者集計表!AZ134</f>
        <v>10</v>
      </c>
      <c r="O282" s="324">
        <f>市町村別自殺者集計表!BA134</f>
        <v>4</v>
      </c>
      <c r="P282" s="324">
        <f>市町村別自殺者集計表!BB134</f>
        <v>2</v>
      </c>
      <c r="Q282" s="326">
        <f>市町村別自殺者集計表!BC134</f>
        <v>34</v>
      </c>
    </row>
    <row r="283" spans="2:33" x14ac:dyDescent="0.2">
      <c r="B283" s="601" t="s">
        <v>412</v>
      </c>
      <c r="C283" s="327" t="s">
        <v>426</v>
      </c>
      <c r="D283" s="567">
        <f t="shared" si="25"/>
        <v>76</v>
      </c>
      <c r="E283" s="329">
        <f>市町村別自殺者集計表!AQ135</f>
        <v>7</v>
      </c>
      <c r="F283" s="328">
        <f>市町村別自殺者集計表!AR135</f>
        <v>6</v>
      </c>
      <c r="G283" s="328">
        <f>市町村別自殺者集計表!AS135</f>
        <v>8</v>
      </c>
      <c r="H283" s="328">
        <f>市町村別自殺者集計表!AT135</f>
        <v>2</v>
      </c>
      <c r="I283" s="329">
        <f>市町村別自殺者集計表!AU135</f>
        <v>3</v>
      </c>
      <c r="J283" s="328">
        <f>市町村別自殺者集計表!AV135</f>
        <v>3</v>
      </c>
      <c r="K283" s="328">
        <f>市町村別自殺者集計表!AW135</f>
        <v>5</v>
      </c>
      <c r="L283" s="328">
        <f>市町村別自殺者集計表!AX135</f>
        <v>3</v>
      </c>
      <c r="M283" s="329">
        <f>市町村別自殺者集計表!AY135</f>
        <v>5</v>
      </c>
      <c r="N283" s="328">
        <f>市町村別自殺者集計表!AZ135</f>
        <v>3</v>
      </c>
      <c r="O283" s="328">
        <f>市町村別自殺者集計表!BA135</f>
        <v>2</v>
      </c>
      <c r="P283" s="328">
        <f>市町村別自殺者集計表!BB135</f>
        <v>4</v>
      </c>
      <c r="Q283" s="330">
        <f>市町村別自殺者集計表!BC135</f>
        <v>25</v>
      </c>
    </row>
    <row r="284" spans="2:33" x14ac:dyDescent="0.2">
      <c r="B284" s="599"/>
      <c r="C284" s="331" t="s">
        <v>427</v>
      </c>
      <c r="D284" s="568">
        <f t="shared" si="25"/>
        <v>47</v>
      </c>
      <c r="E284" s="332">
        <f>市町村別自殺者集計表!AQ136</f>
        <v>5</v>
      </c>
      <c r="F284" s="332">
        <f>市町村別自殺者集計表!AR136</f>
        <v>3</v>
      </c>
      <c r="G284" s="332">
        <f>市町村別自殺者集計表!AS136</f>
        <v>1</v>
      </c>
      <c r="H284" s="332">
        <f>市町村別自殺者集計表!AT136</f>
        <v>9</v>
      </c>
      <c r="I284" s="332">
        <f>市町村別自殺者集計表!AU136</f>
        <v>1</v>
      </c>
      <c r="J284" s="332">
        <f>市町村別自殺者集計表!AV136</f>
        <v>5</v>
      </c>
      <c r="K284" s="332">
        <f>市町村別自殺者集計表!AW136</f>
        <v>5</v>
      </c>
      <c r="L284" s="332">
        <f>市町村別自殺者集計表!AX136</f>
        <v>6</v>
      </c>
      <c r="M284" s="332">
        <f>市町村別自殺者集計表!AY136</f>
        <v>0</v>
      </c>
      <c r="N284" s="332">
        <f>市町村別自殺者集計表!AZ136</f>
        <v>1</v>
      </c>
      <c r="O284" s="332">
        <f>市町村別自殺者集計表!BA136</f>
        <v>2</v>
      </c>
      <c r="P284" s="332">
        <f>市町村別自殺者集計表!BB136</f>
        <v>1</v>
      </c>
      <c r="Q284" s="333">
        <f>市町村別自殺者集計表!BC136</f>
        <v>8</v>
      </c>
    </row>
    <row r="285" spans="2:33" x14ac:dyDescent="0.2">
      <c r="B285" s="600"/>
      <c r="C285" s="314" t="s">
        <v>416</v>
      </c>
      <c r="D285" s="569">
        <f t="shared" si="25"/>
        <v>123</v>
      </c>
      <c r="E285" s="335">
        <f>市町村別自殺者集計表!AQ137</f>
        <v>12</v>
      </c>
      <c r="F285" s="334">
        <f>市町村別自殺者集計表!AR137</f>
        <v>9</v>
      </c>
      <c r="G285" s="334">
        <f>市町村別自殺者集計表!AS137</f>
        <v>9</v>
      </c>
      <c r="H285" s="334">
        <f>市町村別自殺者集計表!AT137</f>
        <v>11</v>
      </c>
      <c r="I285" s="334">
        <f>市町村別自殺者集計表!AU137</f>
        <v>4</v>
      </c>
      <c r="J285" s="334">
        <f>市町村別自殺者集計表!AV137</f>
        <v>8</v>
      </c>
      <c r="K285" s="334">
        <f>市町村別自殺者集計表!AW137</f>
        <v>10</v>
      </c>
      <c r="L285" s="334">
        <f>市町村別自殺者集計表!AX137</f>
        <v>9</v>
      </c>
      <c r="M285" s="334">
        <f>市町村別自殺者集計表!AY137</f>
        <v>5</v>
      </c>
      <c r="N285" s="334">
        <f>市町村別自殺者集計表!AZ137</f>
        <v>4</v>
      </c>
      <c r="O285" s="334">
        <f>市町村別自殺者集計表!BA137</f>
        <v>4</v>
      </c>
      <c r="P285" s="334">
        <f>市町村別自殺者集計表!BB137</f>
        <v>5</v>
      </c>
      <c r="Q285" s="336">
        <f>市町村別自殺者集計表!BC137</f>
        <v>33</v>
      </c>
    </row>
    <row r="286" spans="2:33" x14ac:dyDescent="0.2">
      <c r="B286" s="601" t="s">
        <v>413</v>
      </c>
      <c r="C286" s="327" t="s">
        <v>426</v>
      </c>
      <c r="D286" s="567">
        <f t="shared" si="25"/>
        <v>93</v>
      </c>
      <c r="E286" s="329">
        <f>市町村別自殺者集計表!AQ138</f>
        <v>6</v>
      </c>
      <c r="F286" s="328">
        <f>市町村別自殺者集計表!AR138</f>
        <v>7</v>
      </c>
      <c r="G286" s="328">
        <f>市町村別自殺者集計表!AS138</f>
        <v>9</v>
      </c>
      <c r="H286" s="328">
        <f>市町村別自殺者集計表!AT138</f>
        <v>5</v>
      </c>
      <c r="I286" s="329">
        <f>市町村別自殺者集計表!AU138</f>
        <v>6</v>
      </c>
      <c r="J286" s="328">
        <f>市町村別自殺者集計表!AV138</f>
        <v>5</v>
      </c>
      <c r="K286" s="328">
        <f>市町村別自殺者集計表!AW138</f>
        <v>3</v>
      </c>
      <c r="L286" s="328">
        <f>市町村別自殺者集計表!AX138</f>
        <v>5</v>
      </c>
      <c r="M286" s="329">
        <f>市町村別自殺者集計表!AY138</f>
        <v>5</v>
      </c>
      <c r="N286" s="328">
        <f>市町村別自殺者集計表!AZ138</f>
        <v>6</v>
      </c>
      <c r="O286" s="328">
        <f>市町村別自殺者集計表!BA138</f>
        <v>6</v>
      </c>
      <c r="P286" s="328">
        <f>市町村別自殺者集計表!BB138</f>
        <v>6</v>
      </c>
      <c r="Q286" s="330">
        <f>市町村別自殺者集計表!BC138</f>
        <v>24</v>
      </c>
      <c r="T286" s="476" t="s">
        <v>539</v>
      </c>
    </row>
    <row r="287" spans="2:33" x14ac:dyDescent="0.2">
      <c r="B287" s="599"/>
      <c r="C287" s="331" t="s">
        <v>427</v>
      </c>
      <c r="D287" s="568">
        <f t="shared" si="25"/>
        <v>48</v>
      </c>
      <c r="E287" s="332">
        <f>市町村別自殺者集計表!AQ139</f>
        <v>4</v>
      </c>
      <c r="F287" s="332">
        <f>市町村別自殺者集計表!AR139</f>
        <v>1</v>
      </c>
      <c r="G287" s="332">
        <f>市町村別自殺者集計表!AS139</f>
        <v>5</v>
      </c>
      <c r="H287" s="332">
        <f>市町村別自殺者集計表!AT139</f>
        <v>5</v>
      </c>
      <c r="I287" s="332">
        <f>市町村別自殺者集計表!AU139</f>
        <v>0</v>
      </c>
      <c r="J287" s="332">
        <f>市町村別自殺者集計表!AV139</f>
        <v>2</v>
      </c>
      <c r="K287" s="332">
        <f>市町村別自殺者集計表!AW139</f>
        <v>5</v>
      </c>
      <c r="L287" s="332">
        <f>市町村別自殺者集計表!AX139</f>
        <v>4</v>
      </c>
      <c r="M287" s="332">
        <f>市町村別自殺者集計表!AY139</f>
        <v>2</v>
      </c>
      <c r="N287" s="332">
        <f>市町村別自殺者集計表!AZ139</f>
        <v>4</v>
      </c>
      <c r="O287" s="332">
        <f>市町村別自殺者集計表!BA139</f>
        <v>6</v>
      </c>
      <c r="P287" s="332">
        <f>市町村別自殺者集計表!BB139</f>
        <v>1</v>
      </c>
      <c r="Q287" s="333">
        <f>市町村別自殺者集計表!BC139</f>
        <v>9</v>
      </c>
      <c r="S287" s="198"/>
      <c r="T287" s="198" t="s">
        <v>492</v>
      </c>
      <c r="U287" s="198" t="s">
        <v>493</v>
      </c>
      <c r="V287" s="198" t="s">
        <v>494</v>
      </c>
      <c r="W287" s="198" t="s">
        <v>495</v>
      </c>
      <c r="X287" s="198" t="s">
        <v>496</v>
      </c>
      <c r="Y287" s="198" t="s">
        <v>497</v>
      </c>
      <c r="Z287" s="198" t="s">
        <v>498</v>
      </c>
      <c r="AA287" s="198" t="s">
        <v>499</v>
      </c>
      <c r="AB287" s="198" t="s">
        <v>500</v>
      </c>
      <c r="AC287" s="198" t="s">
        <v>501</v>
      </c>
      <c r="AD287" s="198" t="s">
        <v>155</v>
      </c>
      <c r="AE287" s="198" t="s">
        <v>156</v>
      </c>
      <c r="AF287" s="198" t="s">
        <v>6</v>
      </c>
      <c r="AG287" s="448" t="s">
        <v>478</v>
      </c>
    </row>
    <row r="288" spans="2:33" x14ac:dyDescent="0.2">
      <c r="B288" s="600"/>
      <c r="C288" s="314" t="s">
        <v>416</v>
      </c>
      <c r="D288" s="569">
        <f t="shared" si="25"/>
        <v>141</v>
      </c>
      <c r="E288" s="335">
        <f>市町村別自殺者集計表!AQ140</f>
        <v>10</v>
      </c>
      <c r="F288" s="334">
        <f>市町村別自殺者集計表!AR140</f>
        <v>8</v>
      </c>
      <c r="G288" s="334">
        <f>市町村別自殺者集計表!AS140</f>
        <v>14</v>
      </c>
      <c r="H288" s="334">
        <f>市町村別自殺者集計表!AT140</f>
        <v>10</v>
      </c>
      <c r="I288" s="334">
        <f>市町村別自殺者集計表!AU140</f>
        <v>6</v>
      </c>
      <c r="J288" s="334">
        <f>市町村別自殺者集計表!AV140</f>
        <v>7</v>
      </c>
      <c r="K288" s="334">
        <f>市町村別自殺者集計表!AW140</f>
        <v>8</v>
      </c>
      <c r="L288" s="334">
        <f>市町村別自殺者集計表!AX140</f>
        <v>9</v>
      </c>
      <c r="M288" s="334">
        <f>市町村別自殺者集計表!AY140</f>
        <v>7</v>
      </c>
      <c r="N288" s="334">
        <f>市町村別自殺者集計表!AZ140</f>
        <v>10</v>
      </c>
      <c r="O288" s="334">
        <f>市町村別自殺者集計表!BA140</f>
        <v>12</v>
      </c>
      <c r="P288" s="334">
        <f>市町村別自殺者集計表!BB140</f>
        <v>7</v>
      </c>
      <c r="Q288" s="336">
        <f>市町村別自殺者集計表!BC140</f>
        <v>33</v>
      </c>
      <c r="S288" s="449" t="str">
        <f>R165</f>
        <v>R3</v>
      </c>
      <c r="T288" s="198">
        <f>U296</f>
        <v>114</v>
      </c>
      <c r="U288" s="198">
        <f t="shared" ref="U288:AF288" si="26">V296</f>
        <v>85</v>
      </c>
      <c r="V288" s="198">
        <f t="shared" si="26"/>
        <v>96</v>
      </c>
      <c r="W288" s="198">
        <f t="shared" si="26"/>
        <v>99</v>
      </c>
      <c r="X288" s="198">
        <f t="shared" si="26"/>
        <v>98</v>
      </c>
      <c r="Y288" s="198">
        <f t="shared" si="26"/>
        <v>102</v>
      </c>
      <c r="Z288" s="198">
        <f t="shared" si="26"/>
        <v>108</v>
      </c>
      <c r="AA288" s="198">
        <f t="shared" si="26"/>
        <v>102</v>
      </c>
      <c r="AB288" s="198">
        <f t="shared" si="26"/>
        <v>89</v>
      </c>
      <c r="AC288" s="198">
        <f t="shared" si="26"/>
        <v>76</v>
      </c>
      <c r="AD288" s="198">
        <f t="shared" si="26"/>
        <v>62</v>
      </c>
      <c r="AE288" s="198">
        <f t="shared" si="26"/>
        <v>82</v>
      </c>
      <c r="AF288" s="198">
        <f t="shared" si="26"/>
        <v>305</v>
      </c>
      <c r="AG288" s="198">
        <f>T296</f>
        <v>1418</v>
      </c>
    </row>
    <row r="289" spans="2:33" x14ac:dyDescent="0.2">
      <c r="B289" s="601" t="s">
        <v>414</v>
      </c>
      <c r="C289" s="327" t="s">
        <v>426</v>
      </c>
      <c r="D289" s="567">
        <f t="shared" si="25"/>
        <v>54</v>
      </c>
      <c r="E289" s="329">
        <f>市町村別自殺者集計表!AQ141</f>
        <v>5</v>
      </c>
      <c r="F289" s="328">
        <f>市町村別自殺者集計表!AR141</f>
        <v>1</v>
      </c>
      <c r="G289" s="328">
        <f>市町村別自殺者集計表!AS141</f>
        <v>0</v>
      </c>
      <c r="H289" s="328">
        <f>市町村別自殺者集計表!AT141</f>
        <v>6</v>
      </c>
      <c r="I289" s="329">
        <f>市町村別自殺者集計表!AU141</f>
        <v>4</v>
      </c>
      <c r="J289" s="328">
        <f>市町村別自殺者集計表!AV141</f>
        <v>4</v>
      </c>
      <c r="K289" s="328">
        <f>市町村別自殺者集計表!AW141</f>
        <v>5</v>
      </c>
      <c r="L289" s="328">
        <f>市町村別自殺者集計表!AX141</f>
        <v>1</v>
      </c>
      <c r="M289" s="329">
        <f>市町村別自殺者集計表!AY141</f>
        <v>5</v>
      </c>
      <c r="N289" s="328">
        <f>市町村別自殺者集計表!AZ141</f>
        <v>2</v>
      </c>
      <c r="O289" s="328">
        <f>市町村別自殺者集計表!BA141</f>
        <v>2</v>
      </c>
      <c r="P289" s="328">
        <f>市町村別自殺者集計表!BB141</f>
        <v>3</v>
      </c>
      <c r="Q289" s="330">
        <f>市町村別自殺者集計表!BC141</f>
        <v>16</v>
      </c>
      <c r="S289" s="449" t="str">
        <f>R166</f>
        <v>R5</v>
      </c>
      <c r="T289" s="198">
        <f>E297</f>
        <v>96</v>
      </c>
      <c r="U289" s="198">
        <f t="shared" ref="U289:AF289" si="27">F297</f>
        <v>82</v>
      </c>
      <c r="V289" s="198">
        <f t="shared" si="27"/>
        <v>100</v>
      </c>
      <c r="W289" s="198">
        <f t="shared" si="27"/>
        <v>101</v>
      </c>
      <c r="X289" s="198">
        <f t="shared" si="27"/>
        <v>81</v>
      </c>
      <c r="Y289" s="198">
        <f t="shared" si="27"/>
        <v>110</v>
      </c>
      <c r="Z289" s="198">
        <f t="shared" si="27"/>
        <v>103</v>
      </c>
      <c r="AA289" s="198">
        <f t="shared" si="27"/>
        <v>104</v>
      </c>
      <c r="AB289" s="198">
        <f t="shared" si="27"/>
        <v>98</v>
      </c>
      <c r="AC289" s="198">
        <f t="shared" si="27"/>
        <v>88</v>
      </c>
      <c r="AD289" s="198">
        <f t="shared" si="27"/>
        <v>60</v>
      </c>
      <c r="AE289" s="198">
        <f t="shared" si="27"/>
        <v>69</v>
      </c>
      <c r="AF289" s="198">
        <f t="shared" si="27"/>
        <v>342</v>
      </c>
      <c r="AG289" s="198">
        <f>D297</f>
        <v>1434</v>
      </c>
    </row>
    <row r="290" spans="2:33" x14ac:dyDescent="0.2">
      <c r="B290" s="599"/>
      <c r="C290" s="331" t="s">
        <v>427</v>
      </c>
      <c r="D290" s="568">
        <f t="shared" si="25"/>
        <v>50</v>
      </c>
      <c r="E290" s="332">
        <f>市町村別自殺者集計表!AQ142</f>
        <v>4</v>
      </c>
      <c r="F290" s="332">
        <f>市町村別自殺者集計表!AR142</f>
        <v>3</v>
      </c>
      <c r="G290" s="332">
        <f>市町村別自殺者集計表!AS142</f>
        <v>4</v>
      </c>
      <c r="H290" s="332">
        <f>市町村別自殺者集計表!AT142</f>
        <v>2</v>
      </c>
      <c r="I290" s="332">
        <f>市町村別自殺者集計表!AU142</f>
        <v>0</v>
      </c>
      <c r="J290" s="332">
        <f>市町村別自殺者集計表!AV142</f>
        <v>6</v>
      </c>
      <c r="K290" s="332">
        <f>市町村別自殺者集計表!AW142</f>
        <v>3</v>
      </c>
      <c r="L290" s="332">
        <f>市町村別自殺者集計表!AX142</f>
        <v>3</v>
      </c>
      <c r="M290" s="332">
        <f>市町村別自殺者集計表!AY142</f>
        <v>7</v>
      </c>
      <c r="N290" s="332">
        <f>市町村別自殺者集計表!AZ142</f>
        <v>5</v>
      </c>
      <c r="O290" s="332">
        <f>市町村別自殺者集計表!BA142</f>
        <v>2</v>
      </c>
      <c r="P290" s="332">
        <f>市町村別自殺者集計表!BB142</f>
        <v>2</v>
      </c>
      <c r="Q290" s="333">
        <f>市町村別自殺者集計表!BC142</f>
        <v>9</v>
      </c>
    </row>
    <row r="291" spans="2:33" x14ac:dyDescent="0.2">
      <c r="B291" s="600"/>
      <c r="C291" s="314" t="s">
        <v>416</v>
      </c>
      <c r="D291" s="569">
        <f t="shared" si="25"/>
        <v>104</v>
      </c>
      <c r="E291" s="335">
        <f>市町村別自殺者集計表!AQ143</f>
        <v>9</v>
      </c>
      <c r="F291" s="334">
        <f>市町村別自殺者集計表!AR143</f>
        <v>4</v>
      </c>
      <c r="G291" s="334">
        <f>市町村別自殺者集計表!AS143</f>
        <v>4</v>
      </c>
      <c r="H291" s="334">
        <f>市町村別自殺者集計表!AT143</f>
        <v>8</v>
      </c>
      <c r="I291" s="334">
        <f>市町村別自殺者集計表!AU143</f>
        <v>4</v>
      </c>
      <c r="J291" s="334">
        <f>市町村別自殺者集計表!AV143</f>
        <v>10</v>
      </c>
      <c r="K291" s="334">
        <f>市町村別自殺者集計表!AW143</f>
        <v>8</v>
      </c>
      <c r="L291" s="334">
        <f>市町村別自殺者集計表!AX143</f>
        <v>4</v>
      </c>
      <c r="M291" s="334">
        <f>市町村別自殺者集計表!AY143</f>
        <v>12</v>
      </c>
      <c r="N291" s="334">
        <f>市町村別自殺者集計表!AZ143</f>
        <v>7</v>
      </c>
      <c r="O291" s="334">
        <f>市町村別自殺者集計表!BA143</f>
        <v>4</v>
      </c>
      <c r="P291" s="334">
        <f>市町村別自殺者集計表!BB143</f>
        <v>5</v>
      </c>
      <c r="Q291" s="336">
        <f>市町村別自殺者集計表!BC143</f>
        <v>25</v>
      </c>
    </row>
    <row r="292" spans="2:33" ht="12.75" customHeight="1" x14ac:dyDescent="0.2">
      <c r="B292" s="601" t="s">
        <v>415</v>
      </c>
      <c r="C292" s="327" t="s">
        <v>426</v>
      </c>
      <c r="D292" s="567">
        <f t="shared" si="25"/>
        <v>31</v>
      </c>
      <c r="E292" s="329">
        <f>市町村別自殺者集計表!AQ144</f>
        <v>2</v>
      </c>
      <c r="F292" s="328">
        <f>市町村別自殺者集計表!AR144</f>
        <v>1</v>
      </c>
      <c r="G292" s="328">
        <f>市町村別自殺者集計表!AS144</f>
        <v>2</v>
      </c>
      <c r="H292" s="328">
        <f>市町村別自殺者集計表!AT144</f>
        <v>1</v>
      </c>
      <c r="I292" s="329">
        <f>市町村別自殺者集計表!AU144</f>
        <v>0</v>
      </c>
      <c r="J292" s="328">
        <f>市町村別自殺者集計表!AV144</f>
        <v>3</v>
      </c>
      <c r="K292" s="328">
        <f>市町村別自殺者集計表!AW144</f>
        <v>5</v>
      </c>
      <c r="L292" s="328">
        <f>市町村別自殺者集計表!AX144</f>
        <v>1</v>
      </c>
      <c r="M292" s="329">
        <f>市町村別自殺者集計表!AY144</f>
        <v>1</v>
      </c>
      <c r="N292" s="328">
        <f>市町村別自殺者集計表!AZ144</f>
        <v>2</v>
      </c>
      <c r="O292" s="328">
        <f>市町村別自殺者集計表!BA144</f>
        <v>0</v>
      </c>
      <c r="P292" s="328">
        <f>市町村別自殺者集計表!BB144</f>
        <v>2</v>
      </c>
      <c r="Q292" s="330">
        <f>市町村別自殺者集計表!BC144</f>
        <v>11</v>
      </c>
      <c r="S292" s="476" t="s">
        <v>545</v>
      </c>
      <c r="AG292" s="152" t="s">
        <v>475</v>
      </c>
    </row>
    <row r="293" spans="2:33" x14ac:dyDescent="0.2">
      <c r="B293" s="599"/>
      <c r="C293" s="331" t="s">
        <v>427</v>
      </c>
      <c r="D293" s="568">
        <f t="shared" si="25"/>
        <v>28</v>
      </c>
      <c r="E293" s="332">
        <f>市町村別自殺者集計表!AQ145</f>
        <v>1</v>
      </c>
      <c r="F293" s="332">
        <f>市町村別自殺者集計表!AR145</f>
        <v>1</v>
      </c>
      <c r="G293" s="332">
        <f>市町村別自殺者集計表!AS145</f>
        <v>1</v>
      </c>
      <c r="H293" s="332">
        <f>市町村別自殺者集計表!AT145</f>
        <v>0</v>
      </c>
      <c r="I293" s="332">
        <f>市町村別自殺者集計表!AU145</f>
        <v>2</v>
      </c>
      <c r="J293" s="332">
        <f>市町村別自殺者集計表!AV145</f>
        <v>7</v>
      </c>
      <c r="K293" s="332">
        <f>市町村別自殺者集計表!AW145</f>
        <v>3</v>
      </c>
      <c r="L293" s="332">
        <f>市町村別自殺者集計表!AX145</f>
        <v>4</v>
      </c>
      <c r="M293" s="332">
        <f>市町村別自殺者集計表!AY145</f>
        <v>2</v>
      </c>
      <c r="N293" s="332">
        <f>市町村別自殺者集計表!AZ145</f>
        <v>3</v>
      </c>
      <c r="O293" s="332">
        <f>市町村別自殺者集計表!BA145</f>
        <v>0</v>
      </c>
      <c r="P293" s="332">
        <f>市町村別自殺者集計表!BB145</f>
        <v>1</v>
      </c>
      <c r="Q293" s="333">
        <f>市町村別自殺者集計表!BC145</f>
        <v>3</v>
      </c>
      <c r="S293" s="198"/>
      <c r="T293" s="198" t="s">
        <v>478</v>
      </c>
      <c r="U293" s="198" t="s">
        <v>492</v>
      </c>
      <c r="V293" s="198" t="s">
        <v>493</v>
      </c>
      <c r="W293" s="198" t="s">
        <v>494</v>
      </c>
      <c r="X293" s="198" t="s">
        <v>495</v>
      </c>
      <c r="Y293" s="198" t="s">
        <v>496</v>
      </c>
      <c r="Z293" s="198" t="s">
        <v>497</v>
      </c>
      <c r="AA293" s="198" t="s">
        <v>498</v>
      </c>
      <c r="AB293" s="198" t="s">
        <v>499</v>
      </c>
      <c r="AC293" s="198" t="s">
        <v>500</v>
      </c>
      <c r="AD293" s="198" t="s">
        <v>501</v>
      </c>
      <c r="AE293" s="198" t="s">
        <v>155</v>
      </c>
      <c r="AF293" s="198" t="s">
        <v>156</v>
      </c>
      <c r="AG293" s="198" t="s">
        <v>6</v>
      </c>
    </row>
    <row r="294" spans="2:33" ht="13.8" thickBot="1" x14ac:dyDescent="0.25">
      <c r="B294" s="602"/>
      <c r="C294" s="314" t="s">
        <v>416</v>
      </c>
      <c r="D294" s="569">
        <f t="shared" si="25"/>
        <v>59</v>
      </c>
      <c r="E294" s="335">
        <f>市町村別自殺者集計表!AQ146</f>
        <v>3</v>
      </c>
      <c r="F294" s="334">
        <f>市町村別自殺者集計表!AR146</f>
        <v>2</v>
      </c>
      <c r="G294" s="334">
        <f>市町村別自殺者集計表!AS146</f>
        <v>3</v>
      </c>
      <c r="H294" s="334">
        <f>市町村別自殺者集計表!AT146</f>
        <v>1</v>
      </c>
      <c r="I294" s="334">
        <f>市町村別自殺者集計表!AU146</f>
        <v>2</v>
      </c>
      <c r="J294" s="334">
        <f>市町村別自殺者集計表!AV146</f>
        <v>10</v>
      </c>
      <c r="K294" s="273">
        <f>市町村別自殺者集計表!AW146</f>
        <v>8</v>
      </c>
      <c r="L294" s="334">
        <f>市町村別自殺者集計表!AX146</f>
        <v>5</v>
      </c>
      <c r="M294" s="334">
        <f>市町村別自殺者集計表!AY146</f>
        <v>3</v>
      </c>
      <c r="N294" s="334">
        <f>市町村別自殺者集計表!AZ146</f>
        <v>5</v>
      </c>
      <c r="O294" s="334">
        <f>市町村別自殺者集計表!BA146</f>
        <v>0</v>
      </c>
      <c r="P294" s="334">
        <f>市町村別自殺者集計表!BB146</f>
        <v>3</v>
      </c>
      <c r="Q294" s="336">
        <f>市町村別自殺者集計表!BC146</f>
        <v>14</v>
      </c>
      <c r="S294" s="198" t="s">
        <v>489</v>
      </c>
      <c r="T294" s="198">
        <f>IF($V$3=50,旧年度集計!C57,SUM(U294:AG294))</f>
        <v>909</v>
      </c>
      <c r="U294" s="198">
        <f>IF($V$3=50,旧年度集計!D57,AR440)</f>
        <v>80</v>
      </c>
      <c r="V294" s="198">
        <f>IF($V$3=50,旧年度集計!E57,AS440)</f>
        <v>47</v>
      </c>
      <c r="W294" s="198">
        <f>IF($V$3=50,旧年度集計!F57,AT440)</f>
        <v>61</v>
      </c>
      <c r="X294" s="198">
        <f>IF($V$3=50,旧年度集計!G57,AU440)</f>
        <v>60</v>
      </c>
      <c r="Y294" s="198">
        <f>IF($V$3=50,旧年度集計!H57,AV440)</f>
        <v>60</v>
      </c>
      <c r="Z294" s="198">
        <f>IF($V$3=50,旧年度集計!I57,AW440)</f>
        <v>70</v>
      </c>
      <c r="AA294" s="198">
        <f>IF($V$3=50,旧年度集計!J57,AX440)</f>
        <v>71</v>
      </c>
      <c r="AB294" s="198">
        <f>IF($V$3=50,旧年度集計!K57,AY440)</f>
        <v>63</v>
      </c>
      <c r="AC294" s="198">
        <f>IF($V$3=50,旧年度集計!L57,AZ440)</f>
        <v>48</v>
      </c>
      <c r="AD294" s="198">
        <f>IF($V$3=50,旧年度集計!M57,BA440)</f>
        <v>46</v>
      </c>
      <c r="AE294" s="198">
        <f>IF($V$3=50,旧年度集計!N57,BB440)</f>
        <v>35</v>
      </c>
      <c r="AF294" s="198">
        <f>IF($V$3=50,旧年度集計!O57,BC440)</f>
        <v>50</v>
      </c>
      <c r="AG294" s="198">
        <f>IF($V$3=50,旧年度集計!P57,BD440)</f>
        <v>218</v>
      </c>
    </row>
    <row r="295" spans="2:33" x14ac:dyDescent="0.2">
      <c r="B295" s="603" t="s">
        <v>416</v>
      </c>
      <c r="C295" s="317" t="s">
        <v>426</v>
      </c>
      <c r="D295" s="562">
        <f>SUM(D259,D262,D265,D268,D271,D274,D277,D280,D283,D286,D289,D292)</f>
        <v>929</v>
      </c>
      <c r="E295" s="275">
        <f t="shared" ref="E295:Q297" si="28">SUM(E259,E262,E265,E268,E271,E274,E277,E280,E283,E286,E289,E292)</f>
        <v>56</v>
      </c>
      <c r="F295" s="275">
        <f t="shared" si="28"/>
        <v>55</v>
      </c>
      <c r="G295" s="275">
        <f t="shared" si="28"/>
        <v>67</v>
      </c>
      <c r="H295" s="275">
        <f t="shared" si="28"/>
        <v>62</v>
      </c>
      <c r="I295" s="275">
        <f t="shared" si="28"/>
        <v>57</v>
      </c>
      <c r="J295" s="275">
        <f t="shared" si="28"/>
        <v>57</v>
      </c>
      <c r="K295" s="275">
        <f t="shared" si="28"/>
        <v>61</v>
      </c>
      <c r="L295" s="275">
        <f t="shared" si="28"/>
        <v>61</v>
      </c>
      <c r="M295" s="275">
        <f t="shared" si="28"/>
        <v>59</v>
      </c>
      <c r="N295" s="275">
        <f t="shared" si="28"/>
        <v>56</v>
      </c>
      <c r="O295" s="275">
        <f t="shared" si="28"/>
        <v>36</v>
      </c>
      <c r="P295" s="275">
        <f t="shared" si="28"/>
        <v>49</v>
      </c>
      <c r="Q295" s="276">
        <f t="shared" si="28"/>
        <v>253</v>
      </c>
      <c r="S295" s="198" t="s">
        <v>490</v>
      </c>
      <c r="T295" s="198">
        <f>IF($V$3=50,旧年度集計!C58,SUM(U295:AG295))</f>
        <v>509</v>
      </c>
      <c r="U295" s="198">
        <f>IF($V$3=50,旧年度集計!D58,AR441)</f>
        <v>34</v>
      </c>
      <c r="V295" s="198">
        <f>IF($V$3=50,旧年度集計!E58,AS441)</f>
        <v>38</v>
      </c>
      <c r="W295" s="198">
        <f>IF($V$3=50,旧年度集計!F58,AT441)</f>
        <v>35</v>
      </c>
      <c r="X295" s="198">
        <f>IF($V$3=50,旧年度集計!G58,AU441)</f>
        <v>39</v>
      </c>
      <c r="Y295" s="198">
        <f>IF($V$3=50,旧年度集計!H58,AV441)</f>
        <v>38</v>
      </c>
      <c r="Z295" s="198">
        <f>IF($V$3=50,旧年度集計!I58,AW441)</f>
        <v>32</v>
      </c>
      <c r="AA295" s="198">
        <f>IF($V$3=50,旧年度集計!J58,AX441)</f>
        <v>37</v>
      </c>
      <c r="AB295" s="198">
        <f>IF($V$3=50,旧年度集計!K58,AY441)</f>
        <v>39</v>
      </c>
      <c r="AC295" s="198">
        <f>IF($V$3=50,旧年度集計!L58,AZ441)</f>
        <v>41</v>
      </c>
      <c r="AD295" s="198">
        <f>IF($V$3=50,旧年度集計!M58,BA441)</f>
        <v>30</v>
      </c>
      <c r="AE295" s="198">
        <f>IF($V$3=50,旧年度集計!N58,BB441)</f>
        <v>27</v>
      </c>
      <c r="AF295" s="198">
        <f>IF($V$3=50,旧年度集計!O58,BC441)</f>
        <v>32</v>
      </c>
      <c r="AG295" s="198">
        <f>IF($V$3=50,旧年度集計!P58,BD441)</f>
        <v>87</v>
      </c>
    </row>
    <row r="296" spans="2:33" ht="13.8" thickBot="1" x14ac:dyDescent="0.25">
      <c r="B296" s="599"/>
      <c r="C296" s="337" t="s">
        <v>427</v>
      </c>
      <c r="D296" s="570">
        <f>SUM(D260,D263,D266,D269,D272,D275,D278,D281,D284,D287,D290,D293)</f>
        <v>505</v>
      </c>
      <c r="E296" s="338">
        <f t="shared" si="28"/>
        <v>40</v>
      </c>
      <c r="F296" s="338">
        <f t="shared" si="28"/>
        <v>27</v>
      </c>
      <c r="G296" s="338">
        <f t="shared" si="28"/>
        <v>33</v>
      </c>
      <c r="H296" s="338">
        <f t="shared" si="28"/>
        <v>39</v>
      </c>
      <c r="I296" s="338">
        <f t="shared" si="28"/>
        <v>24</v>
      </c>
      <c r="J296" s="338">
        <f t="shared" si="28"/>
        <v>53</v>
      </c>
      <c r="K296" s="338">
        <f t="shared" si="28"/>
        <v>42</v>
      </c>
      <c r="L296" s="338">
        <f t="shared" si="28"/>
        <v>43</v>
      </c>
      <c r="M296" s="338">
        <f t="shared" si="28"/>
        <v>39</v>
      </c>
      <c r="N296" s="338">
        <f t="shared" si="28"/>
        <v>32</v>
      </c>
      <c r="O296" s="338">
        <f t="shared" si="28"/>
        <v>24</v>
      </c>
      <c r="P296" s="338">
        <f t="shared" si="28"/>
        <v>20</v>
      </c>
      <c r="Q296" s="339">
        <f t="shared" si="28"/>
        <v>89</v>
      </c>
      <c r="S296" s="198" t="s">
        <v>478</v>
      </c>
      <c r="T296" s="198">
        <f>IF($V$3=50,旧年度集計!C59,SUM(U296:AG296))</f>
        <v>1418</v>
      </c>
      <c r="U296" s="198">
        <f>IF($V$3=50,旧年度集計!D59,AR442)</f>
        <v>114</v>
      </c>
      <c r="V296" s="198">
        <f>IF($V$3=50,旧年度集計!E59,AS442)</f>
        <v>85</v>
      </c>
      <c r="W296" s="198">
        <f>IF($V$3=50,旧年度集計!F59,AT442)</f>
        <v>96</v>
      </c>
      <c r="X296" s="198">
        <f>IF($V$3=50,旧年度集計!G59,AU442)</f>
        <v>99</v>
      </c>
      <c r="Y296" s="198">
        <f>IF($V$3=50,旧年度集計!H59,AV442)</f>
        <v>98</v>
      </c>
      <c r="Z296" s="198">
        <f>IF($V$3=50,旧年度集計!I59,AW442)</f>
        <v>102</v>
      </c>
      <c r="AA296" s="198">
        <f>IF($V$3=50,旧年度集計!J59,AX442)</f>
        <v>108</v>
      </c>
      <c r="AB296" s="198">
        <f>IF($V$3=50,旧年度集計!K59,AY442)</f>
        <v>102</v>
      </c>
      <c r="AC296" s="198">
        <f>IF($V$3=50,旧年度集計!L59,AZ442)</f>
        <v>89</v>
      </c>
      <c r="AD296" s="198">
        <f>IF($V$3=50,旧年度集計!M59,BA442)</f>
        <v>76</v>
      </c>
      <c r="AE296" s="198">
        <f>IF($V$3=50,旧年度集計!N59,BB442)</f>
        <v>62</v>
      </c>
      <c r="AF296" s="198">
        <f>IF($V$3=50,旧年度集計!O59,BC442)</f>
        <v>82</v>
      </c>
      <c r="AG296" s="198">
        <f>IF($V$3=50,旧年度集計!P59,BD442)</f>
        <v>305</v>
      </c>
    </row>
    <row r="297" spans="2:33" ht="13.8" thickBot="1" x14ac:dyDescent="0.25">
      <c r="B297" s="602"/>
      <c r="C297" s="319" t="s">
        <v>24</v>
      </c>
      <c r="D297" s="571">
        <f>SUM(D261,D264,D267,D270,D273,D276,D279,D282,D285,D288,D291,D294)</f>
        <v>1434</v>
      </c>
      <c r="E297" s="340">
        <f t="shared" si="28"/>
        <v>96</v>
      </c>
      <c r="F297" s="340">
        <f t="shared" si="28"/>
        <v>82</v>
      </c>
      <c r="G297" s="340">
        <f t="shared" si="28"/>
        <v>100</v>
      </c>
      <c r="H297" s="340">
        <f t="shared" si="28"/>
        <v>101</v>
      </c>
      <c r="I297" s="340">
        <f t="shared" si="28"/>
        <v>81</v>
      </c>
      <c r="J297" s="340">
        <f t="shared" si="28"/>
        <v>110</v>
      </c>
      <c r="K297" s="340">
        <f t="shared" si="28"/>
        <v>103</v>
      </c>
      <c r="L297" s="340">
        <f t="shared" si="28"/>
        <v>104</v>
      </c>
      <c r="M297" s="340">
        <f t="shared" si="28"/>
        <v>98</v>
      </c>
      <c r="N297" s="340">
        <f t="shared" si="28"/>
        <v>88</v>
      </c>
      <c r="O297" s="340">
        <f t="shared" si="28"/>
        <v>60</v>
      </c>
      <c r="P297" s="340">
        <f t="shared" si="28"/>
        <v>69</v>
      </c>
      <c r="Q297" s="341">
        <f t="shared" si="28"/>
        <v>342</v>
      </c>
    </row>
    <row r="298" spans="2:33" ht="13.8" thickBot="1" x14ac:dyDescent="0.25">
      <c r="B298" s="307" t="s">
        <v>447</v>
      </c>
      <c r="C298" s="232"/>
      <c r="D298" s="572"/>
      <c r="E298" s="232"/>
      <c r="F298" s="232"/>
      <c r="G298" s="232"/>
      <c r="H298" s="232"/>
      <c r="I298" s="232"/>
      <c r="J298" s="232"/>
      <c r="K298" s="232"/>
      <c r="L298" s="232"/>
    </row>
    <row r="299" spans="2:33" ht="13.8" thickBot="1" x14ac:dyDescent="0.25">
      <c r="B299" s="342"/>
      <c r="C299" s="309"/>
      <c r="D299" s="554" t="s">
        <v>24</v>
      </c>
      <c r="E299" s="310" t="s">
        <v>35</v>
      </c>
      <c r="F299" s="230" t="s">
        <v>36</v>
      </c>
      <c r="G299" s="230" t="s">
        <v>37</v>
      </c>
      <c r="H299" s="230" t="s">
        <v>38</v>
      </c>
      <c r="I299" s="310" t="s">
        <v>39</v>
      </c>
      <c r="J299" s="230" t="s">
        <v>40</v>
      </c>
      <c r="K299" s="230" t="s">
        <v>41</v>
      </c>
      <c r="L299" s="320" t="s">
        <v>16</v>
      </c>
    </row>
    <row r="300" spans="2:33" x14ac:dyDescent="0.2">
      <c r="B300" s="599" t="s">
        <v>56</v>
      </c>
      <c r="C300" s="343" t="s">
        <v>448</v>
      </c>
      <c r="D300" s="573">
        <f>D259</f>
        <v>89</v>
      </c>
      <c r="E300" s="345">
        <f>市町村別自殺者集計表!BD111</f>
        <v>19</v>
      </c>
      <c r="F300" s="344">
        <f>市町村別自殺者集計表!BE111</f>
        <v>17</v>
      </c>
      <c r="G300" s="344">
        <f>市町村別自殺者集計表!BF111</f>
        <v>13</v>
      </c>
      <c r="H300" s="344">
        <f>市町村別自殺者集計表!BG111</f>
        <v>12</v>
      </c>
      <c r="I300" s="345">
        <f>市町村別自殺者集計表!BH111</f>
        <v>9</v>
      </c>
      <c r="J300" s="344">
        <f>市町村別自殺者集計表!BI111</f>
        <v>8</v>
      </c>
      <c r="K300" s="344">
        <f>市町村別自殺者集計表!BJ111</f>
        <v>10</v>
      </c>
      <c r="L300" s="346">
        <f>市町村別自殺者集計表!BK111</f>
        <v>1</v>
      </c>
    </row>
    <row r="301" spans="2:33" x14ac:dyDescent="0.2">
      <c r="B301" s="599"/>
      <c r="C301" s="321" t="s">
        <v>449</v>
      </c>
      <c r="D301" s="565">
        <f t="shared" ref="D301:D335" si="29">D260</f>
        <v>36</v>
      </c>
      <c r="E301" s="347">
        <f>市町村別自殺者集計表!BD112</f>
        <v>5</v>
      </c>
      <c r="F301" s="347">
        <f>市町村別自殺者集計表!BE112</f>
        <v>6</v>
      </c>
      <c r="G301" s="347">
        <f>市町村別自殺者集計表!BF112</f>
        <v>5</v>
      </c>
      <c r="H301" s="347">
        <f>市町村別自殺者集計表!BG112</f>
        <v>4</v>
      </c>
      <c r="I301" s="347">
        <f>市町村別自殺者集計表!BH112</f>
        <v>6</v>
      </c>
      <c r="J301" s="347">
        <f>市町村別自殺者集計表!BI112</f>
        <v>3</v>
      </c>
      <c r="K301" s="347">
        <f>市町村別自殺者集計表!BJ112</f>
        <v>7</v>
      </c>
      <c r="L301" s="348">
        <f>市町村別自殺者集計表!BK112</f>
        <v>0</v>
      </c>
    </row>
    <row r="302" spans="2:33" x14ac:dyDescent="0.2">
      <c r="B302" s="600"/>
      <c r="C302" s="314" t="s">
        <v>416</v>
      </c>
      <c r="D302" s="566">
        <f t="shared" si="29"/>
        <v>125</v>
      </c>
      <c r="E302" s="325">
        <f>市町村別自殺者集計表!BD113</f>
        <v>24</v>
      </c>
      <c r="F302" s="324">
        <f>市町村別自殺者集計表!BE113</f>
        <v>23</v>
      </c>
      <c r="G302" s="324">
        <f>市町村別自殺者集計表!BF113</f>
        <v>18</v>
      </c>
      <c r="H302" s="324">
        <f>市町村別自殺者集計表!BG113</f>
        <v>16</v>
      </c>
      <c r="I302" s="324">
        <f>市町村別自殺者集計表!BH113</f>
        <v>15</v>
      </c>
      <c r="J302" s="324">
        <f>市町村別自殺者集計表!BI113</f>
        <v>11</v>
      </c>
      <c r="K302" s="324">
        <f>市町村別自殺者集計表!BJ113</f>
        <v>17</v>
      </c>
      <c r="L302" s="326">
        <f>市町村別自殺者集計表!BK113</f>
        <v>1</v>
      </c>
    </row>
    <row r="303" spans="2:33" x14ac:dyDescent="0.2">
      <c r="B303" s="601" t="s">
        <v>57</v>
      </c>
      <c r="C303" s="343" t="s">
        <v>426</v>
      </c>
      <c r="D303" s="574">
        <f t="shared" si="29"/>
        <v>86</v>
      </c>
      <c r="E303" s="345">
        <f>市町村別自殺者集計表!BD114</f>
        <v>16</v>
      </c>
      <c r="F303" s="344">
        <f>市町村別自殺者集計表!BE114</f>
        <v>9</v>
      </c>
      <c r="G303" s="344">
        <f>市町村別自殺者集計表!BF114</f>
        <v>12</v>
      </c>
      <c r="H303" s="344">
        <f>市町村別自殺者集計表!BG114</f>
        <v>12</v>
      </c>
      <c r="I303" s="345">
        <f>市町村別自殺者集計表!BH114</f>
        <v>13</v>
      </c>
      <c r="J303" s="344">
        <f>市町村別自殺者集計表!BI114</f>
        <v>9</v>
      </c>
      <c r="K303" s="344">
        <f>市町村別自殺者集計表!BJ114</f>
        <v>14</v>
      </c>
      <c r="L303" s="346">
        <f>市町村別自殺者集計表!BK114</f>
        <v>1</v>
      </c>
    </row>
    <row r="304" spans="2:33" x14ac:dyDescent="0.2">
      <c r="B304" s="599"/>
      <c r="C304" s="321" t="s">
        <v>427</v>
      </c>
      <c r="D304" s="565">
        <f t="shared" si="29"/>
        <v>45</v>
      </c>
      <c r="E304" s="347">
        <f>市町村別自殺者集計表!BD115</f>
        <v>7</v>
      </c>
      <c r="F304" s="347">
        <f>市町村別自殺者集計表!BE115</f>
        <v>6</v>
      </c>
      <c r="G304" s="347">
        <f>市町村別自殺者集計表!BF115</f>
        <v>7</v>
      </c>
      <c r="H304" s="347">
        <f>市町村別自殺者集計表!BG115</f>
        <v>6</v>
      </c>
      <c r="I304" s="347">
        <f>市町村別自殺者集計表!BH115</f>
        <v>6</v>
      </c>
      <c r="J304" s="347">
        <f>市町村別自殺者集計表!BI115</f>
        <v>7</v>
      </c>
      <c r="K304" s="347">
        <f>市町村別自殺者集計表!BJ115</f>
        <v>6</v>
      </c>
      <c r="L304" s="348">
        <f>市町村別自殺者集計表!BK115</f>
        <v>0</v>
      </c>
    </row>
    <row r="305" spans="2:19" x14ac:dyDescent="0.2">
      <c r="B305" s="600"/>
      <c r="C305" s="314" t="s">
        <v>416</v>
      </c>
      <c r="D305" s="566">
        <f t="shared" si="29"/>
        <v>131</v>
      </c>
      <c r="E305" s="325">
        <f>市町村別自殺者集計表!BD116</f>
        <v>23</v>
      </c>
      <c r="F305" s="324">
        <f>市町村別自殺者集計表!BE116</f>
        <v>15</v>
      </c>
      <c r="G305" s="324">
        <f>市町村別自殺者集計表!BF116</f>
        <v>19</v>
      </c>
      <c r="H305" s="324">
        <f>市町村別自殺者集計表!BG116</f>
        <v>18</v>
      </c>
      <c r="I305" s="324">
        <f>市町村別自殺者集計表!BH116</f>
        <v>19</v>
      </c>
      <c r="J305" s="324">
        <f>市町村別自殺者集計表!BI116</f>
        <v>16</v>
      </c>
      <c r="K305" s="324">
        <f>市町村別自殺者集計表!BJ116</f>
        <v>20</v>
      </c>
      <c r="L305" s="326">
        <f>市町村別自殺者集計表!BK116</f>
        <v>1</v>
      </c>
      <c r="S305" s="152" t="str">
        <f>IF($S$12="","",$S$12)</f>
        <v>（４月までは昨年度の確定値が公表されませんので一昨年度との比較になります）　＊使い方シート参照</v>
      </c>
    </row>
    <row r="306" spans="2:19" x14ac:dyDescent="0.2">
      <c r="B306" s="601" t="s">
        <v>58</v>
      </c>
      <c r="C306" s="327" t="s">
        <v>426</v>
      </c>
      <c r="D306" s="567">
        <f t="shared" si="29"/>
        <v>85</v>
      </c>
      <c r="E306" s="329">
        <f>市町村別自殺者集計表!BD117</f>
        <v>9</v>
      </c>
      <c r="F306" s="328">
        <f>市町村別自殺者集計表!BE117</f>
        <v>12</v>
      </c>
      <c r="G306" s="328">
        <f>市町村別自殺者集計表!BF117</f>
        <v>10</v>
      </c>
      <c r="H306" s="328">
        <f>市町村別自殺者集計表!BG117</f>
        <v>18</v>
      </c>
      <c r="I306" s="329">
        <f>市町村別自殺者集計表!BH117</f>
        <v>11</v>
      </c>
      <c r="J306" s="328">
        <f>市町村別自殺者集計表!BI117</f>
        <v>13</v>
      </c>
      <c r="K306" s="328">
        <f>市町村別自殺者集計表!BJ117</f>
        <v>11</v>
      </c>
      <c r="L306" s="330">
        <f>市町村別自殺者集計表!BK117</f>
        <v>1</v>
      </c>
    </row>
    <row r="307" spans="2:19" x14ac:dyDescent="0.2">
      <c r="B307" s="599"/>
      <c r="C307" s="331" t="s">
        <v>427</v>
      </c>
      <c r="D307" s="568">
        <f t="shared" si="29"/>
        <v>37</v>
      </c>
      <c r="E307" s="349">
        <f>市町村別自殺者集計表!BD118</f>
        <v>10</v>
      </c>
      <c r="F307" s="349">
        <f>市町村別自殺者集計表!BE118</f>
        <v>6</v>
      </c>
      <c r="G307" s="349">
        <f>市町村別自殺者集計表!BF118</f>
        <v>3</v>
      </c>
      <c r="H307" s="349">
        <f>市町村別自殺者集計表!BG118</f>
        <v>3</v>
      </c>
      <c r="I307" s="349">
        <f>市町村別自殺者集計表!BH118</f>
        <v>3</v>
      </c>
      <c r="J307" s="349">
        <f>市町村別自殺者集計表!BI118</f>
        <v>8</v>
      </c>
      <c r="K307" s="349">
        <f>市町村別自殺者集計表!BJ118</f>
        <v>4</v>
      </c>
      <c r="L307" s="350">
        <f>市町村別自殺者集計表!BK118</f>
        <v>0</v>
      </c>
    </row>
    <row r="308" spans="2:19" x14ac:dyDescent="0.2">
      <c r="B308" s="600"/>
      <c r="C308" s="314" t="s">
        <v>416</v>
      </c>
      <c r="D308" s="569">
        <f t="shared" si="29"/>
        <v>122</v>
      </c>
      <c r="E308" s="335">
        <f>市町村別自殺者集計表!BD119</f>
        <v>19</v>
      </c>
      <c r="F308" s="334">
        <f>市町村別自殺者集計表!BE119</f>
        <v>18</v>
      </c>
      <c r="G308" s="334">
        <f>市町村別自殺者集計表!BF119</f>
        <v>13</v>
      </c>
      <c r="H308" s="334">
        <f>市町村別自殺者集計表!BG119</f>
        <v>21</v>
      </c>
      <c r="I308" s="334">
        <f>市町村別自殺者集計表!BH119</f>
        <v>14</v>
      </c>
      <c r="J308" s="334">
        <f>市町村別自殺者集計表!BI119</f>
        <v>21</v>
      </c>
      <c r="K308" s="334">
        <f>市町村別自殺者集計表!BJ119</f>
        <v>15</v>
      </c>
      <c r="L308" s="336">
        <f>市町村別自殺者集計表!BK119</f>
        <v>1</v>
      </c>
    </row>
    <row r="309" spans="2:19" x14ac:dyDescent="0.2">
      <c r="B309" s="601" t="s">
        <v>420</v>
      </c>
      <c r="C309" s="327" t="s">
        <v>426</v>
      </c>
      <c r="D309" s="567">
        <f t="shared" si="29"/>
        <v>94</v>
      </c>
      <c r="E309" s="329">
        <f>市町村別自殺者集計表!BD120</f>
        <v>12</v>
      </c>
      <c r="F309" s="328">
        <f>市町村別自殺者集計表!BE120</f>
        <v>14</v>
      </c>
      <c r="G309" s="328">
        <f>市町村別自殺者集計表!BF120</f>
        <v>8</v>
      </c>
      <c r="H309" s="328">
        <f>市町村別自殺者集計表!BG120</f>
        <v>8</v>
      </c>
      <c r="I309" s="329">
        <f>市町村別自殺者集計表!BH120</f>
        <v>17</v>
      </c>
      <c r="J309" s="328">
        <f>市町村別自殺者集計表!BI120</f>
        <v>19</v>
      </c>
      <c r="K309" s="328">
        <f>市町村別自殺者集計表!BJ120</f>
        <v>16</v>
      </c>
      <c r="L309" s="330">
        <f>市町村別自殺者集計表!BK120</f>
        <v>0</v>
      </c>
    </row>
    <row r="310" spans="2:19" x14ac:dyDescent="0.2">
      <c r="B310" s="599"/>
      <c r="C310" s="331" t="s">
        <v>427</v>
      </c>
      <c r="D310" s="568">
        <f t="shared" si="29"/>
        <v>44</v>
      </c>
      <c r="E310" s="349">
        <f>市町村別自殺者集計表!BD121</f>
        <v>9</v>
      </c>
      <c r="F310" s="349">
        <f>市町村別自殺者集計表!BE121</f>
        <v>8</v>
      </c>
      <c r="G310" s="349">
        <f>市町村別自殺者集計表!BF121</f>
        <v>9</v>
      </c>
      <c r="H310" s="349">
        <f>市町村別自殺者集計表!BG121</f>
        <v>7</v>
      </c>
      <c r="I310" s="349">
        <f>市町村別自殺者集計表!BH121</f>
        <v>3</v>
      </c>
      <c r="J310" s="349">
        <f>市町村別自殺者集計表!BI121</f>
        <v>4</v>
      </c>
      <c r="K310" s="349">
        <f>市町村別自殺者集計表!BJ121</f>
        <v>4</v>
      </c>
      <c r="L310" s="350">
        <f>市町村別自殺者集計表!BK121</f>
        <v>0</v>
      </c>
    </row>
    <row r="311" spans="2:19" x14ac:dyDescent="0.2">
      <c r="B311" s="600"/>
      <c r="C311" s="314" t="s">
        <v>416</v>
      </c>
      <c r="D311" s="569">
        <f t="shared" si="29"/>
        <v>138</v>
      </c>
      <c r="E311" s="335">
        <f>市町村別自殺者集計表!BD122</f>
        <v>21</v>
      </c>
      <c r="F311" s="334">
        <f>市町村別自殺者集計表!BE122</f>
        <v>22</v>
      </c>
      <c r="G311" s="334">
        <f>市町村別自殺者集計表!BF122</f>
        <v>17</v>
      </c>
      <c r="H311" s="334">
        <f>市町村別自殺者集計表!BG122</f>
        <v>15</v>
      </c>
      <c r="I311" s="334">
        <f>市町村別自殺者集計表!BH122</f>
        <v>20</v>
      </c>
      <c r="J311" s="334">
        <f>市町村別自殺者集計表!BI122</f>
        <v>23</v>
      </c>
      <c r="K311" s="334">
        <f>市町村別自殺者集計表!BJ122</f>
        <v>20</v>
      </c>
      <c r="L311" s="336">
        <f>市町村別自殺者集計表!BK122</f>
        <v>0</v>
      </c>
    </row>
    <row r="312" spans="2:19" x14ac:dyDescent="0.2">
      <c r="B312" s="601" t="s">
        <v>421</v>
      </c>
      <c r="C312" s="327" t="s">
        <v>426</v>
      </c>
      <c r="D312" s="567">
        <f t="shared" si="29"/>
        <v>94</v>
      </c>
      <c r="E312" s="329">
        <f>市町村別自殺者集計表!BD123</f>
        <v>14</v>
      </c>
      <c r="F312" s="328">
        <f>市町村別自殺者集計表!BE123</f>
        <v>18</v>
      </c>
      <c r="G312" s="328">
        <f>市町村別自殺者集計表!BF123</f>
        <v>12</v>
      </c>
      <c r="H312" s="328">
        <f>市町村別自殺者集計表!BG123</f>
        <v>14</v>
      </c>
      <c r="I312" s="329">
        <f>市町村別自殺者集計表!BH123</f>
        <v>16</v>
      </c>
      <c r="J312" s="328">
        <f>市町村別自殺者集計表!BI123</f>
        <v>11</v>
      </c>
      <c r="K312" s="328">
        <f>市町村別自殺者集計表!BJ123</f>
        <v>8</v>
      </c>
      <c r="L312" s="330">
        <f>市町村別自殺者集計表!BK123</f>
        <v>1</v>
      </c>
    </row>
    <row r="313" spans="2:19" x14ac:dyDescent="0.2">
      <c r="B313" s="599"/>
      <c r="C313" s="331" t="s">
        <v>427</v>
      </c>
      <c r="D313" s="568">
        <f t="shared" si="29"/>
        <v>46</v>
      </c>
      <c r="E313" s="349">
        <f>市町村別自殺者集計表!BD124</f>
        <v>8</v>
      </c>
      <c r="F313" s="349">
        <f>市町村別自殺者集計表!BE124</f>
        <v>9</v>
      </c>
      <c r="G313" s="349">
        <f>市町村別自殺者集計表!BF124</f>
        <v>6</v>
      </c>
      <c r="H313" s="349">
        <f>市町村別自殺者集計表!BG124</f>
        <v>1</v>
      </c>
      <c r="I313" s="349">
        <f>市町村別自殺者集計表!BH124</f>
        <v>3</v>
      </c>
      <c r="J313" s="349">
        <f>市町村別自殺者集計表!BI124</f>
        <v>9</v>
      </c>
      <c r="K313" s="349">
        <f>市町村別自殺者集計表!BJ124</f>
        <v>10</v>
      </c>
      <c r="L313" s="350">
        <f>市町村別自殺者集計表!BK124</f>
        <v>0</v>
      </c>
    </row>
    <row r="314" spans="2:19" x14ac:dyDescent="0.2">
      <c r="B314" s="600"/>
      <c r="C314" s="314" t="s">
        <v>416</v>
      </c>
      <c r="D314" s="569">
        <f t="shared" si="29"/>
        <v>140</v>
      </c>
      <c r="E314" s="335">
        <f>市町村別自殺者集計表!BD125</f>
        <v>22</v>
      </c>
      <c r="F314" s="334">
        <f>市町村別自殺者集計表!BE125</f>
        <v>27</v>
      </c>
      <c r="G314" s="334">
        <f>市町村別自殺者集計表!BF125</f>
        <v>18</v>
      </c>
      <c r="H314" s="334">
        <f>市町村別自殺者集計表!BG125</f>
        <v>15</v>
      </c>
      <c r="I314" s="334">
        <f>市町村別自殺者集計表!BH125</f>
        <v>19</v>
      </c>
      <c r="J314" s="334">
        <f>市町村別自殺者集計表!BI125</f>
        <v>20</v>
      </c>
      <c r="K314" s="334">
        <f>市町村別自殺者集計表!BJ125</f>
        <v>18</v>
      </c>
      <c r="L314" s="336">
        <f>市町村別自殺者集計表!BK125</f>
        <v>1</v>
      </c>
    </row>
    <row r="315" spans="2:19" x14ac:dyDescent="0.2">
      <c r="B315" s="601" t="s">
        <v>422</v>
      </c>
      <c r="C315" s="327" t="s">
        <v>426</v>
      </c>
      <c r="D315" s="567">
        <f t="shared" si="29"/>
        <v>70</v>
      </c>
      <c r="E315" s="329">
        <f>市町村別自殺者集計表!BD126</f>
        <v>11</v>
      </c>
      <c r="F315" s="328">
        <f>市町村別自殺者集計表!BE126</f>
        <v>9</v>
      </c>
      <c r="G315" s="328">
        <f>市町村別自殺者集計表!BF126</f>
        <v>9</v>
      </c>
      <c r="H315" s="328">
        <f>市町村別自殺者集計表!BG126</f>
        <v>10</v>
      </c>
      <c r="I315" s="329">
        <f>市町村別自殺者集計表!BH126</f>
        <v>11</v>
      </c>
      <c r="J315" s="328">
        <f>市町村別自殺者集計表!BI126</f>
        <v>12</v>
      </c>
      <c r="K315" s="328">
        <f>市町村別自殺者集計表!BJ126</f>
        <v>8</v>
      </c>
      <c r="L315" s="330">
        <f>市町村別自殺者集計表!BK126</f>
        <v>0</v>
      </c>
    </row>
    <row r="316" spans="2:19" x14ac:dyDescent="0.2">
      <c r="B316" s="599"/>
      <c r="C316" s="331" t="s">
        <v>427</v>
      </c>
      <c r="D316" s="568">
        <f t="shared" si="29"/>
        <v>44</v>
      </c>
      <c r="E316" s="349">
        <f>市町村別自殺者集計表!BD127</f>
        <v>6</v>
      </c>
      <c r="F316" s="349">
        <f>市町村別自殺者集計表!BE127</f>
        <v>8</v>
      </c>
      <c r="G316" s="349">
        <f>市町村別自殺者集計表!BF127</f>
        <v>6</v>
      </c>
      <c r="H316" s="349">
        <f>市町村別自殺者集計表!BG127</f>
        <v>3</v>
      </c>
      <c r="I316" s="349">
        <f>市町村別自殺者集計表!BH127</f>
        <v>6</v>
      </c>
      <c r="J316" s="349">
        <f>市町村別自殺者集計表!BI127</f>
        <v>11</v>
      </c>
      <c r="K316" s="349">
        <f>市町村別自殺者集計表!BJ127</f>
        <v>4</v>
      </c>
      <c r="L316" s="350">
        <f>市町村別自殺者集計表!BK127</f>
        <v>0</v>
      </c>
    </row>
    <row r="317" spans="2:19" x14ac:dyDescent="0.2">
      <c r="B317" s="600"/>
      <c r="C317" s="351" t="s">
        <v>416</v>
      </c>
      <c r="D317" s="561">
        <f t="shared" si="29"/>
        <v>114</v>
      </c>
      <c r="E317" s="299">
        <f>市町村別自殺者集計表!BD128</f>
        <v>17</v>
      </c>
      <c r="F317" s="259">
        <f>市町村別自殺者集計表!BE128</f>
        <v>17</v>
      </c>
      <c r="G317" s="259">
        <f>市町村別自殺者集計表!BF128</f>
        <v>15</v>
      </c>
      <c r="H317" s="259">
        <f>市町村別自殺者集計表!BG128</f>
        <v>13</v>
      </c>
      <c r="I317" s="259">
        <f>市町村別自殺者集計表!BH128</f>
        <v>17</v>
      </c>
      <c r="J317" s="259">
        <f>市町村別自殺者集計表!BI128</f>
        <v>23</v>
      </c>
      <c r="K317" s="259">
        <f>市町村別自殺者集計表!BJ128</f>
        <v>12</v>
      </c>
      <c r="L317" s="260">
        <f>市町村別自殺者集計表!BK128</f>
        <v>0</v>
      </c>
    </row>
    <row r="318" spans="2:19" x14ac:dyDescent="0.2">
      <c r="B318" s="599" t="s">
        <v>410</v>
      </c>
      <c r="C318" s="343" t="s">
        <v>426</v>
      </c>
      <c r="D318" s="574">
        <f t="shared" si="29"/>
        <v>81</v>
      </c>
      <c r="E318" s="345">
        <f>市町村別自殺者集計表!BD129</f>
        <v>9</v>
      </c>
      <c r="F318" s="344">
        <f>市町村別自殺者集計表!BE129</f>
        <v>11</v>
      </c>
      <c r="G318" s="344">
        <f>市町村別自殺者集計表!BF129</f>
        <v>14</v>
      </c>
      <c r="H318" s="344">
        <f>市町村別自殺者集計表!BG129</f>
        <v>13</v>
      </c>
      <c r="I318" s="345">
        <f>市町村別自殺者集計表!BH129</f>
        <v>11</v>
      </c>
      <c r="J318" s="344">
        <f>市町村別自殺者集計表!BI129</f>
        <v>11</v>
      </c>
      <c r="K318" s="344">
        <f>市町村別自殺者集計表!BJ129</f>
        <v>11</v>
      </c>
      <c r="L318" s="346">
        <f>市町村別自殺者集計表!BK129</f>
        <v>1</v>
      </c>
    </row>
    <row r="319" spans="2:19" x14ac:dyDescent="0.2">
      <c r="B319" s="599"/>
      <c r="C319" s="321" t="s">
        <v>427</v>
      </c>
      <c r="D319" s="565">
        <f t="shared" si="29"/>
        <v>43</v>
      </c>
      <c r="E319" s="347">
        <f>市町村別自殺者集計表!BD130</f>
        <v>10</v>
      </c>
      <c r="F319" s="347">
        <f>市町村別自殺者集計表!BE130</f>
        <v>2</v>
      </c>
      <c r="G319" s="347">
        <f>市町村別自殺者集計表!BF130</f>
        <v>5</v>
      </c>
      <c r="H319" s="347">
        <f>市町村別自殺者集計表!BG130</f>
        <v>4</v>
      </c>
      <c r="I319" s="347">
        <f>市町村別自殺者集計表!BH130</f>
        <v>6</v>
      </c>
      <c r="J319" s="347">
        <f>市町村別自殺者集計表!BI130</f>
        <v>4</v>
      </c>
      <c r="K319" s="347">
        <f>市町村別自殺者集計表!BJ130</f>
        <v>12</v>
      </c>
      <c r="L319" s="348">
        <f>市町村別自殺者集計表!BK130</f>
        <v>0</v>
      </c>
    </row>
    <row r="320" spans="2:19" x14ac:dyDescent="0.2">
      <c r="B320" s="600"/>
      <c r="C320" s="314" t="s">
        <v>416</v>
      </c>
      <c r="D320" s="566">
        <f t="shared" si="29"/>
        <v>124</v>
      </c>
      <c r="E320" s="325">
        <f>市町村別自殺者集計表!BD131</f>
        <v>19</v>
      </c>
      <c r="F320" s="324">
        <f>市町村別自殺者集計表!BE131</f>
        <v>13</v>
      </c>
      <c r="G320" s="324">
        <f>市町村別自殺者集計表!BF131</f>
        <v>19</v>
      </c>
      <c r="H320" s="324">
        <f>市町村別自殺者集計表!BG131</f>
        <v>17</v>
      </c>
      <c r="I320" s="324">
        <f>市町村別自殺者集計表!BH131</f>
        <v>17</v>
      </c>
      <c r="J320" s="324">
        <f>市町村別自殺者集計表!BI131</f>
        <v>15</v>
      </c>
      <c r="K320" s="324">
        <f>市町村別自殺者集計表!BJ131</f>
        <v>23</v>
      </c>
      <c r="L320" s="326">
        <f>市町村別自殺者集計表!BK131</f>
        <v>1</v>
      </c>
    </row>
    <row r="321" spans="2:28" x14ac:dyDescent="0.2">
      <c r="B321" s="601" t="s">
        <v>411</v>
      </c>
      <c r="C321" s="343" t="s">
        <v>426</v>
      </c>
      <c r="D321" s="574">
        <f t="shared" si="29"/>
        <v>76</v>
      </c>
      <c r="E321" s="345">
        <f>市町村別自殺者集計表!BD132</f>
        <v>12</v>
      </c>
      <c r="F321" s="344">
        <f>市町村別自殺者集計表!BE132</f>
        <v>14</v>
      </c>
      <c r="G321" s="344">
        <f>市町村別自殺者集計表!BF132</f>
        <v>11</v>
      </c>
      <c r="H321" s="344">
        <f>市町村別自殺者集計表!BG132</f>
        <v>11</v>
      </c>
      <c r="I321" s="345">
        <f>市町村別自殺者集計表!BH132</f>
        <v>12</v>
      </c>
      <c r="J321" s="344">
        <f>市町村別自殺者集計表!BI132</f>
        <v>8</v>
      </c>
      <c r="K321" s="344">
        <f>市町村別自殺者集計表!BJ132</f>
        <v>8</v>
      </c>
      <c r="L321" s="346">
        <f>市町村別自殺者集計表!BK132</f>
        <v>0</v>
      </c>
    </row>
    <row r="322" spans="2:28" x14ac:dyDescent="0.2">
      <c r="B322" s="599"/>
      <c r="C322" s="321" t="s">
        <v>427</v>
      </c>
      <c r="D322" s="565">
        <f t="shared" si="29"/>
        <v>37</v>
      </c>
      <c r="E322" s="347">
        <f>市町村別自殺者集計表!BD133</f>
        <v>2</v>
      </c>
      <c r="F322" s="347">
        <f>市町村別自殺者集計表!BE133</f>
        <v>7</v>
      </c>
      <c r="G322" s="347">
        <f>市町村別自殺者集計表!BF133</f>
        <v>10</v>
      </c>
      <c r="H322" s="347">
        <f>市町村別自殺者集計表!BG133</f>
        <v>5</v>
      </c>
      <c r="I322" s="347">
        <f>市町村別自殺者集計表!BH133</f>
        <v>7</v>
      </c>
      <c r="J322" s="347">
        <f>市町村別自殺者集計表!BI133</f>
        <v>1</v>
      </c>
      <c r="K322" s="347">
        <f>市町村別自殺者集計表!BJ133</f>
        <v>5</v>
      </c>
      <c r="L322" s="348">
        <f>市町村別自殺者集計表!BK133</f>
        <v>0</v>
      </c>
    </row>
    <row r="323" spans="2:28" x14ac:dyDescent="0.2">
      <c r="B323" s="600"/>
      <c r="C323" s="314" t="s">
        <v>416</v>
      </c>
      <c r="D323" s="566">
        <f t="shared" si="29"/>
        <v>113</v>
      </c>
      <c r="E323" s="325">
        <f>市町村別自殺者集計表!BD134</f>
        <v>14</v>
      </c>
      <c r="F323" s="324">
        <f>市町村別自殺者集計表!BE134</f>
        <v>21</v>
      </c>
      <c r="G323" s="324">
        <f>市町村別自殺者集計表!BF134</f>
        <v>21</v>
      </c>
      <c r="H323" s="324">
        <f>市町村別自殺者集計表!BG134</f>
        <v>16</v>
      </c>
      <c r="I323" s="324">
        <f>市町村別自殺者集計表!BH134</f>
        <v>19</v>
      </c>
      <c r="J323" s="324">
        <f>市町村別自殺者集計表!BI134</f>
        <v>9</v>
      </c>
      <c r="K323" s="324">
        <f>市町村別自殺者集計表!BJ134</f>
        <v>13</v>
      </c>
      <c r="L323" s="326">
        <f>市町村別自殺者集計表!BK134</f>
        <v>0</v>
      </c>
    </row>
    <row r="324" spans="2:28" x14ac:dyDescent="0.2">
      <c r="B324" s="601" t="s">
        <v>412</v>
      </c>
      <c r="C324" s="327" t="s">
        <v>426</v>
      </c>
      <c r="D324" s="567">
        <f t="shared" si="29"/>
        <v>76</v>
      </c>
      <c r="E324" s="329">
        <f>市町村別自殺者集計表!BD135</f>
        <v>12</v>
      </c>
      <c r="F324" s="328">
        <f>市町村別自殺者集計表!BE135</f>
        <v>10</v>
      </c>
      <c r="G324" s="328">
        <f>市町村別自殺者集計表!BF135</f>
        <v>16</v>
      </c>
      <c r="H324" s="328">
        <f>市町村別自殺者集計表!BG135</f>
        <v>9</v>
      </c>
      <c r="I324" s="329">
        <f>市町村別自殺者集計表!BH135</f>
        <v>7</v>
      </c>
      <c r="J324" s="328">
        <f>市町村別自殺者集計表!BI135</f>
        <v>11</v>
      </c>
      <c r="K324" s="328">
        <f>市町村別自殺者集計表!BJ135</f>
        <v>10</v>
      </c>
      <c r="L324" s="330">
        <f>市町村別自殺者集計表!BK135</f>
        <v>1</v>
      </c>
    </row>
    <row r="325" spans="2:28" x14ac:dyDescent="0.2">
      <c r="B325" s="599"/>
      <c r="C325" s="331" t="s">
        <v>427</v>
      </c>
      <c r="D325" s="568">
        <f t="shared" si="29"/>
        <v>47</v>
      </c>
      <c r="E325" s="349">
        <f>市町村別自殺者集計表!BD136</f>
        <v>4</v>
      </c>
      <c r="F325" s="349">
        <f>市町村別自殺者集計表!BE136</f>
        <v>3</v>
      </c>
      <c r="G325" s="349">
        <f>市町村別自殺者集計表!BF136</f>
        <v>11</v>
      </c>
      <c r="H325" s="349">
        <f>市町村別自殺者集計表!BG136</f>
        <v>6</v>
      </c>
      <c r="I325" s="349">
        <f>市町村別自殺者集計表!BH136</f>
        <v>6</v>
      </c>
      <c r="J325" s="349">
        <f>市町村別自殺者集計表!BI136</f>
        <v>10</v>
      </c>
      <c r="K325" s="349">
        <f>市町村別自殺者集計表!BJ136</f>
        <v>7</v>
      </c>
      <c r="L325" s="350">
        <f>市町村別自殺者集計表!BK136</f>
        <v>0</v>
      </c>
    </row>
    <row r="326" spans="2:28" x14ac:dyDescent="0.2">
      <c r="B326" s="600"/>
      <c r="C326" s="314" t="s">
        <v>416</v>
      </c>
      <c r="D326" s="569">
        <f t="shared" si="29"/>
        <v>123</v>
      </c>
      <c r="E326" s="335">
        <f>市町村別自殺者集計表!BD137</f>
        <v>16</v>
      </c>
      <c r="F326" s="334">
        <f>市町村別自殺者集計表!BE137</f>
        <v>13</v>
      </c>
      <c r="G326" s="334">
        <f>市町村別自殺者集計表!BF137</f>
        <v>27</v>
      </c>
      <c r="H326" s="334">
        <f>市町村別自殺者集計表!BG137</f>
        <v>15</v>
      </c>
      <c r="I326" s="334">
        <f>市町村別自殺者集計表!BH137</f>
        <v>13</v>
      </c>
      <c r="J326" s="334">
        <f>市町村別自殺者集計表!BI137</f>
        <v>21</v>
      </c>
      <c r="K326" s="334">
        <f>市町村別自殺者集計表!BJ137</f>
        <v>17</v>
      </c>
      <c r="L326" s="336">
        <f>市町村別自殺者集計表!BK137</f>
        <v>1</v>
      </c>
    </row>
    <row r="327" spans="2:28" x14ac:dyDescent="0.2">
      <c r="B327" s="601" t="s">
        <v>413</v>
      </c>
      <c r="C327" s="327" t="s">
        <v>426</v>
      </c>
      <c r="D327" s="567">
        <f t="shared" si="29"/>
        <v>93</v>
      </c>
      <c r="E327" s="329">
        <f>市町村別自殺者集計表!BD138</f>
        <v>8</v>
      </c>
      <c r="F327" s="328">
        <f>市町村別自殺者集計表!BE138</f>
        <v>21</v>
      </c>
      <c r="G327" s="328">
        <f>市町村別自殺者集計表!BF138</f>
        <v>16</v>
      </c>
      <c r="H327" s="328">
        <f>市町村別自殺者集計表!BG138</f>
        <v>12</v>
      </c>
      <c r="I327" s="329">
        <f>市町村別自殺者集計表!BH138</f>
        <v>6</v>
      </c>
      <c r="J327" s="328">
        <f>市町村別自殺者集計表!BI138</f>
        <v>17</v>
      </c>
      <c r="K327" s="328">
        <f>市町村別自殺者集計表!BJ138</f>
        <v>10</v>
      </c>
      <c r="L327" s="330">
        <f>市町村別自殺者集計表!BK138</f>
        <v>3</v>
      </c>
    </row>
    <row r="328" spans="2:28" x14ac:dyDescent="0.2">
      <c r="B328" s="599"/>
      <c r="C328" s="331" t="s">
        <v>427</v>
      </c>
      <c r="D328" s="568">
        <f t="shared" si="29"/>
        <v>48</v>
      </c>
      <c r="E328" s="349">
        <f>市町村別自殺者集計表!BD139</f>
        <v>4</v>
      </c>
      <c r="F328" s="349">
        <f>市町村別自殺者集計表!BE139</f>
        <v>16</v>
      </c>
      <c r="G328" s="349">
        <f>市町村別自殺者集計表!BF139</f>
        <v>10</v>
      </c>
      <c r="H328" s="349">
        <f>市町村別自殺者集計表!BG139</f>
        <v>6</v>
      </c>
      <c r="I328" s="349">
        <f>市町村別自殺者集計表!BH139</f>
        <v>4</v>
      </c>
      <c r="J328" s="349">
        <f>市町村別自殺者集計表!BI139</f>
        <v>4</v>
      </c>
      <c r="K328" s="349">
        <f>市町村別自殺者集計表!BJ139</f>
        <v>4</v>
      </c>
      <c r="L328" s="350">
        <f>市町村別自殺者集計表!BK139</f>
        <v>0</v>
      </c>
      <c r="T328" s="476" t="s">
        <v>539</v>
      </c>
    </row>
    <row r="329" spans="2:28" x14ac:dyDescent="0.2">
      <c r="B329" s="600"/>
      <c r="C329" s="314" t="s">
        <v>416</v>
      </c>
      <c r="D329" s="569">
        <f t="shared" si="29"/>
        <v>141</v>
      </c>
      <c r="E329" s="335">
        <f>市町村別自殺者集計表!BD140</f>
        <v>12</v>
      </c>
      <c r="F329" s="334">
        <f>市町村別自殺者集計表!BE140</f>
        <v>37</v>
      </c>
      <c r="G329" s="334">
        <f>市町村別自殺者集計表!BF140</f>
        <v>26</v>
      </c>
      <c r="H329" s="334">
        <f>市町村別自殺者集計表!BG140</f>
        <v>18</v>
      </c>
      <c r="I329" s="334">
        <f>市町村別自殺者集計表!BH140</f>
        <v>10</v>
      </c>
      <c r="J329" s="334">
        <f>市町村別自殺者集計表!BI140</f>
        <v>21</v>
      </c>
      <c r="K329" s="334">
        <f>市町村別自殺者集計表!BJ140</f>
        <v>14</v>
      </c>
      <c r="L329" s="336">
        <f>市町村別自殺者集計表!BK140</f>
        <v>3</v>
      </c>
      <c r="S329" s="198"/>
      <c r="T329" s="198" t="s">
        <v>502</v>
      </c>
      <c r="U329" s="198" t="s">
        <v>503</v>
      </c>
      <c r="V329" s="198" t="s">
        <v>504</v>
      </c>
      <c r="W329" s="198" t="s">
        <v>505</v>
      </c>
      <c r="X329" s="198" t="s">
        <v>506</v>
      </c>
      <c r="Y329" s="198" t="s">
        <v>507</v>
      </c>
      <c r="Z329" s="198" t="s">
        <v>508</v>
      </c>
      <c r="AA329" s="198" t="s">
        <v>488</v>
      </c>
      <c r="AB329" s="198" t="s">
        <v>478</v>
      </c>
    </row>
    <row r="330" spans="2:28" x14ac:dyDescent="0.2">
      <c r="B330" s="601" t="s">
        <v>414</v>
      </c>
      <c r="C330" s="327" t="s">
        <v>426</v>
      </c>
      <c r="D330" s="567">
        <f t="shared" si="29"/>
        <v>54</v>
      </c>
      <c r="E330" s="329">
        <f>市町村別自殺者集計表!BD141</f>
        <v>8</v>
      </c>
      <c r="F330" s="328">
        <f>市町村別自殺者集計表!BE141</f>
        <v>7</v>
      </c>
      <c r="G330" s="328">
        <f>市町村別自殺者集計表!BF141</f>
        <v>8</v>
      </c>
      <c r="H330" s="328">
        <f>市町村別自殺者集計表!BG141</f>
        <v>8</v>
      </c>
      <c r="I330" s="329">
        <f>市町村別自殺者集計表!BH141</f>
        <v>7</v>
      </c>
      <c r="J330" s="328">
        <f>市町村別自殺者集計表!BI141</f>
        <v>10</v>
      </c>
      <c r="K330" s="328">
        <f>市町村別自殺者集計表!BJ141</f>
        <v>5</v>
      </c>
      <c r="L330" s="330">
        <f>市町村別自殺者集計表!BK141</f>
        <v>1</v>
      </c>
      <c r="S330" s="449" t="str">
        <f>R165</f>
        <v>R3</v>
      </c>
      <c r="T330" s="198">
        <f>U338</f>
        <v>183</v>
      </c>
      <c r="U330" s="198">
        <f t="shared" ref="U330:AA330" si="30">V338</f>
        <v>198</v>
      </c>
      <c r="V330" s="198">
        <f t="shared" si="30"/>
        <v>218</v>
      </c>
      <c r="W330" s="198">
        <f t="shared" si="30"/>
        <v>202</v>
      </c>
      <c r="X330" s="198">
        <f t="shared" si="30"/>
        <v>211</v>
      </c>
      <c r="Y330" s="198">
        <f t="shared" si="30"/>
        <v>216</v>
      </c>
      <c r="Z330" s="198">
        <f t="shared" si="30"/>
        <v>165</v>
      </c>
      <c r="AA330" s="198">
        <f t="shared" si="30"/>
        <v>25</v>
      </c>
      <c r="AB330" s="198">
        <f>T338</f>
        <v>1418</v>
      </c>
    </row>
    <row r="331" spans="2:28" x14ac:dyDescent="0.2">
      <c r="B331" s="599"/>
      <c r="C331" s="331" t="s">
        <v>427</v>
      </c>
      <c r="D331" s="568">
        <f t="shared" si="29"/>
        <v>50</v>
      </c>
      <c r="E331" s="349">
        <f>市町村別自殺者集計表!BD142</f>
        <v>6</v>
      </c>
      <c r="F331" s="349">
        <f>市町村別自殺者集計表!BE142</f>
        <v>8</v>
      </c>
      <c r="G331" s="349">
        <f>市町村別自殺者集計表!BF142</f>
        <v>3</v>
      </c>
      <c r="H331" s="349">
        <f>市町村別自殺者集計表!BG142</f>
        <v>10</v>
      </c>
      <c r="I331" s="349">
        <f>市町村別自殺者集計表!BH142</f>
        <v>8</v>
      </c>
      <c r="J331" s="349">
        <f>市町村別自殺者集計表!BI142</f>
        <v>9</v>
      </c>
      <c r="K331" s="349">
        <f>市町村別自殺者集計表!BJ142</f>
        <v>5</v>
      </c>
      <c r="L331" s="350">
        <f>市町村別自殺者集計表!BK142</f>
        <v>1</v>
      </c>
      <c r="S331" s="449" t="str">
        <f>R166</f>
        <v>R5</v>
      </c>
      <c r="T331" s="198">
        <f>E338</f>
        <v>208</v>
      </c>
      <c r="U331" s="198">
        <f t="shared" ref="U331:AA331" si="31">F338</f>
        <v>229</v>
      </c>
      <c r="V331" s="198">
        <f t="shared" si="31"/>
        <v>211</v>
      </c>
      <c r="W331" s="198">
        <f t="shared" si="31"/>
        <v>187</v>
      </c>
      <c r="X331" s="198">
        <f t="shared" si="31"/>
        <v>186</v>
      </c>
      <c r="Y331" s="198">
        <f t="shared" si="31"/>
        <v>213</v>
      </c>
      <c r="Z331" s="198">
        <f t="shared" si="31"/>
        <v>188</v>
      </c>
      <c r="AA331" s="198">
        <f t="shared" si="31"/>
        <v>12</v>
      </c>
      <c r="AB331" s="198">
        <f>D338</f>
        <v>1434</v>
      </c>
    </row>
    <row r="332" spans="2:28" x14ac:dyDescent="0.2">
      <c r="B332" s="600"/>
      <c r="C332" s="314" t="s">
        <v>416</v>
      </c>
      <c r="D332" s="569">
        <f t="shared" si="29"/>
        <v>104</v>
      </c>
      <c r="E332" s="335">
        <f>市町村別自殺者集計表!BD143</f>
        <v>14</v>
      </c>
      <c r="F332" s="334">
        <f>市町村別自殺者集計表!BE143</f>
        <v>15</v>
      </c>
      <c r="G332" s="334">
        <f>市町村別自殺者集計表!BF143</f>
        <v>11</v>
      </c>
      <c r="H332" s="334">
        <f>市町村別自殺者集計表!BG143</f>
        <v>18</v>
      </c>
      <c r="I332" s="334">
        <f>市町村別自殺者集計表!BH143</f>
        <v>15</v>
      </c>
      <c r="J332" s="334">
        <f>市町村別自殺者集計表!BI143</f>
        <v>19</v>
      </c>
      <c r="K332" s="334">
        <f>市町村別自殺者集計表!BJ143</f>
        <v>10</v>
      </c>
      <c r="L332" s="336">
        <f>市町村別自殺者集計表!BK143</f>
        <v>2</v>
      </c>
    </row>
    <row r="333" spans="2:28" x14ac:dyDescent="0.2">
      <c r="B333" s="601" t="s">
        <v>415</v>
      </c>
      <c r="C333" s="327" t="s">
        <v>426</v>
      </c>
      <c r="D333" s="567">
        <f t="shared" si="29"/>
        <v>31</v>
      </c>
      <c r="E333" s="329">
        <f>市町村別自殺者集計表!BD144</f>
        <v>6</v>
      </c>
      <c r="F333" s="328">
        <f>市町村別自殺者集計表!BE144</f>
        <v>4</v>
      </c>
      <c r="G333" s="328">
        <f>市町村別自殺者集計表!BF144</f>
        <v>4</v>
      </c>
      <c r="H333" s="328">
        <f>市町村別自殺者集計表!BG144</f>
        <v>4</v>
      </c>
      <c r="I333" s="329">
        <f>市町村別自殺者集計表!BH144</f>
        <v>3</v>
      </c>
      <c r="J333" s="328">
        <f>市町村別自殺者集計表!BI144</f>
        <v>5</v>
      </c>
      <c r="K333" s="328">
        <f>市町村別自殺者集計表!BJ144</f>
        <v>4</v>
      </c>
      <c r="L333" s="330">
        <f>市町村別自殺者集計表!BK144</f>
        <v>1</v>
      </c>
    </row>
    <row r="334" spans="2:28" x14ac:dyDescent="0.2">
      <c r="B334" s="599"/>
      <c r="C334" s="331" t="s">
        <v>427</v>
      </c>
      <c r="D334" s="568">
        <f t="shared" si="29"/>
        <v>28</v>
      </c>
      <c r="E334" s="349">
        <f>市町村別自殺者集計表!BD145</f>
        <v>1</v>
      </c>
      <c r="F334" s="349">
        <f>市町村別自殺者集計表!BE145</f>
        <v>4</v>
      </c>
      <c r="G334" s="349">
        <f>市町村別自殺者集計表!BF145</f>
        <v>3</v>
      </c>
      <c r="H334" s="349">
        <f>市町村別自殺者集計表!BG145</f>
        <v>1</v>
      </c>
      <c r="I334" s="349">
        <f>市町村別自殺者集計表!BH145</f>
        <v>5</v>
      </c>
      <c r="J334" s="349">
        <f>市町村別自殺者集計表!BI145</f>
        <v>9</v>
      </c>
      <c r="K334" s="349">
        <f>市町村別自殺者集計表!BJ145</f>
        <v>5</v>
      </c>
      <c r="L334" s="350">
        <f>市町村別自殺者集計表!BK145</f>
        <v>0</v>
      </c>
      <c r="R334" s="476" t="s">
        <v>546</v>
      </c>
      <c r="AB334" s="152" t="s">
        <v>475</v>
      </c>
    </row>
    <row r="335" spans="2:28" ht="13.8" thickBot="1" x14ac:dyDescent="0.25">
      <c r="B335" s="602"/>
      <c r="C335" s="352" t="s">
        <v>416</v>
      </c>
      <c r="D335" s="575">
        <f t="shared" si="29"/>
        <v>59</v>
      </c>
      <c r="E335" s="354">
        <f>市町村別自殺者集計表!BD146</f>
        <v>7</v>
      </c>
      <c r="F335" s="353">
        <f>市町村別自殺者集計表!BE146</f>
        <v>8</v>
      </c>
      <c r="G335" s="353">
        <f>市町村別自殺者集計表!BF146</f>
        <v>7</v>
      </c>
      <c r="H335" s="353">
        <f>市町村別自殺者集計表!BG146</f>
        <v>5</v>
      </c>
      <c r="I335" s="353">
        <f>市町村別自殺者集計表!BH146</f>
        <v>8</v>
      </c>
      <c r="J335" s="353">
        <f>市町村別自殺者集計表!BI146</f>
        <v>14</v>
      </c>
      <c r="K335" s="353">
        <f>市町村別自殺者集計表!BJ146</f>
        <v>9</v>
      </c>
      <c r="L335" s="355">
        <f>市町村別自殺者集計表!BK146</f>
        <v>1</v>
      </c>
      <c r="S335" s="198"/>
      <c r="T335" s="198" t="s">
        <v>478</v>
      </c>
      <c r="U335" s="198" t="s">
        <v>502</v>
      </c>
      <c r="V335" s="198" t="s">
        <v>503</v>
      </c>
      <c r="W335" s="198" t="s">
        <v>504</v>
      </c>
      <c r="X335" s="198" t="s">
        <v>505</v>
      </c>
      <c r="Y335" s="198" t="s">
        <v>506</v>
      </c>
      <c r="Z335" s="198" t="s">
        <v>507</v>
      </c>
      <c r="AA335" s="198" t="s">
        <v>508</v>
      </c>
      <c r="AB335" s="198" t="s">
        <v>488</v>
      </c>
    </row>
    <row r="336" spans="2:28" x14ac:dyDescent="0.2">
      <c r="B336" s="603" t="s">
        <v>416</v>
      </c>
      <c r="C336" s="317" t="s">
        <v>426</v>
      </c>
      <c r="D336" s="576">
        <f>SUM(D300,D303,D306,D309,D312,D315,D318,D321,D324,D327,D330,D333)</f>
        <v>929</v>
      </c>
      <c r="E336" s="356">
        <f t="shared" ref="E336:L336" si="32">SUM(E300,E303,E306,E309,E312,E315,E318,E321,E324,E327,E330,E333)</f>
        <v>136</v>
      </c>
      <c r="F336" s="356">
        <f t="shared" si="32"/>
        <v>146</v>
      </c>
      <c r="G336" s="356">
        <f t="shared" si="32"/>
        <v>133</v>
      </c>
      <c r="H336" s="356">
        <f t="shared" si="32"/>
        <v>131</v>
      </c>
      <c r="I336" s="356">
        <f t="shared" si="32"/>
        <v>123</v>
      </c>
      <c r="J336" s="356">
        <f t="shared" si="32"/>
        <v>134</v>
      </c>
      <c r="K336" s="356">
        <f t="shared" si="32"/>
        <v>115</v>
      </c>
      <c r="L336" s="357">
        <f t="shared" si="32"/>
        <v>11</v>
      </c>
      <c r="S336" s="198" t="s">
        <v>489</v>
      </c>
      <c r="T336" s="198">
        <f>IF($V$3=50,旧年度集計!C64,SUM(U336:AB336))</f>
        <v>909</v>
      </c>
      <c r="U336" s="198">
        <f>IF($V$3=50,旧年度集計!D64,BE440)</f>
        <v>116</v>
      </c>
      <c r="V336" s="198">
        <f>IF($V$3=50,旧年度集計!E64,BF440)</f>
        <v>134</v>
      </c>
      <c r="W336" s="198">
        <f>IF($V$3=50,旧年度集計!F64,BG440)</f>
        <v>144</v>
      </c>
      <c r="X336" s="198">
        <f>IF($V$3=50,旧年度集計!G64,BH440)</f>
        <v>121</v>
      </c>
      <c r="Y336" s="198">
        <f>IF($V$3=50,旧年度集計!H64,BI440)</f>
        <v>130</v>
      </c>
      <c r="Z336" s="198">
        <f>IF($V$3=50,旧年度集計!I64,BJ440)</f>
        <v>134</v>
      </c>
      <c r="AA336" s="198">
        <f>IF($V$3=50,旧年度集計!J64,BK440)</f>
        <v>110</v>
      </c>
      <c r="AB336" s="198">
        <f>IF($V$3=50,旧年度集計!K64,BL440)</f>
        <v>20</v>
      </c>
    </row>
    <row r="337" spans="2:28" ht="13.8" thickBot="1" x14ac:dyDescent="0.25">
      <c r="B337" s="599"/>
      <c r="C337" s="318" t="s">
        <v>427</v>
      </c>
      <c r="D337" s="577">
        <f t="shared" ref="D337:L338" si="33">SUM(D301,D304,D307,D310,D313,D316,D319,D322,D325,D328,D331,D334)</f>
        <v>505</v>
      </c>
      <c r="E337" s="358">
        <f t="shared" si="33"/>
        <v>72</v>
      </c>
      <c r="F337" s="358">
        <f t="shared" si="33"/>
        <v>83</v>
      </c>
      <c r="G337" s="358">
        <f t="shared" si="33"/>
        <v>78</v>
      </c>
      <c r="H337" s="358">
        <f t="shared" si="33"/>
        <v>56</v>
      </c>
      <c r="I337" s="358">
        <f t="shared" si="33"/>
        <v>63</v>
      </c>
      <c r="J337" s="358">
        <f t="shared" si="33"/>
        <v>79</v>
      </c>
      <c r="K337" s="358">
        <f t="shared" si="33"/>
        <v>73</v>
      </c>
      <c r="L337" s="359">
        <f t="shared" si="33"/>
        <v>1</v>
      </c>
      <c r="S337" s="198" t="s">
        <v>490</v>
      </c>
      <c r="T337" s="198">
        <f>IF($V$3=50,旧年度集計!C65,SUM(U337:AB337))</f>
        <v>509</v>
      </c>
      <c r="U337" s="198">
        <f>IF($V$3=50,旧年度集計!D65,BE441)</f>
        <v>67</v>
      </c>
      <c r="V337" s="198">
        <f>IF($V$3=50,旧年度集計!E65,BF441)</f>
        <v>64</v>
      </c>
      <c r="W337" s="198">
        <f>IF($V$3=50,旧年度集計!F65,BG441)</f>
        <v>74</v>
      </c>
      <c r="X337" s="198">
        <f>IF($V$3=50,旧年度集計!G65,BH441)</f>
        <v>81</v>
      </c>
      <c r="Y337" s="198">
        <f>IF($V$3=50,旧年度集計!H65,BI441)</f>
        <v>81</v>
      </c>
      <c r="Z337" s="198">
        <f>IF($V$3=50,旧年度集計!I65,BJ441)</f>
        <v>82</v>
      </c>
      <c r="AA337" s="198">
        <f>IF($V$3=50,旧年度集計!J65,BK441)</f>
        <v>55</v>
      </c>
      <c r="AB337" s="198">
        <f>IF($V$3=50,旧年度集計!K65,BL441)</f>
        <v>5</v>
      </c>
    </row>
    <row r="338" spans="2:28" ht="13.8" thickBot="1" x14ac:dyDescent="0.25">
      <c r="B338" s="602"/>
      <c r="C338" s="319" t="s">
        <v>24</v>
      </c>
      <c r="D338" s="578">
        <f t="shared" si="33"/>
        <v>1434</v>
      </c>
      <c r="E338" s="360">
        <f t="shared" si="33"/>
        <v>208</v>
      </c>
      <c r="F338" s="360">
        <f t="shared" si="33"/>
        <v>229</v>
      </c>
      <c r="G338" s="360">
        <f t="shared" si="33"/>
        <v>211</v>
      </c>
      <c r="H338" s="360">
        <f t="shared" si="33"/>
        <v>187</v>
      </c>
      <c r="I338" s="360">
        <f t="shared" si="33"/>
        <v>186</v>
      </c>
      <c r="J338" s="360">
        <f t="shared" si="33"/>
        <v>213</v>
      </c>
      <c r="K338" s="360">
        <f t="shared" si="33"/>
        <v>188</v>
      </c>
      <c r="L338" s="361">
        <f t="shared" si="33"/>
        <v>12</v>
      </c>
      <c r="S338" s="198" t="s">
        <v>478</v>
      </c>
      <c r="T338" s="198">
        <f>IF($V$3=50,旧年度集計!C66,SUM(U338:AB338))</f>
        <v>1418</v>
      </c>
      <c r="U338" s="198">
        <f>IF($V$3=50,旧年度集計!D66,BE442)</f>
        <v>183</v>
      </c>
      <c r="V338" s="198">
        <f>IF($V$3=50,旧年度集計!E66,BF442)</f>
        <v>198</v>
      </c>
      <c r="W338" s="198">
        <f>IF($V$3=50,旧年度集計!F66,BG442)</f>
        <v>218</v>
      </c>
      <c r="X338" s="198">
        <f>IF($V$3=50,旧年度集計!G66,BH442)</f>
        <v>202</v>
      </c>
      <c r="Y338" s="198">
        <f>IF($V$3=50,旧年度集計!H66,BI442)</f>
        <v>211</v>
      </c>
      <c r="Z338" s="198">
        <f>IF($V$3=50,旧年度集計!I66,BJ442)</f>
        <v>216</v>
      </c>
      <c r="AA338" s="198">
        <f>IF($V$3=50,旧年度集計!J66,BK442)</f>
        <v>165</v>
      </c>
      <c r="AB338" s="198">
        <f>IF($V$3=50,旧年度集計!K66,BL442)</f>
        <v>25</v>
      </c>
    </row>
    <row r="341" spans="2:28" ht="13.8" thickBot="1" x14ac:dyDescent="0.25">
      <c r="B341" s="226" t="s">
        <v>450</v>
      </c>
    </row>
    <row r="342" spans="2:28" ht="13.8" thickBot="1" x14ac:dyDescent="0.25">
      <c r="B342" s="342"/>
      <c r="C342" s="362"/>
      <c r="D342" s="284" t="s">
        <v>24</v>
      </c>
      <c r="E342" s="286" t="s">
        <v>0</v>
      </c>
      <c r="F342" s="285" t="s">
        <v>1</v>
      </c>
      <c r="G342" s="363" t="s">
        <v>451</v>
      </c>
      <c r="H342" s="285" t="s">
        <v>2</v>
      </c>
      <c r="I342" s="285" t="s">
        <v>573</v>
      </c>
      <c r="J342" s="285" t="s">
        <v>4</v>
      </c>
      <c r="K342" s="285" t="s">
        <v>5</v>
      </c>
      <c r="L342" s="364" t="s">
        <v>16</v>
      </c>
    </row>
    <row r="343" spans="2:28" x14ac:dyDescent="0.2">
      <c r="B343" s="599" t="s">
        <v>56</v>
      </c>
      <c r="C343" s="312" t="s">
        <v>17</v>
      </c>
      <c r="D343" s="555">
        <f>D300</f>
        <v>89</v>
      </c>
      <c r="E343" s="289">
        <f>市町村別自殺者集計表!BL111</f>
        <v>27</v>
      </c>
      <c r="F343" s="289">
        <f>市町村別自殺者集計表!BM111</f>
        <v>55</v>
      </c>
      <c r="G343" s="289">
        <f>市町村別自殺者集計表!BN111</f>
        <v>24</v>
      </c>
      <c r="H343" s="289">
        <f>市町村別自殺者集計表!BO111</f>
        <v>15</v>
      </c>
      <c r="I343" s="289">
        <f>市町村別自殺者集計表!BP111</f>
        <v>4</v>
      </c>
      <c r="J343" s="289">
        <f>市町村別自殺者集計表!BQ111</f>
        <v>4</v>
      </c>
      <c r="K343" s="289">
        <f>市町村別自殺者集計表!BR111</f>
        <v>8</v>
      </c>
      <c r="L343" s="290">
        <f>市町村別自殺者集計表!BS111</f>
        <v>5</v>
      </c>
    </row>
    <row r="344" spans="2:28" x14ac:dyDescent="0.2">
      <c r="B344" s="599"/>
      <c r="C344" s="321" t="s">
        <v>18</v>
      </c>
      <c r="D344" s="565">
        <f t="shared" ref="D344:D378" si="34">D301</f>
        <v>36</v>
      </c>
      <c r="E344" s="322">
        <f>市町村別自殺者集計表!BL112</f>
        <v>10</v>
      </c>
      <c r="F344" s="322">
        <f>市町村別自殺者集計表!BM112</f>
        <v>44</v>
      </c>
      <c r="G344" s="322">
        <f>市町村別自殺者集計表!BN112</f>
        <v>2</v>
      </c>
      <c r="H344" s="322">
        <f>市町村別自殺者集計表!BO112</f>
        <v>3</v>
      </c>
      <c r="I344" s="322">
        <f>市町村別自殺者集計表!BP112</f>
        <v>2</v>
      </c>
      <c r="J344" s="322">
        <f>市町村別自殺者集計表!BQ112</f>
        <v>1</v>
      </c>
      <c r="K344" s="322">
        <f>市町村別自殺者集計表!BR112</f>
        <v>0</v>
      </c>
      <c r="L344" s="323">
        <f>市町村別自殺者集計表!BS112</f>
        <v>0</v>
      </c>
      <c r="M344" s="365"/>
    </row>
    <row r="345" spans="2:28" x14ac:dyDescent="0.2">
      <c r="B345" s="600"/>
      <c r="C345" s="314" t="s">
        <v>416</v>
      </c>
      <c r="D345" s="566">
        <f t="shared" si="34"/>
        <v>125</v>
      </c>
      <c r="E345" s="325">
        <f>市町村別自殺者集計表!BL113</f>
        <v>37</v>
      </c>
      <c r="F345" s="325">
        <f>市町村別自殺者集計表!BM113</f>
        <v>99</v>
      </c>
      <c r="G345" s="325">
        <f>市町村別自殺者集計表!BN113</f>
        <v>26</v>
      </c>
      <c r="H345" s="325">
        <f>市町村別自殺者集計表!BO113</f>
        <v>18</v>
      </c>
      <c r="I345" s="325">
        <f>市町村別自殺者集計表!BP113</f>
        <v>6</v>
      </c>
      <c r="J345" s="325">
        <f>市町村別自殺者集計表!BQ113</f>
        <v>5</v>
      </c>
      <c r="K345" s="325">
        <f>市町村別自殺者集計表!BR113</f>
        <v>8</v>
      </c>
      <c r="L345" s="366">
        <f>市町村別自殺者集計表!BS113</f>
        <v>5</v>
      </c>
    </row>
    <row r="346" spans="2:28" x14ac:dyDescent="0.2">
      <c r="B346" s="601" t="s">
        <v>57</v>
      </c>
      <c r="C346" s="312" t="s">
        <v>17</v>
      </c>
      <c r="D346" s="558">
        <f t="shared" si="34"/>
        <v>86</v>
      </c>
      <c r="E346" s="289">
        <f>市町村別自殺者集計表!BL114</f>
        <v>16</v>
      </c>
      <c r="F346" s="289">
        <f>市町村別自殺者集計表!BM114</f>
        <v>50</v>
      </c>
      <c r="G346" s="289">
        <f>市町村別自殺者集計表!BN114</f>
        <v>42</v>
      </c>
      <c r="H346" s="289">
        <f>市町村別自殺者集計表!BO114</f>
        <v>12</v>
      </c>
      <c r="I346" s="289">
        <f>市町村別自殺者集計表!BP114</f>
        <v>2</v>
      </c>
      <c r="J346" s="289">
        <f>市町村別自殺者集計表!BQ114</f>
        <v>3</v>
      </c>
      <c r="K346" s="289">
        <f>市町村別自殺者集計表!BR114</f>
        <v>6</v>
      </c>
      <c r="L346" s="290">
        <f>市町村別自殺者集計表!BS114</f>
        <v>3</v>
      </c>
    </row>
    <row r="347" spans="2:28" x14ac:dyDescent="0.2">
      <c r="B347" s="599"/>
      <c r="C347" s="321" t="s">
        <v>18</v>
      </c>
      <c r="D347" s="565">
        <f t="shared" si="34"/>
        <v>45</v>
      </c>
      <c r="E347" s="322">
        <f>市町村別自殺者集計表!BL115</f>
        <v>10</v>
      </c>
      <c r="F347" s="322">
        <f>市町村別自殺者集計表!BM115</f>
        <v>50</v>
      </c>
      <c r="G347" s="322">
        <f>市町村別自殺者集計表!BN115</f>
        <v>5</v>
      </c>
      <c r="H347" s="322">
        <f>市町村別自殺者集計表!BO115</f>
        <v>1</v>
      </c>
      <c r="I347" s="322">
        <f>市町村別自殺者集計表!BP115</f>
        <v>4</v>
      </c>
      <c r="J347" s="322">
        <f>市町村別自殺者集計表!BQ115</f>
        <v>0</v>
      </c>
      <c r="K347" s="322">
        <f>市町村別自殺者集計表!BR115</f>
        <v>6</v>
      </c>
      <c r="L347" s="323">
        <f>市町村別自殺者集計表!BS115</f>
        <v>0</v>
      </c>
    </row>
    <row r="348" spans="2:28" x14ac:dyDescent="0.2">
      <c r="B348" s="600"/>
      <c r="C348" s="314" t="s">
        <v>416</v>
      </c>
      <c r="D348" s="566">
        <f t="shared" si="34"/>
        <v>131</v>
      </c>
      <c r="E348" s="325">
        <f>市町村別自殺者集計表!BL116</f>
        <v>26</v>
      </c>
      <c r="F348" s="325">
        <f>市町村別自殺者集計表!BM116</f>
        <v>100</v>
      </c>
      <c r="G348" s="325">
        <f>市町村別自殺者集計表!BN116</f>
        <v>47</v>
      </c>
      <c r="H348" s="325">
        <f>市町村別自殺者集計表!BO116</f>
        <v>13</v>
      </c>
      <c r="I348" s="325">
        <f>市町村別自殺者集計表!BP116</f>
        <v>6</v>
      </c>
      <c r="J348" s="325">
        <f>市町村別自殺者集計表!BQ116</f>
        <v>3</v>
      </c>
      <c r="K348" s="325">
        <f>市町村別自殺者集計表!BR116</f>
        <v>12</v>
      </c>
      <c r="L348" s="366">
        <f>市町村別自殺者集計表!BS116</f>
        <v>3</v>
      </c>
    </row>
    <row r="349" spans="2:28" x14ac:dyDescent="0.2">
      <c r="B349" s="601" t="s">
        <v>58</v>
      </c>
      <c r="C349" s="315" t="s">
        <v>17</v>
      </c>
      <c r="D349" s="559">
        <f t="shared" si="34"/>
        <v>85</v>
      </c>
      <c r="E349" s="367">
        <f>市町村別自殺者集計表!BL117</f>
        <v>21</v>
      </c>
      <c r="F349" s="367">
        <f>市町村別自殺者集計表!BM117</f>
        <v>58</v>
      </c>
      <c r="G349" s="367">
        <f>市町村別自殺者集計表!BN117</f>
        <v>36</v>
      </c>
      <c r="H349" s="367">
        <f>市町村別自殺者集計表!BO117</f>
        <v>14</v>
      </c>
      <c r="I349" s="367">
        <f>市町村別自殺者集計表!BP117</f>
        <v>2</v>
      </c>
      <c r="J349" s="367">
        <f>市町村別自殺者集計表!BQ117</f>
        <v>2</v>
      </c>
      <c r="K349" s="367">
        <f>市町村別自殺者集計表!BR117</f>
        <v>8</v>
      </c>
      <c r="L349" s="368">
        <f>市町村別自殺者集計表!BS117</f>
        <v>1</v>
      </c>
    </row>
    <row r="350" spans="2:28" x14ac:dyDescent="0.2">
      <c r="B350" s="599"/>
      <c r="C350" s="331" t="s">
        <v>18</v>
      </c>
      <c r="D350" s="568">
        <f t="shared" si="34"/>
        <v>37</v>
      </c>
      <c r="E350" s="332">
        <f>市町村別自殺者集計表!BL118</f>
        <v>9</v>
      </c>
      <c r="F350" s="332">
        <f>市町村別自殺者集計表!BM118</f>
        <v>33</v>
      </c>
      <c r="G350" s="332">
        <f>市町村別自殺者集計表!BN118</f>
        <v>13</v>
      </c>
      <c r="H350" s="332">
        <f>市町村別自殺者集計表!BO118</f>
        <v>0</v>
      </c>
      <c r="I350" s="332">
        <f>市町村別自殺者集計表!BP118</f>
        <v>1</v>
      </c>
      <c r="J350" s="332">
        <f>市町村別自殺者集計表!BQ118</f>
        <v>0</v>
      </c>
      <c r="K350" s="332">
        <f>市町村別自殺者集計表!BR118</f>
        <v>1</v>
      </c>
      <c r="L350" s="333">
        <f>市町村別自殺者集計表!BS118</f>
        <v>1</v>
      </c>
      <c r="M350" s="369"/>
    </row>
    <row r="351" spans="2:28" x14ac:dyDescent="0.2">
      <c r="B351" s="600"/>
      <c r="C351" s="314" t="s">
        <v>416</v>
      </c>
      <c r="D351" s="569">
        <f t="shared" si="34"/>
        <v>122</v>
      </c>
      <c r="E351" s="335">
        <f>市町村別自殺者集計表!BL119</f>
        <v>30</v>
      </c>
      <c r="F351" s="335">
        <f>市町村別自殺者集計表!BM119</f>
        <v>91</v>
      </c>
      <c r="G351" s="335">
        <f>市町村別自殺者集計表!BN119</f>
        <v>49</v>
      </c>
      <c r="H351" s="335">
        <f>市町村別自殺者集計表!BO119</f>
        <v>14</v>
      </c>
      <c r="I351" s="335">
        <f>市町村別自殺者集計表!BP119</f>
        <v>3</v>
      </c>
      <c r="J351" s="335">
        <f>市町村別自殺者集計表!BQ119</f>
        <v>2</v>
      </c>
      <c r="K351" s="335">
        <f>市町村別自殺者集計表!BR119</f>
        <v>9</v>
      </c>
      <c r="L351" s="370">
        <f>市町村別自殺者集計表!BS119</f>
        <v>2</v>
      </c>
      <c r="M351" s="369"/>
    </row>
    <row r="352" spans="2:28" x14ac:dyDescent="0.2">
      <c r="B352" s="601" t="s">
        <v>420</v>
      </c>
      <c r="C352" s="315" t="s">
        <v>17</v>
      </c>
      <c r="D352" s="559">
        <f t="shared" si="34"/>
        <v>94</v>
      </c>
      <c r="E352" s="367">
        <f>市町村別自殺者集計表!BL120</f>
        <v>20</v>
      </c>
      <c r="F352" s="367">
        <f>市町村別自殺者集計表!BM120</f>
        <v>56</v>
      </c>
      <c r="G352" s="367">
        <f>市町村別自殺者集計表!BN120</f>
        <v>36</v>
      </c>
      <c r="H352" s="367">
        <f>市町村別自殺者集計表!BO120</f>
        <v>23</v>
      </c>
      <c r="I352" s="367">
        <f>市町村別自殺者集計表!BP120</f>
        <v>2</v>
      </c>
      <c r="J352" s="367">
        <f>市町村別自殺者集計表!BQ120</f>
        <v>6</v>
      </c>
      <c r="K352" s="367">
        <f>市町村別自殺者集計表!BR120</f>
        <v>11</v>
      </c>
      <c r="L352" s="368">
        <f>市町村別自殺者集計表!BS120</f>
        <v>2</v>
      </c>
      <c r="M352" s="369"/>
    </row>
    <row r="353" spans="2:28" x14ac:dyDescent="0.2">
      <c r="B353" s="599"/>
      <c r="C353" s="331" t="s">
        <v>18</v>
      </c>
      <c r="D353" s="568">
        <f t="shared" si="34"/>
        <v>44</v>
      </c>
      <c r="E353" s="332">
        <f>市町村別自殺者集計表!BL121</f>
        <v>11</v>
      </c>
      <c r="F353" s="332">
        <f>市町村別自殺者集計表!BM121</f>
        <v>41</v>
      </c>
      <c r="G353" s="332">
        <f>市町村別自殺者集計表!BN121</f>
        <v>9</v>
      </c>
      <c r="H353" s="332">
        <f>市町村別自殺者集計表!BO121</f>
        <v>3</v>
      </c>
      <c r="I353" s="332">
        <f>市町村別自殺者集計表!BP121</f>
        <v>2</v>
      </c>
      <c r="J353" s="332">
        <f>市町村別自殺者集計表!BQ121</f>
        <v>0</v>
      </c>
      <c r="K353" s="332">
        <f>市町村別自殺者集計表!BR121</f>
        <v>3</v>
      </c>
      <c r="L353" s="333">
        <f>市町村別自殺者集計表!BS121</f>
        <v>3</v>
      </c>
      <c r="M353" s="369"/>
      <c r="N353" s="369"/>
    </row>
    <row r="354" spans="2:28" x14ac:dyDescent="0.2">
      <c r="B354" s="600"/>
      <c r="C354" s="314" t="s">
        <v>416</v>
      </c>
      <c r="D354" s="569">
        <f t="shared" si="34"/>
        <v>138</v>
      </c>
      <c r="E354" s="335">
        <f>市町村別自殺者集計表!BL122</f>
        <v>31</v>
      </c>
      <c r="F354" s="335">
        <f>市町村別自殺者集計表!BM122</f>
        <v>97</v>
      </c>
      <c r="G354" s="335">
        <f>市町村別自殺者集計表!BN122</f>
        <v>45</v>
      </c>
      <c r="H354" s="335">
        <f>市町村別自殺者集計表!BO122</f>
        <v>26</v>
      </c>
      <c r="I354" s="335">
        <f>市町村別自殺者集計表!BP122</f>
        <v>4</v>
      </c>
      <c r="J354" s="335">
        <f>市町村別自殺者集計表!BQ122</f>
        <v>6</v>
      </c>
      <c r="K354" s="335">
        <f>市町村別自殺者集計表!BR122</f>
        <v>14</v>
      </c>
      <c r="L354" s="370">
        <f>市町村別自殺者集計表!BS122</f>
        <v>5</v>
      </c>
      <c r="M354" s="369"/>
      <c r="N354" s="369"/>
    </row>
    <row r="355" spans="2:28" x14ac:dyDescent="0.2">
      <c r="B355" s="601" t="s">
        <v>421</v>
      </c>
      <c r="C355" s="315" t="s">
        <v>17</v>
      </c>
      <c r="D355" s="559">
        <f t="shared" si="34"/>
        <v>94</v>
      </c>
      <c r="E355" s="367">
        <f>市町村別自殺者集計表!BL123</f>
        <v>23</v>
      </c>
      <c r="F355" s="367">
        <f>市町村別自殺者集計表!BM123</f>
        <v>64</v>
      </c>
      <c r="G355" s="367">
        <f>市町村別自殺者集計表!BN123</f>
        <v>38</v>
      </c>
      <c r="H355" s="367">
        <f>市町村別自殺者集計表!BO123</f>
        <v>20</v>
      </c>
      <c r="I355" s="367">
        <f>市町村別自殺者集計表!BP123</f>
        <v>2</v>
      </c>
      <c r="J355" s="367">
        <f>市町村別自殺者集計表!BQ123</f>
        <v>0</v>
      </c>
      <c r="K355" s="367">
        <f>市町村別自殺者集計表!BR123</f>
        <v>4</v>
      </c>
      <c r="L355" s="368">
        <f>市町村別自殺者集計表!BS123</f>
        <v>2</v>
      </c>
      <c r="M355" s="369"/>
      <c r="N355" s="369"/>
    </row>
    <row r="356" spans="2:28" x14ac:dyDescent="0.2">
      <c r="B356" s="599"/>
      <c r="C356" s="331" t="s">
        <v>18</v>
      </c>
      <c r="D356" s="568">
        <f t="shared" si="34"/>
        <v>46</v>
      </c>
      <c r="E356" s="332">
        <f>市町村別自殺者集計表!BL124</f>
        <v>10</v>
      </c>
      <c r="F356" s="332">
        <f>市町村別自殺者集計表!BM124</f>
        <v>34</v>
      </c>
      <c r="G356" s="332">
        <f>市町村別自殺者集計表!BN124</f>
        <v>6</v>
      </c>
      <c r="H356" s="332">
        <f>市町村別自殺者集計表!BO124</f>
        <v>6</v>
      </c>
      <c r="I356" s="332">
        <f>市町村別自殺者集計表!BP124</f>
        <v>1</v>
      </c>
      <c r="J356" s="332">
        <f>市町村別自殺者集計表!BQ124</f>
        <v>1</v>
      </c>
      <c r="K356" s="332">
        <f>市町村別自殺者集計表!BR124</f>
        <v>3</v>
      </c>
      <c r="L356" s="333">
        <f>市町村別自殺者集計表!BS124</f>
        <v>0</v>
      </c>
      <c r="N356" s="369"/>
    </row>
    <row r="357" spans="2:28" x14ac:dyDescent="0.2">
      <c r="B357" s="600"/>
      <c r="C357" s="314" t="s">
        <v>416</v>
      </c>
      <c r="D357" s="569">
        <f t="shared" si="34"/>
        <v>140</v>
      </c>
      <c r="E357" s="335">
        <f>市町村別自殺者集計表!BL125</f>
        <v>33</v>
      </c>
      <c r="F357" s="335">
        <f>市町村別自殺者集計表!BM125</f>
        <v>98</v>
      </c>
      <c r="G357" s="335">
        <f>市町村別自殺者集計表!BN125</f>
        <v>44</v>
      </c>
      <c r="H357" s="335">
        <f>市町村別自殺者集計表!BO125</f>
        <v>26</v>
      </c>
      <c r="I357" s="335">
        <f>市町村別自殺者集計表!BP125</f>
        <v>3</v>
      </c>
      <c r="J357" s="335">
        <f>市町村別自殺者集計表!BQ125</f>
        <v>1</v>
      </c>
      <c r="K357" s="335">
        <f>市町村別自殺者集計表!BR125</f>
        <v>7</v>
      </c>
      <c r="L357" s="370">
        <f>市町村別自殺者集計表!BS125</f>
        <v>2</v>
      </c>
      <c r="N357" s="369"/>
    </row>
    <row r="358" spans="2:28" x14ac:dyDescent="0.2">
      <c r="B358" s="601" t="s">
        <v>422</v>
      </c>
      <c r="C358" s="315" t="s">
        <v>17</v>
      </c>
      <c r="D358" s="559">
        <f t="shared" si="34"/>
        <v>70</v>
      </c>
      <c r="E358" s="367">
        <f>市町村別自殺者集計表!BL126</f>
        <v>12</v>
      </c>
      <c r="F358" s="367">
        <f>市町村別自殺者集計表!BM126</f>
        <v>47</v>
      </c>
      <c r="G358" s="367">
        <f>市町村別自殺者集計表!BN126</f>
        <v>36</v>
      </c>
      <c r="H358" s="367">
        <f>市町村別自殺者集計表!BO126</f>
        <v>9</v>
      </c>
      <c r="I358" s="367">
        <f>市町村別自殺者集計表!BP126</f>
        <v>1</v>
      </c>
      <c r="J358" s="367">
        <f>市町村別自殺者集計表!BQ126</f>
        <v>1</v>
      </c>
      <c r="K358" s="367">
        <f>市町村別自殺者集計表!BR126</f>
        <v>3</v>
      </c>
      <c r="L358" s="368">
        <f>市町村別自殺者集計表!BS126</f>
        <v>3</v>
      </c>
      <c r="N358" s="369"/>
    </row>
    <row r="359" spans="2:28" x14ac:dyDescent="0.2">
      <c r="B359" s="599"/>
      <c r="C359" s="331" t="s">
        <v>18</v>
      </c>
      <c r="D359" s="568">
        <f t="shared" si="34"/>
        <v>44</v>
      </c>
      <c r="E359" s="332">
        <f>市町村別自殺者集計表!BL127</f>
        <v>14</v>
      </c>
      <c r="F359" s="332">
        <f>市町村別自殺者集計表!BM127</f>
        <v>33</v>
      </c>
      <c r="G359" s="332">
        <f>市町村別自殺者集計表!BN127</f>
        <v>4</v>
      </c>
      <c r="H359" s="332">
        <f>市町村別自殺者集計表!BO127</f>
        <v>1</v>
      </c>
      <c r="I359" s="332">
        <f>市町村別自殺者集計表!BP127</f>
        <v>6</v>
      </c>
      <c r="J359" s="332">
        <f>市町村別自殺者集計表!BQ127</f>
        <v>1</v>
      </c>
      <c r="K359" s="332">
        <f>市町村別自殺者集計表!BR127</f>
        <v>1</v>
      </c>
      <c r="L359" s="333">
        <f>市町村別自殺者集計表!BS127</f>
        <v>2</v>
      </c>
    </row>
    <row r="360" spans="2:28" x14ac:dyDescent="0.2">
      <c r="B360" s="600"/>
      <c r="C360" s="314" t="s">
        <v>416</v>
      </c>
      <c r="D360" s="561">
        <f t="shared" si="34"/>
        <v>114</v>
      </c>
      <c r="E360" s="299">
        <f>市町村別自殺者集計表!BL128</f>
        <v>26</v>
      </c>
      <c r="F360" s="299">
        <f>市町村別自殺者集計表!BM128</f>
        <v>80</v>
      </c>
      <c r="G360" s="299">
        <f>市町村別自殺者集計表!BN128</f>
        <v>40</v>
      </c>
      <c r="H360" s="299">
        <f>市町村別自殺者集計表!BO128</f>
        <v>10</v>
      </c>
      <c r="I360" s="299">
        <f>市町村別自殺者集計表!BP128</f>
        <v>7</v>
      </c>
      <c r="J360" s="299">
        <f>市町村別自殺者集計表!BQ128</f>
        <v>2</v>
      </c>
      <c r="K360" s="299">
        <f>市町村別自殺者集計表!BR128</f>
        <v>4</v>
      </c>
      <c r="L360" s="300">
        <f>市町村別自殺者集計表!BS128</f>
        <v>5</v>
      </c>
    </row>
    <row r="361" spans="2:28" x14ac:dyDescent="0.2">
      <c r="B361" s="599" t="s">
        <v>410</v>
      </c>
      <c r="C361" s="312" t="s">
        <v>17</v>
      </c>
      <c r="D361" s="558">
        <f t="shared" si="34"/>
        <v>81</v>
      </c>
      <c r="E361" s="289">
        <f>市町村別自殺者集計表!BL129</f>
        <v>12</v>
      </c>
      <c r="F361" s="289">
        <f>市町村別自殺者集計表!BM129</f>
        <v>68</v>
      </c>
      <c r="G361" s="289">
        <f>市町村別自殺者集計表!BN129</f>
        <v>32</v>
      </c>
      <c r="H361" s="289">
        <f>市町村別自殺者集計表!BO129</f>
        <v>11</v>
      </c>
      <c r="I361" s="289">
        <f>市町村別自殺者集計表!BP129</f>
        <v>3</v>
      </c>
      <c r="J361" s="289">
        <f>市町村別自殺者集計表!BQ129</f>
        <v>1</v>
      </c>
      <c r="K361" s="289">
        <f>市町村別自殺者集計表!BR129</f>
        <v>12</v>
      </c>
      <c r="L361" s="290">
        <f>市町村別自殺者集計表!BS129</f>
        <v>1</v>
      </c>
    </row>
    <row r="362" spans="2:28" x14ac:dyDescent="0.2">
      <c r="B362" s="599"/>
      <c r="C362" s="321" t="s">
        <v>18</v>
      </c>
      <c r="D362" s="565">
        <f t="shared" si="34"/>
        <v>43</v>
      </c>
      <c r="E362" s="322">
        <f>市町村別自殺者集計表!BL130</f>
        <v>11</v>
      </c>
      <c r="F362" s="322">
        <f>市町村別自殺者集計表!BM130</f>
        <v>39</v>
      </c>
      <c r="G362" s="322">
        <f>市町村別自殺者集計表!BN130</f>
        <v>6</v>
      </c>
      <c r="H362" s="322">
        <f>市町村別自殺者集計表!BO130</f>
        <v>2</v>
      </c>
      <c r="I362" s="322">
        <f>市町村別自殺者集計表!BP130</f>
        <v>0</v>
      </c>
      <c r="J362" s="322">
        <f>市町村別自殺者集計表!BQ130</f>
        <v>1</v>
      </c>
      <c r="K362" s="322">
        <f>市町村別自殺者集計表!BR130</f>
        <v>3</v>
      </c>
      <c r="L362" s="323">
        <f>市町村別自殺者集計表!BS130</f>
        <v>1</v>
      </c>
      <c r="M362" s="365"/>
    </row>
    <row r="363" spans="2:28" x14ac:dyDescent="0.2">
      <c r="B363" s="600"/>
      <c r="C363" s="314" t="s">
        <v>416</v>
      </c>
      <c r="D363" s="566">
        <f t="shared" si="34"/>
        <v>124</v>
      </c>
      <c r="E363" s="325">
        <f>市町村別自殺者集計表!BL131</f>
        <v>23</v>
      </c>
      <c r="F363" s="325">
        <f>市町村別自殺者集計表!BM131</f>
        <v>107</v>
      </c>
      <c r="G363" s="325">
        <f>市町村別自殺者集計表!BN131</f>
        <v>38</v>
      </c>
      <c r="H363" s="325">
        <f>市町村別自殺者集計表!BO131</f>
        <v>13</v>
      </c>
      <c r="I363" s="325">
        <f>市町村別自殺者集計表!BP131</f>
        <v>3</v>
      </c>
      <c r="J363" s="325">
        <f>市町村別自殺者集計表!BQ131</f>
        <v>2</v>
      </c>
      <c r="K363" s="325">
        <f>市町村別自殺者集計表!BR131</f>
        <v>15</v>
      </c>
      <c r="L363" s="366">
        <f>市町村別自殺者集計表!BS131</f>
        <v>2</v>
      </c>
    </row>
    <row r="364" spans="2:28" ht="13.5" customHeight="1" x14ac:dyDescent="0.2">
      <c r="B364" s="601" t="s">
        <v>411</v>
      </c>
      <c r="C364" s="312" t="s">
        <v>17</v>
      </c>
      <c r="D364" s="558">
        <f t="shared" si="34"/>
        <v>76</v>
      </c>
      <c r="E364" s="289">
        <f>市町村別自殺者集計表!BL132</f>
        <v>12</v>
      </c>
      <c r="F364" s="289">
        <f>市町村別自殺者集計表!BM132</f>
        <v>53</v>
      </c>
      <c r="G364" s="289">
        <f>市町村別自殺者集計表!BN132</f>
        <v>27</v>
      </c>
      <c r="H364" s="289">
        <f>市町村別自殺者集計表!BO132</f>
        <v>8</v>
      </c>
      <c r="I364" s="289">
        <f>市町村別自殺者集計表!BP132</f>
        <v>6</v>
      </c>
      <c r="J364" s="289">
        <f>市町村別自殺者集計表!BQ132</f>
        <v>3</v>
      </c>
      <c r="K364" s="289">
        <f>市町村別自殺者集計表!BR132</f>
        <v>9</v>
      </c>
      <c r="L364" s="290">
        <f>市町村別自殺者集計表!BS132</f>
        <v>4</v>
      </c>
      <c r="T364" s="476" t="s">
        <v>539</v>
      </c>
    </row>
    <row r="365" spans="2:28" x14ac:dyDescent="0.2">
      <c r="B365" s="599"/>
      <c r="C365" s="321" t="s">
        <v>18</v>
      </c>
      <c r="D365" s="565">
        <f t="shared" si="34"/>
        <v>37</v>
      </c>
      <c r="E365" s="322">
        <f>市町村別自殺者集計表!BL133</f>
        <v>8</v>
      </c>
      <c r="F365" s="322">
        <f>市町村別自殺者集計表!BM133</f>
        <v>39</v>
      </c>
      <c r="G365" s="322">
        <f>市町村別自殺者集計表!BN133</f>
        <v>6</v>
      </c>
      <c r="H365" s="322">
        <f>市町村別自殺者集計表!BO133</f>
        <v>2</v>
      </c>
      <c r="I365" s="322">
        <f>市町村別自殺者集計表!BP133</f>
        <v>2</v>
      </c>
      <c r="J365" s="322">
        <f>市町村別自殺者集計表!BQ133</f>
        <v>0</v>
      </c>
      <c r="K365" s="322">
        <f>市町村別自殺者集計表!BR133</f>
        <v>2</v>
      </c>
      <c r="L365" s="323">
        <f>市町村別自殺者集計表!BS133</f>
        <v>1</v>
      </c>
      <c r="S365" s="450"/>
      <c r="T365" s="451" t="s">
        <v>0</v>
      </c>
      <c r="U365" s="452" t="s">
        <v>1</v>
      </c>
      <c r="V365" s="452" t="s">
        <v>164</v>
      </c>
      <c r="W365" s="453" t="s">
        <v>2</v>
      </c>
      <c r="X365" s="452" t="s">
        <v>3</v>
      </c>
      <c r="Y365" s="454" t="s">
        <v>4</v>
      </c>
      <c r="Z365" s="452" t="s">
        <v>5</v>
      </c>
      <c r="AA365" s="451" t="s">
        <v>16</v>
      </c>
      <c r="AB365" s="451" t="s">
        <v>24</v>
      </c>
    </row>
    <row r="366" spans="2:28" x14ac:dyDescent="0.2">
      <c r="B366" s="600"/>
      <c r="C366" s="314" t="s">
        <v>416</v>
      </c>
      <c r="D366" s="566">
        <f t="shared" si="34"/>
        <v>113</v>
      </c>
      <c r="E366" s="325">
        <f>市町村別自殺者集計表!BL134</f>
        <v>20</v>
      </c>
      <c r="F366" s="325">
        <f>市町村別自殺者集計表!BM134</f>
        <v>92</v>
      </c>
      <c r="G366" s="325">
        <f>市町村別自殺者集計表!BN134</f>
        <v>33</v>
      </c>
      <c r="H366" s="325">
        <f>市町村別自殺者集計表!BO134</f>
        <v>10</v>
      </c>
      <c r="I366" s="325">
        <f>市町村別自殺者集計表!BP134</f>
        <v>8</v>
      </c>
      <c r="J366" s="325">
        <f>市町村別自殺者集計表!BQ134</f>
        <v>3</v>
      </c>
      <c r="K366" s="325">
        <f>市町村別自殺者集計表!BR134</f>
        <v>11</v>
      </c>
      <c r="L366" s="366">
        <f>市町村別自殺者集計表!BS134</f>
        <v>5</v>
      </c>
      <c r="S366" s="455" t="str">
        <f>R165</f>
        <v>R3</v>
      </c>
      <c r="T366" s="450">
        <f>U375</f>
        <v>284</v>
      </c>
      <c r="U366" s="450">
        <f t="shared" ref="U366:AA366" si="35">V375</f>
        <v>1035</v>
      </c>
      <c r="V366" s="450">
        <f t="shared" si="35"/>
        <v>330</v>
      </c>
      <c r="W366" s="450">
        <f t="shared" si="35"/>
        <v>142</v>
      </c>
      <c r="X366" s="450">
        <f t="shared" si="35"/>
        <v>85</v>
      </c>
      <c r="Y366" s="450">
        <f t="shared" si="35"/>
        <v>47</v>
      </c>
      <c r="Z366" s="450">
        <f t="shared" si="35"/>
        <v>123</v>
      </c>
      <c r="AA366" s="450">
        <f t="shared" si="35"/>
        <v>41</v>
      </c>
      <c r="AB366" s="450">
        <f>T375</f>
        <v>2087</v>
      </c>
    </row>
    <row r="367" spans="2:28" ht="13.5" customHeight="1" x14ac:dyDescent="0.2">
      <c r="B367" s="601" t="s">
        <v>412</v>
      </c>
      <c r="C367" s="315" t="s">
        <v>17</v>
      </c>
      <c r="D367" s="559">
        <f t="shared" si="34"/>
        <v>76</v>
      </c>
      <c r="E367" s="367">
        <f>市町村別自殺者集計表!BL135</f>
        <v>16</v>
      </c>
      <c r="F367" s="367">
        <f>市町村別自殺者集計表!BM135</f>
        <v>50</v>
      </c>
      <c r="G367" s="367">
        <f>市町村別自殺者集計表!BN135</f>
        <v>25</v>
      </c>
      <c r="H367" s="367">
        <f>市町村別自殺者集計表!BO135</f>
        <v>9</v>
      </c>
      <c r="I367" s="367">
        <f>市町村別自殺者集計表!BP135</f>
        <v>3</v>
      </c>
      <c r="J367" s="367">
        <f>市町村別自殺者集計表!BQ135</f>
        <v>0</v>
      </c>
      <c r="K367" s="367">
        <f>市町村別自殺者集計表!BR135</f>
        <v>8</v>
      </c>
      <c r="L367" s="368">
        <f>市町村別自殺者集計表!BS135</f>
        <v>1</v>
      </c>
      <c r="S367" s="455" t="str">
        <f>R166</f>
        <v>R5</v>
      </c>
      <c r="T367" s="450">
        <f>E381</f>
        <v>344</v>
      </c>
      <c r="U367" s="450">
        <f t="shared" ref="U367:AA367" si="36">F381</f>
        <v>1117</v>
      </c>
      <c r="V367" s="450">
        <f t="shared" si="36"/>
        <v>422</v>
      </c>
      <c r="W367" s="450">
        <f t="shared" si="36"/>
        <v>174</v>
      </c>
      <c r="X367" s="450">
        <f t="shared" si="36"/>
        <v>73</v>
      </c>
      <c r="Y367" s="450">
        <f t="shared" si="36"/>
        <v>31</v>
      </c>
      <c r="Z367" s="450">
        <f t="shared" si="36"/>
        <v>116</v>
      </c>
      <c r="AA367" s="450">
        <f t="shared" si="36"/>
        <v>35</v>
      </c>
      <c r="AB367" s="450">
        <f>D381</f>
        <v>1434</v>
      </c>
    </row>
    <row r="368" spans="2:28" x14ac:dyDescent="0.2">
      <c r="B368" s="599"/>
      <c r="C368" s="331" t="s">
        <v>18</v>
      </c>
      <c r="D368" s="568">
        <f t="shared" si="34"/>
        <v>47</v>
      </c>
      <c r="E368" s="332">
        <f>市町村別自殺者集計表!BL136</f>
        <v>21</v>
      </c>
      <c r="F368" s="332">
        <f>市町村別自殺者集計表!BM136</f>
        <v>48</v>
      </c>
      <c r="G368" s="332">
        <f>市町村別自殺者集計表!BN136</f>
        <v>4</v>
      </c>
      <c r="H368" s="332">
        <f>市町村別自殺者集計表!BO136</f>
        <v>1</v>
      </c>
      <c r="I368" s="332">
        <f>市町村別自殺者集計表!BP136</f>
        <v>3</v>
      </c>
      <c r="J368" s="332">
        <f>市町村別自殺者集計表!BQ136</f>
        <v>0</v>
      </c>
      <c r="K368" s="332">
        <f>市町村別自殺者集計表!BR136</f>
        <v>6</v>
      </c>
      <c r="L368" s="333">
        <f>市町村別自殺者集計表!BS136</f>
        <v>0</v>
      </c>
    </row>
    <row r="369" spans="2:28" x14ac:dyDescent="0.2">
      <c r="B369" s="600"/>
      <c r="C369" s="314" t="s">
        <v>416</v>
      </c>
      <c r="D369" s="569">
        <f t="shared" si="34"/>
        <v>123</v>
      </c>
      <c r="E369" s="335">
        <f>市町村別自殺者集計表!BL137</f>
        <v>37</v>
      </c>
      <c r="F369" s="335">
        <f>市町村別自殺者集計表!BM137</f>
        <v>98</v>
      </c>
      <c r="G369" s="335">
        <f>市町村別自殺者集計表!BN137</f>
        <v>29</v>
      </c>
      <c r="H369" s="335">
        <f>市町村別自殺者集計表!BO137</f>
        <v>10</v>
      </c>
      <c r="I369" s="335">
        <f>市町村別自殺者集計表!BP137</f>
        <v>6</v>
      </c>
      <c r="J369" s="335">
        <f>市町村別自殺者集計表!BQ137</f>
        <v>0</v>
      </c>
      <c r="K369" s="335">
        <f>市町村別自殺者集計表!BR137</f>
        <v>14</v>
      </c>
      <c r="L369" s="370">
        <f>市町村別自殺者集計表!BS137</f>
        <v>1</v>
      </c>
    </row>
    <row r="370" spans="2:28" x14ac:dyDescent="0.2">
      <c r="B370" s="601" t="s">
        <v>413</v>
      </c>
      <c r="C370" s="315" t="s">
        <v>17</v>
      </c>
      <c r="D370" s="559">
        <f t="shared" si="34"/>
        <v>93</v>
      </c>
      <c r="E370" s="367">
        <f>市町村別自殺者集計表!BL138</f>
        <v>27</v>
      </c>
      <c r="F370" s="367">
        <f>市町村別自殺者集計表!BM138</f>
        <v>77</v>
      </c>
      <c r="G370" s="367">
        <f>市町村別自殺者集計表!BN138</f>
        <v>33</v>
      </c>
      <c r="H370" s="367">
        <f>市町村別自殺者集計表!BO138</f>
        <v>13</v>
      </c>
      <c r="I370" s="367">
        <f>市町村別自殺者集計表!BP138</f>
        <v>7</v>
      </c>
      <c r="J370" s="367">
        <f>市町村別自殺者集計表!BQ138</f>
        <v>0</v>
      </c>
      <c r="K370" s="367">
        <f>市町村別自殺者集計表!BR138</f>
        <v>6</v>
      </c>
      <c r="L370" s="368">
        <f>市町村別自殺者集計表!BS138</f>
        <v>0</v>
      </c>
      <c r="S370" s="476" t="s">
        <v>547</v>
      </c>
    </row>
    <row r="371" spans="2:28" ht="13.8" thickBot="1" x14ac:dyDescent="0.2">
      <c r="B371" s="599"/>
      <c r="C371" s="331" t="s">
        <v>18</v>
      </c>
      <c r="D371" s="568">
        <f t="shared" si="34"/>
        <v>48</v>
      </c>
      <c r="E371" s="332">
        <f>市町村別自殺者集計表!BL139</f>
        <v>13</v>
      </c>
      <c r="F371" s="332">
        <f>市町村別自殺者集計表!BM139</f>
        <v>38</v>
      </c>
      <c r="G371" s="332">
        <f>市町村別自殺者集計表!BN139</f>
        <v>9</v>
      </c>
      <c r="H371" s="332">
        <f>市町村別自殺者集計表!BO139</f>
        <v>4</v>
      </c>
      <c r="I371" s="332">
        <f>市町村別自殺者集計表!BP139</f>
        <v>7</v>
      </c>
      <c r="J371" s="332">
        <f>市町村別自殺者集計表!BQ139</f>
        <v>0</v>
      </c>
      <c r="K371" s="332">
        <f>市町村別自殺者集計表!BR139</f>
        <v>5</v>
      </c>
      <c r="L371" s="333">
        <f>市町村別自殺者集計表!BS139</f>
        <v>0</v>
      </c>
      <c r="R371" s="392" t="s">
        <v>522</v>
      </c>
      <c r="S371" s="392"/>
      <c r="T371" s="392"/>
      <c r="U371" s="392"/>
      <c r="V371" s="392"/>
      <c r="W371" s="392"/>
      <c r="X371" s="392"/>
      <c r="Y371" s="392"/>
      <c r="Z371" s="392"/>
      <c r="AA371" s="392"/>
      <c r="AB371" s="390" t="s">
        <v>454</v>
      </c>
    </row>
    <row r="372" spans="2:28" ht="13.5" customHeight="1" thickBot="1" x14ac:dyDescent="0.25">
      <c r="B372" s="600"/>
      <c r="C372" s="314" t="s">
        <v>416</v>
      </c>
      <c r="D372" s="569">
        <f t="shared" si="34"/>
        <v>141</v>
      </c>
      <c r="E372" s="335">
        <f>市町村別自殺者集計表!BL140</f>
        <v>40</v>
      </c>
      <c r="F372" s="335">
        <f>市町村別自殺者集計表!BM140</f>
        <v>115</v>
      </c>
      <c r="G372" s="335">
        <f>市町村別自殺者集計表!BN140</f>
        <v>42</v>
      </c>
      <c r="H372" s="335">
        <f>市町村別自殺者集計表!BO140</f>
        <v>17</v>
      </c>
      <c r="I372" s="335">
        <f>市町村別自殺者集計表!BP140</f>
        <v>14</v>
      </c>
      <c r="J372" s="335">
        <f>市町村別自殺者集計表!BQ140</f>
        <v>0</v>
      </c>
      <c r="K372" s="335">
        <f>市町村別自殺者集計表!BR140</f>
        <v>11</v>
      </c>
      <c r="L372" s="370">
        <f>市町村別自殺者集計表!BS140</f>
        <v>0</v>
      </c>
      <c r="R372" s="389"/>
      <c r="S372" s="398"/>
      <c r="T372" s="424" t="s">
        <v>24</v>
      </c>
      <c r="U372" s="429" t="s">
        <v>0</v>
      </c>
      <c r="V372" s="430" t="s">
        <v>1</v>
      </c>
      <c r="W372" s="416" t="s">
        <v>458</v>
      </c>
      <c r="X372" s="430" t="s">
        <v>2</v>
      </c>
      <c r="Y372" s="425" t="s">
        <v>3</v>
      </c>
      <c r="Z372" s="430" t="s">
        <v>4</v>
      </c>
      <c r="AA372" s="401" t="s">
        <v>5</v>
      </c>
      <c r="AB372" s="402" t="s">
        <v>16</v>
      </c>
    </row>
    <row r="373" spans="2:28" x14ac:dyDescent="0.2">
      <c r="B373" s="601" t="s">
        <v>414</v>
      </c>
      <c r="C373" s="315" t="s">
        <v>17</v>
      </c>
      <c r="D373" s="559">
        <f t="shared" si="34"/>
        <v>54</v>
      </c>
      <c r="E373" s="367">
        <f>市町村別自殺者集計表!BL141</f>
        <v>8</v>
      </c>
      <c r="F373" s="367">
        <f>市町村別自殺者集計表!BM141</f>
        <v>45</v>
      </c>
      <c r="G373" s="367">
        <f>市町村別自殺者集計表!BN141</f>
        <v>14</v>
      </c>
      <c r="H373" s="367">
        <f>市町村別自殺者集計表!BO141</f>
        <v>7</v>
      </c>
      <c r="I373" s="367">
        <f>市町村別自殺者集計表!BP141</f>
        <v>4</v>
      </c>
      <c r="J373" s="367">
        <f>市町村別自殺者集計表!BQ141</f>
        <v>0</v>
      </c>
      <c r="K373" s="367">
        <f>市町村別自殺者集計表!BR141</f>
        <v>4</v>
      </c>
      <c r="L373" s="368">
        <f>市町村別自殺者集計表!BS141</f>
        <v>3</v>
      </c>
      <c r="R373" s="389"/>
      <c r="S373" s="403" t="s">
        <v>17</v>
      </c>
      <c r="T373" s="426">
        <f>IF($V$3=50,旧年度集計!C71,T336)</f>
        <v>1345</v>
      </c>
      <c r="U373" s="426">
        <f>IF($V$3=50,旧年度集計!D71,BM440)</f>
        <v>158</v>
      </c>
      <c r="V373" s="405">
        <f>IF($V$3=50,旧年度集計!E71,BN440)</f>
        <v>584</v>
      </c>
      <c r="W373" s="405">
        <f>IF($V$3=50,旧年度集計!F71,BO440)</f>
        <v>278</v>
      </c>
      <c r="X373" s="405">
        <f>IF($V$3=50,旧年度集計!G71,BP440)</f>
        <v>113</v>
      </c>
      <c r="Y373" s="405">
        <f>IF($V$3=50,旧年度集計!H71,BQ440)</f>
        <v>46</v>
      </c>
      <c r="Z373" s="405">
        <f>IF($V$3=50,旧年度集計!I71,BR440)</f>
        <v>34</v>
      </c>
      <c r="AA373" s="405">
        <f>IF($V$3=50,旧年度集計!J71,BS440)</f>
        <v>99</v>
      </c>
      <c r="AB373" s="406">
        <f>IF($V$3=50,旧年度集計!K71,BT440)</f>
        <v>33</v>
      </c>
    </row>
    <row r="374" spans="2:28" ht="13.8" thickBot="1" x14ac:dyDescent="0.25">
      <c r="B374" s="599"/>
      <c r="C374" s="331" t="s">
        <v>18</v>
      </c>
      <c r="D374" s="568">
        <f t="shared" si="34"/>
        <v>50</v>
      </c>
      <c r="E374" s="332">
        <f>市町村別自殺者集計表!BL142</f>
        <v>13</v>
      </c>
      <c r="F374" s="332">
        <f>市町村別自殺者集計表!BM142</f>
        <v>45</v>
      </c>
      <c r="G374" s="332">
        <f>市町村別自殺者集計表!BN142</f>
        <v>4</v>
      </c>
      <c r="H374" s="332">
        <f>市町村別自殺者集計表!BO142</f>
        <v>6</v>
      </c>
      <c r="I374" s="332">
        <f>市町村別自殺者集計表!BP142</f>
        <v>5</v>
      </c>
      <c r="J374" s="332">
        <f>市町村別自殺者集計表!BQ142</f>
        <v>1</v>
      </c>
      <c r="K374" s="332">
        <f>市町村別自殺者集計表!BR142</f>
        <v>5</v>
      </c>
      <c r="L374" s="333">
        <f>市町村別自殺者集計表!BS142</f>
        <v>1</v>
      </c>
      <c r="R374" s="389"/>
      <c r="S374" s="393" t="s">
        <v>18</v>
      </c>
      <c r="T374" s="393">
        <f>IF($V$3=50,旧年度集計!C72,T337)</f>
        <v>742</v>
      </c>
      <c r="U374" s="427">
        <f>IF($V$3=50,旧年度集計!D72,BM441)</f>
        <v>126</v>
      </c>
      <c r="V374" s="408">
        <f>IF($V$3=50,旧年度集計!E72,BN441)</f>
        <v>451</v>
      </c>
      <c r="W374" s="408">
        <f>IF($V$3=50,旧年度集計!F72,BO441)</f>
        <v>52</v>
      </c>
      <c r="X374" s="408">
        <f>IF($V$3=50,旧年度集計!G72,BP441)</f>
        <v>29</v>
      </c>
      <c r="Y374" s="408">
        <f>IF($V$3=50,旧年度集計!H72,BQ441)</f>
        <v>39</v>
      </c>
      <c r="Z374" s="408">
        <f>IF($V$3=50,旧年度集計!I72,BR441)</f>
        <v>13</v>
      </c>
      <c r="AA374" s="408">
        <f>IF($V$3=50,旧年度集計!J72,BS441)</f>
        <v>24</v>
      </c>
      <c r="AB374" s="409">
        <f>IF($V$3=50,旧年度集計!K72,BT441)</f>
        <v>8</v>
      </c>
    </row>
    <row r="375" spans="2:28" ht="14.4" thickTop="1" thickBot="1" x14ac:dyDescent="0.25">
      <c r="B375" s="600"/>
      <c r="C375" s="314" t="s">
        <v>416</v>
      </c>
      <c r="D375" s="569">
        <f t="shared" si="34"/>
        <v>104</v>
      </c>
      <c r="E375" s="335">
        <f>市町村別自殺者集計表!BL143</f>
        <v>21</v>
      </c>
      <c r="F375" s="335">
        <f>市町村別自殺者集計表!BM143</f>
        <v>90</v>
      </c>
      <c r="G375" s="335">
        <f>市町村別自殺者集計表!BN143</f>
        <v>18</v>
      </c>
      <c r="H375" s="335">
        <f>市町村別自殺者集計表!BO143</f>
        <v>13</v>
      </c>
      <c r="I375" s="335">
        <f>市町村別自殺者集計表!BP143</f>
        <v>9</v>
      </c>
      <c r="J375" s="335">
        <f>市町村別自殺者集計表!BQ143</f>
        <v>1</v>
      </c>
      <c r="K375" s="335">
        <f>市町村別自殺者集計表!BR143</f>
        <v>9</v>
      </c>
      <c r="L375" s="370">
        <f>市町村別自殺者集計表!BS143</f>
        <v>4</v>
      </c>
      <c r="R375" s="389"/>
      <c r="S375" s="394" t="s">
        <v>24</v>
      </c>
      <c r="T375" s="394">
        <f>IF($V$3=50,旧年度集計!C73,T338)</f>
        <v>2087</v>
      </c>
      <c r="U375" s="431">
        <f>IF($V$3=50,旧年度集計!D73,BM442)</f>
        <v>284</v>
      </c>
      <c r="V375" s="432">
        <f>IF($V$3=50,旧年度集計!E73,BN442)</f>
        <v>1035</v>
      </c>
      <c r="W375" s="432">
        <f>IF($V$3=50,旧年度集計!F73,BO442)</f>
        <v>330</v>
      </c>
      <c r="X375" s="432">
        <f>IF($V$3=50,旧年度集計!G73,BP442)</f>
        <v>142</v>
      </c>
      <c r="Y375" s="432">
        <f>IF($V$3=50,旧年度集計!H73,BQ442)</f>
        <v>85</v>
      </c>
      <c r="Z375" s="432">
        <f>IF($V$3=50,旧年度集計!I73,BR442)</f>
        <v>47</v>
      </c>
      <c r="AA375" s="432">
        <f>IF($V$3=50,旧年度集計!J73,BS442)</f>
        <v>123</v>
      </c>
      <c r="AB375" s="433">
        <f>IF($V$3=50,旧年度集計!K73,BT442)</f>
        <v>41</v>
      </c>
    </row>
    <row r="376" spans="2:28" x14ac:dyDescent="0.2">
      <c r="B376" s="601" t="s">
        <v>415</v>
      </c>
      <c r="C376" s="315" t="s">
        <v>17</v>
      </c>
      <c r="D376" s="559">
        <f t="shared" si="34"/>
        <v>31</v>
      </c>
      <c r="E376" s="367">
        <f>市町村別自殺者集計表!BL144</f>
        <v>7</v>
      </c>
      <c r="F376" s="367">
        <f>市町村別自殺者集計表!BM144</f>
        <v>22</v>
      </c>
      <c r="G376" s="367">
        <f>市町村別自殺者集計表!BN144</f>
        <v>9</v>
      </c>
      <c r="H376" s="367">
        <f>市町村別自殺者集計表!BO144</f>
        <v>3</v>
      </c>
      <c r="I376" s="367">
        <f>市町村別自殺者集計表!BP144</f>
        <v>2</v>
      </c>
      <c r="J376" s="367">
        <f>市町村別自殺者集計表!BQ144</f>
        <v>6</v>
      </c>
      <c r="K376" s="367">
        <f>市町村別自殺者集計表!BR144</f>
        <v>0</v>
      </c>
      <c r="L376" s="368">
        <f>市町村別自殺者集計表!BS144</f>
        <v>1</v>
      </c>
    </row>
    <row r="377" spans="2:28" x14ac:dyDescent="0.2">
      <c r="B377" s="599"/>
      <c r="C377" s="331" t="s">
        <v>18</v>
      </c>
      <c r="D377" s="568">
        <f t="shared" si="34"/>
        <v>28</v>
      </c>
      <c r="E377" s="332">
        <f>市町村別自殺者集計表!BL145</f>
        <v>13</v>
      </c>
      <c r="F377" s="332">
        <f>市町村別自殺者集計表!BM145</f>
        <v>28</v>
      </c>
      <c r="G377" s="332">
        <f>市町村別自殺者集計表!BN145</f>
        <v>2</v>
      </c>
      <c r="H377" s="332">
        <f>市町村別自殺者集計表!BO145</f>
        <v>1</v>
      </c>
      <c r="I377" s="332">
        <f>市町村別自殺者集計表!BP145</f>
        <v>2</v>
      </c>
      <c r="J377" s="332">
        <f>市町村別自殺者集計表!BQ145</f>
        <v>0</v>
      </c>
      <c r="K377" s="332">
        <f>市町村別自殺者集計表!BR145</f>
        <v>2</v>
      </c>
      <c r="L377" s="333">
        <f>市町村別自殺者集計表!BS145</f>
        <v>0</v>
      </c>
    </row>
    <row r="378" spans="2:28" ht="13.8" thickBot="1" x14ac:dyDescent="0.25">
      <c r="B378" s="602"/>
      <c r="C378" s="314" t="s">
        <v>416</v>
      </c>
      <c r="D378" s="575">
        <f t="shared" si="34"/>
        <v>59</v>
      </c>
      <c r="E378" s="354">
        <f>市町村別自殺者集計表!BL146</f>
        <v>20</v>
      </c>
      <c r="F378" s="354">
        <f>市町村別自殺者集計表!BM146</f>
        <v>50</v>
      </c>
      <c r="G378" s="354">
        <f>市町村別自殺者集計表!BN146</f>
        <v>11</v>
      </c>
      <c r="H378" s="354">
        <f>市町村別自殺者集計表!BO146</f>
        <v>4</v>
      </c>
      <c r="I378" s="354">
        <f>市町村別自殺者集計表!BP146</f>
        <v>4</v>
      </c>
      <c r="J378" s="354">
        <f>市町村別自殺者集計表!BQ146</f>
        <v>6</v>
      </c>
      <c r="K378" s="354">
        <f>市町村別自殺者集計表!BR146</f>
        <v>2</v>
      </c>
      <c r="L378" s="371">
        <f>市町村別自殺者集計表!BS146</f>
        <v>1</v>
      </c>
    </row>
    <row r="379" spans="2:28" x14ac:dyDescent="0.2">
      <c r="B379" s="603" t="s">
        <v>416</v>
      </c>
      <c r="C379" s="317" t="str">
        <f>C253</f>
        <v>男</v>
      </c>
      <c r="D379" s="576">
        <f>SUM(D343,D346,D349,D352,D355,D358,D361,D364,D367,D370,D373,D376)</f>
        <v>929</v>
      </c>
      <c r="E379" s="356">
        <f t="shared" ref="E379:L379" si="37">SUM(E343,E346,E349,E352,E355,E358,E361,E364,E367,E370,E373,E376)</f>
        <v>201</v>
      </c>
      <c r="F379" s="356">
        <f t="shared" si="37"/>
        <v>645</v>
      </c>
      <c r="G379" s="356">
        <f t="shared" si="37"/>
        <v>352</v>
      </c>
      <c r="H379" s="356">
        <f t="shared" si="37"/>
        <v>144</v>
      </c>
      <c r="I379" s="356">
        <f t="shared" si="37"/>
        <v>38</v>
      </c>
      <c r="J379" s="356">
        <f t="shared" si="37"/>
        <v>26</v>
      </c>
      <c r="K379" s="356">
        <f t="shared" si="37"/>
        <v>79</v>
      </c>
      <c r="L379" s="357">
        <f t="shared" si="37"/>
        <v>26</v>
      </c>
      <c r="O379" s="372"/>
      <c r="P379" s="372"/>
      <c r="Q379" s="372"/>
    </row>
    <row r="380" spans="2:28" ht="13.8" thickBot="1" x14ac:dyDescent="0.25">
      <c r="B380" s="599"/>
      <c r="C380" s="337" t="str">
        <f>C254</f>
        <v>女</v>
      </c>
      <c r="D380" s="577">
        <f t="shared" ref="D380:L380" si="38">SUM(D344,D347,D350,D362,D365,D368,D353,D356,D359,D371,D374,D377)</f>
        <v>505</v>
      </c>
      <c r="E380" s="358">
        <f t="shared" si="38"/>
        <v>143</v>
      </c>
      <c r="F380" s="358">
        <f t="shared" si="38"/>
        <v>472</v>
      </c>
      <c r="G380" s="358">
        <f t="shared" si="38"/>
        <v>70</v>
      </c>
      <c r="H380" s="358">
        <f t="shared" si="38"/>
        <v>30</v>
      </c>
      <c r="I380" s="358">
        <f t="shared" si="38"/>
        <v>35</v>
      </c>
      <c r="J380" s="358">
        <f t="shared" si="38"/>
        <v>5</v>
      </c>
      <c r="K380" s="358">
        <f t="shared" si="38"/>
        <v>37</v>
      </c>
      <c r="L380" s="359">
        <f t="shared" si="38"/>
        <v>9</v>
      </c>
      <c r="M380" s="372"/>
      <c r="N380" s="372"/>
      <c r="O380" s="372"/>
      <c r="P380" s="372"/>
      <c r="Q380" s="372"/>
    </row>
    <row r="381" spans="2:28" ht="13.8" thickBot="1" x14ac:dyDescent="0.25">
      <c r="B381" s="602"/>
      <c r="C381" s="319" t="s">
        <v>24</v>
      </c>
      <c r="D381" s="578">
        <f t="shared" ref="D381:L381" si="39">SUM(D345,D348,D351,D354,D357,D360,D363,D366,D369,D372,D375,D378)</f>
        <v>1434</v>
      </c>
      <c r="E381" s="360">
        <f t="shared" si="39"/>
        <v>344</v>
      </c>
      <c r="F381" s="360">
        <f t="shared" si="39"/>
        <v>1117</v>
      </c>
      <c r="G381" s="360">
        <f t="shared" si="39"/>
        <v>422</v>
      </c>
      <c r="H381" s="360">
        <f t="shared" si="39"/>
        <v>174</v>
      </c>
      <c r="I381" s="360">
        <f t="shared" si="39"/>
        <v>73</v>
      </c>
      <c r="J381" s="360">
        <f t="shared" si="39"/>
        <v>31</v>
      </c>
      <c r="K381" s="360">
        <f t="shared" si="39"/>
        <v>116</v>
      </c>
      <c r="L381" s="361">
        <f t="shared" si="39"/>
        <v>35</v>
      </c>
      <c r="M381" s="372"/>
      <c r="N381" s="372"/>
      <c r="O381" s="372"/>
      <c r="P381" s="372"/>
      <c r="Q381" s="372"/>
    </row>
    <row r="382" spans="2:28" ht="13.5" customHeight="1" x14ac:dyDescent="0.2">
      <c r="B382" s="372" t="s">
        <v>611</v>
      </c>
      <c r="C382" s="372"/>
      <c r="D382" s="373"/>
      <c r="E382" s="372"/>
      <c r="F382" s="372"/>
      <c r="G382" s="372"/>
      <c r="H382" s="372"/>
      <c r="I382" s="372"/>
      <c r="J382" s="372"/>
      <c r="K382" s="372"/>
      <c r="L382" s="372"/>
      <c r="M382" s="372"/>
      <c r="N382" s="372"/>
      <c r="O382" s="373"/>
      <c r="P382" s="373"/>
      <c r="Q382" s="373"/>
    </row>
    <row r="383" spans="2:28" ht="0.75" customHeight="1" x14ac:dyDescent="0.2">
      <c r="B383" s="372"/>
      <c r="C383" s="372"/>
      <c r="D383" s="373"/>
      <c r="E383" s="372"/>
      <c r="F383" s="372"/>
      <c r="G383" s="372"/>
      <c r="H383" s="372"/>
      <c r="I383" s="372"/>
      <c r="J383" s="372"/>
      <c r="K383" s="372"/>
      <c r="L383" s="372"/>
      <c r="M383" s="373"/>
      <c r="N383" s="373"/>
      <c r="O383" s="373"/>
      <c r="P383" s="373"/>
      <c r="Q383" s="373"/>
    </row>
    <row r="384" spans="2:28" ht="0.75" customHeight="1" x14ac:dyDescent="0.2">
      <c r="B384" s="372"/>
      <c r="C384" s="372"/>
      <c r="D384" s="373"/>
      <c r="E384" s="372"/>
      <c r="F384" s="372"/>
      <c r="G384" s="372"/>
      <c r="H384" s="372"/>
      <c r="I384" s="372"/>
      <c r="J384" s="372"/>
      <c r="K384" s="372"/>
      <c r="L384" s="372"/>
      <c r="N384" s="373"/>
      <c r="O384" s="373"/>
      <c r="P384" s="373"/>
      <c r="Q384" s="373"/>
    </row>
    <row r="385" spans="2:17" ht="13.5" customHeight="1" thickBot="1" x14ac:dyDescent="0.25">
      <c r="B385" s="307" t="s">
        <v>452</v>
      </c>
      <c r="C385" s="373"/>
      <c r="D385" s="373"/>
      <c r="E385" s="373"/>
      <c r="F385" s="373"/>
      <c r="G385" s="373"/>
      <c r="H385" s="373"/>
      <c r="I385" s="373"/>
      <c r="J385" s="373"/>
      <c r="K385" s="373"/>
      <c r="L385" s="373"/>
      <c r="M385" s="234"/>
      <c r="N385" s="373"/>
      <c r="O385" s="373"/>
      <c r="P385" s="373"/>
      <c r="Q385" s="373"/>
    </row>
    <row r="386" spans="2:17" ht="13.5" hidden="1" customHeight="1" x14ac:dyDescent="0.2">
      <c r="B386" s="374" t="s">
        <v>56</v>
      </c>
      <c r="C386" s="375" t="s">
        <v>426</v>
      </c>
      <c r="D386" s="579">
        <v>4</v>
      </c>
      <c r="E386" s="376">
        <v>1</v>
      </c>
      <c r="F386" s="376">
        <v>2</v>
      </c>
      <c r="G386" s="377">
        <v>1</v>
      </c>
      <c r="N386" s="373"/>
    </row>
    <row r="387" spans="2:17" ht="13.8" thickBot="1" x14ac:dyDescent="0.25">
      <c r="B387" s="378"/>
      <c r="C387" s="379"/>
      <c r="D387" s="554" t="s">
        <v>24</v>
      </c>
      <c r="E387" s="310" t="s">
        <v>424</v>
      </c>
      <c r="F387" s="230" t="s">
        <v>425</v>
      </c>
      <c r="G387" s="231" t="s">
        <v>16</v>
      </c>
      <c r="H387" s="380"/>
      <c r="I387" s="233"/>
      <c r="J387" s="234"/>
      <c r="K387" s="234"/>
      <c r="L387" s="234"/>
    </row>
    <row r="388" spans="2:17" x14ac:dyDescent="0.2">
      <c r="B388" s="599" t="s">
        <v>56</v>
      </c>
      <c r="C388" s="312" t="s">
        <v>426</v>
      </c>
      <c r="D388" s="555">
        <f>D343</f>
        <v>89</v>
      </c>
      <c r="E388" s="289">
        <f>市町村別自殺者集計表!BT111</f>
        <v>14</v>
      </c>
      <c r="F388" s="289">
        <f>市町村別自殺者集計表!BU111</f>
        <v>68</v>
      </c>
      <c r="G388" s="290">
        <f>市町村別自殺者集計表!BV111</f>
        <v>7</v>
      </c>
    </row>
    <row r="389" spans="2:17" x14ac:dyDescent="0.2">
      <c r="B389" s="599"/>
      <c r="C389" s="321" t="s">
        <v>427</v>
      </c>
      <c r="D389" s="565">
        <f t="shared" ref="D389:D423" si="40">D344</f>
        <v>36</v>
      </c>
      <c r="E389" s="322">
        <f>市町村別自殺者集計表!BT112</f>
        <v>13</v>
      </c>
      <c r="F389" s="322">
        <f>市町村別自殺者集計表!BU112</f>
        <v>22</v>
      </c>
      <c r="G389" s="323">
        <f>市町村別自殺者集計表!BV112</f>
        <v>1</v>
      </c>
    </row>
    <row r="390" spans="2:17" x14ac:dyDescent="0.2">
      <c r="B390" s="600"/>
      <c r="C390" s="314" t="s">
        <v>416</v>
      </c>
      <c r="D390" s="566">
        <f t="shared" si="40"/>
        <v>125</v>
      </c>
      <c r="E390" s="325">
        <f>市町村別自殺者集計表!BT113</f>
        <v>27</v>
      </c>
      <c r="F390" s="325">
        <f>市町村別自殺者集計表!BU113</f>
        <v>90</v>
      </c>
      <c r="G390" s="366">
        <f>市町村別自殺者集計表!BV113</f>
        <v>8</v>
      </c>
    </row>
    <row r="391" spans="2:17" x14ac:dyDescent="0.2">
      <c r="B391" s="601" t="s">
        <v>57</v>
      </c>
      <c r="C391" s="312" t="s">
        <v>426</v>
      </c>
      <c r="D391" s="558">
        <f t="shared" si="40"/>
        <v>86</v>
      </c>
      <c r="E391" s="289">
        <f>市町村別自殺者集計表!BT114</f>
        <v>14</v>
      </c>
      <c r="F391" s="289">
        <f>市町村別自殺者集計表!BU114</f>
        <v>70</v>
      </c>
      <c r="G391" s="290">
        <f>市町村別自殺者集計表!BV114</f>
        <v>2</v>
      </c>
    </row>
    <row r="392" spans="2:17" x14ac:dyDescent="0.2">
      <c r="B392" s="599"/>
      <c r="C392" s="321" t="s">
        <v>427</v>
      </c>
      <c r="D392" s="565">
        <f t="shared" si="40"/>
        <v>45</v>
      </c>
      <c r="E392" s="322">
        <f>市町村別自殺者集計表!BT115</f>
        <v>11</v>
      </c>
      <c r="F392" s="322">
        <f>市町村別自殺者集計表!BU115</f>
        <v>33</v>
      </c>
      <c r="G392" s="323">
        <f>市町村別自殺者集計表!BV115</f>
        <v>1</v>
      </c>
    </row>
    <row r="393" spans="2:17" x14ac:dyDescent="0.2">
      <c r="B393" s="600"/>
      <c r="C393" s="314" t="s">
        <v>416</v>
      </c>
      <c r="D393" s="566">
        <f t="shared" si="40"/>
        <v>131</v>
      </c>
      <c r="E393" s="325">
        <f>市町村別自殺者集計表!BT116</f>
        <v>25</v>
      </c>
      <c r="F393" s="325">
        <f>市町村別自殺者集計表!BU116</f>
        <v>103</v>
      </c>
      <c r="G393" s="366">
        <f>市町村別自殺者集計表!BV116</f>
        <v>3</v>
      </c>
    </row>
    <row r="394" spans="2:17" x14ac:dyDescent="0.2">
      <c r="B394" s="601" t="s">
        <v>58</v>
      </c>
      <c r="C394" s="381" t="s">
        <v>426</v>
      </c>
      <c r="D394" s="580">
        <f t="shared" si="40"/>
        <v>85</v>
      </c>
      <c r="E394" s="252">
        <f>市町村別自殺者集計表!BT117</f>
        <v>12</v>
      </c>
      <c r="F394" s="252">
        <f>市町村別自殺者集計表!BU117</f>
        <v>72</v>
      </c>
      <c r="G394" s="253">
        <f>市町村別自殺者集計表!BV117</f>
        <v>1</v>
      </c>
    </row>
    <row r="395" spans="2:17" x14ac:dyDescent="0.2">
      <c r="B395" s="599"/>
      <c r="C395" s="331" t="s">
        <v>427</v>
      </c>
      <c r="D395" s="568">
        <f t="shared" si="40"/>
        <v>37</v>
      </c>
      <c r="E395" s="332">
        <f>市町村別自殺者集計表!BT118</f>
        <v>10</v>
      </c>
      <c r="F395" s="332">
        <f>市町村別自殺者集計表!BU118</f>
        <v>26</v>
      </c>
      <c r="G395" s="333">
        <f>市町村別自殺者集計表!BV118</f>
        <v>1</v>
      </c>
    </row>
    <row r="396" spans="2:17" x14ac:dyDescent="0.2">
      <c r="B396" s="600"/>
      <c r="C396" s="314" t="s">
        <v>416</v>
      </c>
      <c r="D396" s="569">
        <f t="shared" si="40"/>
        <v>122</v>
      </c>
      <c r="E396" s="335">
        <f>市町村別自殺者集計表!BT119</f>
        <v>22</v>
      </c>
      <c r="F396" s="335">
        <f>市町村別自殺者集計表!BU119</f>
        <v>98</v>
      </c>
      <c r="G396" s="370">
        <f>市町村別自殺者集計表!BV119</f>
        <v>2</v>
      </c>
    </row>
    <row r="397" spans="2:17" x14ac:dyDescent="0.2">
      <c r="B397" s="599" t="s">
        <v>420</v>
      </c>
      <c r="C397" s="315" t="s">
        <v>426</v>
      </c>
      <c r="D397" s="559">
        <f t="shared" si="40"/>
        <v>94</v>
      </c>
      <c r="E397" s="263">
        <f>市町村別自殺者集計表!BT120</f>
        <v>16</v>
      </c>
      <c r="F397" s="263">
        <f>市町村別自殺者集計表!BU120</f>
        <v>78</v>
      </c>
      <c r="G397" s="264">
        <f>市町村別自殺者集計表!BV120</f>
        <v>0</v>
      </c>
    </row>
    <row r="398" spans="2:17" x14ac:dyDescent="0.2">
      <c r="B398" s="599"/>
      <c r="C398" s="331" t="s">
        <v>427</v>
      </c>
      <c r="D398" s="568">
        <f t="shared" si="40"/>
        <v>44</v>
      </c>
      <c r="E398" s="332">
        <f>市町村別自殺者集計表!BT121</f>
        <v>15</v>
      </c>
      <c r="F398" s="332">
        <f>市町村別自殺者集計表!BU121</f>
        <v>26</v>
      </c>
      <c r="G398" s="333">
        <f>市町村別自殺者集計表!BV121</f>
        <v>3</v>
      </c>
    </row>
    <row r="399" spans="2:17" x14ac:dyDescent="0.2">
      <c r="B399" s="600"/>
      <c r="C399" s="314" t="s">
        <v>416</v>
      </c>
      <c r="D399" s="569">
        <f t="shared" si="40"/>
        <v>138</v>
      </c>
      <c r="E399" s="335">
        <f>市町村別自殺者集計表!BT122</f>
        <v>31</v>
      </c>
      <c r="F399" s="335">
        <f>市町村別自殺者集計表!BU122</f>
        <v>104</v>
      </c>
      <c r="G399" s="370">
        <f>市町村別自殺者集計表!BV122</f>
        <v>3</v>
      </c>
      <c r="O399" s="369"/>
    </row>
    <row r="400" spans="2:17" x14ac:dyDescent="0.2">
      <c r="B400" s="601" t="s">
        <v>421</v>
      </c>
      <c r="C400" s="315" t="s">
        <v>426</v>
      </c>
      <c r="D400" s="559">
        <f t="shared" si="40"/>
        <v>94</v>
      </c>
      <c r="E400" s="263">
        <f>市町村別自殺者集計表!BT123</f>
        <v>12</v>
      </c>
      <c r="F400" s="263">
        <f>市町村別自殺者集計表!BU123</f>
        <v>80</v>
      </c>
      <c r="G400" s="264">
        <f>市町村別自殺者集計表!BV123</f>
        <v>2</v>
      </c>
      <c r="N400" s="369"/>
    </row>
    <row r="401" spans="2:7" x14ac:dyDescent="0.2">
      <c r="B401" s="599"/>
      <c r="C401" s="331" t="s">
        <v>427</v>
      </c>
      <c r="D401" s="568">
        <f t="shared" si="40"/>
        <v>46</v>
      </c>
      <c r="E401" s="332">
        <f>市町村別自殺者集計表!BT124</f>
        <v>11</v>
      </c>
      <c r="F401" s="332">
        <f>市町村別自殺者集計表!BU124</f>
        <v>32</v>
      </c>
      <c r="G401" s="333">
        <f>市町村別自殺者集計表!BV124</f>
        <v>3</v>
      </c>
    </row>
    <row r="402" spans="2:7" x14ac:dyDescent="0.2">
      <c r="B402" s="600"/>
      <c r="C402" s="314" t="s">
        <v>416</v>
      </c>
      <c r="D402" s="569">
        <f t="shared" si="40"/>
        <v>140</v>
      </c>
      <c r="E402" s="335">
        <f>市町村別自殺者集計表!BT125</f>
        <v>23</v>
      </c>
      <c r="F402" s="335">
        <f>市町村別自殺者集計表!BU125</f>
        <v>112</v>
      </c>
      <c r="G402" s="370">
        <f>市町村別自殺者集計表!BV125</f>
        <v>5</v>
      </c>
    </row>
    <row r="403" spans="2:7" x14ac:dyDescent="0.2">
      <c r="B403" s="601" t="s">
        <v>422</v>
      </c>
      <c r="C403" s="381" t="s">
        <v>426</v>
      </c>
      <c r="D403" s="580">
        <f t="shared" si="40"/>
        <v>70</v>
      </c>
      <c r="E403" s="298">
        <f>市町村別自殺者集計表!BT126</f>
        <v>10</v>
      </c>
      <c r="F403" s="298">
        <f>市町村別自殺者集計表!BU126</f>
        <v>56</v>
      </c>
      <c r="G403" s="382">
        <f>市町村別自殺者集計表!BV126</f>
        <v>4</v>
      </c>
    </row>
    <row r="404" spans="2:7" x14ac:dyDescent="0.2">
      <c r="B404" s="599"/>
      <c r="C404" s="331" t="s">
        <v>427</v>
      </c>
      <c r="D404" s="568">
        <f t="shared" si="40"/>
        <v>44</v>
      </c>
      <c r="E404" s="349">
        <f>市町村別自殺者集計表!BT127</f>
        <v>12</v>
      </c>
      <c r="F404" s="349">
        <f>市町村別自殺者集計表!BU127</f>
        <v>30</v>
      </c>
      <c r="G404" s="350">
        <f>市町村別自殺者集計表!BV127</f>
        <v>2</v>
      </c>
    </row>
    <row r="405" spans="2:7" x14ac:dyDescent="0.2">
      <c r="B405" s="600"/>
      <c r="C405" s="314" t="s">
        <v>416</v>
      </c>
      <c r="D405" s="569">
        <f t="shared" si="40"/>
        <v>114</v>
      </c>
      <c r="E405" s="335">
        <f>市町村別自殺者集計表!BT128</f>
        <v>22</v>
      </c>
      <c r="F405" s="334">
        <f>市町村別自殺者集計表!BU128</f>
        <v>86</v>
      </c>
      <c r="G405" s="336">
        <f>市町村別自殺者集計表!BV128</f>
        <v>6</v>
      </c>
    </row>
    <row r="406" spans="2:7" ht="13.5" customHeight="1" x14ac:dyDescent="0.2">
      <c r="B406" s="599" t="s">
        <v>410</v>
      </c>
      <c r="C406" s="312" t="s">
        <v>426</v>
      </c>
      <c r="D406" s="558">
        <f t="shared" si="40"/>
        <v>81</v>
      </c>
      <c r="E406" s="289">
        <f>市町村別自殺者集計表!BT129</f>
        <v>16</v>
      </c>
      <c r="F406" s="289">
        <f>市町村別自殺者集計表!BU129</f>
        <v>65</v>
      </c>
      <c r="G406" s="290">
        <f>市町村別自殺者集計表!BV129</f>
        <v>0</v>
      </c>
    </row>
    <row r="407" spans="2:7" x14ac:dyDescent="0.2">
      <c r="B407" s="599"/>
      <c r="C407" s="321" t="s">
        <v>427</v>
      </c>
      <c r="D407" s="565">
        <f t="shared" si="40"/>
        <v>43</v>
      </c>
      <c r="E407" s="322">
        <f>市町村別自殺者集計表!BT130</f>
        <v>15</v>
      </c>
      <c r="F407" s="322">
        <f>市町村別自殺者集計表!BU130</f>
        <v>25</v>
      </c>
      <c r="G407" s="323">
        <f>市町村別自殺者集計表!BV130</f>
        <v>3</v>
      </c>
    </row>
    <row r="408" spans="2:7" x14ac:dyDescent="0.2">
      <c r="B408" s="600"/>
      <c r="C408" s="314" t="s">
        <v>416</v>
      </c>
      <c r="D408" s="566">
        <f t="shared" si="40"/>
        <v>124</v>
      </c>
      <c r="E408" s="325">
        <f>市町村別自殺者集計表!BT131</f>
        <v>31</v>
      </c>
      <c r="F408" s="325">
        <f>市町村別自殺者集計表!BU131</f>
        <v>90</v>
      </c>
      <c r="G408" s="366">
        <f>市町村別自殺者集計表!BV131</f>
        <v>3</v>
      </c>
    </row>
    <row r="409" spans="2:7" x14ac:dyDescent="0.2">
      <c r="B409" s="601" t="s">
        <v>411</v>
      </c>
      <c r="C409" s="312" t="s">
        <v>426</v>
      </c>
      <c r="D409" s="558">
        <f t="shared" si="40"/>
        <v>76</v>
      </c>
      <c r="E409" s="289">
        <f>市町村別自殺者集計表!BT132</f>
        <v>11</v>
      </c>
      <c r="F409" s="289">
        <f>市町村別自殺者集計表!BU132</f>
        <v>61</v>
      </c>
      <c r="G409" s="290">
        <f>市町村別自殺者集計表!BV132</f>
        <v>4</v>
      </c>
    </row>
    <row r="410" spans="2:7" x14ac:dyDescent="0.2">
      <c r="B410" s="599"/>
      <c r="C410" s="321" t="s">
        <v>427</v>
      </c>
      <c r="D410" s="565">
        <f t="shared" si="40"/>
        <v>37</v>
      </c>
      <c r="E410" s="322">
        <f>市町村別自殺者集計表!BT133</f>
        <v>10</v>
      </c>
      <c r="F410" s="322">
        <f>市町村別自殺者集計表!BU133</f>
        <v>24</v>
      </c>
      <c r="G410" s="323">
        <f>市町村別自殺者集計表!BV133</f>
        <v>3</v>
      </c>
    </row>
    <row r="411" spans="2:7" x14ac:dyDescent="0.2">
      <c r="B411" s="600"/>
      <c r="C411" s="314" t="s">
        <v>416</v>
      </c>
      <c r="D411" s="566">
        <f t="shared" si="40"/>
        <v>113</v>
      </c>
      <c r="E411" s="325">
        <f>市町村別自殺者集計表!BT134</f>
        <v>21</v>
      </c>
      <c r="F411" s="325">
        <f>市町村別自殺者集計表!BU134</f>
        <v>85</v>
      </c>
      <c r="G411" s="366">
        <f>市町村別自殺者集計表!BV134</f>
        <v>7</v>
      </c>
    </row>
    <row r="412" spans="2:7" x14ac:dyDescent="0.2">
      <c r="B412" s="601" t="s">
        <v>412</v>
      </c>
      <c r="C412" s="381" t="s">
        <v>426</v>
      </c>
      <c r="D412" s="580">
        <f t="shared" si="40"/>
        <v>76</v>
      </c>
      <c r="E412" s="252">
        <f>市町村別自殺者集計表!BT135</f>
        <v>14</v>
      </c>
      <c r="F412" s="252">
        <f>市町村別自殺者集計表!BU135</f>
        <v>58</v>
      </c>
      <c r="G412" s="253">
        <f>市町村別自殺者集計表!BV135</f>
        <v>4</v>
      </c>
    </row>
    <row r="413" spans="2:7" x14ac:dyDescent="0.2">
      <c r="B413" s="599"/>
      <c r="C413" s="331" t="s">
        <v>427</v>
      </c>
      <c r="D413" s="568">
        <f t="shared" si="40"/>
        <v>47</v>
      </c>
      <c r="E413" s="332">
        <f>市町村別自殺者集計表!BT136</f>
        <v>20</v>
      </c>
      <c r="F413" s="332">
        <f>市町村別自殺者集計表!BU136</f>
        <v>27</v>
      </c>
      <c r="G413" s="333">
        <f>市町村別自殺者集計表!BV136</f>
        <v>0</v>
      </c>
    </row>
    <row r="414" spans="2:7" x14ac:dyDescent="0.2">
      <c r="B414" s="600"/>
      <c r="C414" s="314" t="s">
        <v>416</v>
      </c>
      <c r="D414" s="569">
        <f t="shared" si="40"/>
        <v>123</v>
      </c>
      <c r="E414" s="335">
        <f>市町村別自殺者集計表!BT137</f>
        <v>34</v>
      </c>
      <c r="F414" s="335">
        <f>市町村別自殺者集計表!BU137</f>
        <v>85</v>
      </c>
      <c r="G414" s="370">
        <f>市町村別自殺者集計表!BV137</f>
        <v>4</v>
      </c>
    </row>
    <row r="415" spans="2:7" x14ac:dyDescent="0.2">
      <c r="B415" s="599" t="s">
        <v>413</v>
      </c>
      <c r="C415" s="315" t="s">
        <v>426</v>
      </c>
      <c r="D415" s="559">
        <f t="shared" si="40"/>
        <v>93</v>
      </c>
      <c r="E415" s="263">
        <f>市町村別自殺者集計表!BT138</f>
        <v>13</v>
      </c>
      <c r="F415" s="263">
        <f>市町村別自殺者集計表!BU138</f>
        <v>78</v>
      </c>
      <c r="G415" s="264">
        <f>市町村別自殺者集計表!BV138</f>
        <v>2</v>
      </c>
    </row>
    <row r="416" spans="2:7" x14ac:dyDescent="0.2">
      <c r="B416" s="599"/>
      <c r="C416" s="331" t="s">
        <v>427</v>
      </c>
      <c r="D416" s="568">
        <f t="shared" si="40"/>
        <v>48</v>
      </c>
      <c r="E416" s="332">
        <f>市町村別自殺者集計表!BT139</f>
        <v>13</v>
      </c>
      <c r="F416" s="332">
        <f>市町村別自殺者集計表!BU139</f>
        <v>32</v>
      </c>
      <c r="G416" s="333">
        <f>市町村別自殺者集計表!BV139</f>
        <v>3</v>
      </c>
    </row>
    <row r="417" spans="2:7" x14ac:dyDescent="0.2">
      <c r="B417" s="600"/>
      <c r="C417" s="314" t="s">
        <v>416</v>
      </c>
      <c r="D417" s="569">
        <f t="shared" si="40"/>
        <v>141</v>
      </c>
      <c r="E417" s="335">
        <f>市町村別自殺者集計表!BT140</f>
        <v>26</v>
      </c>
      <c r="F417" s="335">
        <f>市町村別自殺者集計表!BU140</f>
        <v>110</v>
      </c>
      <c r="G417" s="370">
        <f>市町村別自殺者集計表!BV140</f>
        <v>5</v>
      </c>
    </row>
    <row r="418" spans="2:7" x14ac:dyDescent="0.2">
      <c r="B418" s="601" t="s">
        <v>414</v>
      </c>
      <c r="C418" s="315" t="s">
        <v>426</v>
      </c>
      <c r="D418" s="559">
        <f t="shared" si="40"/>
        <v>54</v>
      </c>
      <c r="E418" s="263">
        <f>市町村別自殺者集計表!BT141</f>
        <v>11</v>
      </c>
      <c r="F418" s="263">
        <f>市町村別自殺者集計表!BU141</f>
        <v>39</v>
      </c>
      <c r="G418" s="264">
        <f>市町村別自殺者集計表!BV141</f>
        <v>4</v>
      </c>
    </row>
    <row r="419" spans="2:7" x14ac:dyDescent="0.2">
      <c r="B419" s="599"/>
      <c r="C419" s="331" t="s">
        <v>427</v>
      </c>
      <c r="D419" s="568">
        <f t="shared" si="40"/>
        <v>50</v>
      </c>
      <c r="E419" s="332">
        <f>市町村別自殺者集計表!BT142</f>
        <v>16</v>
      </c>
      <c r="F419" s="332">
        <f>市町村別自殺者集計表!BU142</f>
        <v>32</v>
      </c>
      <c r="G419" s="333">
        <f>市町村別自殺者集計表!BV142</f>
        <v>2</v>
      </c>
    </row>
    <row r="420" spans="2:7" x14ac:dyDescent="0.2">
      <c r="B420" s="600"/>
      <c r="C420" s="314" t="s">
        <v>416</v>
      </c>
      <c r="D420" s="569">
        <f t="shared" si="40"/>
        <v>104</v>
      </c>
      <c r="E420" s="335">
        <f>市町村別自殺者集計表!BT143</f>
        <v>27</v>
      </c>
      <c r="F420" s="335">
        <f>市町村別自殺者集計表!BU143</f>
        <v>71</v>
      </c>
      <c r="G420" s="370">
        <f>市町村別自殺者集計表!BV143</f>
        <v>6</v>
      </c>
    </row>
    <row r="421" spans="2:7" x14ac:dyDescent="0.2">
      <c r="B421" s="601" t="s">
        <v>415</v>
      </c>
      <c r="C421" s="315" t="s">
        <v>426</v>
      </c>
      <c r="D421" s="559">
        <f t="shared" si="40"/>
        <v>31</v>
      </c>
      <c r="E421" s="367">
        <f>市町村別自殺者集計表!BT144</f>
        <v>7</v>
      </c>
      <c r="F421" s="367">
        <f>市町村別自殺者集計表!BU144</f>
        <v>21</v>
      </c>
      <c r="G421" s="368">
        <f>市町村別自殺者集計表!BV144</f>
        <v>3</v>
      </c>
    </row>
    <row r="422" spans="2:7" x14ac:dyDescent="0.2">
      <c r="B422" s="599"/>
      <c r="C422" s="331" t="s">
        <v>427</v>
      </c>
      <c r="D422" s="568">
        <f t="shared" si="40"/>
        <v>28</v>
      </c>
      <c r="E422" s="349">
        <f>市町村別自殺者集計表!BT145</f>
        <v>12</v>
      </c>
      <c r="F422" s="349">
        <f>市町村別自殺者集計表!BU145</f>
        <v>16</v>
      </c>
      <c r="G422" s="350">
        <f>市町村別自殺者集計表!BV145</f>
        <v>0</v>
      </c>
    </row>
    <row r="423" spans="2:7" ht="13.8" thickBot="1" x14ac:dyDescent="0.25">
      <c r="B423" s="602"/>
      <c r="C423" s="383" t="s">
        <v>416</v>
      </c>
      <c r="D423" s="581">
        <f t="shared" si="40"/>
        <v>59</v>
      </c>
      <c r="E423" s="340">
        <f>市町村別自殺者集計表!BT146</f>
        <v>19</v>
      </c>
      <c r="F423" s="384">
        <f>市町村別自殺者集計表!BU146</f>
        <v>37</v>
      </c>
      <c r="G423" s="385">
        <f>市町村別自殺者集計表!BV146</f>
        <v>3</v>
      </c>
    </row>
    <row r="424" spans="2:7" x14ac:dyDescent="0.2">
      <c r="B424" s="603" t="s">
        <v>416</v>
      </c>
      <c r="C424" s="386" t="s">
        <v>426</v>
      </c>
      <c r="D424" s="562">
        <f>SUM(D388,D391,D394,D397,D400,D403,D406,D409,D412,D415,D418,D421)</f>
        <v>929</v>
      </c>
      <c r="E424" s="275">
        <f>SUM(E388,E391,E394,E397,E400,E403,E406,E409,E412,E415,E418,E421)</f>
        <v>150</v>
      </c>
      <c r="F424" s="275">
        <f>SUM(F388,F391,F394,F397,F400,F403,F406,F409,F412,F415,F418,F421)</f>
        <v>746</v>
      </c>
      <c r="G424" s="276">
        <f>SUM(G388,G391,G394,G397,G400,G403,G406,G409,G412,G415,G418,G421)</f>
        <v>33</v>
      </c>
    </row>
    <row r="425" spans="2:7" ht="13.8" thickBot="1" x14ac:dyDescent="0.25">
      <c r="B425" s="599"/>
      <c r="C425" s="387" t="s">
        <v>427</v>
      </c>
      <c r="D425" s="577">
        <f t="shared" ref="D425:G426" si="41">SUM(D389,D392,D395,D398,D401,D404,D407,D410,D413,D416,D419,D422)</f>
        <v>505</v>
      </c>
      <c r="E425" s="358">
        <f t="shared" si="41"/>
        <v>158</v>
      </c>
      <c r="F425" s="358">
        <f t="shared" si="41"/>
        <v>325</v>
      </c>
      <c r="G425" s="359">
        <f t="shared" si="41"/>
        <v>22</v>
      </c>
    </row>
    <row r="426" spans="2:7" ht="13.8" thickBot="1" x14ac:dyDescent="0.25">
      <c r="B426" s="602"/>
      <c r="C426" s="388" t="s">
        <v>24</v>
      </c>
      <c r="D426" s="564">
        <f t="shared" si="41"/>
        <v>1434</v>
      </c>
      <c r="E426" s="280">
        <f t="shared" si="41"/>
        <v>308</v>
      </c>
      <c r="F426" s="280">
        <f t="shared" si="41"/>
        <v>1071</v>
      </c>
      <c r="G426" s="281">
        <f t="shared" si="41"/>
        <v>55</v>
      </c>
    </row>
    <row r="435" spans="2:76" hidden="1" x14ac:dyDescent="0.2">
      <c r="B435" s="152">
        <v>1</v>
      </c>
      <c r="C435" s="152">
        <v>2</v>
      </c>
      <c r="D435" s="521">
        <v>3</v>
      </c>
      <c r="E435" s="152">
        <v>4</v>
      </c>
      <c r="F435" s="152">
        <v>5</v>
      </c>
      <c r="G435" s="152">
        <v>6</v>
      </c>
      <c r="H435" s="152">
        <v>7</v>
      </c>
      <c r="I435" s="152">
        <v>8</v>
      </c>
      <c r="J435" s="152">
        <v>9</v>
      </c>
      <c r="K435" s="152">
        <v>10</v>
      </c>
      <c r="L435" s="152">
        <v>11</v>
      </c>
      <c r="M435" s="152">
        <v>12</v>
      </c>
      <c r="N435" s="152">
        <v>13</v>
      </c>
      <c r="O435" s="152">
        <v>14</v>
      </c>
      <c r="P435" s="152">
        <v>15</v>
      </c>
      <c r="Q435" s="152">
        <v>16</v>
      </c>
      <c r="R435" s="152">
        <v>17</v>
      </c>
      <c r="S435" s="152">
        <v>18</v>
      </c>
      <c r="T435" s="152">
        <v>19</v>
      </c>
      <c r="U435" s="152">
        <v>20</v>
      </c>
      <c r="V435" s="152">
        <v>21</v>
      </c>
      <c r="W435" s="152">
        <v>22</v>
      </c>
      <c r="X435" s="152">
        <v>23</v>
      </c>
      <c r="Y435" s="152">
        <v>24</v>
      </c>
      <c r="Z435" s="152">
        <v>25</v>
      </c>
      <c r="AA435" s="152">
        <v>26</v>
      </c>
      <c r="AB435" s="152">
        <v>27</v>
      </c>
      <c r="AC435" s="152">
        <v>28</v>
      </c>
      <c r="AD435" s="152">
        <v>29</v>
      </c>
      <c r="AE435" s="152">
        <v>30</v>
      </c>
      <c r="AF435" s="152">
        <v>31</v>
      </c>
      <c r="AG435" s="152">
        <v>32</v>
      </c>
      <c r="AH435" s="152">
        <v>33</v>
      </c>
      <c r="AI435" s="152">
        <v>34</v>
      </c>
      <c r="AJ435" s="152">
        <v>35</v>
      </c>
      <c r="AK435" s="152">
        <v>36</v>
      </c>
      <c r="AL435" s="152">
        <v>37</v>
      </c>
      <c r="AM435" s="152">
        <v>38</v>
      </c>
      <c r="AN435" s="152">
        <v>39</v>
      </c>
      <c r="AO435" s="152">
        <v>40</v>
      </c>
      <c r="AP435" s="152">
        <v>41</v>
      </c>
      <c r="AQ435" s="152">
        <v>42</v>
      </c>
      <c r="AR435" s="152">
        <v>43</v>
      </c>
      <c r="AS435" s="152">
        <v>44</v>
      </c>
      <c r="AT435" s="152">
        <v>45</v>
      </c>
      <c r="AU435" s="152">
        <v>46</v>
      </c>
      <c r="AV435" s="152">
        <v>47</v>
      </c>
      <c r="AW435" s="152">
        <v>48</v>
      </c>
      <c r="AX435" s="152">
        <v>49</v>
      </c>
      <c r="AY435" s="152">
        <v>50</v>
      </c>
      <c r="AZ435" s="152">
        <v>51</v>
      </c>
      <c r="BA435" s="152">
        <v>52</v>
      </c>
      <c r="BB435" s="152">
        <v>53</v>
      </c>
      <c r="BC435" s="152">
        <v>54</v>
      </c>
      <c r="BD435" s="152">
        <v>55</v>
      </c>
      <c r="BE435" s="152">
        <v>56</v>
      </c>
      <c r="BF435" s="152">
        <v>57</v>
      </c>
      <c r="BG435" s="152">
        <v>58</v>
      </c>
      <c r="BH435" s="152">
        <v>59</v>
      </c>
      <c r="BI435" s="152">
        <v>60</v>
      </c>
      <c r="BJ435" s="152">
        <v>61</v>
      </c>
      <c r="BK435" s="152">
        <v>62</v>
      </c>
      <c r="BL435" s="152">
        <v>63</v>
      </c>
      <c r="BM435" s="152">
        <v>64</v>
      </c>
      <c r="BN435" s="152">
        <v>65</v>
      </c>
      <c r="BO435" s="152">
        <v>66</v>
      </c>
      <c r="BP435" s="152">
        <v>67</v>
      </c>
      <c r="BQ435" s="152">
        <v>68</v>
      </c>
      <c r="BR435" s="152">
        <v>69</v>
      </c>
      <c r="BS435" s="152">
        <v>70</v>
      </c>
      <c r="BT435" s="152">
        <v>71</v>
      </c>
      <c r="BU435" s="152">
        <v>72</v>
      </c>
      <c r="BV435" s="152">
        <v>73</v>
      </c>
      <c r="BW435" s="152">
        <v>74</v>
      </c>
    </row>
    <row r="436" spans="2:76" ht="21.6" hidden="1" x14ac:dyDescent="0.15">
      <c r="B436" s="38" t="s">
        <v>108</v>
      </c>
      <c r="C436" s="39" t="s">
        <v>109</v>
      </c>
      <c r="D436" s="582" t="s">
        <v>110</v>
      </c>
      <c r="E436" s="31" t="s">
        <v>111</v>
      </c>
      <c r="F436" s="31" t="s">
        <v>112</v>
      </c>
      <c r="G436" s="31" t="s">
        <v>113</v>
      </c>
      <c r="H436" s="31" t="s">
        <v>114</v>
      </c>
      <c r="I436" s="31"/>
      <c r="J436" s="6"/>
      <c r="K436" s="6"/>
      <c r="L436" s="6"/>
      <c r="M436" s="8"/>
      <c r="N436" s="8"/>
      <c r="O436" s="3"/>
      <c r="P436" s="3"/>
      <c r="Q436" s="6" t="s">
        <v>115</v>
      </c>
      <c r="R436" s="38"/>
      <c r="S436" s="31"/>
      <c r="T436" s="31" t="s">
        <v>116</v>
      </c>
      <c r="U436" s="31"/>
      <c r="V436" s="31"/>
      <c r="W436" s="31"/>
      <c r="X436" s="31"/>
      <c r="Y436" s="31"/>
      <c r="Z436" s="31"/>
      <c r="AA436" s="31"/>
      <c r="AB436" s="31"/>
      <c r="AC436" s="31"/>
      <c r="AD436" s="31" t="s">
        <v>117</v>
      </c>
      <c r="AE436" s="31"/>
      <c r="AF436" s="31"/>
      <c r="AG436" s="31"/>
      <c r="AH436" s="31"/>
      <c r="AI436" s="31"/>
      <c r="AJ436" s="31"/>
      <c r="AK436" s="31" t="s">
        <v>118</v>
      </c>
      <c r="AL436" s="31"/>
      <c r="AM436" s="31"/>
      <c r="AN436" s="31"/>
      <c r="AO436" s="31"/>
      <c r="AP436" s="31"/>
      <c r="AQ436" s="31"/>
      <c r="AR436" s="31" t="s">
        <v>119</v>
      </c>
      <c r="AS436" s="31"/>
      <c r="AT436" s="31"/>
      <c r="AU436" s="31"/>
      <c r="AV436" s="31"/>
      <c r="AW436" s="31"/>
      <c r="AX436" s="31"/>
      <c r="AY436" s="31"/>
      <c r="AZ436" s="31"/>
      <c r="BA436" s="31"/>
      <c r="BB436" s="31"/>
      <c r="BC436" s="31"/>
      <c r="BD436" s="31"/>
      <c r="BE436" s="31" t="s">
        <v>120</v>
      </c>
      <c r="BF436" s="31"/>
      <c r="BG436" s="31"/>
      <c r="BH436" s="31"/>
      <c r="BI436" s="31"/>
      <c r="BJ436" s="31"/>
      <c r="BK436" s="31"/>
      <c r="BL436" s="31"/>
      <c r="BM436" s="31" t="s">
        <v>121</v>
      </c>
      <c r="BN436" s="31"/>
      <c r="BO436" s="31"/>
      <c r="BP436" s="31"/>
      <c r="BQ436" s="31"/>
      <c r="BR436" s="31"/>
      <c r="BS436" s="31"/>
      <c r="BT436" s="31"/>
      <c r="BU436" s="31" t="s">
        <v>122</v>
      </c>
      <c r="BV436" s="31"/>
      <c r="BW436" s="31"/>
      <c r="BX436" s="31"/>
    </row>
    <row r="437" spans="2:76" hidden="1" x14ac:dyDescent="0.2">
      <c r="B437" s="52"/>
      <c r="C437" s="52"/>
      <c r="D437" s="583"/>
      <c r="E437" s="52"/>
      <c r="F437" s="52"/>
      <c r="G437" s="52"/>
      <c r="H437" s="52" t="s">
        <v>123</v>
      </c>
      <c r="I437" s="52" t="s">
        <v>124</v>
      </c>
      <c r="J437" s="52" t="s">
        <v>125</v>
      </c>
      <c r="K437" s="52" t="s">
        <v>126</v>
      </c>
      <c r="L437" s="52" t="s">
        <v>127</v>
      </c>
      <c r="M437" s="52" t="s">
        <v>128</v>
      </c>
      <c r="N437" s="52" t="s">
        <v>129</v>
      </c>
      <c r="O437" s="52" t="s">
        <v>130</v>
      </c>
      <c r="P437" s="52" t="s">
        <v>6</v>
      </c>
      <c r="Q437" s="52" t="s">
        <v>131</v>
      </c>
      <c r="R437" s="52" t="s">
        <v>132</v>
      </c>
      <c r="S437" s="52" t="s">
        <v>6</v>
      </c>
      <c r="T437" s="52" t="s">
        <v>133</v>
      </c>
      <c r="U437" s="52" t="s">
        <v>134</v>
      </c>
      <c r="V437" s="131" t="s">
        <v>314</v>
      </c>
      <c r="W437" s="52"/>
      <c r="X437" s="52"/>
      <c r="Y437" s="52"/>
      <c r="Z437" s="52"/>
      <c r="AA437" s="52"/>
      <c r="AB437" s="52"/>
      <c r="AC437" s="52" t="s">
        <v>6</v>
      </c>
      <c r="AD437" s="52" t="s">
        <v>135</v>
      </c>
      <c r="AE437" s="52" t="s">
        <v>136</v>
      </c>
      <c r="AF437" s="52" t="s">
        <v>137</v>
      </c>
      <c r="AG437" s="52" t="s">
        <v>138</v>
      </c>
      <c r="AH437" s="52" t="s">
        <v>139</v>
      </c>
      <c r="AI437" s="52" t="s">
        <v>5</v>
      </c>
      <c r="AJ437" s="52" t="s">
        <v>6</v>
      </c>
      <c r="AK437" s="52" t="s">
        <v>140</v>
      </c>
      <c r="AL437" s="52" t="s">
        <v>141</v>
      </c>
      <c r="AM437" s="52" t="s">
        <v>142</v>
      </c>
      <c r="AN437" s="52" t="s">
        <v>143</v>
      </c>
      <c r="AO437" s="52" t="s">
        <v>144</v>
      </c>
      <c r="AP437" s="52" t="s">
        <v>5</v>
      </c>
      <c r="AQ437" s="52" t="s">
        <v>6</v>
      </c>
      <c r="AR437" s="52" t="s">
        <v>145</v>
      </c>
      <c r="AS437" s="52" t="s">
        <v>146</v>
      </c>
      <c r="AT437" s="52" t="s">
        <v>147</v>
      </c>
      <c r="AU437" s="52" t="s">
        <v>148</v>
      </c>
      <c r="AV437" s="52" t="s">
        <v>149</v>
      </c>
      <c r="AW437" s="52" t="s">
        <v>150</v>
      </c>
      <c r="AX437" s="52" t="s">
        <v>151</v>
      </c>
      <c r="AY437" s="52" t="s">
        <v>152</v>
      </c>
      <c r="AZ437" s="52" t="s">
        <v>153</v>
      </c>
      <c r="BA437" s="52" t="s">
        <v>154</v>
      </c>
      <c r="BB437" s="52" t="s">
        <v>155</v>
      </c>
      <c r="BC437" s="52" t="s">
        <v>156</v>
      </c>
      <c r="BD437" s="52" t="s">
        <v>6</v>
      </c>
      <c r="BE437" s="52" t="s">
        <v>157</v>
      </c>
      <c r="BF437" s="52" t="s">
        <v>158</v>
      </c>
      <c r="BG437" s="52" t="s">
        <v>159</v>
      </c>
      <c r="BH437" s="52" t="s">
        <v>160</v>
      </c>
      <c r="BI437" s="52" t="s">
        <v>161</v>
      </c>
      <c r="BJ437" s="52" t="s">
        <v>162</v>
      </c>
      <c r="BK437" s="52" t="s">
        <v>163</v>
      </c>
      <c r="BL437" s="52" t="s">
        <v>6</v>
      </c>
      <c r="BM437" s="52" t="s">
        <v>0</v>
      </c>
      <c r="BN437" s="52" t="s">
        <v>1</v>
      </c>
      <c r="BO437" s="52" t="s">
        <v>164</v>
      </c>
      <c r="BP437" s="52" t="s">
        <v>2</v>
      </c>
      <c r="BQ437" s="52" t="s">
        <v>3</v>
      </c>
      <c r="BR437" s="52" t="s">
        <v>4</v>
      </c>
      <c r="BS437" s="52" t="s">
        <v>5</v>
      </c>
      <c r="BT437" s="52" t="s">
        <v>6</v>
      </c>
      <c r="BU437" s="52" t="s">
        <v>131</v>
      </c>
      <c r="BV437" s="52" t="s">
        <v>132</v>
      </c>
      <c r="BW437" s="52" t="s">
        <v>6</v>
      </c>
      <c r="BX437" s="52"/>
    </row>
    <row r="438" spans="2:76" hidden="1" x14ac:dyDescent="0.2">
      <c r="B438" s="52"/>
      <c r="C438" s="52"/>
      <c r="D438" s="583"/>
      <c r="E438" s="52"/>
      <c r="F438" s="52"/>
      <c r="G438" s="52"/>
      <c r="H438" s="52"/>
      <c r="I438" s="52"/>
      <c r="J438" s="52"/>
      <c r="K438" s="52"/>
      <c r="L438" s="52"/>
      <c r="M438" s="52"/>
      <c r="N438" s="52"/>
      <c r="O438" s="52"/>
      <c r="P438" s="52"/>
      <c r="Q438" s="52"/>
      <c r="R438" s="52"/>
      <c r="S438" s="52"/>
      <c r="T438" s="52"/>
      <c r="U438" s="52"/>
      <c r="V438" s="52"/>
      <c r="W438" s="52" t="s">
        <v>165</v>
      </c>
      <c r="X438" s="131" t="s">
        <v>354</v>
      </c>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row>
    <row r="439" spans="2:76" hidden="1" x14ac:dyDescent="0.2">
      <c r="B439" s="52"/>
      <c r="C439" s="148" t="s">
        <v>400</v>
      </c>
      <c r="D439" s="583"/>
      <c r="E439" s="52"/>
      <c r="F439" s="52"/>
      <c r="G439" s="52"/>
      <c r="H439" s="52"/>
      <c r="I439" s="52"/>
      <c r="J439" s="52"/>
      <c r="K439" s="52"/>
      <c r="L439" s="52"/>
      <c r="M439" s="52"/>
      <c r="N439" s="52"/>
      <c r="O439" s="52"/>
      <c r="P439" s="52"/>
      <c r="Q439" s="52"/>
      <c r="R439" s="52"/>
      <c r="S439" s="52"/>
      <c r="T439" s="52"/>
      <c r="U439" s="52"/>
      <c r="V439" s="52"/>
      <c r="W439" s="52"/>
      <c r="X439" s="52"/>
      <c r="Y439" s="52" t="s">
        <v>166</v>
      </c>
      <c r="Z439" s="52" t="s">
        <v>167</v>
      </c>
      <c r="AA439" s="52" t="s">
        <v>168</v>
      </c>
      <c r="AB439" s="52" t="s">
        <v>169</v>
      </c>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row>
    <row r="440" spans="2:76" hidden="1" x14ac:dyDescent="0.2">
      <c r="B440" s="52">
        <f>市町村別自殺者集計表!B100</f>
        <v>270000</v>
      </c>
      <c r="C440" s="52" t="str">
        <f>C451&amp;" 男"</f>
        <v xml:space="preserve"> 男</v>
      </c>
      <c r="D440" s="583"/>
      <c r="E440" s="52">
        <f>IFERROR(VLOOKUP($B440,旧市町村男!$A$10:$BV$100,E$435,FALSE),"")</f>
        <v>909</v>
      </c>
      <c r="F440" s="52">
        <f>IFERROR(VLOOKUP($B440,旧市町村男!$A$10:$BV$100,F$435,FALSE),"")</f>
        <v>21.328050000000001</v>
      </c>
      <c r="G440" s="52">
        <f>IFERROR(VLOOKUP($B440,旧市町村男!$A$10:$BV$100,G$435,FALSE),"")</f>
        <v>21.328050000000001</v>
      </c>
      <c r="H440" s="52">
        <f>IFERROR(VLOOKUP($B440,旧市町村男!$A$10:$BV$100,H$435,FALSE),"")</f>
        <v>34</v>
      </c>
      <c r="I440" s="52">
        <f>IFERROR(VLOOKUP($B440,旧市町村男!$A$10:$BV$100,I$435,FALSE),"")</f>
        <v>85</v>
      </c>
      <c r="J440" s="52">
        <f>IFERROR(VLOOKUP($B440,旧市町村男!$A$10:$BV$100,J$435,FALSE),"")</f>
        <v>103</v>
      </c>
      <c r="K440" s="52">
        <f>IFERROR(VLOOKUP($B440,旧市町村男!$A$10:$BV$100,K$435,FALSE),"")</f>
        <v>170</v>
      </c>
      <c r="L440" s="52">
        <f>IFERROR(VLOOKUP($B440,旧市町村男!$A$10:$BV$100,L$435,FALSE),"")</f>
        <v>160</v>
      </c>
      <c r="M440" s="52">
        <f>IFERROR(VLOOKUP($B440,旧市町村男!$A$10:$BV$100,M$435,FALSE),"")</f>
        <v>113</v>
      </c>
      <c r="N440" s="52">
        <f>IFERROR(VLOOKUP($B440,旧市町村男!$A$10:$BV$100,N$435,FALSE),"")</f>
        <v>147</v>
      </c>
      <c r="O440" s="52">
        <f>IFERROR(VLOOKUP($B440,旧市町村男!$A$10:$BV$100,O$435,FALSE),"")</f>
        <v>97</v>
      </c>
      <c r="P440" s="52">
        <f>IFERROR(VLOOKUP($B440,旧市町村男!$A$10:$BV$100,P$435,FALSE),"")</f>
        <v>0</v>
      </c>
      <c r="Q440" s="52">
        <f>IFERROR(VLOOKUP($B440,旧市町村男!$A$10:$BV$100,Q$435,FALSE),"")</f>
        <v>491</v>
      </c>
      <c r="R440" s="52">
        <f>IFERROR(VLOOKUP($B440,旧市町村男!$A$10:$BV$100,R$435,FALSE),"")</f>
        <v>415</v>
      </c>
      <c r="S440" s="52">
        <f>IFERROR(VLOOKUP($B440,旧市町村男!$A$10:$BV$100,S$435,FALSE),"")</f>
        <v>3</v>
      </c>
      <c r="T440" s="52">
        <f>IFERROR(VLOOKUP($B440,旧市町村男!$A$10:$BV$100,T$435,FALSE),"")</f>
        <v>60</v>
      </c>
      <c r="U440" s="52">
        <f>IFERROR(VLOOKUP($B440,旧市町村男!$A$10:$BV$100,U$435,FALSE),"")</f>
        <v>281</v>
      </c>
      <c r="V440" s="52">
        <f>IFERROR(VLOOKUP($B440,旧市町村男!$A$10:$BV$100,V$435,FALSE),"")</f>
        <v>564</v>
      </c>
      <c r="W440" s="52">
        <f>IFERROR(VLOOKUP($B440,旧市町村男!$A$10:$BV$100,W$435,FALSE),"")</f>
        <v>46</v>
      </c>
      <c r="X440" s="52">
        <f>IFERROR(VLOOKUP($B440,旧市町村男!$A$10:$BV$100,X$435,FALSE),"")</f>
        <v>518</v>
      </c>
      <c r="Y440" s="52">
        <f>IFERROR(VLOOKUP($B440,旧市町村男!$A$10:$BV$100,Y$435,FALSE),"")</f>
        <v>0</v>
      </c>
      <c r="Z440" s="52">
        <f>IFERROR(VLOOKUP($B440,旧市町村男!$A$10:$BV$100,Z$435,FALSE),"")</f>
        <v>16</v>
      </c>
      <c r="AA440" s="52">
        <f>IFERROR(VLOOKUP($B440,旧市町村男!$A$10:$BV$100,AA$435,FALSE),"")</f>
        <v>323</v>
      </c>
      <c r="AB440" s="52">
        <f>IFERROR(VLOOKUP($B440,旧市町村男!$A$10:$BV$100,AB$435,FALSE),"")</f>
        <v>179</v>
      </c>
      <c r="AC440" s="52">
        <f>IFERROR(VLOOKUP($B440,旧市町村男!$A$10:$BV$100,AC$435,FALSE),"")</f>
        <v>4</v>
      </c>
      <c r="AD440" s="52">
        <f>IFERROR(VLOOKUP($B440,旧市町村男!$A$10:$BV$100,AD$435,FALSE),"")</f>
        <v>476</v>
      </c>
      <c r="AE440" s="52">
        <f>IFERROR(VLOOKUP($B440,旧市町村男!$A$10:$BV$100,AE$435,FALSE),"")</f>
        <v>151</v>
      </c>
      <c r="AF440" s="52">
        <f>IFERROR(VLOOKUP($B440,旧市町村男!$A$10:$BV$100,AF$435,FALSE),"")</f>
        <v>42</v>
      </c>
      <c r="AG440" s="52">
        <f>IFERROR(VLOOKUP($B440,旧市町村男!$A$10:$BV$100,AG$435,FALSE),"")</f>
        <v>32</v>
      </c>
      <c r="AH440" s="52">
        <f>IFERROR(VLOOKUP($B440,旧市町村男!$A$10:$BV$100,AH$435,FALSE),"")</f>
        <v>28</v>
      </c>
      <c r="AI440" s="52">
        <f>IFERROR(VLOOKUP($B440,旧市町村男!$A$10:$BV$100,AI$435,FALSE),"")</f>
        <v>180</v>
      </c>
      <c r="AJ440" s="52">
        <f>IFERROR(VLOOKUP($B440,旧市町村男!$A$10:$BV$100,AJ$435,FALSE),"")</f>
        <v>0</v>
      </c>
      <c r="AK440" s="52">
        <f>IFERROR(VLOOKUP($B440,旧市町村男!$A$10:$BV$100,AK$435,FALSE),"")</f>
        <v>576</v>
      </c>
      <c r="AL440" s="52">
        <f>IFERROR(VLOOKUP($B440,旧市町村男!$A$10:$BV$100,AL$435,FALSE),"")</f>
        <v>14</v>
      </c>
      <c r="AM440" s="52">
        <f>IFERROR(VLOOKUP($B440,旧市町村男!$A$10:$BV$100,AM$435,FALSE),"")</f>
        <v>60</v>
      </c>
      <c r="AN440" s="52">
        <f>IFERROR(VLOOKUP($B440,旧市町村男!$A$10:$BV$100,AN$435,FALSE),"")</f>
        <v>165</v>
      </c>
      <c r="AO440" s="52">
        <f>IFERROR(VLOOKUP($B440,旧市町村男!$A$10:$BV$100,AO$435,FALSE),"")</f>
        <v>33</v>
      </c>
      <c r="AP440" s="52">
        <f>IFERROR(VLOOKUP($B440,旧市町村男!$A$10:$BV$100,AP$435,FALSE),"")</f>
        <v>60</v>
      </c>
      <c r="AQ440" s="52">
        <f>IFERROR(VLOOKUP($B440,旧市町村男!$A$10:$BV$100,AQ$435,FALSE),"")</f>
        <v>1</v>
      </c>
      <c r="AR440" s="52">
        <f>IFERROR(VLOOKUP($B440,旧市町村男!$A$10:$BV$100,AR$435,FALSE),"")</f>
        <v>80</v>
      </c>
      <c r="AS440" s="52">
        <f>IFERROR(VLOOKUP($B440,旧市町村男!$A$10:$BV$100,AS$435,FALSE),"")</f>
        <v>47</v>
      </c>
      <c r="AT440" s="52">
        <f>IFERROR(VLOOKUP($B440,旧市町村男!$A$10:$BV$100,AT$435,FALSE),"")</f>
        <v>61</v>
      </c>
      <c r="AU440" s="52">
        <f>IFERROR(VLOOKUP($B440,旧市町村男!$A$10:$BV$100,AU$435,FALSE),"")</f>
        <v>60</v>
      </c>
      <c r="AV440" s="52">
        <f>IFERROR(VLOOKUP($B440,旧市町村男!$A$10:$BV$100,AV$435,FALSE),"")</f>
        <v>60</v>
      </c>
      <c r="AW440" s="52">
        <f>IFERROR(VLOOKUP($B440,旧市町村男!$A$10:$BV$100,AW$435,FALSE),"")</f>
        <v>70</v>
      </c>
      <c r="AX440" s="52">
        <f>IFERROR(VLOOKUP($B440,旧市町村男!$A$10:$BV$100,AX$435,FALSE),"")</f>
        <v>71</v>
      </c>
      <c r="AY440" s="52">
        <f>IFERROR(VLOOKUP($B440,旧市町村男!$A$10:$BV$100,AY$435,FALSE),"")</f>
        <v>63</v>
      </c>
      <c r="AZ440" s="52">
        <f>IFERROR(VLOOKUP($B440,旧市町村男!$A$10:$BV$100,AZ$435,FALSE),"")</f>
        <v>48</v>
      </c>
      <c r="BA440" s="52">
        <f>IFERROR(VLOOKUP($B440,旧市町村男!$A$10:$BV$100,BA$435,FALSE),"")</f>
        <v>46</v>
      </c>
      <c r="BB440" s="52">
        <f>IFERROR(VLOOKUP($B440,旧市町村男!$A$10:$BV$100,BB$435,FALSE),"")</f>
        <v>35</v>
      </c>
      <c r="BC440" s="52">
        <f>IFERROR(VLOOKUP($B440,旧市町村男!$A$10:$BV$100,BC$435,FALSE),"")</f>
        <v>50</v>
      </c>
      <c r="BD440" s="52">
        <f>IFERROR(VLOOKUP($B440,旧市町村男!$A$10:$BV$100,BD$435,FALSE),"")</f>
        <v>218</v>
      </c>
      <c r="BE440" s="52">
        <f>IFERROR(VLOOKUP($B440,旧市町村男!$A$10:$BV$100,BE$435,FALSE),"")</f>
        <v>116</v>
      </c>
      <c r="BF440" s="52">
        <f>IFERROR(VLOOKUP($B440,旧市町村男!$A$10:$BV$100,BF$435,FALSE),"")</f>
        <v>134</v>
      </c>
      <c r="BG440" s="52">
        <f>IFERROR(VLOOKUP($B440,旧市町村男!$A$10:$BV$100,BG$435,FALSE),"")</f>
        <v>144</v>
      </c>
      <c r="BH440" s="52">
        <f>IFERROR(VLOOKUP($B440,旧市町村男!$A$10:$BV$100,BH$435,FALSE),"")</f>
        <v>121</v>
      </c>
      <c r="BI440" s="52">
        <f>IFERROR(VLOOKUP($B440,旧市町村男!$A$10:$BV$100,BI$435,FALSE),"")</f>
        <v>130</v>
      </c>
      <c r="BJ440" s="52">
        <f>IFERROR(VLOOKUP($B440,旧市町村男!$A$10:$BV$100,BJ$435,FALSE),"")</f>
        <v>134</v>
      </c>
      <c r="BK440" s="52">
        <f>IFERROR(VLOOKUP($B440,旧市町村男!$A$10:$BV$100,BK$435,FALSE),"")</f>
        <v>110</v>
      </c>
      <c r="BL440" s="52">
        <f>IFERROR(VLOOKUP($B440,旧市町村男!$A$10:$BV$100,BL$435,FALSE),"")</f>
        <v>20</v>
      </c>
      <c r="BM440" s="52">
        <f>IFERROR(VLOOKUP($B440,旧市町村男!$A$10:$BV$100,BM$435,FALSE),"")</f>
        <v>158</v>
      </c>
      <c r="BN440" s="52">
        <f>IFERROR(VLOOKUP($B440,旧市町村男!$A$10:$BV$100,BN$435,FALSE),"")</f>
        <v>584</v>
      </c>
      <c r="BO440" s="52">
        <f>IFERROR(VLOOKUP($B440,旧市町村男!$A$10:$BV$100,BO$435,FALSE),"")</f>
        <v>278</v>
      </c>
      <c r="BP440" s="52">
        <f>IFERROR(VLOOKUP($B440,旧市町村男!$A$10:$BV$100,BP$435,FALSE),"")</f>
        <v>113</v>
      </c>
      <c r="BQ440" s="52">
        <f>IFERROR(VLOOKUP($B440,旧市町村男!$A$10:$BV$100,BQ$435,FALSE),"")</f>
        <v>46</v>
      </c>
      <c r="BR440" s="52">
        <f>IFERROR(VLOOKUP($B440,旧市町村男!$A$10:$BV$100,BR$435,FALSE),"")</f>
        <v>34</v>
      </c>
      <c r="BS440" s="52">
        <f>IFERROR(VLOOKUP($B440,旧市町村男!$A$10:$BV$100,BS$435,FALSE),"")</f>
        <v>99</v>
      </c>
      <c r="BT440" s="52">
        <f>IFERROR(VLOOKUP($B440,旧市町村男!$A$10:$BV$100,BT$435,FALSE),"")</f>
        <v>33</v>
      </c>
      <c r="BU440" s="52">
        <f>IFERROR(VLOOKUP($B440,旧市町村男!$A$10:$BV$100,BU$435,FALSE),"")</f>
        <v>148</v>
      </c>
      <c r="BV440" s="52">
        <f>IFERROR(VLOOKUP($B440,旧市町村男!$A$10:$BV$100,BV$435,FALSE),"")</f>
        <v>665</v>
      </c>
      <c r="BW440" s="52">
        <f>IFERROR(VLOOKUP($B440,旧市町村男!$A$10:$BV$100,BW$435,FALSE),"")</f>
        <v>96</v>
      </c>
      <c r="BX440" s="52"/>
    </row>
    <row r="441" spans="2:76" hidden="1" x14ac:dyDescent="0.2">
      <c r="B441" s="52">
        <f>市町村別自殺者集計表!B101</f>
        <v>270000</v>
      </c>
      <c r="C441" s="52" t="str">
        <f>C452&amp;" 女"</f>
        <v xml:space="preserve"> 女</v>
      </c>
      <c r="D441" s="583"/>
      <c r="E441" s="52">
        <f>IFERROR(VLOOKUP($B441,旧市町村女!$A$10:$BV$100,E$435,FALSE),"")</f>
        <v>509</v>
      </c>
      <c r="F441" s="52">
        <f>IFERROR(VLOOKUP($B441,旧市町村女!$A$10:$BV$100,F$435,FALSE),"")</f>
        <v>11.11951</v>
      </c>
      <c r="G441" s="52">
        <f>IFERROR(VLOOKUP($B441,旧市町村女!$A$10:$BV$100,G$435,FALSE),"")</f>
        <v>11.11951</v>
      </c>
      <c r="H441" s="52">
        <f>IFERROR(VLOOKUP($B441,旧市町村女!$A$10:$BV$100,H$435,FALSE),"")</f>
        <v>22</v>
      </c>
      <c r="I441" s="52">
        <f>IFERROR(VLOOKUP($B441,旧市町村女!$A$10:$BV$100,I$435,FALSE),"")</f>
        <v>72</v>
      </c>
      <c r="J441" s="52">
        <f>IFERROR(VLOOKUP($B441,旧市町村女!$A$10:$BV$100,J$435,FALSE),"")</f>
        <v>56</v>
      </c>
      <c r="K441" s="52">
        <f>IFERROR(VLOOKUP($B441,旧市町村女!$A$10:$BV$100,K$435,FALSE),"")</f>
        <v>85</v>
      </c>
      <c r="L441" s="52">
        <f>IFERROR(VLOOKUP($B441,旧市町村女!$A$10:$BV$100,L$435,FALSE),"")</f>
        <v>90</v>
      </c>
      <c r="M441" s="52">
        <f>IFERROR(VLOOKUP($B441,旧市町村女!$A$10:$BV$100,M$435,FALSE),"")</f>
        <v>61</v>
      </c>
      <c r="N441" s="52">
        <f>IFERROR(VLOOKUP($B441,旧市町村女!$A$10:$BV$100,N$435,FALSE),"")</f>
        <v>78</v>
      </c>
      <c r="O441" s="52">
        <f>IFERROR(VLOOKUP($B441,旧市町村女!$A$10:$BV$100,O$435,FALSE),"")</f>
        <v>45</v>
      </c>
      <c r="P441" s="52">
        <f>IFERROR(VLOOKUP($B441,旧市町村女!$A$10:$BV$100,P$435,FALSE),"")</f>
        <v>0</v>
      </c>
      <c r="Q441" s="52">
        <f>IFERROR(VLOOKUP($B441,旧市町村女!$A$10:$BV$100,Q$435,FALSE),"")</f>
        <v>338</v>
      </c>
      <c r="R441" s="52">
        <f>IFERROR(VLOOKUP($B441,旧市町村女!$A$10:$BV$100,R$435,FALSE),"")</f>
        <v>171</v>
      </c>
      <c r="S441" s="52">
        <f>IFERROR(VLOOKUP($B441,旧市町村女!$A$10:$BV$100,S$435,FALSE),"")</f>
        <v>0</v>
      </c>
      <c r="T441" s="52">
        <f>IFERROR(VLOOKUP($B441,旧市町村女!$A$10:$BV$100,T$435,FALSE),"")</f>
        <v>10</v>
      </c>
      <c r="U441" s="52">
        <f>IFERROR(VLOOKUP($B441,旧市町村女!$A$10:$BV$100,U$435,FALSE),"")</f>
        <v>99</v>
      </c>
      <c r="V441" s="52">
        <f>IFERROR(VLOOKUP($B441,旧市町村女!$A$10:$BV$100,V$435,FALSE),"")</f>
        <v>400</v>
      </c>
      <c r="W441" s="52">
        <f>IFERROR(VLOOKUP($B441,旧市町村女!$A$10:$BV$100,W$435,FALSE),"")</f>
        <v>29</v>
      </c>
      <c r="X441" s="52">
        <f>IFERROR(VLOOKUP($B441,旧市町村女!$A$10:$BV$100,X$435,FALSE),"")</f>
        <v>371</v>
      </c>
      <c r="Y441" s="52">
        <f>IFERROR(VLOOKUP($B441,旧市町村女!$A$10:$BV$100,Y$435,FALSE),"")</f>
        <v>55</v>
      </c>
      <c r="Z441" s="52">
        <f>IFERROR(VLOOKUP($B441,旧市町村女!$A$10:$BV$100,Z$435,FALSE),"")</f>
        <v>5</v>
      </c>
      <c r="AA441" s="52">
        <f>IFERROR(VLOOKUP($B441,旧市町村女!$A$10:$BV$100,AA$435,FALSE),"")</f>
        <v>221</v>
      </c>
      <c r="AB441" s="52">
        <f>IFERROR(VLOOKUP($B441,旧市町村女!$A$10:$BV$100,AB$435,FALSE),"")</f>
        <v>90</v>
      </c>
      <c r="AC441" s="52">
        <f>IFERROR(VLOOKUP($B441,旧市町村女!$A$10:$BV$100,AC$435,FALSE),"")</f>
        <v>0</v>
      </c>
      <c r="AD441" s="52">
        <f>IFERROR(VLOOKUP($B441,旧市町村女!$A$10:$BV$100,AD$435,FALSE),"")</f>
        <v>336</v>
      </c>
      <c r="AE441" s="52">
        <f>IFERROR(VLOOKUP($B441,旧市町村女!$A$10:$BV$100,AE$435,FALSE),"")</f>
        <v>109</v>
      </c>
      <c r="AF441" s="52">
        <f>IFERROR(VLOOKUP($B441,旧市町村女!$A$10:$BV$100,AF$435,FALSE),"")</f>
        <v>9</v>
      </c>
      <c r="AG441" s="52">
        <f>IFERROR(VLOOKUP($B441,旧市町村女!$A$10:$BV$100,AG$435,FALSE),"")</f>
        <v>12</v>
      </c>
      <c r="AH441" s="52">
        <f>IFERROR(VLOOKUP($B441,旧市町村女!$A$10:$BV$100,AH$435,FALSE),"")</f>
        <v>2</v>
      </c>
      <c r="AI441" s="52">
        <f>IFERROR(VLOOKUP($B441,旧市町村女!$A$10:$BV$100,AI$435,FALSE),"")</f>
        <v>41</v>
      </c>
      <c r="AJ441" s="52">
        <f>IFERROR(VLOOKUP($B441,旧市町村女!$A$10:$BV$100,AJ$435,FALSE),"")</f>
        <v>0</v>
      </c>
      <c r="AK441" s="52">
        <f>IFERROR(VLOOKUP($B441,旧市町村女!$A$10:$BV$100,AK$435,FALSE),"")</f>
        <v>296</v>
      </c>
      <c r="AL441" s="52">
        <f>IFERROR(VLOOKUP($B441,旧市町村女!$A$10:$BV$100,AL$435,FALSE),"")</f>
        <v>24</v>
      </c>
      <c r="AM441" s="52">
        <f>IFERROR(VLOOKUP($B441,旧市町村女!$A$10:$BV$100,AM$435,FALSE),"")</f>
        <v>15</v>
      </c>
      <c r="AN441" s="52">
        <f>IFERROR(VLOOKUP($B441,旧市町村女!$A$10:$BV$100,AN$435,FALSE),"")</f>
        <v>112</v>
      </c>
      <c r="AO441" s="52">
        <f>IFERROR(VLOOKUP($B441,旧市町村女!$A$10:$BV$100,AO$435,FALSE),"")</f>
        <v>13</v>
      </c>
      <c r="AP441" s="52">
        <f>IFERROR(VLOOKUP($B441,旧市町村女!$A$10:$BV$100,AP$435,FALSE),"")</f>
        <v>49</v>
      </c>
      <c r="AQ441" s="52">
        <f>IFERROR(VLOOKUP($B441,旧市町村女!$A$10:$BV$100,AQ$435,FALSE),"")</f>
        <v>0</v>
      </c>
      <c r="AR441" s="52">
        <f>IFERROR(VLOOKUP($B441,旧市町村女!$A$10:$BV$100,AR$435,FALSE),"")</f>
        <v>34</v>
      </c>
      <c r="AS441" s="52">
        <f>IFERROR(VLOOKUP($B441,旧市町村女!$A$10:$BV$100,AS$435,FALSE),"")</f>
        <v>38</v>
      </c>
      <c r="AT441" s="52">
        <f>IFERROR(VLOOKUP($B441,旧市町村女!$A$10:$BV$100,AT$435,FALSE),"")</f>
        <v>35</v>
      </c>
      <c r="AU441" s="52">
        <f>IFERROR(VLOOKUP($B441,旧市町村女!$A$10:$BV$100,AU$435,FALSE),"")</f>
        <v>39</v>
      </c>
      <c r="AV441" s="52">
        <f>IFERROR(VLOOKUP($B441,旧市町村女!$A$10:$BV$100,AV$435,FALSE),"")</f>
        <v>38</v>
      </c>
      <c r="AW441" s="52">
        <f>IFERROR(VLOOKUP($B441,旧市町村女!$A$10:$BV$100,AW$435,FALSE),"")</f>
        <v>32</v>
      </c>
      <c r="AX441" s="52">
        <f>IFERROR(VLOOKUP($B441,旧市町村女!$A$10:$BV$100,AX$435,FALSE),"")</f>
        <v>37</v>
      </c>
      <c r="AY441" s="52">
        <f>IFERROR(VLOOKUP($B441,旧市町村女!$A$10:$BV$100,AY$435,FALSE),"")</f>
        <v>39</v>
      </c>
      <c r="AZ441" s="52">
        <f>IFERROR(VLOOKUP($B441,旧市町村女!$A$10:$BV$100,AZ$435,FALSE),"")</f>
        <v>41</v>
      </c>
      <c r="BA441" s="52">
        <f>IFERROR(VLOOKUP($B441,旧市町村女!$A$10:$BV$100,BA$435,FALSE),"")</f>
        <v>30</v>
      </c>
      <c r="BB441" s="52">
        <f>IFERROR(VLOOKUP($B441,旧市町村女!$A$10:$BV$100,BB$435,FALSE),"")</f>
        <v>27</v>
      </c>
      <c r="BC441" s="52">
        <f>IFERROR(VLOOKUP($B441,旧市町村女!$A$10:$BV$100,BC$435,FALSE),"")</f>
        <v>32</v>
      </c>
      <c r="BD441" s="52">
        <f>IFERROR(VLOOKUP($B441,旧市町村女!$A$10:$BV$100,BD$435,FALSE),"")</f>
        <v>87</v>
      </c>
      <c r="BE441" s="52">
        <f>IFERROR(VLOOKUP($B441,旧市町村女!$A$10:$BV$100,BE$435,FALSE),"")</f>
        <v>67</v>
      </c>
      <c r="BF441" s="52">
        <f>IFERROR(VLOOKUP($B441,旧市町村女!$A$10:$BV$100,BF$435,FALSE),"")</f>
        <v>64</v>
      </c>
      <c r="BG441" s="52">
        <f>IFERROR(VLOOKUP($B441,旧市町村女!$A$10:$BV$100,BG$435,FALSE),"")</f>
        <v>74</v>
      </c>
      <c r="BH441" s="52">
        <f>IFERROR(VLOOKUP($B441,旧市町村女!$A$10:$BV$100,BH$435,FALSE),"")</f>
        <v>81</v>
      </c>
      <c r="BI441" s="52">
        <f>IFERROR(VLOOKUP($B441,旧市町村女!$A$10:$BV$100,BI$435,FALSE),"")</f>
        <v>81</v>
      </c>
      <c r="BJ441" s="52">
        <f>IFERROR(VLOOKUP($B441,旧市町村女!$A$10:$BV$100,BJ$435,FALSE),"")</f>
        <v>82</v>
      </c>
      <c r="BK441" s="52">
        <f>IFERROR(VLOOKUP($B441,旧市町村女!$A$10:$BV$100,BK$435,FALSE),"")</f>
        <v>55</v>
      </c>
      <c r="BL441" s="52">
        <f>IFERROR(VLOOKUP($B441,旧市町村女!$A$10:$BV$100,BL$435,FALSE),"")</f>
        <v>5</v>
      </c>
      <c r="BM441" s="52">
        <f>IFERROR(VLOOKUP($B441,旧市町村女!$A$10:$BV$100,BM$435,FALSE),"")</f>
        <v>126</v>
      </c>
      <c r="BN441" s="52">
        <f>IFERROR(VLOOKUP($B441,旧市町村女!$A$10:$BV$100,BN$435,FALSE),"")</f>
        <v>451</v>
      </c>
      <c r="BO441" s="52">
        <f>IFERROR(VLOOKUP($B441,旧市町村女!$A$10:$BV$100,BO$435,FALSE),"")</f>
        <v>52</v>
      </c>
      <c r="BP441" s="52">
        <f>IFERROR(VLOOKUP($B441,旧市町村女!$A$10:$BV$100,BP$435,FALSE),"")</f>
        <v>29</v>
      </c>
      <c r="BQ441" s="52">
        <f>IFERROR(VLOOKUP($B441,旧市町村女!$A$10:$BV$100,BQ$435,FALSE),"")</f>
        <v>39</v>
      </c>
      <c r="BR441" s="52">
        <f>IFERROR(VLOOKUP($B441,旧市町村女!$A$10:$BV$100,BR$435,FALSE),"")</f>
        <v>13</v>
      </c>
      <c r="BS441" s="52">
        <f>IFERROR(VLOOKUP($B441,旧市町村女!$A$10:$BV$100,BS$435,FALSE),"")</f>
        <v>24</v>
      </c>
      <c r="BT441" s="52">
        <f>IFERROR(VLOOKUP($B441,旧市町村女!$A$10:$BV$100,BT$435,FALSE),"")</f>
        <v>8</v>
      </c>
      <c r="BU441" s="52">
        <f>IFERROR(VLOOKUP($B441,旧市町村女!$A$10:$BV$100,BU$435,FALSE),"")</f>
        <v>196</v>
      </c>
      <c r="BV441" s="52">
        <f>IFERROR(VLOOKUP($B441,旧市町村女!$A$10:$BV$100,BV$435,FALSE),"")</f>
        <v>278</v>
      </c>
      <c r="BW441" s="52">
        <f>IFERROR(VLOOKUP($B441,旧市町村女!$A$10:$BV$100,BW$435,FALSE),"")</f>
        <v>35</v>
      </c>
      <c r="BX441" s="52"/>
    </row>
    <row r="442" spans="2:76" hidden="1" x14ac:dyDescent="0.2">
      <c r="B442" s="52">
        <f>市町村別自殺者集計表!B102</f>
        <v>270000</v>
      </c>
      <c r="C442" s="52" t="str">
        <f>C453&amp;" 総数"</f>
        <v xml:space="preserve"> 総数</v>
      </c>
      <c r="D442" s="583"/>
      <c r="E442" s="52">
        <f>IFERROR(VLOOKUP($B442,旧市町村総!$A$10:$BV$100,E$435,FALSE),"")</f>
        <v>1418</v>
      </c>
      <c r="F442" s="52">
        <f>IFERROR(VLOOKUP($B442,旧市町村総!$A$10:$BV$100,F$435,FALSE),"")</f>
        <v>16.04157</v>
      </c>
      <c r="G442" s="52">
        <f>IFERROR(VLOOKUP($B442,旧市町村総!$A$10:$BV$100,G$435,FALSE),"")</f>
        <v>16.04157</v>
      </c>
      <c r="H442" s="52">
        <f>IFERROR(VLOOKUP($B442,旧市町村総!$A$10:$BV$100,H$435,FALSE),"")</f>
        <v>56</v>
      </c>
      <c r="I442" s="52">
        <f>IFERROR(VLOOKUP($B442,旧市町村総!$A$10:$BV$100,I$435,FALSE),"")</f>
        <v>157</v>
      </c>
      <c r="J442" s="52">
        <f>IFERROR(VLOOKUP($B442,旧市町村総!$A$10:$BV$100,J$435,FALSE),"")</f>
        <v>159</v>
      </c>
      <c r="K442" s="52">
        <f>IFERROR(VLOOKUP($B442,旧市町村総!$A$10:$BV$100,K$435,FALSE),"")</f>
        <v>255</v>
      </c>
      <c r="L442" s="52">
        <f>IFERROR(VLOOKUP($B442,旧市町村総!$A$10:$BV$100,L$435,FALSE),"")</f>
        <v>250</v>
      </c>
      <c r="M442" s="52">
        <f>IFERROR(VLOOKUP($B442,旧市町村総!$A$10:$BV$100,M$435,FALSE),"")</f>
        <v>174</v>
      </c>
      <c r="N442" s="52">
        <f>IFERROR(VLOOKUP($B442,旧市町村総!$A$10:$BV$100,N$435,FALSE),"")</f>
        <v>225</v>
      </c>
      <c r="O442" s="52">
        <f>IFERROR(VLOOKUP($B442,旧市町村総!$A$10:$BV$100,O$435,FALSE),"")</f>
        <v>142</v>
      </c>
      <c r="P442" s="52">
        <f>IFERROR(VLOOKUP($B442,旧市町村総!$A$10:$BV$100,P$435,FALSE),"")</f>
        <v>0</v>
      </c>
      <c r="Q442" s="52">
        <f>IFERROR(VLOOKUP($B442,旧市町村総!$A$10:$BV$100,Q$435,FALSE),"")</f>
        <v>829</v>
      </c>
      <c r="R442" s="52">
        <f>IFERROR(VLOOKUP($B442,旧市町村総!$A$10:$BV$100,R$435,FALSE),"")</f>
        <v>586</v>
      </c>
      <c r="S442" s="52">
        <f>IFERROR(VLOOKUP($B442,旧市町村総!$A$10:$BV$100,S$435,FALSE),"")</f>
        <v>3</v>
      </c>
      <c r="T442" s="52">
        <f>IFERROR(VLOOKUP($B442,旧市町村総!$A$10:$BV$100,T$435,FALSE),"")</f>
        <v>70</v>
      </c>
      <c r="U442" s="52">
        <f>IFERROR(VLOOKUP($B442,旧市町村総!$A$10:$BV$100,U$435,FALSE),"")</f>
        <v>380</v>
      </c>
      <c r="V442" s="52">
        <f>IFERROR(VLOOKUP($B442,旧市町村総!$A$10:$BV$100,V$435,FALSE),"")</f>
        <v>964</v>
      </c>
      <c r="W442" s="52">
        <f>IFERROR(VLOOKUP($B442,旧市町村総!$A$10:$BV$100,W$435,FALSE),"")</f>
        <v>75</v>
      </c>
      <c r="X442" s="52">
        <f>IFERROR(VLOOKUP($B442,旧市町村総!$A$10:$BV$100,X$435,FALSE),"")</f>
        <v>889</v>
      </c>
      <c r="Y442" s="52">
        <f>IFERROR(VLOOKUP($B442,旧市町村総!$A$10:$BV$100,Y$435,FALSE),"")</f>
        <v>55</v>
      </c>
      <c r="Z442" s="52">
        <f>IFERROR(VLOOKUP($B442,旧市町村総!$A$10:$BV$100,Z$435,FALSE),"")</f>
        <v>21</v>
      </c>
      <c r="AA442" s="52">
        <f>IFERROR(VLOOKUP($B442,旧市町村総!$A$10:$BV$100,AA$435,FALSE),"")</f>
        <v>544</v>
      </c>
      <c r="AB442" s="52">
        <f>IFERROR(VLOOKUP($B442,旧市町村総!$A$10:$BV$100,AB$435,FALSE),"")</f>
        <v>269</v>
      </c>
      <c r="AC442" s="52">
        <f>IFERROR(VLOOKUP($B442,旧市町村総!$A$10:$BV$100,AC$435,FALSE),"")</f>
        <v>4</v>
      </c>
      <c r="AD442" s="52">
        <f>IFERROR(VLOOKUP($B442,旧市町村総!$A$10:$BV$100,AD$435,FALSE),"")</f>
        <v>812</v>
      </c>
      <c r="AE442" s="52">
        <f>IFERROR(VLOOKUP($B442,旧市町村総!$A$10:$BV$100,AE$435,FALSE),"")</f>
        <v>260</v>
      </c>
      <c r="AF442" s="52">
        <f>IFERROR(VLOOKUP($B442,旧市町村総!$A$10:$BV$100,AF$435,FALSE),"")</f>
        <v>51</v>
      </c>
      <c r="AG442" s="52">
        <f>IFERROR(VLOOKUP($B442,旧市町村総!$A$10:$BV$100,AG$435,FALSE),"")</f>
        <v>44</v>
      </c>
      <c r="AH442" s="52">
        <f>IFERROR(VLOOKUP($B442,旧市町村総!$A$10:$BV$100,AH$435,FALSE),"")</f>
        <v>30</v>
      </c>
      <c r="AI442" s="52">
        <f>IFERROR(VLOOKUP($B442,旧市町村総!$A$10:$BV$100,AI$435,FALSE),"")</f>
        <v>221</v>
      </c>
      <c r="AJ442" s="52">
        <f>IFERROR(VLOOKUP($B442,旧市町村総!$A$10:$BV$100,AJ$435,FALSE),"")</f>
        <v>0</v>
      </c>
      <c r="AK442" s="52">
        <f>IFERROR(VLOOKUP($B442,旧市町村総!$A$10:$BV$100,AK$435,FALSE),"")</f>
        <v>872</v>
      </c>
      <c r="AL442" s="52">
        <f>IFERROR(VLOOKUP($B442,旧市町村総!$A$10:$BV$100,AL$435,FALSE),"")</f>
        <v>38</v>
      </c>
      <c r="AM442" s="52">
        <f>IFERROR(VLOOKUP($B442,旧市町村総!$A$10:$BV$100,AM$435,FALSE),"")</f>
        <v>75</v>
      </c>
      <c r="AN442" s="52">
        <f>IFERROR(VLOOKUP($B442,旧市町村総!$A$10:$BV$100,AN$435,FALSE),"")</f>
        <v>277</v>
      </c>
      <c r="AO442" s="52">
        <f>IFERROR(VLOOKUP($B442,旧市町村総!$A$10:$BV$100,AO$435,FALSE),"")</f>
        <v>46</v>
      </c>
      <c r="AP442" s="52">
        <f>IFERROR(VLOOKUP($B442,旧市町村総!$A$10:$BV$100,AP$435,FALSE),"")</f>
        <v>109</v>
      </c>
      <c r="AQ442" s="52">
        <f>IFERROR(VLOOKUP($B442,旧市町村総!$A$10:$BV$100,AQ$435,FALSE),"")</f>
        <v>1</v>
      </c>
      <c r="AR442" s="52">
        <f>IFERROR(VLOOKUP($B442,旧市町村総!$A$10:$BV$100,AR$435,FALSE),"")</f>
        <v>114</v>
      </c>
      <c r="AS442" s="52">
        <f>IFERROR(VLOOKUP($B442,旧市町村総!$A$10:$BV$100,AS$435,FALSE),"")</f>
        <v>85</v>
      </c>
      <c r="AT442" s="52">
        <f>IFERROR(VLOOKUP($B442,旧市町村総!$A$10:$BV$100,AT$435,FALSE),"")</f>
        <v>96</v>
      </c>
      <c r="AU442" s="52">
        <f>IFERROR(VLOOKUP($B442,旧市町村総!$A$10:$BV$100,AU$435,FALSE),"")</f>
        <v>99</v>
      </c>
      <c r="AV442" s="52">
        <f>IFERROR(VLOOKUP($B442,旧市町村総!$A$10:$BV$100,AV$435,FALSE),"")</f>
        <v>98</v>
      </c>
      <c r="AW442" s="52">
        <f>IFERROR(VLOOKUP($B442,旧市町村総!$A$10:$BV$100,AW$435,FALSE),"")</f>
        <v>102</v>
      </c>
      <c r="AX442" s="52">
        <f>IFERROR(VLOOKUP($B442,旧市町村総!$A$10:$BV$100,AX$435,FALSE),"")</f>
        <v>108</v>
      </c>
      <c r="AY442" s="52">
        <f>IFERROR(VLOOKUP($B442,旧市町村総!$A$10:$BV$100,AY$435,FALSE),"")</f>
        <v>102</v>
      </c>
      <c r="AZ442" s="52">
        <f>IFERROR(VLOOKUP($B442,旧市町村総!$A$10:$BV$100,AZ$435,FALSE),"")</f>
        <v>89</v>
      </c>
      <c r="BA442" s="52">
        <f>IFERROR(VLOOKUP($B442,旧市町村総!$A$10:$BV$100,BA$435,FALSE),"")</f>
        <v>76</v>
      </c>
      <c r="BB442" s="52">
        <f>IFERROR(VLOOKUP($B442,旧市町村総!$A$10:$BV$100,BB$435,FALSE),"")</f>
        <v>62</v>
      </c>
      <c r="BC442" s="52">
        <f>IFERROR(VLOOKUP($B442,旧市町村総!$A$10:$BV$100,BC$435,FALSE),"")</f>
        <v>82</v>
      </c>
      <c r="BD442" s="52">
        <f>IFERROR(VLOOKUP($B442,旧市町村総!$A$10:$BV$100,BD$435,FALSE),"")</f>
        <v>305</v>
      </c>
      <c r="BE442" s="52">
        <f>IFERROR(VLOOKUP($B442,旧市町村総!$A$10:$BV$100,BE$435,FALSE),"")</f>
        <v>183</v>
      </c>
      <c r="BF442" s="52">
        <f>IFERROR(VLOOKUP($B442,旧市町村総!$A$10:$BV$100,BF$435,FALSE),"")</f>
        <v>198</v>
      </c>
      <c r="BG442" s="52">
        <f>IFERROR(VLOOKUP($B442,旧市町村総!$A$10:$BV$100,BG$435,FALSE),"")</f>
        <v>218</v>
      </c>
      <c r="BH442" s="52">
        <f>IFERROR(VLOOKUP($B442,旧市町村総!$A$10:$BV$100,BH$435,FALSE),"")</f>
        <v>202</v>
      </c>
      <c r="BI442" s="52">
        <f>IFERROR(VLOOKUP($B442,旧市町村総!$A$10:$BV$100,BI$435,FALSE),"")</f>
        <v>211</v>
      </c>
      <c r="BJ442" s="52">
        <f>IFERROR(VLOOKUP($B442,旧市町村総!$A$10:$BV$100,BJ$435,FALSE),"")</f>
        <v>216</v>
      </c>
      <c r="BK442" s="52">
        <f>IFERROR(VLOOKUP($B442,旧市町村総!$A$10:$BV$100,BK$435,FALSE),"")</f>
        <v>165</v>
      </c>
      <c r="BL442" s="52">
        <f>IFERROR(VLOOKUP($B442,旧市町村総!$A$10:$BV$100,BL$435,FALSE),"")</f>
        <v>25</v>
      </c>
      <c r="BM442" s="52">
        <f>IFERROR(VLOOKUP($B442,旧市町村総!$A$10:$BV$100,BM$435,FALSE),"")</f>
        <v>284</v>
      </c>
      <c r="BN442" s="52">
        <f>IFERROR(VLOOKUP($B442,旧市町村総!$A$10:$BV$100,BN$435,FALSE),"")</f>
        <v>1035</v>
      </c>
      <c r="BO442" s="52">
        <f>IFERROR(VLOOKUP($B442,旧市町村総!$A$10:$BV$100,BO$435,FALSE),"")</f>
        <v>330</v>
      </c>
      <c r="BP442" s="52">
        <f>IFERROR(VLOOKUP($B442,旧市町村総!$A$10:$BV$100,BP$435,FALSE),"")</f>
        <v>142</v>
      </c>
      <c r="BQ442" s="52">
        <f>IFERROR(VLOOKUP($B442,旧市町村総!$A$10:$BV$100,BQ$435,FALSE),"")</f>
        <v>85</v>
      </c>
      <c r="BR442" s="52">
        <f>IFERROR(VLOOKUP($B442,旧市町村総!$A$10:$BV$100,BR$435,FALSE),"")</f>
        <v>47</v>
      </c>
      <c r="BS442" s="52">
        <f>IFERROR(VLOOKUP($B442,旧市町村総!$A$10:$BV$100,BS$435,FALSE),"")</f>
        <v>123</v>
      </c>
      <c r="BT442" s="52">
        <f>IFERROR(VLOOKUP($B442,旧市町村総!$A$10:$BV$100,BT$435,FALSE),"")</f>
        <v>41</v>
      </c>
      <c r="BU442" s="52">
        <f>IFERROR(VLOOKUP($B442,旧市町村総!$A$10:$BV$100,BU$435,FALSE),"")</f>
        <v>344</v>
      </c>
      <c r="BV442" s="52">
        <f>IFERROR(VLOOKUP($B442,旧市町村総!$A$10:$BV$100,BV$435,FALSE),"")</f>
        <v>943</v>
      </c>
      <c r="BW442" s="52">
        <f>IFERROR(VLOOKUP($B442,旧市町村総!$A$10:$BV$100,BW$435,FALSE),"")</f>
        <v>131</v>
      </c>
      <c r="BX442" s="52"/>
    </row>
    <row r="443" spans="2:76" hidden="1" x14ac:dyDescent="0.2"/>
  </sheetData>
  <sheetProtection sheet="1" objects="1" scenarios="1"/>
  <mergeCells count="123">
    <mergeCell ref="S173:S174"/>
    <mergeCell ref="S248:S249"/>
    <mergeCell ref="B424:B426"/>
    <mergeCell ref="B406:B408"/>
    <mergeCell ref="B409:B411"/>
    <mergeCell ref="B412:B414"/>
    <mergeCell ref="B415:B417"/>
    <mergeCell ref="B418:B420"/>
    <mergeCell ref="B421:B423"/>
    <mergeCell ref="B388:B390"/>
    <mergeCell ref="B391:B393"/>
    <mergeCell ref="B394:B396"/>
    <mergeCell ref="B397:B399"/>
    <mergeCell ref="B400:B402"/>
    <mergeCell ref="B403:B405"/>
    <mergeCell ref="B364:B366"/>
    <mergeCell ref="B367:B369"/>
    <mergeCell ref="B370:B372"/>
    <mergeCell ref="B373:B375"/>
    <mergeCell ref="B376:B378"/>
    <mergeCell ref="B379:B381"/>
    <mergeCell ref="B346:B348"/>
    <mergeCell ref="B349:B351"/>
    <mergeCell ref="B352:B354"/>
    <mergeCell ref="B355:B357"/>
    <mergeCell ref="B358:B360"/>
    <mergeCell ref="B361:B363"/>
    <mergeCell ref="B324:B326"/>
    <mergeCell ref="B327:B329"/>
    <mergeCell ref="B330:B332"/>
    <mergeCell ref="B333:B335"/>
    <mergeCell ref="B336:B338"/>
    <mergeCell ref="B343:B345"/>
    <mergeCell ref="B306:B308"/>
    <mergeCell ref="B309:B311"/>
    <mergeCell ref="B312:B314"/>
    <mergeCell ref="B315:B317"/>
    <mergeCell ref="B318:B320"/>
    <mergeCell ref="B321:B323"/>
    <mergeCell ref="B286:B288"/>
    <mergeCell ref="B289:B291"/>
    <mergeCell ref="B292:B294"/>
    <mergeCell ref="B295:B297"/>
    <mergeCell ref="B300:B302"/>
    <mergeCell ref="B303:B305"/>
    <mergeCell ref="B268:B270"/>
    <mergeCell ref="B271:B273"/>
    <mergeCell ref="B274:B276"/>
    <mergeCell ref="B277:B279"/>
    <mergeCell ref="B280:B282"/>
    <mergeCell ref="B283:B285"/>
    <mergeCell ref="B247:B249"/>
    <mergeCell ref="B250:B252"/>
    <mergeCell ref="B253:B255"/>
    <mergeCell ref="B259:B261"/>
    <mergeCell ref="B262:B264"/>
    <mergeCell ref="B265:B267"/>
    <mergeCell ref="B229:B231"/>
    <mergeCell ref="B232:B234"/>
    <mergeCell ref="B235:B237"/>
    <mergeCell ref="B238:B240"/>
    <mergeCell ref="B241:B243"/>
    <mergeCell ref="B244:B246"/>
    <mergeCell ref="B208:B210"/>
    <mergeCell ref="B211:B213"/>
    <mergeCell ref="B217:B219"/>
    <mergeCell ref="B220:B222"/>
    <mergeCell ref="B223:B225"/>
    <mergeCell ref="B226:B228"/>
    <mergeCell ref="B190:B192"/>
    <mergeCell ref="B193:B195"/>
    <mergeCell ref="B196:B198"/>
    <mergeCell ref="B199:B201"/>
    <mergeCell ref="B202:B204"/>
    <mergeCell ref="B205:B207"/>
    <mergeCell ref="B169:B171"/>
    <mergeCell ref="B175:B177"/>
    <mergeCell ref="B178:B180"/>
    <mergeCell ref="B181:B183"/>
    <mergeCell ref="B184:B186"/>
    <mergeCell ref="B187:B189"/>
    <mergeCell ref="B151:B153"/>
    <mergeCell ref="B154:B156"/>
    <mergeCell ref="B157:B159"/>
    <mergeCell ref="B160:B162"/>
    <mergeCell ref="B163:B165"/>
    <mergeCell ref="B166:B168"/>
    <mergeCell ref="B133:B135"/>
    <mergeCell ref="B136:B138"/>
    <mergeCell ref="B139:B141"/>
    <mergeCell ref="B142:B144"/>
    <mergeCell ref="B145:B147"/>
    <mergeCell ref="B148:B150"/>
    <mergeCell ref="B110:B112"/>
    <mergeCell ref="B113:B115"/>
    <mergeCell ref="B116:B118"/>
    <mergeCell ref="B119:B121"/>
    <mergeCell ref="B122:B124"/>
    <mergeCell ref="B125:B127"/>
    <mergeCell ref="B7:B9"/>
    <mergeCell ref="B10:B12"/>
    <mergeCell ref="D46:D47"/>
    <mergeCell ref="B92:B94"/>
    <mergeCell ref="B95:B97"/>
    <mergeCell ref="B98:B100"/>
    <mergeCell ref="B101:B103"/>
    <mergeCell ref="B104:B106"/>
    <mergeCell ref="B107:B109"/>
    <mergeCell ref="B72:B74"/>
    <mergeCell ref="B75:B77"/>
    <mergeCell ref="B78:B80"/>
    <mergeCell ref="B81:B83"/>
    <mergeCell ref="B84:B86"/>
    <mergeCell ref="B89:B91"/>
    <mergeCell ref="E46:M46"/>
    <mergeCell ref="B48:B50"/>
    <mergeCell ref="B51:B53"/>
    <mergeCell ref="B54:B56"/>
    <mergeCell ref="B57:B59"/>
    <mergeCell ref="B60:B62"/>
    <mergeCell ref="B63:B65"/>
    <mergeCell ref="B66:B68"/>
    <mergeCell ref="B69:B71"/>
  </mergeCells>
  <phoneticPr fontId="27"/>
  <pageMargins left="0.23622047244094491" right="0.23622047244094491" top="0.74803149606299213" bottom="0.74803149606299213" header="0.31496062992125984" footer="0.31496062992125984"/>
  <pageSetup paperSize="9" scale="88" orientation="landscape" r:id="rId1"/>
  <headerFooter>
    <oddFooter>&amp;C大阪府&amp;P</oddFooter>
  </headerFooter>
  <rowBreaks count="8" manualBreakCount="8">
    <brk id="44" max="16" man="1"/>
    <brk id="86" max="16" man="1"/>
    <brk id="172" max="16" man="1"/>
    <brk id="214" max="16" man="1"/>
    <brk id="256" max="16" man="1"/>
    <brk id="297" max="16" man="1"/>
    <brk id="340" max="16" man="1"/>
    <brk id="38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V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""&amp;市町村別自殺者集計表!Q7&amp;市町村別自殺者集計表!R7&amp;"年1月暫定値"</f>
        <v>令和5年1月暫定値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令和5年1月暫定値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令和5年1月暫定値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575</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45</v>
      </c>
      <c r="E8" s="52">
        <v>1.64138508097682</v>
      </c>
      <c r="F8" s="52">
        <v>19.325985630856099</v>
      </c>
      <c r="G8" s="52">
        <v>1</v>
      </c>
      <c r="H8" s="52">
        <v>7</v>
      </c>
      <c r="I8" s="52">
        <v>6</v>
      </c>
      <c r="J8" s="52">
        <v>6</v>
      </c>
      <c r="K8" s="52">
        <v>11</v>
      </c>
      <c r="L8" s="52">
        <v>10</v>
      </c>
      <c r="M8" s="52">
        <v>3</v>
      </c>
      <c r="N8" s="52">
        <v>1</v>
      </c>
      <c r="O8" s="52">
        <v>0</v>
      </c>
      <c r="P8" s="52">
        <v>19</v>
      </c>
      <c r="Q8" s="52">
        <v>26</v>
      </c>
      <c r="R8" s="52">
        <v>0</v>
      </c>
      <c r="S8" s="52">
        <v>18</v>
      </c>
      <c r="T8" s="52">
        <v>25</v>
      </c>
      <c r="U8" s="52">
        <v>1</v>
      </c>
      <c r="V8" s="52">
        <v>24</v>
      </c>
      <c r="W8" s="52">
        <v>3</v>
      </c>
      <c r="X8" s="52">
        <v>3</v>
      </c>
      <c r="Y8" s="52">
        <v>16</v>
      </c>
      <c r="Z8" s="52">
        <v>2</v>
      </c>
      <c r="AA8" s="52">
        <v>2</v>
      </c>
      <c r="AB8" s="52">
        <v>33</v>
      </c>
      <c r="AC8" s="52">
        <v>1</v>
      </c>
      <c r="AD8" s="52">
        <v>0</v>
      </c>
      <c r="AE8" s="52">
        <v>1</v>
      </c>
      <c r="AF8" s="52">
        <v>1</v>
      </c>
      <c r="AG8" s="52">
        <v>9</v>
      </c>
      <c r="AH8" s="52">
        <v>0</v>
      </c>
      <c r="AI8" s="52">
        <v>23</v>
      </c>
      <c r="AJ8" s="52">
        <v>3</v>
      </c>
      <c r="AK8" s="52">
        <v>0</v>
      </c>
      <c r="AL8" s="52">
        <v>14</v>
      </c>
      <c r="AM8" s="52">
        <v>2</v>
      </c>
      <c r="AN8" s="52">
        <v>3</v>
      </c>
      <c r="AO8" s="52">
        <v>0</v>
      </c>
      <c r="AP8" s="52">
        <v>2</v>
      </c>
      <c r="AQ8" s="52">
        <v>4</v>
      </c>
      <c r="AR8" s="52">
        <v>3</v>
      </c>
      <c r="AS8" s="52">
        <v>4</v>
      </c>
      <c r="AT8" s="52">
        <v>1</v>
      </c>
      <c r="AU8" s="52">
        <v>4</v>
      </c>
      <c r="AV8" s="52">
        <v>2</v>
      </c>
      <c r="AW8" s="52">
        <v>4</v>
      </c>
      <c r="AX8" s="52">
        <v>3</v>
      </c>
      <c r="AY8" s="52">
        <v>4</v>
      </c>
      <c r="AZ8" s="52">
        <v>3</v>
      </c>
      <c r="BA8" s="52">
        <v>3</v>
      </c>
      <c r="BB8" s="52">
        <v>8</v>
      </c>
      <c r="BC8" s="52">
        <v>8</v>
      </c>
      <c r="BD8" s="52">
        <v>7</v>
      </c>
      <c r="BE8" s="52">
        <v>7</v>
      </c>
      <c r="BF8" s="52">
        <v>6</v>
      </c>
      <c r="BG8" s="52">
        <v>6</v>
      </c>
      <c r="BH8" s="52">
        <v>6</v>
      </c>
      <c r="BI8" s="52">
        <v>5</v>
      </c>
      <c r="BJ8" s="52">
        <v>0</v>
      </c>
      <c r="BK8" s="52">
        <v>9</v>
      </c>
      <c r="BL8" s="52">
        <v>36</v>
      </c>
      <c r="BM8" s="52">
        <v>11</v>
      </c>
      <c r="BN8" s="52">
        <v>5</v>
      </c>
      <c r="BO8" s="52">
        <v>1</v>
      </c>
      <c r="BP8" s="52">
        <v>1</v>
      </c>
      <c r="BQ8" s="52">
        <v>4</v>
      </c>
      <c r="BR8" s="52">
        <v>2</v>
      </c>
      <c r="BS8" s="52">
        <v>8</v>
      </c>
      <c r="BT8" s="52">
        <v>34</v>
      </c>
      <c r="BU8" s="52">
        <v>3</v>
      </c>
      <c r="BV8" s="52">
        <v>0</v>
      </c>
    </row>
    <row r="9" spans="1:74" s="52" customFormat="1" x14ac:dyDescent="0.2">
      <c r="A9" s="52">
        <v>271021</v>
      </c>
      <c r="B9" s="52" t="s">
        <v>468</v>
      </c>
      <c r="C9" s="52" t="s">
        <v>612</v>
      </c>
      <c r="D9" s="52">
        <v>2</v>
      </c>
      <c r="E9" s="52">
        <v>1.89855994228378</v>
      </c>
      <c r="F9" s="52">
        <v>22.354012223663801</v>
      </c>
      <c r="G9" s="52">
        <v>0</v>
      </c>
      <c r="H9" s="52">
        <v>0</v>
      </c>
      <c r="I9" s="52">
        <v>0</v>
      </c>
      <c r="J9" s="52">
        <v>0</v>
      </c>
      <c r="K9" s="52">
        <v>2</v>
      </c>
      <c r="L9" s="52">
        <v>0</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1</v>
      </c>
      <c r="AX9" s="52">
        <v>0</v>
      </c>
      <c r="AY9" s="52">
        <v>0</v>
      </c>
      <c r="AZ9" s="52">
        <v>1</v>
      </c>
      <c r="BA9" s="52">
        <v>0</v>
      </c>
      <c r="BB9" s="52">
        <v>0</v>
      </c>
      <c r="BC9" s="52">
        <v>0</v>
      </c>
      <c r="BD9" s="52">
        <v>1</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468</v>
      </c>
      <c r="C10" s="52" t="s">
        <v>613</v>
      </c>
      <c r="D10" s="52">
        <v>1</v>
      </c>
      <c r="E10" s="52">
        <v>1.2626422050783499</v>
      </c>
      <c r="F10" s="52">
        <v>14.866593704954701</v>
      </c>
      <c r="G10" s="52">
        <v>0</v>
      </c>
      <c r="H10" s="52">
        <v>0</v>
      </c>
      <c r="I10" s="52">
        <v>0</v>
      </c>
      <c r="J10" s="52">
        <v>0</v>
      </c>
      <c r="K10" s="52">
        <v>0</v>
      </c>
      <c r="L10" s="52">
        <v>0</v>
      </c>
      <c r="M10" s="52">
        <v>1</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1</v>
      </c>
      <c r="AT10" s="52">
        <v>0</v>
      </c>
      <c r="AU10" s="52">
        <v>0</v>
      </c>
      <c r="AV10" s="52">
        <v>0</v>
      </c>
      <c r="AW10" s="52">
        <v>0</v>
      </c>
      <c r="AX10" s="52">
        <v>0</v>
      </c>
      <c r="AY10" s="52">
        <v>0</v>
      </c>
      <c r="AZ10" s="52">
        <v>0</v>
      </c>
      <c r="BA10" s="52">
        <v>0</v>
      </c>
      <c r="BB10" s="52">
        <v>0</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468</v>
      </c>
      <c r="C11" s="52" t="s">
        <v>614</v>
      </c>
      <c r="D11" s="52">
        <v>1</v>
      </c>
      <c r="E11" s="52">
        <v>1.53212091498261</v>
      </c>
      <c r="F11" s="52">
        <v>18.039488192537199</v>
      </c>
      <c r="G11" s="52">
        <v>0</v>
      </c>
      <c r="H11" s="52">
        <v>0</v>
      </c>
      <c r="I11" s="52">
        <v>0</v>
      </c>
      <c r="J11" s="52">
        <v>0</v>
      </c>
      <c r="K11" s="52">
        <v>0</v>
      </c>
      <c r="L11" s="52">
        <v>1</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1</v>
      </c>
      <c r="BB11" s="52">
        <v>0</v>
      </c>
      <c r="BC11" s="52">
        <v>0</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468</v>
      </c>
      <c r="C12" s="52" t="s">
        <v>615</v>
      </c>
      <c r="D12" s="52">
        <v>1</v>
      </c>
      <c r="E12" s="52">
        <v>0.94389488786528697</v>
      </c>
      <c r="F12" s="52">
        <v>11.113601099059</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1</v>
      </c>
      <c r="AY12" s="52">
        <v>0</v>
      </c>
      <c r="AZ12" s="52">
        <v>0</v>
      </c>
      <c r="BA12" s="52">
        <v>0</v>
      </c>
      <c r="BB12" s="52">
        <v>0</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271071</v>
      </c>
      <c r="B13" s="52" t="s">
        <v>468</v>
      </c>
      <c r="C13" s="52" t="s">
        <v>616</v>
      </c>
      <c r="D13" s="52">
        <v>1</v>
      </c>
      <c r="E13" s="52">
        <v>1.2618774212273001</v>
      </c>
      <c r="F13" s="52">
        <v>14.8575889918698</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1</v>
      </c>
      <c r="AV13" s="52">
        <v>0</v>
      </c>
      <c r="AW13" s="52">
        <v>0</v>
      </c>
      <c r="AX13" s="52">
        <v>0</v>
      </c>
      <c r="AY13" s="52">
        <v>0</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271080</v>
      </c>
      <c r="B14" s="52" t="s">
        <v>468</v>
      </c>
      <c r="C14" s="52" t="s">
        <v>617</v>
      </c>
      <c r="D14" s="52">
        <v>2</v>
      </c>
      <c r="E14" s="52">
        <v>3.19984640737245</v>
      </c>
      <c r="F14" s="52">
        <v>37.675610925514299</v>
      </c>
      <c r="G14" s="52">
        <v>0</v>
      </c>
      <c r="H14" s="52">
        <v>0</v>
      </c>
      <c r="I14" s="52">
        <v>1</v>
      </c>
      <c r="J14" s="52">
        <v>0</v>
      </c>
      <c r="K14" s="52">
        <v>0</v>
      </c>
      <c r="L14" s="52">
        <v>1</v>
      </c>
      <c r="M14" s="52">
        <v>0</v>
      </c>
      <c r="N14" s="52">
        <v>0</v>
      </c>
      <c r="O14" s="52">
        <v>0</v>
      </c>
      <c r="P14" s="52">
        <v>0</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1</v>
      </c>
      <c r="AW14" s="52">
        <v>0</v>
      </c>
      <c r="AX14" s="52">
        <v>0</v>
      </c>
      <c r="AY14" s="52">
        <v>0</v>
      </c>
      <c r="AZ14" s="52">
        <v>0</v>
      </c>
      <c r="BA14" s="52">
        <v>0</v>
      </c>
      <c r="BB14" s="52">
        <v>1</v>
      </c>
      <c r="BC14" s="52">
        <v>1</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271136</v>
      </c>
      <c r="B15" s="52" t="s">
        <v>468</v>
      </c>
      <c r="C15" s="52" t="s">
        <v>619</v>
      </c>
      <c r="D15" s="52">
        <v>1</v>
      </c>
      <c r="E15" s="52">
        <v>1.0273585584104701</v>
      </c>
      <c r="F15" s="52">
        <v>12.0963185103168</v>
      </c>
      <c r="G15" s="52">
        <v>0</v>
      </c>
      <c r="H15" s="52">
        <v>0</v>
      </c>
      <c r="I15" s="52">
        <v>0</v>
      </c>
      <c r="J15" s="52">
        <v>0</v>
      </c>
      <c r="K15" s="52">
        <v>0</v>
      </c>
      <c r="L15" s="52">
        <v>1</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1</v>
      </c>
      <c r="AZ15" s="52">
        <v>0</v>
      </c>
      <c r="BA15" s="52">
        <v>0</v>
      </c>
      <c r="BB15" s="52">
        <v>0</v>
      </c>
      <c r="BC15" s="52">
        <v>0</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271144</v>
      </c>
      <c r="B16" s="52" t="s">
        <v>468</v>
      </c>
      <c r="C16" s="52" t="s">
        <v>620</v>
      </c>
      <c r="D16" s="52">
        <v>6</v>
      </c>
      <c r="E16" s="52">
        <v>3.5055328994262598</v>
      </c>
      <c r="F16" s="52">
        <v>41.274822848083403</v>
      </c>
      <c r="G16" s="52">
        <v>1</v>
      </c>
      <c r="H16" s="52">
        <v>0</v>
      </c>
      <c r="I16" s="52">
        <v>2</v>
      </c>
      <c r="J16" s="52">
        <v>0</v>
      </c>
      <c r="K16" s="52">
        <v>1</v>
      </c>
      <c r="L16" s="52">
        <v>2</v>
      </c>
      <c r="M16" s="52">
        <v>0</v>
      </c>
      <c r="N16" s="52">
        <v>0</v>
      </c>
      <c r="O16" s="52">
        <v>0</v>
      </c>
      <c r="P16" s="52">
        <v>2</v>
      </c>
      <c r="Q16" s="52">
        <v>4</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1</v>
      </c>
      <c r="AR16" s="52">
        <v>0</v>
      </c>
      <c r="AS16" s="52">
        <v>0</v>
      </c>
      <c r="AT16" s="52">
        <v>0</v>
      </c>
      <c r="AU16" s="52">
        <v>1</v>
      </c>
      <c r="AV16" s="52">
        <v>0</v>
      </c>
      <c r="AW16" s="52">
        <v>2</v>
      </c>
      <c r="AX16" s="52">
        <v>0</v>
      </c>
      <c r="AY16" s="52">
        <v>0</v>
      </c>
      <c r="AZ16" s="52">
        <v>0</v>
      </c>
      <c r="BA16" s="52">
        <v>0</v>
      </c>
      <c r="BB16" s="52">
        <v>2</v>
      </c>
      <c r="BC16" s="52">
        <v>1</v>
      </c>
      <c r="BD16" s="52">
        <v>2</v>
      </c>
      <c r="BE16" s="52">
        <v>0</v>
      </c>
      <c r="BF16" s="52">
        <v>0</v>
      </c>
      <c r="BG16" s="52">
        <v>3</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271161</v>
      </c>
      <c r="B17" s="52" t="s">
        <v>468</v>
      </c>
      <c r="C17" s="52" t="s">
        <v>622</v>
      </c>
      <c r="D17" s="52">
        <v>1</v>
      </c>
      <c r="E17" s="52">
        <v>0.79404151249027299</v>
      </c>
      <c r="F17" s="52">
        <v>9.3491984535145107</v>
      </c>
      <c r="G17" s="52">
        <v>0</v>
      </c>
      <c r="H17" s="52">
        <v>0</v>
      </c>
      <c r="I17" s="52">
        <v>0</v>
      </c>
      <c r="J17" s="52">
        <v>1</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1</v>
      </c>
      <c r="BA17" s="52">
        <v>0</v>
      </c>
      <c r="BB17" s="52">
        <v>0</v>
      </c>
      <c r="BC17" s="52">
        <v>0</v>
      </c>
      <c r="BD17" s="52">
        <v>0</v>
      </c>
      <c r="BE17" s="52">
        <v>0</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271179</v>
      </c>
      <c r="B18" s="52" t="s">
        <v>468</v>
      </c>
      <c r="C18" s="52" t="s">
        <v>623</v>
      </c>
      <c r="D18" s="52">
        <v>1</v>
      </c>
      <c r="E18" s="52">
        <v>1.11865582316289</v>
      </c>
      <c r="F18" s="52">
        <v>13.171270175950101</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1</v>
      </c>
      <c r="AY18" s="52">
        <v>0</v>
      </c>
      <c r="AZ18" s="52">
        <v>0</v>
      </c>
      <c r="BA18" s="52">
        <v>0</v>
      </c>
      <c r="BB18" s="52">
        <v>0</v>
      </c>
      <c r="BC18" s="52">
        <v>0</v>
      </c>
      <c r="BD18" s="52">
        <v>0</v>
      </c>
      <c r="BE18" s="52">
        <v>0</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271187</v>
      </c>
      <c r="B19" s="52" t="s">
        <v>468</v>
      </c>
      <c r="C19" s="52" t="s">
        <v>624</v>
      </c>
      <c r="D19" s="52">
        <v>1</v>
      </c>
      <c r="E19" s="52">
        <v>0.58883105259438995</v>
      </c>
      <c r="F19" s="52">
        <v>6.9330107805468497</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1</v>
      </c>
      <c r="AY19" s="52">
        <v>0</v>
      </c>
      <c r="AZ19" s="52">
        <v>0</v>
      </c>
      <c r="BA19" s="52">
        <v>0</v>
      </c>
      <c r="BB19" s="52">
        <v>0</v>
      </c>
      <c r="BC19" s="52">
        <v>1</v>
      </c>
      <c r="BD19" s="52">
        <v>0</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271195</v>
      </c>
      <c r="B20" s="52" t="s">
        <v>468</v>
      </c>
      <c r="C20" s="52" t="s">
        <v>640</v>
      </c>
      <c r="D20" s="52">
        <v>2</v>
      </c>
      <c r="E20" s="52">
        <v>1.7939150401837001</v>
      </c>
      <c r="F20" s="52">
        <v>21.121902892485501</v>
      </c>
      <c r="G20" s="52">
        <v>0</v>
      </c>
      <c r="H20" s="52">
        <v>0</v>
      </c>
      <c r="I20" s="52">
        <v>0</v>
      </c>
      <c r="J20" s="52">
        <v>0</v>
      </c>
      <c r="K20" s="52">
        <v>1</v>
      </c>
      <c r="L20" s="52">
        <v>1</v>
      </c>
      <c r="M20" s="52">
        <v>0</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1</v>
      </c>
      <c r="AV20" s="52">
        <v>0</v>
      </c>
      <c r="AW20" s="52">
        <v>0</v>
      </c>
      <c r="AX20" s="52">
        <v>0</v>
      </c>
      <c r="AY20" s="52">
        <v>0</v>
      </c>
      <c r="AZ20" s="52">
        <v>0</v>
      </c>
      <c r="BA20" s="52">
        <v>0</v>
      </c>
      <c r="BB20" s="52">
        <v>0</v>
      </c>
      <c r="BC20" s="52">
        <v>0</v>
      </c>
      <c r="BD20" s="52">
        <v>0</v>
      </c>
      <c r="BE20" s="52">
        <v>1</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271209</v>
      </c>
      <c r="B21" s="52" t="s">
        <v>468</v>
      </c>
      <c r="C21" s="52" t="s">
        <v>625</v>
      </c>
      <c r="D21" s="52">
        <v>6</v>
      </c>
      <c r="E21" s="52">
        <v>3.9603960396039599</v>
      </c>
      <c r="F21" s="52">
        <v>46.630469498562803</v>
      </c>
      <c r="G21" s="52">
        <v>0</v>
      </c>
      <c r="H21" s="52">
        <v>3</v>
      </c>
      <c r="I21" s="52">
        <v>0</v>
      </c>
      <c r="J21" s="52">
        <v>1</v>
      </c>
      <c r="K21" s="52">
        <v>1</v>
      </c>
      <c r="L21" s="52">
        <v>0</v>
      </c>
      <c r="M21" s="52">
        <v>1</v>
      </c>
      <c r="N21" s="52">
        <v>0</v>
      </c>
      <c r="O21" s="52">
        <v>0</v>
      </c>
      <c r="P21" s="52">
        <v>1</v>
      </c>
      <c r="Q21" s="52">
        <v>5</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2</v>
      </c>
      <c r="AS21" s="52">
        <v>0</v>
      </c>
      <c r="AT21" s="52">
        <v>0</v>
      </c>
      <c r="AU21" s="52">
        <v>1</v>
      </c>
      <c r="AV21" s="52">
        <v>0</v>
      </c>
      <c r="AW21" s="52">
        <v>0</v>
      </c>
      <c r="AX21" s="52">
        <v>0</v>
      </c>
      <c r="AY21" s="52">
        <v>1</v>
      </c>
      <c r="AZ21" s="52">
        <v>0</v>
      </c>
      <c r="BA21" s="52">
        <v>0</v>
      </c>
      <c r="BB21" s="52">
        <v>2</v>
      </c>
      <c r="BC21" s="52">
        <v>2</v>
      </c>
      <c r="BD21" s="52">
        <v>1</v>
      </c>
      <c r="BE21" s="52">
        <v>1</v>
      </c>
      <c r="BF21" s="52">
        <v>0</v>
      </c>
      <c r="BG21" s="52">
        <v>0</v>
      </c>
      <c r="BH21" s="52">
        <v>1</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271217</v>
      </c>
      <c r="B22" s="52" t="s">
        <v>468</v>
      </c>
      <c r="C22" s="52" t="s">
        <v>626</v>
      </c>
      <c r="D22" s="52">
        <v>3</v>
      </c>
      <c r="E22" s="52">
        <v>2.2824102251978098</v>
      </c>
      <c r="F22" s="52">
        <v>26.8735397482968</v>
      </c>
      <c r="G22" s="52">
        <v>0</v>
      </c>
      <c r="H22" s="52">
        <v>1</v>
      </c>
      <c r="I22" s="52">
        <v>0</v>
      </c>
      <c r="J22" s="52">
        <v>1</v>
      </c>
      <c r="K22" s="52">
        <v>0</v>
      </c>
      <c r="L22" s="52">
        <v>1</v>
      </c>
      <c r="M22" s="52">
        <v>0</v>
      </c>
      <c r="N22" s="52">
        <v>0</v>
      </c>
      <c r="O22" s="52">
        <v>0</v>
      </c>
      <c r="P22" s="52">
        <v>1</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1</v>
      </c>
      <c r="AR22" s="52">
        <v>1</v>
      </c>
      <c r="AS22" s="52">
        <v>0</v>
      </c>
      <c r="AT22" s="52">
        <v>0</v>
      </c>
      <c r="AU22" s="52">
        <v>0</v>
      </c>
      <c r="AV22" s="52">
        <v>0</v>
      </c>
      <c r="AW22" s="52">
        <v>0</v>
      </c>
      <c r="AX22" s="52">
        <v>0</v>
      </c>
      <c r="AY22" s="52">
        <v>0</v>
      </c>
      <c r="AZ22" s="52">
        <v>0</v>
      </c>
      <c r="BA22" s="52">
        <v>0</v>
      </c>
      <c r="BB22" s="52">
        <v>0</v>
      </c>
      <c r="BC22" s="52">
        <v>0</v>
      </c>
      <c r="BD22" s="52">
        <v>0</v>
      </c>
      <c r="BE22" s="52">
        <v>1</v>
      </c>
      <c r="BF22" s="52">
        <v>0</v>
      </c>
      <c r="BG22" s="52">
        <v>0</v>
      </c>
      <c r="BH22" s="52">
        <v>1</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271225</v>
      </c>
      <c r="B23" s="52" t="s">
        <v>468</v>
      </c>
      <c r="C23" s="52" t="s">
        <v>627</v>
      </c>
      <c r="D23" s="52">
        <v>2</v>
      </c>
      <c r="E23" s="52">
        <v>1.9070321811680599</v>
      </c>
      <c r="F23" s="52">
        <v>22.453766004075501</v>
      </c>
      <c r="G23" s="52">
        <v>0</v>
      </c>
      <c r="H23" s="52">
        <v>1</v>
      </c>
      <c r="I23" s="52">
        <v>0</v>
      </c>
      <c r="J23" s="52">
        <v>0</v>
      </c>
      <c r="K23" s="52">
        <v>0</v>
      </c>
      <c r="L23" s="52">
        <v>1</v>
      </c>
      <c r="M23" s="52">
        <v>0</v>
      </c>
      <c r="N23" s="52">
        <v>0</v>
      </c>
      <c r="O23" s="52">
        <v>0</v>
      </c>
      <c r="P23" s="52">
        <v>0</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2</v>
      </c>
      <c r="AZ23" s="52">
        <v>0</v>
      </c>
      <c r="BA23" s="52">
        <v>0</v>
      </c>
      <c r="BB23" s="52">
        <v>0</v>
      </c>
      <c r="BC23" s="52">
        <v>0</v>
      </c>
      <c r="BD23" s="52">
        <v>0</v>
      </c>
      <c r="BE23" s="52">
        <v>2</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271233</v>
      </c>
      <c r="B24" s="52" t="s">
        <v>468</v>
      </c>
      <c r="C24" s="52" t="s">
        <v>628</v>
      </c>
      <c r="D24" s="52">
        <v>5</v>
      </c>
      <c r="E24" s="52">
        <v>2.7594275843418998</v>
      </c>
      <c r="F24" s="52">
        <v>32.490034460799798</v>
      </c>
      <c r="G24" s="52">
        <v>0</v>
      </c>
      <c r="H24" s="52">
        <v>1</v>
      </c>
      <c r="I24" s="52">
        <v>0</v>
      </c>
      <c r="J24" s="52">
        <v>1</v>
      </c>
      <c r="K24" s="52">
        <v>2</v>
      </c>
      <c r="L24" s="52">
        <v>1</v>
      </c>
      <c r="M24" s="52">
        <v>0</v>
      </c>
      <c r="N24" s="52">
        <v>0</v>
      </c>
      <c r="O24" s="52">
        <v>0</v>
      </c>
      <c r="P24" s="52">
        <v>3</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0</v>
      </c>
      <c r="AS24" s="52">
        <v>1</v>
      </c>
      <c r="AT24" s="52">
        <v>0</v>
      </c>
      <c r="AU24" s="52">
        <v>0</v>
      </c>
      <c r="AV24" s="52">
        <v>0</v>
      </c>
      <c r="AW24" s="52">
        <v>1</v>
      </c>
      <c r="AX24" s="52">
        <v>0</v>
      </c>
      <c r="AY24" s="52">
        <v>0</v>
      </c>
      <c r="AZ24" s="52">
        <v>1</v>
      </c>
      <c r="BA24" s="52">
        <v>0</v>
      </c>
      <c r="BB24" s="52">
        <v>1</v>
      </c>
      <c r="BC24" s="52">
        <v>0</v>
      </c>
      <c r="BD24" s="52">
        <v>0</v>
      </c>
      <c r="BE24" s="52">
        <v>0</v>
      </c>
      <c r="BF24" s="52">
        <v>1</v>
      </c>
      <c r="BG24" s="52">
        <v>1</v>
      </c>
      <c r="BH24" s="52">
        <v>2</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271241</v>
      </c>
      <c r="B25" s="52" t="s">
        <v>468</v>
      </c>
      <c r="C25" s="52" t="s">
        <v>645</v>
      </c>
      <c r="D25" s="52">
        <v>2</v>
      </c>
      <c r="E25" s="52">
        <v>1.7828966722233599</v>
      </c>
      <c r="F25" s="52">
        <v>20.992170495533099</v>
      </c>
      <c r="G25" s="52">
        <v>0</v>
      </c>
      <c r="H25" s="52">
        <v>0</v>
      </c>
      <c r="I25" s="52">
        <v>1</v>
      </c>
      <c r="J25" s="52">
        <v>0</v>
      </c>
      <c r="K25" s="52">
        <v>1</v>
      </c>
      <c r="L25" s="52">
        <v>0</v>
      </c>
      <c r="M25" s="52">
        <v>0</v>
      </c>
      <c r="N25" s="52">
        <v>0</v>
      </c>
      <c r="O25" s="52">
        <v>0</v>
      </c>
      <c r="P25" s="52">
        <v>0</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1</v>
      </c>
      <c r="AU25" s="52">
        <v>0</v>
      </c>
      <c r="AV25" s="52">
        <v>0</v>
      </c>
      <c r="AW25" s="52">
        <v>0</v>
      </c>
      <c r="AX25" s="52">
        <v>0</v>
      </c>
      <c r="AY25" s="52">
        <v>0</v>
      </c>
      <c r="AZ25" s="52">
        <v>0</v>
      </c>
      <c r="BA25" s="52">
        <v>1</v>
      </c>
      <c r="BB25" s="52">
        <v>0</v>
      </c>
      <c r="BC25" s="52">
        <v>0</v>
      </c>
      <c r="BD25" s="52">
        <v>0</v>
      </c>
      <c r="BE25" s="52">
        <v>0</v>
      </c>
      <c r="BF25" s="52">
        <v>1</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271268</v>
      </c>
      <c r="B26" s="52" t="s">
        <v>468</v>
      </c>
      <c r="C26" s="52" t="s">
        <v>630</v>
      </c>
      <c r="D26" s="52">
        <v>5</v>
      </c>
      <c r="E26" s="52">
        <v>2.6265194414969102</v>
      </c>
      <c r="F26" s="52">
        <v>30.925148262786099</v>
      </c>
      <c r="G26" s="52">
        <v>0</v>
      </c>
      <c r="H26" s="52">
        <v>1</v>
      </c>
      <c r="I26" s="52">
        <v>1</v>
      </c>
      <c r="J26" s="52">
        <v>0</v>
      </c>
      <c r="K26" s="52">
        <v>0</v>
      </c>
      <c r="L26" s="52">
        <v>1</v>
      </c>
      <c r="M26" s="52">
        <v>1</v>
      </c>
      <c r="N26" s="52">
        <v>1</v>
      </c>
      <c r="O26" s="52">
        <v>0</v>
      </c>
      <c r="P26" s="52">
        <v>3</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1</v>
      </c>
      <c r="AR26" s="52">
        <v>0</v>
      </c>
      <c r="AS26" s="52">
        <v>0</v>
      </c>
      <c r="AT26" s="52">
        <v>0</v>
      </c>
      <c r="AU26" s="52">
        <v>0</v>
      </c>
      <c r="AV26" s="52">
        <v>1</v>
      </c>
      <c r="AW26" s="52">
        <v>0</v>
      </c>
      <c r="AX26" s="52">
        <v>0</v>
      </c>
      <c r="AY26" s="52">
        <v>0</v>
      </c>
      <c r="AZ26" s="52">
        <v>0</v>
      </c>
      <c r="BA26" s="52">
        <v>1</v>
      </c>
      <c r="BB26" s="52">
        <v>2</v>
      </c>
      <c r="BC26" s="52">
        <v>1</v>
      </c>
      <c r="BD26" s="52">
        <v>0</v>
      </c>
      <c r="BE26" s="52">
        <v>2</v>
      </c>
      <c r="BF26" s="52">
        <v>1</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271284</v>
      </c>
      <c r="B27" s="52" t="s">
        <v>468</v>
      </c>
      <c r="C27" s="52" t="s">
        <v>631</v>
      </c>
      <c r="D27" s="52">
        <v>2</v>
      </c>
      <c r="E27" s="52">
        <v>1.77928028112628</v>
      </c>
      <c r="F27" s="52">
        <v>20.949590406809499</v>
      </c>
      <c r="G27" s="52">
        <v>0</v>
      </c>
      <c r="H27" s="52">
        <v>0</v>
      </c>
      <c r="I27" s="52">
        <v>1</v>
      </c>
      <c r="J27" s="52">
        <v>0</v>
      </c>
      <c r="K27" s="52">
        <v>1</v>
      </c>
      <c r="L27" s="52">
        <v>0</v>
      </c>
      <c r="M27" s="52">
        <v>0</v>
      </c>
      <c r="N27" s="52">
        <v>0</v>
      </c>
      <c r="O27" s="52">
        <v>0</v>
      </c>
      <c r="P27" s="52">
        <v>0</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2</v>
      </c>
      <c r="AT27" s="52">
        <v>0</v>
      </c>
      <c r="AU27" s="52">
        <v>0</v>
      </c>
      <c r="AV27" s="52">
        <v>0</v>
      </c>
      <c r="AW27" s="52">
        <v>0</v>
      </c>
      <c r="AX27" s="52">
        <v>0</v>
      </c>
      <c r="AY27" s="52">
        <v>0</v>
      </c>
      <c r="AZ27" s="52">
        <v>0</v>
      </c>
      <c r="BA27" s="52">
        <v>0</v>
      </c>
      <c r="BB27" s="52">
        <v>0</v>
      </c>
      <c r="BC27" s="52">
        <v>0</v>
      </c>
      <c r="BD27" s="52">
        <v>2</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271403</v>
      </c>
      <c r="B28" s="52" t="s">
        <v>173</v>
      </c>
      <c r="C28" s="52" t="s">
        <v>468</v>
      </c>
      <c r="D28" s="52">
        <v>12</v>
      </c>
      <c r="E28" s="52">
        <v>1.4608705814751901</v>
      </c>
      <c r="F28" s="52">
        <v>17.200572975433701</v>
      </c>
      <c r="G28" s="52">
        <v>0</v>
      </c>
      <c r="H28" s="52">
        <v>0</v>
      </c>
      <c r="I28" s="52">
        <v>3</v>
      </c>
      <c r="J28" s="52">
        <v>4</v>
      </c>
      <c r="K28" s="52">
        <v>3</v>
      </c>
      <c r="L28" s="52">
        <v>1</v>
      </c>
      <c r="M28" s="52">
        <v>1</v>
      </c>
      <c r="N28" s="52">
        <v>0</v>
      </c>
      <c r="O28" s="52">
        <v>0</v>
      </c>
      <c r="P28" s="52">
        <v>10</v>
      </c>
      <c r="Q28" s="52">
        <v>2</v>
      </c>
      <c r="R28" s="52">
        <v>0</v>
      </c>
      <c r="S28" s="52">
        <v>9</v>
      </c>
      <c r="T28" s="52">
        <v>3</v>
      </c>
      <c r="U28" s="52">
        <v>0</v>
      </c>
      <c r="V28" s="52">
        <v>3</v>
      </c>
      <c r="W28" s="52">
        <v>0</v>
      </c>
      <c r="X28" s="52">
        <v>0</v>
      </c>
      <c r="Y28" s="52">
        <v>2</v>
      </c>
      <c r="Z28" s="52">
        <v>1</v>
      </c>
      <c r="AA28" s="52">
        <v>0</v>
      </c>
      <c r="AB28" s="52">
        <v>8</v>
      </c>
      <c r="AC28" s="52">
        <v>0</v>
      </c>
      <c r="AD28" s="52">
        <v>3</v>
      </c>
      <c r="AE28" s="52">
        <v>0</v>
      </c>
      <c r="AF28" s="52">
        <v>0</v>
      </c>
      <c r="AG28" s="52">
        <v>1</v>
      </c>
      <c r="AH28" s="52">
        <v>0</v>
      </c>
      <c r="AI28" s="52">
        <v>6</v>
      </c>
      <c r="AJ28" s="52">
        <v>0</v>
      </c>
      <c r="AK28" s="52">
        <v>2</v>
      </c>
      <c r="AL28" s="52">
        <v>2</v>
      </c>
      <c r="AM28" s="52">
        <v>1</v>
      </c>
      <c r="AN28" s="52">
        <v>1</v>
      </c>
      <c r="AO28" s="52">
        <v>0</v>
      </c>
      <c r="AP28" s="52">
        <v>0</v>
      </c>
      <c r="AQ28" s="52">
        <v>1</v>
      </c>
      <c r="AR28" s="52">
        <v>1</v>
      </c>
      <c r="AS28" s="52">
        <v>0</v>
      </c>
      <c r="AT28" s="52">
        <v>0</v>
      </c>
      <c r="AU28" s="52">
        <v>3</v>
      </c>
      <c r="AV28" s="52">
        <v>1</v>
      </c>
      <c r="AW28" s="52">
        <v>1</v>
      </c>
      <c r="AX28" s="52">
        <v>0</v>
      </c>
      <c r="AY28" s="52">
        <v>1</v>
      </c>
      <c r="AZ28" s="52">
        <v>1</v>
      </c>
      <c r="BA28" s="52">
        <v>0</v>
      </c>
      <c r="BB28" s="52">
        <v>3</v>
      </c>
      <c r="BC28" s="52">
        <v>3</v>
      </c>
      <c r="BD28" s="52">
        <v>1</v>
      </c>
      <c r="BE28" s="52">
        <v>0</v>
      </c>
      <c r="BF28" s="52">
        <v>1</v>
      </c>
      <c r="BG28" s="52">
        <v>3</v>
      </c>
      <c r="BH28" s="52">
        <v>0</v>
      </c>
      <c r="BI28" s="52">
        <v>3</v>
      </c>
      <c r="BJ28" s="52">
        <v>1</v>
      </c>
      <c r="BK28" s="52">
        <v>4</v>
      </c>
      <c r="BL28" s="52">
        <v>8</v>
      </c>
      <c r="BM28" s="52">
        <v>3</v>
      </c>
      <c r="BN28" s="52">
        <v>3</v>
      </c>
      <c r="BO28" s="52">
        <v>0</v>
      </c>
      <c r="BP28" s="52">
        <v>0</v>
      </c>
      <c r="BQ28" s="52">
        <v>0</v>
      </c>
      <c r="BR28" s="52">
        <v>1</v>
      </c>
      <c r="BS28" s="52">
        <v>2</v>
      </c>
      <c r="BT28" s="52">
        <v>8</v>
      </c>
      <c r="BU28" s="52">
        <v>2</v>
      </c>
      <c r="BV28" s="52">
        <v>0</v>
      </c>
    </row>
    <row r="29" spans="1:74" s="52" customFormat="1" x14ac:dyDescent="0.2">
      <c r="A29" s="52">
        <v>271411</v>
      </c>
      <c r="B29" s="52" t="s">
        <v>468</v>
      </c>
      <c r="C29" s="52" t="s">
        <v>632</v>
      </c>
      <c r="D29" s="52">
        <v>3</v>
      </c>
      <c r="E29" s="52">
        <v>2.04379164225471</v>
      </c>
      <c r="F29" s="52">
        <v>24.063998368482899</v>
      </c>
      <c r="G29" s="52">
        <v>0</v>
      </c>
      <c r="H29" s="52">
        <v>0</v>
      </c>
      <c r="I29" s="52">
        <v>0</v>
      </c>
      <c r="J29" s="52">
        <v>0</v>
      </c>
      <c r="K29" s="52">
        <v>1</v>
      </c>
      <c r="L29" s="52">
        <v>1</v>
      </c>
      <c r="M29" s="52">
        <v>1</v>
      </c>
      <c r="N29" s="52">
        <v>0</v>
      </c>
      <c r="O29" s="52">
        <v>0</v>
      </c>
      <c r="P29" s="52">
        <v>2</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1</v>
      </c>
      <c r="AR29" s="52">
        <v>0</v>
      </c>
      <c r="AS29" s="52">
        <v>0</v>
      </c>
      <c r="AT29" s="52">
        <v>0</v>
      </c>
      <c r="AU29" s="52">
        <v>1</v>
      </c>
      <c r="AV29" s="52">
        <v>0</v>
      </c>
      <c r="AW29" s="52">
        <v>0</v>
      </c>
      <c r="AX29" s="52">
        <v>0</v>
      </c>
      <c r="AY29" s="52">
        <v>0</v>
      </c>
      <c r="AZ29" s="52">
        <v>0</v>
      </c>
      <c r="BA29" s="52">
        <v>0</v>
      </c>
      <c r="BB29" s="52">
        <v>1</v>
      </c>
      <c r="BC29" s="52">
        <v>1</v>
      </c>
      <c r="BD29" s="52">
        <v>0</v>
      </c>
      <c r="BE29" s="52">
        <v>0</v>
      </c>
      <c r="BF29" s="52">
        <v>0</v>
      </c>
      <c r="BG29" s="52">
        <v>0</v>
      </c>
      <c r="BH29" s="52">
        <v>0</v>
      </c>
      <c r="BI29" s="52">
        <v>1</v>
      </c>
      <c r="BJ29" s="52">
        <v>1</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271420</v>
      </c>
      <c r="B30" s="52" t="s">
        <v>468</v>
      </c>
      <c r="C30" s="52" t="s">
        <v>642</v>
      </c>
      <c r="D30" s="52">
        <v>4</v>
      </c>
      <c r="E30" s="52">
        <v>3.3271503788792498</v>
      </c>
      <c r="F30" s="52">
        <v>39.174512525513698</v>
      </c>
      <c r="G30" s="52">
        <v>0</v>
      </c>
      <c r="H30" s="52">
        <v>0</v>
      </c>
      <c r="I30" s="52">
        <v>1</v>
      </c>
      <c r="J30" s="52">
        <v>2</v>
      </c>
      <c r="K30" s="52">
        <v>1</v>
      </c>
      <c r="L30" s="52">
        <v>0</v>
      </c>
      <c r="M30" s="52">
        <v>0</v>
      </c>
      <c r="N30" s="52">
        <v>0</v>
      </c>
      <c r="O30" s="52">
        <v>0</v>
      </c>
      <c r="P30" s="52">
        <v>4</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1</v>
      </c>
      <c r="AW30" s="52">
        <v>1</v>
      </c>
      <c r="AX30" s="52">
        <v>0</v>
      </c>
      <c r="AY30" s="52">
        <v>0</v>
      </c>
      <c r="AZ30" s="52">
        <v>0</v>
      </c>
      <c r="BA30" s="52">
        <v>0</v>
      </c>
      <c r="BB30" s="52">
        <v>2</v>
      </c>
      <c r="BC30" s="52">
        <v>1</v>
      </c>
      <c r="BD30" s="52">
        <v>1</v>
      </c>
      <c r="BE30" s="52">
        <v>0</v>
      </c>
      <c r="BF30" s="52">
        <v>1</v>
      </c>
      <c r="BG30" s="52">
        <v>1</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271446</v>
      </c>
      <c r="B31" s="52" t="s">
        <v>468</v>
      </c>
      <c r="C31" s="52" t="s">
        <v>634</v>
      </c>
      <c r="D31" s="52">
        <v>2</v>
      </c>
      <c r="E31" s="52">
        <v>1.46911911617794</v>
      </c>
      <c r="F31" s="52">
        <v>17.297692819514499</v>
      </c>
      <c r="G31" s="52">
        <v>0</v>
      </c>
      <c r="H31" s="52">
        <v>0</v>
      </c>
      <c r="I31" s="52">
        <v>0</v>
      </c>
      <c r="J31" s="52">
        <v>1</v>
      </c>
      <c r="K31" s="52">
        <v>1</v>
      </c>
      <c r="L31" s="52">
        <v>0</v>
      </c>
      <c r="M31" s="52">
        <v>0</v>
      </c>
      <c r="N31" s="52">
        <v>0</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1</v>
      </c>
      <c r="AS31" s="52">
        <v>0</v>
      </c>
      <c r="AT31" s="52">
        <v>0</v>
      </c>
      <c r="AU31" s="52">
        <v>1</v>
      </c>
      <c r="AV31" s="52">
        <v>0</v>
      </c>
      <c r="AW31" s="52">
        <v>0</v>
      </c>
      <c r="AX31" s="52">
        <v>0</v>
      </c>
      <c r="AY31" s="52">
        <v>0</v>
      </c>
      <c r="AZ31" s="52">
        <v>0</v>
      </c>
      <c r="BA31" s="52">
        <v>0</v>
      </c>
      <c r="BB31" s="52">
        <v>0</v>
      </c>
      <c r="BC31" s="52">
        <v>0</v>
      </c>
      <c r="BD31" s="52">
        <v>0</v>
      </c>
      <c r="BE31" s="52">
        <v>0</v>
      </c>
      <c r="BF31" s="52">
        <v>0</v>
      </c>
      <c r="BG31" s="52">
        <v>1</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271454</v>
      </c>
      <c r="B32" s="52" t="s">
        <v>468</v>
      </c>
      <c r="C32" s="52" t="s">
        <v>635</v>
      </c>
      <c r="D32" s="52">
        <v>3</v>
      </c>
      <c r="E32" s="52">
        <v>2.1988976193268401</v>
      </c>
      <c r="F32" s="52">
        <v>25.890246163041901</v>
      </c>
      <c r="G32" s="52">
        <v>0</v>
      </c>
      <c r="H32" s="52">
        <v>0</v>
      </c>
      <c r="I32" s="52">
        <v>2</v>
      </c>
      <c r="J32" s="52">
        <v>1</v>
      </c>
      <c r="K32" s="52">
        <v>0</v>
      </c>
      <c r="L32" s="52">
        <v>0</v>
      </c>
      <c r="M32" s="52">
        <v>0</v>
      </c>
      <c r="N32" s="52">
        <v>0</v>
      </c>
      <c r="O32" s="52">
        <v>0</v>
      </c>
      <c r="P32" s="52">
        <v>3</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1</v>
      </c>
      <c r="AV32" s="52">
        <v>0</v>
      </c>
      <c r="AW32" s="52">
        <v>0</v>
      </c>
      <c r="AX32" s="52">
        <v>0</v>
      </c>
      <c r="AY32" s="52">
        <v>1</v>
      </c>
      <c r="AZ32" s="52">
        <v>1</v>
      </c>
      <c r="BA32" s="52">
        <v>0</v>
      </c>
      <c r="BB32" s="52">
        <v>0</v>
      </c>
      <c r="BC32" s="52">
        <v>1</v>
      </c>
      <c r="BD32" s="52">
        <v>0</v>
      </c>
      <c r="BE32" s="52">
        <v>0</v>
      </c>
      <c r="BF32" s="52">
        <v>0</v>
      </c>
      <c r="BG32" s="52">
        <v>1</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272027</v>
      </c>
      <c r="B33" s="52" t="s">
        <v>253</v>
      </c>
      <c r="C33" s="52" t="s">
        <v>468</v>
      </c>
      <c r="D33" s="52">
        <v>5</v>
      </c>
      <c r="E33" s="52">
        <v>2.6399712771125099</v>
      </c>
      <c r="F33" s="52">
        <v>31.083532778905301</v>
      </c>
      <c r="G33" s="52">
        <v>0</v>
      </c>
      <c r="H33" s="52">
        <v>0</v>
      </c>
      <c r="I33" s="52">
        <v>1</v>
      </c>
      <c r="J33" s="52">
        <v>1</v>
      </c>
      <c r="K33" s="52">
        <v>2</v>
      </c>
      <c r="L33" s="52">
        <v>1</v>
      </c>
      <c r="M33" s="52">
        <v>0</v>
      </c>
      <c r="N33" s="52">
        <v>0</v>
      </c>
      <c r="O33" s="52">
        <v>0</v>
      </c>
      <c r="P33" s="52">
        <v>2</v>
      </c>
      <c r="Q33" s="52">
        <v>3</v>
      </c>
      <c r="R33" s="52">
        <v>0</v>
      </c>
      <c r="S33" s="52">
        <v>3</v>
      </c>
      <c r="T33" s="52">
        <v>2</v>
      </c>
      <c r="U33" s="52">
        <v>0</v>
      </c>
      <c r="V33" s="52">
        <v>2</v>
      </c>
      <c r="W33" s="52">
        <v>1</v>
      </c>
      <c r="X33" s="52">
        <v>1</v>
      </c>
      <c r="Y33" s="52">
        <v>0</v>
      </c>
      <c r="Z33" s="52">
        <v>0</v>
      </c>
      <c r="AA33" s="52">
        <v>0</v>
      </c>
      <c r="AB33" s="52">
        <v>4</v>
      </c>
      <c r="AC33" s="52">
        <v>0</v>
      </c>
      <c r="AD33" s="52">
        <v>0</v>
      </c>
      <c r="AE33" s="52">
        <v>0</v>
      </c>
      <c r="AF33" s="52">
        <v>0</v>
      </c>
      <c r="AG33" s="52">
        <v>1</v>
      </c>
      <c r="AH33" s="52">
        <v>0</v>
      </c>
      <c r="AI33" s="52">
        <v>4</v>
      </c>
      <c r="AJ33" s="52">
        <v>0</v>
      </c>
      <c r="AK33" s="52">
        <v>0</v>
      </c>
      <c r="AL33" s="52">
        <v>0</v>
      </c>
      <c r="AM33" s="52">
        <v>0</v>
      </c>
      <c r="AN33" s="52">
        <v>1</v>
      </c>
      <c r="AO33" s="52">
        <v>0</v>
      </c>
      <c r="AP33" s="52">
        <v>0</v>
      </c>
      <c r="AQ33" s="52">
        <v>0</v>
      </c>
      <c r="AR33" s="52">
        <v>0</v>
      </c>
      <c r="AS33" s="52">
        <v>0</v>
      </c>
      <c r="AT33" s="52">
        <v>0</v>
      </c>
      <c r="AU33" s="52">
        <v>0</v>
      </c>
      <c r="AV33" s="52">
        <v>0</v>
      </c>
      <c r="AW33" s="52">
        <v>3</v>
      </c>
      <c r="AX33" s="52">
        <v>0</v>
      </c>
      <c r="AY33" s="52">
        <v>0</v>
      </c>
      <c r="AZ33" s="52">
        <v>0</v>
      </c>
      <c r="BA33" s="52">
        <v>0</v>
      </c>
      <c r="BB33" s="52">
        <v>2</v>
      </c>
      <c r="BC33" s="52">
        <v>1</v>
      </c>
      <c r="BD33" s="52">
        <v>1</v>
      </c>
      <c r="BE33" s="52">
        <v>1</v>
      </c>
      <c r="BF33" s="52">
        <v>1</v>
      </c>
      <c r="BG33" s="52">
        <v>1</v>
      </c>
      <c r="BH33" s="52">
        <v>0</v>
      </c>
      <c r="BI33" s="52">
        <v>0</v>
      </c>
      <c r="BJ33" s="52">
        <v>0</v>
      </c>
      <c r="BK33" s="52">
        <v>3</v>
      </c>
      <c r="BL33" s="52">
        <v>6</v>
      </c>
      <c r="BM33" s="52">
        <v>3</v>
      </c>
      <c r="BN33" s="52">
        <v>0</v>
      </c>
      <c r="BO33" s="52">
        <v>0</v>
      </c>
      <c r="BP33" s="52">
        <v>0</v>
      </c>
      <c r="BQ33" s="52">
        <v>0</v>
      </c>
      <c r="BR33" s="52">
        <v>0</v>
      </c>
      <c r="BS33" s="52">
        <v>3</v>
      </c>
      <c r="BT33" s="52">
        <v>2</v>
      </c>
      <c r="BU33" s="52">
        <v>0</v>
      </c>
      <c r="BV33" s="52">
        <v>0</v>
      </c>
    </row>
    <row r="34" spans="1:74" s="52" customFormat="1" x14ac:dyDescent="0.2">
      <c r="A34" s="52">
        <v>272035</v>
      </c>
      <c r="B34" s="52" t="s">
        <v>174</v>
      </c>
      <c r="C34" s="52" t="s">
        <v>468</v>
      </c>
      <c r="D34" s="52">
        <v>6</v>
      </c>
      <c r="E34" s="52">
        <v>1.4716883945106001</v>
      </c>
      <c r="F34" s="52">
        <v>17.327943999882901</v>
      </c>
      <c r="G34" s="52">
        <v>0</v>
      </c>
      <c r="H34" s="52">
        <v>2</v>
      </c>
      <c r="I34" s="52">
        <v>0</v>
      </c>
      <c r="J34" s="52">
        <v>0</v>
      </c>
      <c r="K34" s="52">
        <v>0</v>
      </c>
      <c r="L34" s="52">
        <v>0</v>
      </c>
      <c r="M34" s="52">
        <v>0</v>
      </c>
      <c r="N34" s="52">
        <v>4</v>
      </c>
      <c r="O34" s="52">
        <v>0</v>
      </c>
      <c r="P34" s="52">
        <v>2</v>
      </c>
      <c r="Q34" s="52">
        <v>4</v>
      </c>
      <c r="R34" s="52">
        <v>0</v>
      </c>
      <c r="S34" s="52">
        <v>0</v>
      </c>
      <c r="T34" s="52">
        <v>6</v>
      </c>
      <c r="U34" s="52">
        <v>0</v>
      </c>
      <c r="V34" s="52">
        <v>6</v>
      </c>
      <c r="W34" s="52">
        <v>0</v>
      </c>
      <c r="X34" s="52">
        <v>0</v>
      </c>
      <c r="Y34" s="52">
        <v>5</v>
      </c>
      <c r="Z34" s="52">
        <v>1</v>
      </c>
      <c r="AA34" s="52">
        <v>0</v>
      </c>
      <c r="AB34" s="52">
        <v>5</v>
      </c>
      <c r="AC34" s="52">
        <v>0</v>
      </c>
      <c r="AD34" s="52">
        <v>0</v>
      </c>
      <c r="AE34" s="52">
        <v>0</v>
      </c>
      <c r="AF34" s="52">
        <v>0</v>
      </c>
      <c r="AG34" s="52">
        <v>1</v>
      </c>
      <c r="AH34" s="52">
        <v>0</v>
      </c>
      <c r="AI34" s="52">
        <v>2</v>
      </c>
      <c r="AJ34" s="52">
        <v>1</v>
      </c>
      <c r="AK34" s="52">
        <v>0</v>
      </c>
      <c r="AL34" s="52">
        <v>2</v>
      </c>
      <c r="AM34" s="52">
        <v>0</v>
      </c>
      <c r="AN34" s="52">
        <v>1</v>
      </c>
      <c r="AO34" s="52">
        <v>0</v>
      </c>
      <c r="AP34" s="52">
        <v>1</v>
      </c>
      <c r="AQ34" s="52">
        <v>1</v>
      </c>
      <c r="AR34" s="52">
        <v>0</v>
      </c>
      <c r="AS34" s="52">
        <v>0</v>
      </c>
      <c r="AT34" s="52">
        <v>0</v>
      </c>
      <c r="AU34" s="52">
        <v>0</v>
      </c>
      <c r="AV34" s="52">
        <v>1</v>
      </c>
      <c r="AW34" s="52">
        <v>1</v>
      </c>
      <c r="AX34" s="52">
        <v>0</v>
      </c>
      <c r="AY34" s="52">
        <v>0</v>
      </c>
      <c r="AZ34" s="52">
        <v>0</v>
      </c>
      <c r="BA34" s="52">
        <v>0</v>
      </c>
      <c r="BB34" s="52">
        <v>2</v>
      </c>
      <c r="BC34" s="52">
        <v>3</v>
      </c>
      <c r="BD34" s="52">
        <v>0</v>
      </c>
      <c r="BE34" s="52">
        <v>0</v>
      </c>
      <c r="BF34" s="52">
        <v>0</v>
      </c>
      <c r="BG34" s="52">
        <v>1</v>
      </c>
      <c r="BH34" s="52">
        <v>1</v>
      </c>
      <c r="BI34" s="52">
        <v>1</v>
      </c>
      <c r="BJ34" s="52">
        <v>0</v>
      </c>
      <c r="BK34" s="52">
        <v>2</v>
      </c>
      <c r="BL34" s="52">
        <v>10</v>
      </c>
      <c r="BM34" s="52">
        <v>0</v>
      </c>
      <c r="BN34" s="52">
        <v>0</v>
      </c>
      <c r="BO34" s="52">
        <v>1</v>
      </c>
      <c r="BP34" s="52">
        <v>0</v>
      </c>
      <c r="BQ34" s="52">
        <v>0</v>
      </c>
      <c r="BR34" s="52">
        <v>0</v>
      </c>
      <c r="BS34" s="52">
        <v>2</v>
      </c>
      <c r="BT34" s="52">
        <v>4</v>
      </c>
      <c r="BU34" s="52">
        <v>0</v>
      </c>
      <c r="BV34" s="52">
        <v>0</v>
      </c>
    </row>
    <row r="35" spans="1:74" s="52" customFormat="1" x14ac:dyDescent="0.2">
      <c r="A35" s="52">
        <v>272043</v>
      </c>
      <c r="B35" s="52" t="s">
        <v>175</v>
      </c>
      <c r="C35" s="52" t="s">
        <v>468</v>
      </c>
      <c r="D35" s="52">
        <v>3</v>
      </c>
      <c r="E35" s="52">
        <v>2.9105302986204098</v>
      </c>
      <c r="F35" s="52">
        <v>34.269147064401601</v>
      </c>
      <c r="G35" s="52">
        <v>1</v>
      </c>
      <c r="H35" s="52">
        <v>0</v>
      </c>
      <c r="I35" s="52">
        <v>0</v>
      </c>
      <c r="J35" s="52">
        <v>0</v>
      </c>
      <c r="K35" s="52">
        <v>1</v>
      </c>
      <c r="L35" s="52">
        <v>0</v>
      </c>
      <c r="M35" s="52">
        <v>1</v>
      </c>
      <c r="N35" s="52">
        <v>0</v>
      </c>
      <c r="O35" s="52">
        <v>0</v>
      </c>
      <c r="P35" s="52">
        <v>3</v>
      </c>
      <c r="Q35" s="52">
        <v>0</v>
      </c>
      <c r="R35" s="52">
        <v>0</v>
      </c>
      <c r="S35" s="52">
        <v>1</v>
      </c>
      <c r="T35" s="52">
        <v>2</v>
      </c>
      <c r="U35" s="52">
        <v>1</v>
      </c>
      <c r="V35" s="52">
        <v>1</v>
      </c>
      <c r="W35" s="52">
        <v>0</v>
      </c>
      <c r="X35" s="52">
        <v>0</v>
      </c>
      <c r="Y35" s="52">
        <v>1</v>
      </c>
      <c r="Z35" s="52">
        <v>0</v>
      </c>
      <c r="AA35" s="52">
        <v>0</v>
      </c>
      <c r="AB35" s="52">
        <v>1</v>
      </c>
      <c r="AC35" s="52">
        <v>1</v>
      </c>
      <c r="AD35" s="52">
        <v>0</v>
      </c>
      <c r="AE35" s="52">
        <v>0</v>
      </c>
      <c r="AF35" s="52">
        <v>1</v>
      </c>
      <c r="AG35" s="52">
        <v>0</v>
      </c>
      <c r="AH35" s="52">
        <v>0</v>
      </c>
      <c r="AI35" s="52">
        <v>2</v>
      </c>
      <c r="AJ35" s="52">
        <v>0</v>
      </c>
      <c r="AK35" s="52">
        <v>0</v>
      </c>
      <c r="AL35" s="52">
        <v>1</v>
      </c>
      <c r="AM35" s="52">
        <v>0</v>
      </c>
      <c r="AN35" s="52">
        <v>0</v>
      </c>
      <c r="AO35" s="52">
        <v>0</v>
      </c>
      <c r="AP35" s="52">
        <v>0</v>
      </c>
      <c r="AQ35" s="52">
        <v>0</v>
      </c>
      <c r="AR35" s="52">
        <v>0</v>
      </c>
      <c r="AS35" s="52">
        <v>1</v>
      </c>
      <c r="AT35" s="52">
        <v>0</v>
      </c>
      <c r="AU35" s="52">
        <v>0</v>
      </c>
      <c r="AV35" s="52">
        <v>0</v>
      </c>
      <c r="AW35" s="52">
        <v>1</v>
      </c>
      <c r="AX35" s="52">
        <v>0</v>
      </c>
      <c r="AY35" s="52">
        <v>0</v>
      </c>
      <c r="AZ35" s="52">
        <v>0</v>
      </c>
      <c r="BA35" s="52">
        <v>1</v>
      </c>
      <c r="BB35" s="52">
        <v>0</v>
      </c>
      <c r="BC35" s="52">
        <v>1</v>
      </c>
      <c r="BD35" s="52">
        <v>1</v>
      </c>
      <c r="BE35" s="52">
        <v>1</v>
      </c>
      <c r="BF35" s="52">
        <v>0</v>
      </c>
      <c r="BG35" s="52">
        <v>0</v>
      </c>
      <c r="BH35" s="52">
        <v>0</v>
      </c>
      <c r="BI35" s="52">
        <v>0</v>
      </c>
      <c r="BJ35" s="52">
        <v>0</v>
      </c>
      <c r="BK35" s="52">
        <v>3</v>
      </c>
      <c r="BL35" s="52">
        <v>1</v>
      </c>
      <c r="BM35" s="52">
        <v>1</v>
      </c>
      <c r="BN35" s="52">
        <v>1</v>
      </c>
      <c r="BO35" s="52">
        <v>0</v>
      </c>
      <c r="BP35" s="52">
        <v>1</v>
      </c>
      <c r="BQ35" s="52">
        <v>0</v>
      </c>
      <c r="BR35" s="52">
        <v>0</v>
      </c>
      <c r="BS35" s="52">
        <v>0</v>
      </c>
      <c r="BT35" s="52">
        <v>3</v>
      </c>
      <c r="BU35" s="52">
        <v>0</v>
      </c>
      <c r="BV35" s="52">
        <v>0</v>
      </c>
    </row>
    <row r="36" spans="1:74" s="52" customFormat="1" x14ac:dyDescent="0.2">
      <c r="A36" s="52">
        <v>272051</v>
      </c>
      <c r="B36" s="52" t="s">
        <v>176</v>
      </c>
      <c r="C36" s="52" t="s">
        <v>468</v>
      </c>
      <c r="D36" s="52">
        <v>5</v>
      </c>
      <c r="E36" s="52">
        <v>1.31124841338942</v>
      </c>
      <c r="F36" s="52">
        <v>15.438892609262499</v>
      </c>
      <c r="G36" s="52">
        <v>0</v>
      </c>
      <c r="H36" s="52">
        <v>0</v>
      </c>
      <c r="I36" s="52">
        <v>2</v>
      </c>
      <c r="J36" s="52">
        <v>0</v>
      </c>
      <c r="K36" s="52">
        <v>2</v>
      </c>
      <c r="L36" s="52">
        <v>1</v>
      </c>
      <c r="M36" s="52">
        <v>0</v>
      </c>
      <c r="N36" s="52">
        <v>0</v>
      </c>
      <c r="O36" s="52">
        <v>0</v>
      </c>
      <c r="P36" s="52">
        <v>3</v>
      </c>
      <c r="Q36" s="52">
        <v>2</v>
      </c>
      <c r="R36" s="52">
        <v>0</v>
      </c>
      <c r="S36" s="52">
        <v>3</v>
      </c>
      <c r="T36" s="52">
        <v>2</v>
      </c>
      <c r="U36" s="52">
        <v>0</v>
      </c>
      <c r="V36" s="52">
        <v>2</v>
      </c>
      <c r="W36" s="52">
        <v>0</v>
      </c>
      <c r="X36" s="52">
        <v>0</v>
      </c>
      <c r="Y36" s="52">
        <v>2</v>
      </c>
      <c r="Z36" s="52">
        <v>0</v>
      </c>
      <c r="AA36" s="52">
        <v>0</v>
      </c>
      <c r="AB36" s="52">
        <v>4</v>
      </c>
      <c r="AC36" s="52">
        <v>0</v>
      </c>
      <c r="AD36" s="52">
        <v>0</v>
      </c>
      <c r="AE36" s="52">
        <v>0</v>
      </c>
      <c r="AF36" s="52">
        <v>0</v>
      </c>
      <c r="AG36" s="52">
        <v>1</v>
      </c>
      <c r="AH36" s="52">
        <v>0</v>
      </c>
      <c r="AI36" s="52">
        <v>5</v>
      </c>
      <c r="AJ36" s="52">
        <v>0</v>
      </c>
      <c r="AK36" s="52">
        <v>0</v>
      </c>
      <c r="AL36" s="52">
        <v>0</v>
      </c>
      <c r="AM36" s="52">
        <v>0</v>
      </c>
      <c r="AN36" s="52">
        <v>0</v>
      </c>
      <c r="AO36" s="52">
        <v>0</v>
      </c>
      <c r="AP36" s="52">
        <v>0</v>
      </c>
      <c r="AQ36" s="52">
        <v>0</v>
      </c>
      <c r="AR36" s="52">
        <v>1</v>
      </c>
      <c r="AS36" s="52">
        <v>0</v>
      </c>
      <c r="AT36" s="52">
        <v>0</v>
      </c>
      <c r="AU36" s="52">
        <v>0</v>
      </c>
      <c r="AV36" s="52">
        <v>1</v>
      </c>
      <c r="AW36" s="52">
        <v>0</v>
      </c>
      <c r="AX36" s="52">
        <v>1</v>
      </c>
      <c r="AY36" s="52">
        <v>1</v>
      </c>
      <c r="AZ36" s="52">
        <v>0</v>
      </c>
      <c r="BA36" s="52">
        <v>1</v>
      </c>
      <c r="BB36" s="52">
        <v>0</v>
      </c>
      <c r="BC36" s="52">
        <v>1</v>
      </c>
      <c r="BD36" s="52">
        <v>2</v>
      </c>
      <c r="BE36" s="52">
        <v>0</v>
      </c>
      <c r="BF36" s="52">
        <v>0</v>
      </c>
      <c r="BG36" s="52">
        <v>1</v>
      </c>
      <c r="BH36" s="52">
        <v>0</v>
      </c>
      <c r="BI36" s="52">
        <v>1</v>
      </c>
      <c r="BJ36" s="52">
        <v>0</v>
      </c>
      <c r="BK36" s="52">
        <v>0</v>
      </c>
      <c r="BL36" s="52">
        <v>2</v>
      </c>
      <c r="BM36" s="52">
        <v>0</v>
      </c>
      <c r="BN36" s="52">
        <v>5</v>
      </c>
      <c r="BO36" s="52">
        <v>1</v>
      </c>
      <c r="BP36" s="52">
        <v>0</v>
      </c>
      <c r="BQ36" s="52">
        <v>0</v>
      </c>
      <c r="BR36" s="52">
        <v>0</v>
      </c>
      <c r="BS36" s="52">
        <v>2</v>
      </c>
      <c r="BT36" s="52">
        <v>3</v>
      </c>
      <c r="BU36" s="52">
        <v>0</v>
      </c>
      <c r="BV36" s="52">
        <v>0</v>
      </c>
    </row>
    <row r="37" spans="1:74" s="52" customFormat="1" x14ac:dyDescent="0.2">
      <c r="A37" s="52">
        <v>272060</v>
      </c>
      <c r="B37" s="52" t="s">
        <v>262</v>
      </c>
      <c r="C37" s="52" t="s">
        <v>468</v>
      </c>
      <c r="D37" s="52">
        <v>2</v>
      </c>
      <c r="E37" s="52">
        <v>2.72918315548156</v>
      </c>
      <c r="F37" s="52">
        <v>32.133930701637802</v>
      </c>
      <c r="G37" s="52">
        <v>0</v>
      </c>
      <c r="H37" s="52">
        <v>0</v>
      </c>
      <c r="I37" s="52">
        <v>1</v>
      </c>
      <c r="J37" s="52">
        <v>0</v>
      </c>
      <c r="K37" s="52">
        <v>1</v>
      </c>
      <c r="L37" s="52">
        <v>0</v>
      </c>
      <c r="M37" s="52">
        <v>0</v>
      </c>
      <c r="N37" s="52">
        <v>0</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1</v>
      </c>
      <c r="AS37" s="52">
        <v>0</v>
      </c>
      <c r="AT37" s="52">
        <v>0</v>
      </c>
      <c r="AU37" s="52">
        <v>0</v>
      </c>
      <c r="AV37" s="52">
        <v>0</v>
      </c>
      <c r="AW37" s="52">
        <v>0</v>
      </c>
      <c r="AX37" s="52">
        <v>0</v>
      </c>
      <c r="AY37" s="52">
        <v>0</v>
      </c>
      <c r="AZ37" s="52">
        <v>0</v>
      </c>
      <c r="BA37" s="52">
        <v>0</v>
      </c>
      <c r="BB37" s="52">
        <v>1</v>
      </c>
      <c r="BC37" s="52">
        <v>0</v>
      </c>
      <c r="BD37" s="52">
        <v>0</v>
      </c>
      <c r="BE37" s="52">
        <v>0</v>
      </c>
      <c r="BF37" s="52">
        <v>0</v>
      </c>
      <c r="BG37" s="52">
        <v>0</v>
      </c>
      <c r="BH37" s="52">
        <v>1</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272078</v>
      </c>
      <c r="B38" s="52" t="s">
        <v>177</v>
      </c>
      <c r="C38" s="52" t="s">
        <v>468</v>
      </c>
      <c r="D38" s="52">
        <v>4</v>
      </c>
      <c r="E38" s="52">
        <v>1.1476773878862701</v>
      </c>
      <c r="F38" s="52">
        <v>13.512975696080201</v>
      </c>
      <c r="G38" s="52">
        <v>0</v>
      </c>
      <c r="H38" s="52">
        <v>0</v>
      </c>
      <c r="I38" s="52">
        <v>0</v>
      </c>
      <c r="J38" s="52">
        <v>2</v>
      </c>
      <c r="K38" s="52">
        <v>0</v>
      </c>
      <c r="L38" s="52">
        <v>0</v>
      </c>
      <c r="M38" s="52">
        <v>1</v>
      </c>
      <c r="N38" s="52">
        <v>1</v>
      </c>
      <c r="O38" s="52">
        <v>0</v>
      </c>
      <c r="P38" s="52">
        <v>4</v>
      </c>
      <c r="Q38" s="52">
        <v>0</v>
      </c>
      <c r="R38" s="52">
        <v>0</v>
      </c>
      <c r="S38" s="52">
        <v>1</v>
      </c>
      <c r="T38" s="52">
        <v>3</v>
      </c>
      <c r="U38" s="52">
        <v>0</v>
      </c>
      <c r="V38" s="52">
        <v>3</v>
      </c>
      <c r="W38" s="52">
        <v>2</v>
      </c>
      <c r="X38" s="52">
        <v>0</v>
      </c>
      <c r="Y38" s="52">
        <v>1</v>
      </c>
      <c r="Z38" s="52">
        <v>0</v>
      </c>
      <c r="AA38" s="52">
        <v>0</v>
      </c>
      <c r="AB38" s="52">
        <v>4</v>
      </c>
      <c r="AC38" s="52">
        <v>0</v>
      </c>
      <c r="AD38" s="52">
        <v>0</v>
      </c>
      <c r="AE38" s="52">
        <v>0</v>
      </c>
      <c r="AF38" s="52">
        <v>0</v>
      </c>
      <c r="AG38" s="52">
        <v>0</v>
      </c>
      <c r="AH38" s="52">
        <v>0</v>
      </c>
      <c r="AI38" s="52">
        <v>3</v>
      </c>
      <c r="AJ38" s="52">
        <v>0</v>
      </c>
      <c r="AK38" s="52">
        <v>0</v>
      </c>
      <c r="AL38" s="52">
        <v>1</v>
      </c>
      <c r="AM38" s="52">
        <v>0</v>
      </c>
      <c r="AN38" s="52">
        <v>0</v>
      </c>
      <c r="AO38" s="52">
        <v>0</v>
      </c>
      <c r="AP38" s="52">
        <v>0</v>
      </c>
      <c r="AQ38" s="52">
        <v>0</v>
      </c>
      <c r="AR38" s="52">
        <v>1</v>
      </c>
      <c r="AS38" s="52">
        <v>0</v>
      </c>
      <c r="AT38" s="52">
        <v>0</v>
      </c>
      <c r="AU38" s="52">
        <v>1</v>
      </c>
      <c r="AV38" s="52">
        <v>0</v>
      </c>
      <c r="AW38" s="52">
        <v>2</v>
      </c>
      <c r="AX38" s="52">
        <v>0</v>
      </c>
      <c r="AY38" s="52">
        <v>0</v>
      </c>
      <c r="AZ38" s="52">
        <v>0</v>
      </c>
      <c r="BA38" s="52">
        <v>0</v>
      </c>
      <c r="BB38" s="52">
        <v>0</v>
      </c>
      <c r="BC38" s="52">
        <v>1</v>
      </c>
      <c r="BD38" s="52">
        <v>1</v>
      </c>
      <c r="BE38" s="52">
        <v>2</v>
      </c>
      <c r="BF38" s="52">
        <v>0</v>
      </c>
      <c r="BG38" s="52">
        <v>0</v>
      </c>
      <c r="BH38" s="52">
        <v>0</v>
      </c>
      <c r="BI38" s="52">
        <v>0</v>
      </c>
      <c r="BJ38" s="52">
        <v>0</v>
      </c>
      <c r="BK38" s="52">
        <v>2</v>
      </c>
      <c r="BL38" s="52">
        <v>5</v>
      </c>
      <c r="BM38" s="52">
        <v>0</v>
      </c>
      <c r="BN38" s="52">
        <v>0</v>
      </c>
      <c r="BO38" s="52">
        <v>0</v>
      </c>
      <c r="BP38" s="52">
        <v>0</v>
      </c>
      <c r="BQ38" s="52">
        <v>0</v>
      </c>
      <c r="BR38" s="52">
        <v>0</v>
      </c>
      <c r="BS38" s="52">
        <v>0</v>
      </c>
      <c r="BT38" s="52">
        <v>4</v>
      </c>
      <c r="BU38" s="52">
        <v>0</v>
      </c>
      <c r="BV38" s="52">
        <v>0</v>
      </c>
    </row>
    <row r="39" spans="1:74" s="52" customFormat="1" x14ac:dyDescent="0.2">
      <c r="A39" s="52">
        <v>272086</v>
      </c>
      <c r="B39" s="52" t="s">
        <v>178</v>
      </c>
      <c r="C39" s="52" t="s">
        <v>468</v>
      </c>
      <c r="D39" s="52">
        <v>1</v>
      </c>
      <c r="E39" s="52">
        <v>1.20255904564914</v>
      </c>
      <c r="F39" s="52">
        <v>14.159162956836701</v>
      </c>
      <c r="G39" s="52">
        <v>0</v>
      </c>
      <c r="H39" s="52">
        <v>0</v>
      </c>
      <c r="I39" s="52">
        <v>0</v>
      </c>
      <c r="J39" s="52">
        <v>0</v>
      </c>
      <c r="K39" s="52">
        <v>1</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1</v>
      </c>
      <c r="AW39" s="52">
        <v>0</v>
      </c>
      <c r="AX39" s="52">
        <v>0</v>
      </c>
      <c r="AY39" s="52">
        <v>0</v>
      </c>
      <c r="AZ39" s="52">
        <v>0</v>
      </c>
      <c r="BA39" s="52">
        <v>0</v>
      </c>
      <c r="BB39" s="52">
        <v>0</v>
      </c>
      <c r="BC39" s="52">
        <v>0</v>
      </c>
      <c r="BD39" s="52">
        <v>0</v>
      </c>
      <c r="BE39" s="52">
        <v>0</v>
      </c>
      <c r="BF39" s="52">
        <v>0</v>
      </c>
      <c r="BG39" s="52">
        <v>0</v>
      </c>
      <c r="BH39" s="52">
        <v>0</v>
      </c>
      <c r="BI39" s="52">
        <v>1</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272094</v>
      </c>
      <c r="B40" s="52" t="s">
        <v>179</v>
      </c>
      <c r="C40" s="52" t="s">
        <v>468</v>
      </c>
      <c r="D40" s="52">
        <v>1</v>
      </c>
      <c r="E40" s="52">
        <v>0.70415592828875995</v>
      </c>
      <c r="F40" s="52">
        <v>8.2908681879160504</v>
      </c>
      <c r="G40" s="52">
        <v>0</v>
      </c>
      <c r="H40" s="52">
        <v>0</v>
      </c>
      <c r="I40" s="52">
        <v>0</v>
      </c>
      <c r="J40" s="52">
        <v>0</v>
      </c>
      <c r="K40" s="52">
        <v>0</v>
      </c>
      <c r="L40" s="52">
        <v>1</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1</v>
      </c>
      <c r="AS40" s="52">
        <v>0</v>
      </c>
      <c r="AT40" s="52">
        <v>0</v>
      </c>
      <c r="AU40" s="52">
        <v>0</v>
      </c>
      <c r="AV40" s="52">
        <v>0</v>
      </c>
      <c r="AW40" s="52">
        <v>0</v>
      </c>
      <c r="AX40" s="52">
        <v>0</v>
      </c>
      <c r="AY40" s="52">
        <v>0</v>
      </c>
      <c r="AZ40" s="52">
        <v>0</v>
      </c>
      <c r="BA40" s="52">
        <v>0</v>
      </c>
      <c r="BB40" s="52">
        <v>0</v>
      </c>
      <c r="BC40" s="52">
        <v>0</v>
      </c>
      <c r="BD40" s="52">
        <v>0</v>
      </c>
      <c r="BE40" s="52">
        <v>1</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272108</v>
      </c>
      <c r="B41" s="52" t="s">
        <v>180</v>
      </c>
      <c r="C41" s="52" t="s">
        <v>468</v>
      </c>
      <c r="D41" s="52">
        <v>3</v>
      </c>
      <c r="E41" s="52">
        <v>0.75709397050361904</v>
      </c>
      <c r="F41" s="52">
        <v>8.9141709430264804</v>
      </c>
      <c r="G41" s="52">
        <v>0</v>
      </c>
      <c r="H41" s="52">
        <v>1</v>
      </c>
      <c r="I41" s="52">
        <v>0</v>
      </c>
      <c r="J41" s="52">
        <v>0</v>
      </c>
      <c r="K41" s="52">
        <v>0</v>
      </c>
      <c r="L41" s="52">
        <v>1</v>
      </c>
      <c r="M41" s="52">
        <v>1</v>
      </c>
      <c r="N41" s="52">
        <v>0</v>
      </c>
      <c r="O41" s="52">
        <v>0</v>
      </c>
      <c r="P41" s="52">
        <v>2</v>
      </c>
      <c r="Q41" s="52">
        <v>1</v>
      </c>
      <c r="R41" s="52">
        <v>0</v>
      </c>
      <c r="S41" s="52">
        <v>1</v>
      </c>
      <c r="T41" s="52">
        <v>2</v>
      </c>
      <c r="U41" s="52">
        <v>0</v>
      </c>
      <c r="V41" s="52">
        <v>2</v>
      </c>
      <c r="W41" s="52">
        <v>0</v>
      </c>
      <c r="X41" s="52">
        <v>0</v>
      </c>
      <c r="Y41" s="52">
        <v>1</v>
      </c>
      <c r="Z41" s="52">
        <v>1</v>
      </c>
      <c r="AA41" s="52">
        <v>0</v>
      </c>
      <c r="AB41" s="52">
        <v>2</v>
      </c>
      <c r="AC41" s="52">
        <v>0</v>
      </c>
      <c r="AD41" s="52">
        <v>0</v>
      </c>
      <c r="AE41" s="52">
        <v>0</v>
      </c>
      <c r="AF41" s="52">
        <v>0</v>
      </c>
      <c r="AG41" s="52">
        <v>1</v>
      </c>
      <c r="AH41" s="52">
        <v>0</v>
      </c>
      <c r="AI41" s="52">
        <v>2</v>
      </c>
      <c r="AJ41" s="52">
        <v>0</v>
      </c>
      <c r="AK41" s="52">
        <v>0</v>
      </c>
      <c r="AL41" s="52">
        <v>0</v>
      </c>
      <c r="AM41" s="52">
        <v>0</v>
      </c>
      <c r="AN41" s="52">
        <v>1</v>
      </c>
      <c r="AO41" s="52">
        <v>0</v>
      </c>
      <c r="AP41" s="52">
        <v>0</v>
      </c>
      <c r="AQ41" s="52">
        <v>0</v>
      </c>
      <c r="AR41" s="52">
        <v>1</v>
      </c>
      <c r="AS41" s="52">
        <v>0</v>
      </c>
      <c r="AT41" s="52">
        <v>0</v>
      </c>
      <c r="AU41" s="52">
        <v>0</v>
      </c>
      <c r="AV41" s="52">
        <v>0</v>
      </c>
      <c r="AW41" s="52">
        <v>1</v>
      </c>
      <c r="AX41" s="52">
        <v>0</v>
      </c>
      <c r="AY41" s="52">
        <v>0</v>
      </c>
      <c r="AZ41" s="52">
        <v>0</v>
      </c>
      <c r="BA41" s="52">
        <v>0</v>
      </c>
      <c r="BB41" s="52">
        <v>1</v>
      </c>
      <c r="BC41" s="52">
        <v>0</v>
      </c>
      <c r="BD41" s="52">
        <v>0</v>
      </c>
      <c r="BE41" s="52">
        <v>0</v>
      </c>
      <c r="BF41" s="52">
        <v>0</v>
      </c>
      <c r="BG41" s="52">
        <v>2</v>
      </c>
      <c r="BH41" s="52">
        <v>1</v>
      </c>
      <c r="BI41" s="52">
        <v>0</v>
      </c>
      <c r="BJ41" s="52">
        <v>0</v>
      </c>
      <c r="BK41" s="52">
        <v>0</v>
      </c>
      <c r="BL41" s="52">
        <v>4</v>
      </c>
      <c r="BM41" s="52">
        <v>0</v>
      </c>
      <c r="BN41" s="52">
        <v>1</v>
      </c>
      <c r="BO41" s="52">
        <v>0</v>
      </c>
      <c r="BP41" s="52">
        <v>0</v>
      </c>
      <c r="BQ41" s="52">
        <v>0</v>
      </c>
      <c r="BR41" s="52">
        <v>0</v>
      </c>
      <c r="BS41" s="52">
        <v>0</v>
      </c>
      <c r="BT41" s="52">
        <v>2</v>
      </c>
      <c r="BU41" s="52">
        <v>1</v>
      </c>
      <c r="BV41" s="52">
        <v>0</v>
      </c>
    </row>
    <row r="42" spans="1:74" s="52" customFormat="1" x14ac:dyDescent="0.2">
      <c r="A42" s="52">
        <v>272116</v>
      </c>
      <c r="B42" s="52" t="s">
        <v>181</v>
      </c>
      <c r="C42" s="52" t="s">
        <v>468</v>
      </c>
      <c r="D42" s="52">
        <v>7</v>
      </c>
      <c r="E42" s="52">
        <v>2.4568213645185901</v>
      </c>
      <c r="F42" s="52">
        <v>28.9270902596543</v>
      </c>
      <c r="G42" s="52">
        <v>1</v>
      </c>
      <c r="H42" s="52">
        <v>0</v>
      </c>
      <c r="I42" s="52">
        <v>2</v>
      </c>
      <c r="J42" s="52">
        <v>1</v>
      </c>
      <c r="K42" s="52">
        <v>1</v>
      </c>
      <c r="L42" s="52">
        <v>0</v>
      </c>
      <c r="M42" s="52">
        <v>2</v>
      </c>
      <c r="N42" s="52">
        <v>0</v>
      </c>
      <c r="O42" s="52">
        <v>0</v>
      </c>
      <c r="P42" s="52">
        <v>4</v>
      </c>
      <c r="Q42" s="52">
        <v>3</v>
      </c>
      <c r="R42" s="52">
        <v>0</v>
      </c>
      <c r="S42" s="52">
        <v>3</v>
      </c>
      <c r="T42" s="52">
        <v>4</v>
      </c>
      <c r="U42" s="52">
        <v>1</v>
      </c>
      <c r="V42" s="52">
        <v>3</v>
      </c>
      <c r="W42" s="52">
        <v>0</v>
      </c>
      <c r="X42" s="52">
        <v>0</v>
      </c>
      <c r="Y42" s="52">
        <v>2</v>
      </c>
      <c r="Z42" s="52">
        <v>1</v>
      </c>
      <c r="AA42" s="52">
        <v>0</v>
      </c>
      <c r="AB42" s="52">
        <v>6</v>
      </c>
      <c r="AC42" s="52">
        <v>0</v>
      </c>
      <c r="AD42" s="52">
        <v>0</v>
      </c>
      <c r="AE42" s="52">
        <v>1</v>
      </c>
      <c r="AF42" s="52">
        <v>0</v>
      </c>
      <c r="AG42" s="52">
        <v>0</v>
      </c>
      <c r="AH42" s="52">
        <v>0</v>
      </c>
      <c r="AI42" s="52">
        <v>6</v>
      </c>
      <c r="AJ42" s="52">
        <v>0</v>
      </c>
      <c r="AK42" s="52">
        <v>0</v>
      </c>
      <c r="AL42" s="52">
        <v>1</v>
      </c>
      <c r="AM42" s="52">
        <v>0</v>
      </c>
      <c r="AN42" s="52">
        <v>0</v>
      </c>
      <c r="AO42" s="52">
        <v>0</v>
      </c>
      <c r="AP42" s="52">
        <v>2</v>
      </c>
      <c r="AQ42" s="52">
        <v>0</v>
      </c>
      <c r="AR42" s="52">
        <v>0</v>
      </c>
      <c r="AS42" s="52">
        <v>0</v>
      </c>
      <c r="AT42" s="52">
        <v>1</v>
      </c>
      <c r="AU42" s="52">
        <v>1</v>
      </c>
      <c r="AV42" s="52">
        <v>0</v>
      </c>
      <c r="AW42" s="52">
        <v>0</v>
      </c>
      <c r="AX42" s="52">
        <v>0</v>
      </c>
      <c r="AY42" s="52">
        <v>0</v>
      </c>
      <c r="AZ42" s="52">
        <v>0</v>
      </c>
      <c r="BA42" s="52">
        <v>0</v>
      </c>
      <c r="BB42" s="52">
        <v>3</v>
      </c>
      <c r="BC42" s="52">
        <v>1</v>
      </c>
      <c r="BD42" s="52">
        <v>5</v>
      </c>
      <c r="BE42" s="52">
        <v>0</v>
      </c>
      <c r="BF42" s="52">
        <v>1</v>
      </c>
      <c r="BG42" s="52">
        <v>0</v>
      </c>
      <c r="BH42" s="52">
        <v>0</v>
      </c>
      <c r="BI42" s="52">
        <v>0</v>
      </c>
      <c r="BJ42" s="52">
        <v>0</v>
      </c>
      <c r="BK42" s="52">
        <v>2</v>
      </c>
      <c r="BL42" s="52">
        <v>2</v>
      </c>
      <c r="BM42" s="52">
        <v>1</v>
      </c>
      <c r="BN42" s="52">
        <v>0</v>
      </c>
      <c r="BO42" s="52">
        <v>0</v>
      </c>
      <c r="BP42" s="52">
        <v>0</v>
      </c>
      <c r="BQ42" s="52">
        <v>1</v>
      </c>
      <c r="BR42" s="52">
        <v>1</v>
      </c>
      <c r="BS42" s="52">
        <v>0</v>
      </c>
      <c r="BT42" s="52">
        <v>7</v>
      </c>
      <c r="BU42" s="52">
        <v>0</v>
      </c>
      <c r="BV42" s="52">
        <v>0</v>
      </c>
    </row>
    <row r="43" spans="1:74" s="52" customFormat="1" x14ac:dyDescent="0.2">
      <c r="A43" s="52">
        <v>272124</v>
      </c>
      <c r="B43" s="52" t="s">
        <v>182</v>
      </c>
      <c r="C43" s="52" t="s">
        <v>468</v>
      </c>
      <c r="D43" s="52">
        <v>4</v>
      </c>
      <c r="E43" s="52">
        <v>1.5267292116733699</v>
      </c>
      <c r="F43" s="52">
        <v>17.9760052342187</v>
      </c>
      <c r="G43" s="52">
        <v>0</v>
      </c>
      <c r="H43" s="52">
        <v>0</v>
      </c>
      <c r="I43" s="52">
        <v>0</v>
      </c>
      <c r="J43" s="52">
        <v>1</v>
      </c>
      <c r="K43" s="52">
        <v>0</v>
      </c>
      <c r="L43" s="52">
        <v>1</v>
      </c>
      <c r="M43" s="52">
        <v>1</v>
      </c>
      <c r="N43" s="52">
        <v>1</v>
      </c>
      <c r="O43" s="52">
        <v>0</v>
      </c>
      <c r="P43" s="52">
        <v>3</v>
      </c>
      <c r="Q43" s="52">
        <v>1</v>
      </c>
      <c r="R43" s="52">
        <v>0</v>
      </c>
      <c r="S43" s="52">
        <v>1</v>
      </c>
      <c r="T43" s="52">
        <v>3</v>
      </c>
      <c r="U43" s="52">
        <v>0</v>
      </c>
      <c r="V43" s="52">
        <v>3</v>
      </c>
      <c r="W43" s="52">
        <v>0</v>
      </c>
      <c r="X43" s="52">
        <v>0</v>
      </c>
      <c r="Y43" s="52">
        <v>2</v>
      </c>
      <c r="Z43" s="52">
        <v>1</v>
      </c>
      <c r="AA43" s="52">
        <v>0</v>
      </c>
      <c r="AB43" s="52">
        <v>2</v>
      </c>
      <c r="AC43" s="52">
        <v>0</v>
      </c>
      <c r="AD43" s="52">
        <v>0</v>
      </c>
      <c r="AE43" s="52">
        <v>0</v>
      </c>
      <c r="AF43" s="52">
        <v>1</v>
      </c>
      <c r="AG43" s="52">
        <v>1</v>
      </c>
      <c r="AH43" s="52">
        <v>0</v>
      </c>
      <c r="AI43" s="52">
        <v>4</v>
      </c>
      <c r="AJ43" s="52">
        <v>0</v>
      </c>
      <c r="AK43" s="52">
        <v>0</v>
      </c>
      <c r="AL43" s="52">
        <v>0</v>
      </c>
      <c r="AM43" s="52">
        <v>0</v>
      </c>
      <c r="AN43" s="52">
        <v>0</v>
      </c>
      <c r="AO43" s="52">
        <v>0</v>
      </c>
      <c r="AP43" s="52">
        <v>0</v>
      </c>
      <c r="AQ43" s="52">
        <v>0</v>
      </c>
      <c r="AR43" s="52">
        <v>0</v>
      </c>
      <c r="AS43" s="52">
        <v>0</v>
      </c>
      <c r="AT43" s="52">
        <v>0</v>
      </c>
      <c r="AU43" s="52">
        <v>0</v>
      </c>
      <c r="AV43" s="52">
        <v>0</v>
      </c>
      <c r="AW43" s="52">
        <v>2</v>
      </c>
      <c r="AX43" s="52">
        <v>0</v>
      </c>
      <c r="AY43" s="52">
        <v>0</v>
      </c>
      <c r="AZ43" s="52">
        <v>0</v>
      </c>
      <c r="BA43" s="52">
        <v>1</v>
      </c>
      <c r="BB43" s="52">
        <v>1</v>
      </c>
      <c r="BC43" s="52">
        <v>1</v>
      </c>
      <c r="BD43" s="52">
        <v>0</v>
      </c>
      <c r="BE43" s="52">
        <v>1</v>
      </c>
      <c r="BF43" s="52">
        <v>0</v>
      </c>
      <c r="BG43" s="52">
        <v>0</v>
      </c>
      <c r="BH43" s="52">
        <v>1</v>
      </c>
      <c r="BI43" s="52">
        <v>1</v>
      </c>
      <c r="BJ43" s="52">
        <v>0</v>
      </c>
      <c r="BK43" s="52">
        <v>0</v>
      </c>
      <c r="BL43" s="52">
        <v>7</v>
      </c>
      <c r="BM43" s="52">
        <v>0</v>
      </c>
      <c r="BN43" s="52">
        <v>0</v>
      </c>
      <c r="BO43" s="52">
        <v>0</v>
      </c>
      <c r="BP43" s="52">
        <v>0</v>
      </c>
      <c r="BQ43" s="52">
        <v>0</v>
      </c>
      <c r="BR43" s="52">
        <v>1</v>
      </c>
      <c r="BS43" s="52">
        <v>0</v>
      </c>
      <c r="BT43" s="52">
        <v>4</v>
      </c>
      <c r="BU43" s="52">
        <v>0</v>
      </c>
      <c r="BV43" s="52">
        <v>0</v>
      </c>
    </row>
    <row r="44" spans="1:74" s="52" customFormat="1" x14ac:dyDescent="0.2">
      <c r="A44" s="52">
        <v>272132</v>
      </c>
      <c r="B44" s="52" t="s">
        <v>183</v>
      </c>
      <c r="C44" s="52" t="s">
        <v>468</v>
      </c>
      <c r="D44" s="52">
        <v>1</v>
      </c>
      <c r="E44" s="52">
        <v>1.01476482825105</v>
      </c>
      <c r="F44" s="52">
        <v>11.9480374939237</v>
      </c>
      <c r="G44" s="52">
        <v>0</v>
      </c>
      <c r="H44" s="52">
        <v>0</v>
      </c>
      <c r="I44" s="52">
        <v>0</v>
      </c>
      <c r="J44" s="52">
        <v>1</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1</v>
      </c>
      <c r="AW44" s="52">
        <v>0</v>
      </c>
      <c r="AX44" s="52">
        <v>0</v>
      </c>
      <c r="AY44" s="52">
        <v>0</v>
      </c>
      <c r="AZ44" s="52">
        <v>0</v>
      </c>
      <c r="BA44" s="52">
        <v>0</v>
      </c>
      <c r="BB44" s="52">
        <v>0</v>
      </c>
      <c r="BC44" s="52">
        <v>0</v>
      </c>
      <c r="BD44" s="52">
        <v>0</v>
      </c>
      <c r="BE44" s="52">
        <v>0</v>
      </c>
      <c r="BF44" s="52">
        <v>1</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272159</v>
      </c>
      <c r="B45" s="52" t="s">
        <v>184</v>
      </c>
      <c r="C45" s="52" t="s">
        <v>468</v>
      </c>
      <c r="D45" s="52">
        <v>5</v>
      </c>
      <c r="E45" s="52">
        <v>2.19737721056147</v>
      </c>
      <c r="F45" s="52">
        <v>25.872344575965698</v>
      </c>
      <c r="G45" s="52">
        <v>0</v>
      </c>
      <c r="H45" s="52">
        <v>1</v>
      </c>
      <c r="I45" s="52">
        <v>1</v>
      </c>
      <c r="J45" s="52">
        <v>1</v>
      </c>
      <c r="K45" s="52">
        <v>0</v>
      </c>
      <c r="L45" s="52">
        <v>1</v>
      </c>
      <c r="M45" s="52">
        <v>0</v>
      </c>
      <c r="N45" s="52">
        <v>1</v>
      </c>
      <c r="O45" s="52">
        <v>0</v>
      </c>
      <c r="P45" s="52">
        <v>3</v>
      </c>
      <c r="Q45" s="52">
        <v>2</v>
      </c>
      <c r="R45" s="52">
        <v>0</v>
      </c>
      <c r="S45" s="52">
        <v>3</v>
      </c>
      <c r="T45" s="52">
        <v>2</v>
      </c>
      <c r="U45" s="52">
        <v>0</v>
      </c>
      <c r="V45" s="52">
        <v>2</v>
      </c>
      <c r="W45" s="52">
        <v>0</v>
      </c>
      <c r="X45" s="52">
        <v>0</v>
      </c>
      <c r="Y45" s="52">
        <v>1</v>
      </c>
      <c r="Z45" s="52">
        <v>1</v>
      </c>
      <c r="AA45" s="52">
        <v>0</v>
      </c>
      <c r="AB45" s="52">
        <v>3</v>
      </c>
      <c r="AC45" s="52">
        <v>1</v>
      </c>
      <c r="AD45" s="52">
        <v>0</v>
      </c>
      <c r="AE45" s="52">
        <v>0</v>
      </c>
      <c r="AF45" s="52">
        <v>0</v>
      </c>
      <c r="AG45" s="52">
        <v>1</v>
      </c>
      <c r="AH45" s="52">
        <v>0</v>
      </c>
      <c r="AI45" s="52">
        <v>2</v>
      </c>
      <c r="AJ45" s="52">
        <v>0</v>
      </c>
      <c r="AK45" s="52">
        <v>0</v>
      </c>
      <c r="AL45" s="52">
        <v>2</v>
      </c>
      <c r="AM45" s="52">
        <v>1</v>
      </c>
      <c r="AN45" s="52">
        <v>0</v>
      </c>
      <c r="AO45" s="52">
        <v>0</v>
      </c>
      <c r="AP45" s="52">
        <v>0</v>
      </c>
      <c r="AQ45" s="52">
        <v>1</v>
      </c>
      <c r="AR45" s="52">
        <v>1</v>
      </c>
      <c r="AS45" s="52">
        <v>0</v>
      </c>
      <c r="AT45" s="52">
        <v>1</v>
      </c>
      <c r="AU45" s="52">
        <v>0</v>
      </c>
      <c r="AV45" s="52">
        <v>0</v>
      </c>
      <c r="AW45" s="52">
        <v>1</v>
      </c>
      <c r="AX45" s="52">
        <v>0</v>
      </c>
      <c r="AY45" s="52">
        <v>0</v>
      </c>
      <c r="AZ45" s="52">
        <v>1</v>
      </c>
      <c r="BA45" s="52">
        <v>0</v>
      </c>
      <c r="BB45" s="52">
        <v>0</v>
      </c>
      <c r="BC45" s="52">
        <v>1</v>
      </c>
      <c r="BD45" s="52">
        <v>0</v>
      </c>
      <c r="BE45" s="52">
        <v>0</v>
      </c>
      <c r="BF45" s="52">
        <v>2</v>
      </c>
      <c r="BG45" s="52">
        <v>0</v>
      </c>
      <c r="BH45" s="52">
        <v>0</v>
      </c>
      <c r="BI45" s="52">
        <v>2</v>
      </c>
      <c r="BJ45" s="52">
        <v>0</v>
      </c>
      <c r="BK45" s="52">
        <v>0</v>
      </c>
      <c r="BL45" s="52">
        <v>2</v>
      </c>
      <c r="BM45" s="52">
        <v>2</v>
      </c>
      <c r="BN45" s="52">
        <v>1</v>
      </c>
      <c r="BO45" s="52">
        <v>3</v>
      </c>
      <c r="BP45" s="52">
        <v>0</v>
      </c>
      <c r="BQ45" s="52">
        <v>0</v>
      </c>
      <c r="BR45" s="52">
        <v>0</v>
      </c>
      <c r="BS45" s="52">
        <v>4</v>
      </c>
      <c r="BT45" s="52">
        <v>1</v>
      </c>
      <c r="BU45" s="52">
        <v>0</v>
      </c>
      <c r="BV45" s="52">
        <v>0</v>
      </c>
    </row>
    <row r="46" spans="1:74" s="52" customFormat="1" x14ac:dyDescent="0.2">
      <c r="A46" s="52">
        <v>272175</v>
      </c>
      <c r="B46" s="52" t="s">
        <v>186</v>
      </c>
      <c r="C46" s="52" t="s">
        <v>468</v>
      </c>
      <c r="D46" s="52">
        <v>2</v>
      </c>
      <c r="E46" s="52">
        <v>1.70989860301284</v>
      </c>
      <c r="F46" s="52">
        <v>20.132677099989898</v>
      </c>
      <c r="G46" s="52">
        <v>0</v>
      </c>
      <c r="H46" s="52">
        <v>1</v>
      </c>
      <c r="I46" s="52">
        <v>0</v>
      </c>
      <c r="J46" s="52">
        <v>0</v>
      </c>
      <c r="K46" s="52">
        <v>0</v>
      </c>
      <c r="L46" s="52">
        <v>1</v>
      </c>
      <c r="M46" s="52">
        <v>0</v>
      </c>
      <c r="N46" s="52">
        <v>0</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2</v>
      </c>
      <c r="AX46" s="52">
        <v>0</v>
      </c>
      <c r="AY46" s="52">
        <v>0</v>
      </c>
      <c r="AZ46" s="52">
        <v>0</v>
      </c>
      <c r="BA46" s="52">
        <v>0</v>
      </c>
      <c r="BB46" s="52">
        <v>0</v>
      </c>
      <c r="BC46" s="52">
        <v>0</v>
      </c>
      <c r="BD46" s="52">
        <v>0</v>
      </c>
      <c r="BE46" s="52">
        <v>1</v>
      </c>
      <c r="BF46" s="52">
        <v>0</v>
      </c>
      <c r="BG46" s="52">
        <v>0</v>
      </c>
      <c r="BH46" s="52">
        <v>1</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272183</v>
      </c>
      <c r="B47" s="52" t="s">
        <v>187</v>
      </c>
      <c r="C47" s="52" t="s">
        <v>468</v>
      </c>
      <c r="D47" s="52">
        <v>1</v>
      </c>
      <c r="E47" s="52">
        <v>0.85255852814295696</v>
      </c>
      <c r="F47" s="52">
        <v>10.0381891216832</v>
      </c>
      <c r="G47" s="52">
        <v>0</v>
      </c>
      <c r="H47" s="52">
        <v>0</v>
      </c>
      <c r="I47" s="52">
        <v>0</v>
      </c>
      <c r="J47" s="52">
        <v>0</v>
      </c>
      <c r="K47" s="52">
        <v>0</v>
      </c>
      <c r="L47" s="52">
        <v>0</v>
      </c>
      <c r="M47" s="52">
        <v>0</v>
      </c>
      <c r="N47" s="52">
        <v>1</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1</v>
      </c>
      <c r="AR47" s="52">
        <v>0</v>
      </c>
      <c r="AS47" s="52">
        <v>0</v>
      </c>
      <c r="AT47" s="52">
        <v>0</v>
      </c>
      <c r="AU47" s="52">
        <v>0</v>
      </c>
      <c r="AV47" s="52">
        <v>0</v>
      </c>
      <c r="AW47" s="52">
        <v>0</v>
      </c>
      <c r="AX47" s="52">
        <v>0</v>
      </c>
      <c r="AY47" s="52">
        <v>0</v>
      </c>
      <c r="AZ47" s="52">
        <v>0</v>
      </c>
      <c r="BA47" s="52">
        <v>0</v>
      </c>
      <c r="BB47" s="52">
        <v>0</v>
      </c>
      <c r="BC47" s="52">
        <v>0</v>
      </c>
      <c r="BD47" s="52">
        <v>0</v>
      </c>
      <c r="BE47" s="52">
        <v>1</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272191</v>
      </c>
      <c r="B48" s="52" t="s">
        <v>278</v>
      </c>
      <c r="C48" s="52" t="s">
        <v>468</v>
      </c>
      <c r="D48" s="52">
        <v>2</v>
      </c>
      <c r="E48" s="52">
        <v>1.0883702200140399</v>
      </c>
      <c r="F48" s="52">
        <v>12.814681622746001</v>
      </c>
      <c r="G48" s="52">
        <v>1</v>
      </c>
      <c r="H48" s="52">
        <v>0</v>
      </c>
      <c r="I48" s="52">
        <v>0</v>
      </c>
      <c r="J48" s="52">
        <v>0</v>
      </c>
      <c r="K48" s="52">
        <v>0</v>
      </c>
      <c r="L48" s="52">
        <v>1</v>
      </c>
      <c r="M48" s="52">
        <v>0</v>
      </c>
      <c r="N48" s="52">
        <v>0</v>
      </c>
      <c r="O48" s="52">
        <v>0</v>
      </c>
      <c r="P48" s="52">
        <v>2</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1</v>
      </c>
      <c r="AS48" s="52">
        <v>0</v>
      </c>
      <c r="AT48" s="52">
        <v>1</v>
      </c>
      <c r="AU48" s="52">
        <v>0</v>
      </c>
      <c r="AV48" s="52">
        <v>0</v>
      </c>
      <c r="AW48" s="52">
        <v>0</v>
      </c>
      <c r="AX48" s="52">
        <v>0</v>
      </c>
      <c r="AY48" s="52">
        <v>0</v>
      </c>
      <c r="AZ48" s="52">
        <v>0</v>
      </c>
      <c r="BA48" s="52">
        <v>0</v>
      </c>
      <c r="BB48" s="52">
        <v>0</v>
      </c>
      <c r="BC48" s="52">
        <v>0</v>
      </c>
      <c r="BD48" s="52">
        <v>0</v>
      </c>
      <c r="BE48" s="52">
        <v>1</v>
      </c>
      <c r="BF48" s="52">
        <v>1</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272205</v>
      </c>
      <c r="B49" s="52" t="s">
        <v>188</v>
      </c>
      <c r="C49" s="52" t="s">
        <v>468</v>
      </c>
      <c r="D49" s="52">
        <v>1</v>
      </c>
      <c r="E49" s="52">
        <v>0.71876257834512103</v>
      </c>
      <c r="F49" s="52">
        <v>8.4628497127732007</v>
      </c>
      <c r="G49" s="52">
        <v>0</v>
      </c>
      <c r="H49" s="52">
        <v>1</v>
      </c>
      <c r="I49" s="52">
        <v>0</v>
      </c>
      <c r="J49" s="52">
        <v>0</v>
      </c>
      <c r="K49" s="52">
        <v>0</v>
      </c>
      <c r="L49" s="52">
        <v>0</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1</v>
      </c>
      <c r="BB49" s="52">
        <v>0</v>
      </c>
      <c r="BC49" s="52">
        <v>0</v>
      </c>
      <c r="BD49" s="52">
        <v>1</v>
      </c>
      <c r="BE49" s="52">
        <v>0</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272213</v>
      </c>
      <c r="B50" s="52" t="s">
        <v>281</v>
      </c>
      <c r="C50" s="52" t="s">
        <v>468</v>
      </c>
      <c r="D50" s="52">
        <v>1</v>
      </c>
      <c r="E50" s="52">
        <v>1.4875197096361501</v>
      </c>
      <c r="F50" s="52">
        <v>17.514344968296601</v>
      </c>
      <c r="G50" s="52">
        <v>1</v>
      </c>
      <c r="H50" s="52">
        <v>0</v>
      </c>
      <c r="I50" s="52">
        <v>0</v>
      </c>
      <c r="J50" s="52">
        <v>0</v>
      </c>
      <c r="K50" s="52">
        <v>0</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1</v>
      </c>
      <c r="AS50" s="52">
        <v>0</v>
      </c>
      <c r="AT50" s="52">
        <v>0</v>
      </c>
      <c r="AU50" s="52">
        <v>0</v>
      </c>
      <c r="AV50" s="52">
        <v>0</v>
      </c>
      <c r="AW50" s="52">
        <v>0</v>
      </c>
      <c r="AX50" s="52">
        <v>0</v>
      </c>
      <c r="AY50" s="52">
        <v>0</v>
      </c>
      <c r="AZ50" s="52">
        <v>0</v>
      </c>
      <c r="BA50" s="52">
        <v>0</v>
      </c>
      <c r="BB50" s="52">
        <v>0</v>
      </c>
      <c r="BC50" s="52">
        <v>0</v>
      </c>
      <c r="BD50" s="52">
        <v>0</v>
      </c>
      <c r="BE50" s="52">
        <v>1</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272221</v>
      </c>
      <c r="B51" s="52" t="s">
        <v>189</v>
      </c>
      <c r="C51" s="52" t="s">
        <v>468</v>
      </c>
      <c r="D51" s="52">
        <v>3</v>
      </c>
      <c r="E51" s="52">
        <v>2.75327869604721</v>
      </c>
      <c r="F51" s="52">
        <v>32.417636259910701</v>
      </c>
      <c r="G51" s="52">
        <v>0</v>
      </c>
      <c r="H51" s="52">
        <v>1</v>
      </c>
      <c r="I51" s="52">
        <v>0</v>
      </c>
      <c r="J51" s="52">
        <v>1</v>
      </c>
      <c r="K51" s="52">
        <v>0</v>
      </c>
      <c r="L51" s="52">
        <v>0</v>
      </c>
      <c r="M51" s="52">
        <v>0</v>
      </c>
      <c r="N51" s="52">
        <v>1</v>
      </c>
      <c r="O51" s="52">
        <v>0</v>
      </c>
      <c r="P51" s="52">
        <v>2</v>
      </c>
      <c r="Q51" s="52">
        <v>0</v>
      </c>
      <c r="R51" s="52">
        <v>1</v>
      </c>
      <c r="S51" s="52">
        <v>1</v>
      </c>
      <c r="T51" s="52">
        <v>2</v>
      </c>
      <c r="U51" s="52">
        <v>0</v>
      </c>
      <c r="V51" s="52">
        <v>2</v>
      </c>
      <c r="W51" s="52">
        <v>0</v>
      </c>
      <c r="X51" s="52">
        <v>0</v>
      </c>
      <c r="Y51" s="52">
        <v>1</v>
      </c>
      <c r="Z51" s="52">
        <v>1</v>
      </c>
      <c r="AA51" s="52">
        <v>0</v>
      </c>
      <c r="AB51" s="52">
        <v>1</v>
      </c>
      <c r="AC51" s="52">
        <v>0</v>
      </c>
      <c r="AD51" s="52">
        <v>1</v>
      </c>
      <c r="AE51" s="52">
        <v>0</v>
      </c>
      <c r="AF51" s="52">
        <v>0</v>
      </c>
      <c r="AG51" s="52">
        <v>1</v>
      </c>
      <c r="AH51" s="52">
        <v>0</v>
      </c>
      <c r="AI51" s="52">
        <v>1</v>
      </c>
      <c r="AJ51" s="52">
        <v>0</v>
      </c>
      <c r="AK51" s="52">
        <v>1</v>
      </c>
      <c r="AL51" s="52">
        <v>1</v>
      </c>
      <c r="AM51" s="52">
        <v>0</v>
      </c>
      <c r="AN51" s="52">
        <v>0</v>
      </c>
      <c r="AO51" s="52">
        <v>0</v>
      </c>
      <c r="AP51" s="52">
        <v>0</v>
      </c>
      <c r="AQ51" s="52">
        <v>0</v>
      </c>
      <c r="AR51" s="52">
        <v>0</v>
      </c>
      <c r="AS51" s="52">
        <v>0</v>
      </c>
      <c r="AT51" s="52">
        <v>0</v>
      </c>
      <c r="AU51" s="52">
        <v>1</v>
      </c>
      <c r="AV51" s="52">
        <v>0</v>
      </c>
      <c r="AW51" s="52">
        <v>0</v>
      </c>
      <c r="AX51" s="52">
        <v>0</v>
      </c>
      <c r="AY51" s="52">
        <v>0</v>
      </c>
      <c r="AZ51" s="52">
        <v>0</v>
      </c>
      <c r="BA51" s="52">
        <v>0</v>
      </c>
      <c r="BB51" s="52">
        <v>2</v>
      </c>
      <c r="BC51" s="52">
        <v>1</v>
      </c>
      <c r="BD51" s="52">
        <v>1</v>
      </c>
      <c r="BE51" s="52">
        <v>0</v>
      </c>
      <c r="BF51" s="52">
        <v>1</v>
      </c>
      <c r="BG51" s="52">
        <v>0</v>
      </c>
      <c r="BH51" s="52">
        <v>0</v>
      </c>
      <c r="BI51" s="52">
        <v>0</v>
      </c>
      <c r="BJ51" s="52">
        <v>0</v>
      </c>
      <c r="BK51" s="52">
        <v>2</v>
      </c>
      <c r="BL51" s="52">
        <v>3</v>
      </c>
      <c r="BM51" s="52">
        <v>0</v>
      </c>
      <c r="BN51" s="52">
        <v>1</v>
      </c>
      <c r="BO51" s="52">
        <v>0</v>
      </c>
      <c r="BP51" s="52">
        <v>0</v>
      </c>
      <c r="BQ51" s="52">
        <v>0</v>
      </c>
      <c r="BR51" s="52">
        <v>0</v>
      </c>
      <c r="BS51" s="52">
        <v>1</v>
      </c>
      <c r="BT51" s="52">
        <v>1</v>
      </c>
      <c r="BU51" s="52">
        <v>1</v>
      </c>
      <c r="BV51" s="52">
        <v>0</v>
      </c>
    </row>
    <row r="52" spans="1:74" s="52" customFormat="1" x14ac:dyDescent="0.2">
      <c r="A52" s="52">
        <v>272230</v>
      </c>
      <c r="B52" s="52" t="s">
        <v>171</v>
      </c>
      <c r="C52" s="52" t="s">
        <v>468</v>
      </c>
      <c r="D52" s="52">
        <v>2</v>
      </c>
      <c r="E52" s="52">
        <v>1.6958206500080599</v>
      </c>
      <c r="F52" s="52">
        <v>19.966920556546501</v>
      </c>
      <c r="G52" s="52">
        <v>0</v>
      </c>
      <c r="H52" s="52">
        <v>0</v>
      </c>
      <c r="I52" s="52">
        <v>0</v>
      </c>
      <c r="J52" s="52">
        <v>0</v>
      </c>
      <c r="K52" s="52">
        <v>1</v>
      </c>
      <c r="L52" s="52">
        <v>0</v>
      </c>
      <c r="M52" s="52">
        <v>1</v>
      </c>
      <c r="N52" s="52">
        <v>0</v>
      </c>
      <c r="O52" s="52">
        <v>0</v>
      </c>
      <c r="P52" s="52">
        <v>1</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1</v>
      </c>
      <c r="AV52" s="52">
        <v>0</v>
      </c>
      <c r="AW52" s="52">
        <v>0</v>
      </c>
      <c r="AX52" s="52">
        <v>0</v>
      </c>
      <c r="AY52" s="52">
        <v>0</v>
      </c>
      <c r="AZ52" s="52">
        <v>0</v>
      </c>
      <c r="BA52" s="52">
        <v>0</v>
      </c>
      <c r="BB52" s="52">
        <v>1</v>
      </c>
      <c r="BC52" s="52">
        <v>1</v>
      </c>
      <c r="BD52" s="52">
        <v>1</v>
      </c>
      <c r="BE52" s="52">
        <v>0</v>
      </c>
      <c r="BF52" s="52">
        <v>0</v>
      </c>
      <c r="BG52" s="52">
        <v>0</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272248</v>
      </c>
      <c r="B53" s="52" t="s">
        <v>190</v>
      </c>
      <c r="C53" s="52" t="s">
        <v>468</v>
      </c>
      <c r="D53" s="52">
        <v>1</v>
      </c>
      <c r="E53" s="52">
        <v>1.15664434343084</v>
      </c>
      <c r="F53" s="52">
        <v>13.618554366201799</v>
      </c>
      <c r="G53" s="52">
        <v>0</v>
      </c>
      <c r="H53" s="52">
        <v>0</v>
      </c>
      <c r="I53" s="52">
        <v>0</v>
      </c>
      <c r="J53" s="52">
        <v>0</v>
      </c>
      <c r="K53" s="52">
        <v>0</v>
      </c>
      <c r="L53" s="52">
        <v>1</v>
      </c>
      <c r="M53" s="52">
        <v>0</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0</v>
      </c>
      <c r="AU53" s="52">
        <v>1</v>
      </c>
      <c r="AV53" s="52">
        <v>0</v>
      </c>
      <c r="AW53" s="52">
        <v>0</v>
      </c>
      <c r="AX53" s="52">
        <v>0</v>
      </c>
      <c r="AY53" s="52">
        <v>0</v>
      </c>
      <c r="AZ53" s="52">
        <v>0</v>
      </c>
      <c r="BA53" s="52">
        <v>0</v>
      </c>
      <c r="BB53" s="52">
        <v>0</v>
      </c>
      <c r="BC53" s="52">
        <v>0</v>
      </c>
      <c r="BD53" s="52">
        <v>0</v>
      </c>
      <c r="BE53" s="52">
        <v>0</v>
      </c>
      <c r="BF53" s="52">
        <v>1</v>
      </c>
      <c r="BG53" s="52">
        <v>0</v>
      </c>
      <c r="BH53" s="52">
        <v>0</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272272</v>
      </c>
      <c r="B54" s="52" t="s">
        <v>193</v>
      </c>
      <c r="C54" s="52" t="s">
        <v>468</v>
      </c>
      <c r="D54" s="52">
        <v>3</v>
      </c>
      <c r="E54" s="52">
        <v>0.62482166548297702</v>
      </c>
      <c r="F54" s="52">
        <v>7.3567712226221396</v>
      </c>
      <c r="G54" s="52">
        <v>0</v>
      </c>
      <c r="H54" s="52">
        <v>1</v>
      </c>
      <c r="I54" s="52">
        <v>0</v>
      </c>
      <c r="J54" s="52">
        <v>1</v>
      </c>
      <c r="K54" s="52">
        <v>0</v>
      </c>
      <c r="L54" s="52">
        <v>0</v>
      </c>
      <c r="M54" s="52">
        <v>0</v>
      </c>
      <c r="N54" s="52">
        <v>1</v>
      </c>
      <c r="O54" s="52">
        <v>0</v>
      </c>
      <c r="P54" s="52">
        <v>2</v>
      </c>
      <c r="Q54" s="52">
        <v>1</v>
      </c>
      <c r="R54" s="52">
        <v>0</v>
      </c>
      <c r="S54" s="52">
        <v>1</v>
      </c>
      <c r="T54" s="52">
        <v>2</v>
      </c>
      <c r="U54" s="52">
        <v>0</v>
      </c>
      <c r="V54" s="52">
        <v>2</v>
      </c>
      <c r="W54" s="52">
        <v>0</v>
      </c>
      <c r="X54" s="52">
        <v>0</v>
      </c>
      <c r="Y54" s="52">
        <v>2</v>
      </c>
      <c r="Z54" s="52">
        <v>0</v>
      </c>
      <c r="AA54" s="52">
        <v>0</v>
      </c>
      <c r="AB54" s="52">
        <v>2</v>
      </c>
      <c r="AC54" s="52">
        <v>0</v>
      </c>
      <c r="AD54" s="52">
        <v>0</v>
      </c>
      <c r="AE54" s="52">
        <v>0</v>
      </c>
      <c r="AF54" s="52">
        <v>0</v>
      </c>
      <c r="AG54" s="52">
        <v>1</v>
      </c>
      <c r="AH54" s="52">
        <v>0</v>
      </c>
      <c r="AI54" s="52">
        <v>2</v>
      </c>
      <c r="AJ54" s="52">
        <v>0</v>
      </c>
      <c r="AK54" s="52">
        <v>1</v>
      </c>
      <c r="AL54" s="52">
        <v>0</v>
      </c>
      <c r="AM54" s="52">
        <v>0</v>
      </c>
      <c r="AN54" s="52">
        <v>0</v>
      </c>
      <c r="AO54" s="52">
        <v>0</v>
      </c>
      <c r="AP54" s="52">
        <v>0</v>
      </c>
      <c r="AQ54" s="52">
        <v>0</v>
      </c>
      <c r="AR54" s="52">
        <v>0</v>
      </c>
      <c r="AS54" s="52">
        <v>0</v>
      </c>
      <c r="AT54" s="52">
        <v>0</v>
      </c>
      <c r="AU54" s="52">
        <v>0</v>
      </c>
      <c r="AV54" s="52">
        <v>0</v>
      </c>
      <c r="AW54" s="52">
        <v>0</v>
      </c>
      <c r="AX54" s="52">
        <v>0</v>
      </c>
      <c r="AY54" s="52">
        <v>0</v>
      </c>
      <c r="AZ54" s="52">
        <v>0</v>
      </c>
      <c r="BA54" s="52">
        <v>0</v>
      </c>
      <c r="BB54" s="52">
        <v>3</v>
      </c>
      <c r="BC54" s="52">
        <v>0</v>
      </c>
      <c r="BD54" s="52">
        <v>1</v>
      </c>
      <c r="BE54" s="52">
        <v>0</v>
      </c>
      <c r="BF54" s="52">
        <v>0</v>
      </c>
      <c r="BG54" s="52">
        <v>0</v>
      </c>
      <c r="BH54" s="52">
        <v>0</v>
      </c>
      <c r="BI54" s="52">
        <v>2</v>
      </c>
      <c r="BJ54" s="52">
        <v>0</v>
      </c>
      <c r="BK54" s="52">
        <v>0</v>
      </c>
      <c r="BL54" s="52">
        <v>2</v>
      </c>
      <c r="BM54" s="52">
        <v>2</v>
      </c>
      <c r="BN54" s="52">
        <v>0</v>
      </c>
      <c r="BO54" s="52">
        <v>0</v>
      </c>
      <c r="BP54" s="52">
        <v>0</v>
      </c>
      <c r="BQ54" s="52">
        <v>0</v>
      </c>
      <c r="BR54" s="52">
        <v>0</v>
      </c>
      <c r="BS54" s="52">
        <v>1</v>
      </c>
      <c r="BT54" s="52">
        <v>2</v>
      </c>
      <c r="BU54" s="52">
        <v>0</v>
      </c>
      <c r="BV54" s="52">
        <v>0</v>
      </c>
    </row>
    <row r="55" spans="1:74" s="52" customFormat="1" x14ac:dyDescent="0.2">
      <c r="A55" s="52">
        <v>272281</v>
      </c>
      <c r="B55" s="52" t="s">
        <v>194</v>
      </c>
      <c r="C55" s="52" t="s">
        <v>468</v>
      </c>
      <c r="D55" s="52">
        <v>2</v>
      </c>
      <c r="E55" s="52">
        <v>3.3537352226041799</v>
      </c>
      <c r="F55" s="52">
        <v>39.4875276209847</v>
      </c>
      <c r="G55" s="52">
        <v>0</v>
      </c>
      <c r="H55" s="52">
        <v>0</v>
      </c>
      <c r="I55" s="52">
        <v>0</v>
      </c>
      <c r="J55" s="52">
        <v>0</v>
      </c>
      <c r="K55" s="52">
        <v>1</v>
      </c>
      <c r="L55" s="52">
        <v>0</v>
      </c>
      <c r="M55" s="52">
        <v>1</v>
      </c>
      <c r="N55" s="52">
        <v>0</v>
      </c>
      <c r="O55" s="52">
        <v>0</v>
      </c>
      <c r="P55" s="52">
        <v>1</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1</v>
      </c>
      <c r="AT55" s="52">
        <v>0</v>
      </c>
      <c r="AU55" s="52">
        <v>0</v>
      </c>
      <c r="AV55" s="52">
        <v>1</v>
      </c>
      <c r="AW55" s="52">
        <v>0</v>
      </c>
      <c r="AX55" s="52">
        <v>0</v>
      </c>
      <c r="AY55" s="52">
        <v>0</v>
      </c>
      <c r="AZ55" s="52">
        <v>0</v>
      </c>
      <c r="BA55" s="52">
        <v>0</v>
      </c>
      <c r="BB55" s="52">
        <v>0</v>
      </c>
      <c r="BC55" s="52">
        <v>1</v>
      </c>
      <c r="BD55" s="52">
        <v>0</v>
      </c>
      <c r="BE55" s="52">
        <v>0</v>
      </c>
      <c r="BF55" s="52">
        <v>1</v>
      </c>
      <c r="BG55" s="52">
        <v>0</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2">
      <c r="A56" s="52">
        <v>272299</v>
      </c>
      <c r="B56" s="52" t="s">
        <v>195</v>
      </c>
      <c r="C56" s="52" t="s">
        <v>468</v>
      </c>
      <c r="D56" s="52">
        <v>1</v>
      </c>
      <c r="E56" s="52">
        <v>1.82598374874464</v>
      </c>
      <c r="F56" s="52">
        <v>21.4994860739288</v>
      </c>
      <c r="G56" s="52">
        <v>0</v>
      </c>
      <c r="H56" s="52">
        <v>0</v>
      </c>
      <c r="I56" s="52">
        <v>0</v>
      </c>
      <c r="J56" s="52">
        <v>0</v>
      </c>
      <c r="K56" s="52">
        <v>0</v>
      </c>
      <c r="L56" s="52">
        <v>1</v>
      </c>
      <c r="M56" s="52">
        <v>0</v>
      </c>
      <c r="N56" s="52">
        <v>0</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0</v>
      </c>
      <c r="AQ56" s="52">
        <v>0</v>
      </c>
      <c r="AR56" s="52">
        <v>0</v>
      </c>
      <c r="AS56" s="52">
        <v>0</v>
      </c>
      <c r="AT56" s="52">
        <v>0</v>
      </c>
      <c r="AU56" s="52">
        <v>0</v>
      </c>
      <c r="AV56" s="52">
        <v>0</v>
      </c>
      <c r="AW56" s="52">
        <v>0</v>
      </c>
      <c r="AX56" s="52">
        <v>0</v>
      </c>
      <c r="AY56" s="52">
        <v>0</v>
      </c>
      <c r="AZ56" s="52">
        <v>0</v>
      </c>
      <c r="BA56" s="52">
        <v>0</v>
      </c>
      <c r="BB56" s="52">
        <v>1</v>
      </c>
      <c r="BC56" s="52">
        <v>0</v>
      </c>
      <c r="BD56" s="52">
        <v>0</v>
      </c>
      <c r="BE56" s="52">
        <v>1</v>
      </c>
      <c r="BF56" s="52">
        <v>0</v>
      </c>
      <c r="BG56" s="52">
        <v>0</v>
      </c>
      <c r="BH56" s="52">
        <v>0</v>
      </c>
      <c r="BI56" s="52">
        <v>0</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s="52" customFormat="1" x14ac:dyDescent="0.2">
      <c r="A57" s="52">
        <v>272329</v>
      </c>
      <c r="B57" s="52" t="s">
        <v>198</v>
      </c>
      <c r="C57" s="52" t="s">
        <v>468</v>
      </c>
      <c r="D57" s="52">
        <v>2</v>
      </c>
      <c r="E57" s="52">
        <v>3.8775470637274898</v>
      </c>
      <c r="F57" s="52">
        <v>45.6549896213075</v>
      </c>
      <c r="G57" s="52">
        <v>0</v>
      </c>
      <c r="H57" s="52">
        <v>0</v>
      </c>
      <c r="I57" s="52">
        <v>0</v>
      </c>
      <c r="J57" s="52">
        <v>0</v>
      </c>
      <c r="K57" s="52">
        <v>1</v>
      </c>
      <c r="L57" s="52">
        <v>0</v>
      </c>
      <c r="M57" s="52">
        <v>1</v>
      </c>
      <c r="N57" s="52">
        <v>0</v>
      </c>
      <c r="O57" s="52">
        <v>0</v>
      </c>
      <c r="P57" s="52">
        <v>2</v>
      </c>
      <c r="Q57" s="52">
        <v>0</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v>0</v>
      </c>
      <c r="AQ57" s="52">
        <v>0</v>
      </c>
      <c r="AR57" s="52">
        <v>0</v>
      </c>
      <c r="AS57" s="52">
        <v>0</v>
      </c>
      <c r="AT57" s="52">
        <v>0</v>
      </c>
      <c r="AU57" s="52">
        <v>0</v>
      </c>
      <c r="AV57" s="52">
        <v>1</v>
      </c>
      <c r="AW57" s="52">
        <v>0</v>
      </c>
      <c r="AX57" s="52">
        <v>0</v>
      </c>
      <c r="AY57" s="52">
        <v>1</v>
      </c>
      <c r="AZ57" s="52">
        <v>0</v>
      </c>
      <c r="BA57" s="52">
        <v>0</v>
      </c>
      <c r="BB57" s="52">
        <v>0</v>
      </c>
      <c r="BC57" s="52">
        <v>0</v>
      </c>
      <c r="BD57" s="52">
        <v>1</v>
      </c>
      <c r="BE57" s="52">
        <v>0</v>
      </c>
      <c r="BF57" s="52">
        <v>0</v>
      </c>
      <c r="BG57" s="52">
        <v>1</v>
      </c>
      <c r="BH57" s="52">
        <v>0</v>
      </c>
      <c r="BI57" s="52">
        <v>0</v>
      </c>
      <c r="BJ57" s="52">
        <v>0</v>
      </c>
      <c r="BK57" s="52" t="s">
        <v>170</v>
      </c>
      <c r="BL57" s="52" t="s">
        <v>170</v>
      </c>
      <c r="BM57" s="52" t="s">
        <v>170</v>
      </c>
      <c r="BN57" s="52" t="s">
        <v>170</v>
      </c>
      <c r="BO57" s="52" t="s">
        <v>170</v>
      </c>
      <c r="BP57" s="52" t="s">
        <v>170</v>
      </c>
      <c r="BQ57" s="52" t="s">
        <v>170</v>
      </c>
      <c r="BR57" s="52" t="s">
        <v>170</v>
      </c>
      <c r="BS57" s="52" t="s">
        <v>170</v>
      </c>
      <c r="BT57" s="52" t="s">
        <v>170</v>
      </c>
      <c r="BU57" s="52" t="s">
        <v>170</v>
      </c>
      <c r="BV57" s="52">
        <v>0</v>
      </c>
    </row>
    <row r="58" spans="1:74" s="52" customFormat="1" x14ac:dyDescent="0.2"/>
    <row r="59" spans="1:74" s="52" customFormat="1" x14ac:dyDescent="0.2"/>
    <row r="60" spans="1:74" s="52" customFormat="1" x14ac:dyDescent="0.2"/>
    <row r="85" spans="1:74" x14ac:dyDescent="0.2">
      <c r="B85" s="52">
        <v>271004</v>
      </c>
      <c r="C85" t="s">
        <v>397</v>
      </c>
      <c r="D85">
        <f>IFERROR(VLOOKUP($B85,$A$8:$BV$70,D$88,FALSE),0)</f>
        <v>45</v>
      </c>
      <c r="E85">
        <f t="shared" ref="E85:AJ85" si="0">IFERROR(VLOOKUP($B85,$A$8:$BV$70,E88,FALSE),0)</f>
        <v>1.64138508097682</v>
      </c>
      <c r="F85">
        <f t="shared" si="0"/>
        <v>19.325985630856099</v>
      </c>
      <c r="G85">
        <f t="shared" si="0"/>
        <v>1</v>
      </c>
      <c r="H85">
        <f t="shared" si="0"/>
        <v>7</v>
      </c>
      <c r="I85">
        <f t="shared" si="0"/>
        <v>6</v>
      </c>
      <c r="J85">
        <f t="shared" si="0"/>
        <v>6</v>
      </c>
      <c r="K85">
        <f t="shared" si="0"/>
        <v>11</v>
      </c>
      <c r="L85">
        <f t="shared" si="0"/>
        <v>10</v>
      </c>
      <c r="M85">
        <f t="shared" si="0"/>
        <v>3</v>
      </c>
      <c r="N85">
        <f t="shared" si="0"/>
        <v>1</v>
      </c>
      <c r="O85">
        <f t="shared" si="0"/>
        <v>0</v>
      </c>
      <c r="P85">
        <f t="shared" si="0"/>
        <v>19</v>
      </c>
      <c r="Q85">
        <f t="shared" si="0"/>
        <v>26</v>
      </c>
      <c r="R85">
        <f t="shared" si="0"/>
        <v>0</v>
      </c>
      <c r="S85">
        <f t="shared" si="0"/>
        <v>18</v>
      </c>
      <c r="T85">
        <f t="shared" si="0"/>
        <v>1</v>
      </c>
      <c r="U85">
        <f t="shared" si="0"/>
        <v>24</v>
      </c>
      <c r="V85">
        <f t="shared" si="0"/>
        <v>3</v>
      </c>
      <c r="W85">
        <f t="shared" si="0"/>
        <v>3</v>
      </c>
      <c r="X85">
        <f t="shared" si="0"/>
        <v>16</v>
      </c>
      <c r="Y85">
        <f t="shared" si="0"/>
        <v>2</v>
      </c>
      <c r="Z85">
        <f t="shared" si="0"/>
        <v>2</v>
      </c>
      <c r="AA85">
        <f t="shared" si="0"/>
        <v>33</v>
      </c>
      <c r="AB85">
        <f t="shared" si="0"/>
        <v>1</v>
      </c>
      <c r="AC85">
        <f t="shared" si="0"/>
        <v>0</v>
      </c>
      <c r="AD85">
        <f t="shared" si="0"/>
        <v>1</v>
      </c>
      <c r="AE85">
        <f t="shared" si="0"/>
        <v>1</v>
      </c>
      <c r="AF85">
        <f t="shared" si="0"/>
        <v>9</v>
      </c>
      <c r="AG85">
        <f t="shared" si="0"/>
        <v>0</v>
      </c>
      <c r="AH85">
        <f t="shared" si="0"/>
        <v>23</v>
      </c>
      <c r="AI85">
        <f t="shared" si="0"/>
        <v>3</v>
      </c>
      <c r="AJ85">
        <f t="shared" si="0"/>
        <v>0</v>
      </c>
      <c r="AK85">
        <f t="shared" ref="AK85:BU85" si="1">IFERROR(VLOOKUP($B85,$A$8:$BV$70,AK88,FALSE),0)</f>
        <v>14</v>
      </c>
      <c r="AL85">
        <f t="shared" si="1"/>
        <v>2</v>
      </c>
      <c r="AM85">
        <f t="shared" si="1"/>
        <v>3</v>
      </c>
      <c r="AN85">
        <f t="shared" si="1"/>
        <v>0</v>
      </c>
      <c r="AO85">
        <f t="shared" si="1"/>
        <v>2</v>
      </c>
      <c r="AP85">
        <f t="shared" si="1"/>
        <v>4</v>
      </c>
      <c r="AQ85">
        <f t="shared" si="1"/>
        <v>3</v>
      </c>
      <c r="AR85">
        <f t="shared" si="1"/>
        <v>4</v>
      </c>
      <c r="AS85">
        <f t="shared" si="1"/>
        <v>1</v>
      </c>
      <c r="AT85">
        <f t="shared" si="1"/>
        <v>4</v>
      </c>
      <c r="AU85">
        <f t="shared" si="1"/>
        <v>2</v>
      </c>
      <c r="AV85">
        <f t="shared" si="1"/>
        <v>4</v>
      </c>
      <c r="AW85">
        <f t="shared" si="1"/>
        <v>3</v>
      </c>
      <c r="AX85">
        <f t="shared" si="1"/>
        <v>4</v>
      </c>
      <c r="AY85">
        <f t="shared" si="1"/>
        <v>3</v>
      </c>
      <c r="AZ85">
        <f t="shared" si="1"/>
        <v>3</v>
      </c>
      <c r="BA85">
        <f t="shared" si="1"/>
        <v>8</v>
      </c>
      <c r="BB85">
        <f t="shared" si="1"/>
        <v>8</v>
      </c>
      <c r="BC85">
        <f t="shared" si="1"/>
        <v>7</v>
      </c>
      <c r="BD85">
        <f t="shared" si="1"/>
        <v>7</v>
      </c>
      <c r="BE85">
        <f t="shared" si="1"/>
        <v>6</v>
      </c>
      <c r="BF85">
        <f t="shared" si="1"/>
        <v>6</v>
      </c>
      <c r="BG85">
        <f t="shared" si="1"/>
        <v>6</v>
      </c>
      <c r="BH85">
        <f t="shared" si="1"/>
        <v>5</v>
      </c>
      <c r="BI85">
        <f t="shared" si="1"/>
        <v>0</v>
      </c>
      <c r="BJ85">
        <f t="shared" si="1"/>
        <v>9</v>
      </c>
      <c r="BK85">
        <f t="shared" si="1"/>
        <v>36</v>
      </c>
      <c r="BL85">
        <f t="shared" si="1"/>
        <v>11</v>
      </c>
      <c r="BM85">
        <f t="shared" si="1"/>
        <v>5</v>
      </c>
      <c r="BN85">
        <f t="shared" si="1"/>
        <v>1</v>
      </c>
      <c r="BO85">
        <f t="shared" si="1"/>
        <v>1</v>
      </c>
      <c r="BP85">
        <f t="shared" si="1"/>
        <v>4</v>
      </c>
      <c r="BQ85">
        <f t="shared" si="1"/>
        <v>2</v>
      </c>
      <c r="BR85">
        <f t="shared" si="1"/>
        <v>8</v>
      </c>
      <c r="BS85">
        <f t="shared" si="1"/>
        <v>34</v>
      </c>
      <c r="BT85">
        <f t="shared" si="1"/>
        <v>3</v>
      </c>
      <c r="BU85">
        <f t="shared" si="1"/>
        <v>0</v>
      </c>
    </row>
    <row r="86" spans="1:74" x14ac:dyDescent="0.2">
      <c r="B86" s="52">
        <v>271403</v>
      </c>
      <c r="C86" t="s">
        <v>398</v>
      </c>
      <c r="D86">
        <f>IFERROR(VLOOKUP($B86,$A$8:$BV$70,D$88,FALSE),0)</f>
        <v>12</v>
      </c>
      <c r="E86">
        <f t="shared" ref="E86:AJ86" si="2">IFERROR(VLOOKUP($B86,$A$8:$BV$70,E$88,FALSE),0)</f>
        <v>1.4608705814751901</v>
      </c>
      <c r="F86">
        <f t="shared" si="2"/>
        <v>17.200572975433701</v>
      </c>
      <c r="G86">
        <f t="shared" si="2"/>
        <v>0</v>
      </c>
      <c r="H86">
        <f t="shared" si="2"/>
        <v>0</v>
      </c>
      <c r="I86">
        <f t="shared" si="2"/>
        <v>3</v>
      </c>
      <c r="J86">
        <f t="shared" si="2"/>
        <v>4</v>
      </c>
      <c r="K86">
        <f t="shared" si="2"/>
        <v>3</v>
      </c>
      <c r="L86">
        <f t="shared" si="2"/>
        <v>1</v>
      </c>
      <c r="M86">
        <f t="shared" si="2"/>
        <v>1</v>
      </c>
      <c r="N86">
        <f t="shared" si="2"/>
        <v>0</v>
      </c>
      <c r="O86">
        <f t="shared" si="2"/>
        <v>0</v>
      </c>
      <c r="P86">
        <f t="shared" si="2"/>
        <v>10</v>
      </c>
      <c r="Q86">
        <f t="shared" si="2"/>
        <v>2</v>
      </c>
      <c r="R86">
        <f t="shared" si="2"/>
        <v>0</v>
      </c>
      <c r="S86">
        <f t="shared" si="2"/>
        <v>9</v>
      </c>
      <c r="T86">
        <f t="shared" si="2"/>
        <v>0</v>
      </c>
      <c r="U86">
        <f t="shared" si="2"/>
        <v>3</v>
      </c>
      <c r="V86">
        <f t="shared" si="2"/>
        <v>0</v>
      </c>
      <c r="W86">
        <f t="shared" si="2"/>
        <v>0</v>
      </c>
      <c r="X86">
        <f t="shared" si="2"/>
        <v>2</v>
      </c>
      <c r="Y86">
        <f t="shared" si="2"/>
        <v>1</v>
      </c>
      <c r="Z86">
        <f t="shared" si="2"/>
        <v>0</v>
      </c>
      <c r="AA86">
        <f t="shared" si="2"/>
        <v>8</v>
      </c>
      <c r="AB86">
        <f t="shared" si="2"/>
        <v>0</v>
      </c>
      <c r="AC86">
        <f t="shared" si="2"/>
        <v>3</v>
      </c>
      <c r="AD86">
        <f t="shared" si="2"/>
        <v>0</v>
      </c>
      <c r="AE86">
        <f t="shared" si="2"/>
        <v>0</v>
      </c>
      <c r="AF86">
        <f t="shared" si="2"/>
        <v>1</v>
      </c>
      <c r="AG86">
        <f t="shared" si="2"/>
        <v>0</v>
      </c>
      <c r="AH86">
        <f t="shared" si="2"/>
        <v>6</v>
      </c>
      <c r="AI86">
        <f t="shared" si="2"/>
        <v>0</v>
      </c>
      <c r="AJ86">
        <f t="shared" si="2"/>
        <v>2</v>
      </c>
      <c r="AK86">
        <f t="shared" ref="AK86:BU86" si="3">IFERROR(VLOOKUP($B86,$A$8:$BV$70,AK$88,FALSE),0)</f>
        <v>2</v>
      </c>
      <c r="AL86">
        <f t="shared" si="3"/>
        <v>1</v>
      </c>
      <c r="AM86">
        <f t="shared" si="3"/>
        <v>1</v>
      </c>
      <c r="AN86">
        <f t="shared" si="3"/>
        <v>0</v>
      </c>
      <c r="AO86">
        <f t="shared" si="3"/>
        <v>0</v>
      </c>
      <c r="AP86">
        <f t="shared" si="3"/>
        <v>1</v>
      </c>
      <c r="AQ86">
        <f t="shared" si="3"/>
        <v>1</v>
      </c>
      <c r="AR86">
        <f t="shared" si="3"/>
        <v>0</v>
      </c>
      <c r="AS86">
        <f t="shared" si="3"/>
        <v>0</v>
      </c>
      <c r="AT86">
        <f t="shared" si="3"/>
        <v>3</v>
      </c>
      <c r="AU86">
        <f t="shared" si="3"/>
        <v>1</v>
      </c>
      <c r="AV86">
        <f t="shared" si="3"/>
        <v>1</v>
      </c>
      <c r="AW86">
        <f t="shared" si="3"/>
        <v>0</v>
      </c>
      <c r="AX86">
        <f t="shared" si="3"/>
        <v>1</v>
      </c>
      <c r="AY86">
        <f t="shared" si="3"/>
        <v>1</v>
      </c>
      <c r="AZ86">
        <f t="shared" si="3"/>
        <v>0</v>
      </c>
      <c r="BA86">
        <f t="shared" si="3"/>
        <v>3</v>
      </c>
      <c r="BB86">
        <f t="shared" si="3"/>
        <v>3</v>
      </c>
      <c r="BC86">
        <f t="shared" si="3"/>
        <v>1</v>
      </c>
      <c r="BD86">
        <f t="shared" si="3"/>
        <v>0</v>
      </c>
      <c r="BE86">
        <f t="shared" si="3"/>
        <v>1</v>
      </c>
      <c r="BF86">
        <f t="shared" si="3"/>
        <v>3</v>
      </c>
      <c r="BG86">
        <f t="shared" si="3"/>
        <v>0</v>
      </c>
      <c r="BH86">
        <f t="shared" si="3"/>
        <v>3</v>
      </c>
      <c r="BI86">
        <f t="shared" si="3"/>
        <v>1</v>
      </c>
      <c r="BJ86">
        <f t="shared" si="3"/>
        <v>4</v>
      </c>
      <c r="BK86">
        <f t="shared" si="3"/>
        <v>8</v>
      </c>
      <c r="BL86">
        <f t="shared" si="3"/>
        <v>3</v>
      </c>
      <c r="BM86">
        <f t="shared" si="3"/>
        <v>3</v>
      </c>
      <c r="BN86">
        <f t="shared" si="3"/>
        <v>0</v>
      </c>
      <c r="BO86">
        <f t="shared" si="3"/>
        <v>0</v>
      </c>
      <c r="BP86">
        <f t="shared" si="3"/>
        <v>0</v>
      </c>
      <c r="BQ86">
        <f t="shared" si="3"/>
        <v>1</v>
      </c>
      <c r="BR86">
        <f t="shared" si="3"/>
        <v>2</v>
      </c>
      <c r="BS86">
        <f t="shared" si="3"/>
        <v>8</v>
      </c>
      <c r="BT86">
        <f t="shared" si="3"/>
        <v>2</v>
      </c>
      <c r="BU86">
        <f t="shared" si="3"/>
        <v>0</v>
      </c>
    </row>
    <row r="87" spans="1:74" x14ac:dyDescent="0.2">
      <c r="C87" t="s">
        <v>399</v>
      </c>
      <c r="D87">
        <f>SUM(D8:D83)</f>
        <v>182</v>
      </c>
      <c r="G87">
        <f t="shared" ref="G87:BQ87" si="4">SUM(G8:G83)</f>
        <v>6</v>
      </c>
      <c r="H87">
        <f t="shared" si="4"/>
        <v>22</v>
      </c>
      <c r="I87">
        <f t="shared" si="4"/>
        <v>25</v>
      </c>
      <c r="J87">
        <f t="shared" si="4"/>
        <v>29</v>
      </c>
      <c r="K87">
        <f t="shared" si="4"/>
        <v>39</v>
      </c>
      <c r="L87">
        <f t="shared" si="4"/>
        <v>32</v>
      </c>
      <c r="M87">
        <f t="shared" si="4"/>
        <v>17</v>
      </c>
      <c r="N87">
        <f t="shared" si="4"/>
        <v>12</v>
      </c>
      <c r="O87">
        <f t="shared" si="4"/>
        <v>0</v>
      </c>
      <c r="P87">
        <f t="shared" si="4"/>
        <v>102</v>
      </c>
      <c r="Q87">
        <f t="shared" si="4"/>
        <v>79</v>
      </c>
      <c r="R87">
        <f t="shared" si="4"/>
        <v>1</v>
      </c>
      <c r="S87">
        <f t="shared" si="4"/>
        <v>45</v>
      </c>
      <c r="T87">
        <f t="shared" si="4"/>
        <v>58</v>
      </c>
      <c r="U87">
        <f t="shared" si="4"/>
        <v>3</v>
      </c>
      <c r="V87">
        <f t="shared" si="4"/>
        <v>55</v>
      </c>
      <c r="W87">
        <f t="shared" si="4"/>
        <v>6</v>
      </c>
      <c r="X87">
        <f t="shared" si="4"/>
        <v>4</v>
      </c>
      <c r="Y87">
        <f t="shared" si="4"/>
        <v>36</v>
      </c>
      <c r="Z87">
        <f t="shared" si="4"/>
        <v>9</v>
      </c>
      <c r="AA87">
        <f t="shared" si="4"/>
        <v>2</v>
      </c>
      <c r="AB87">
        <f t="shared" si="4"/>
        <v>75</v>
      </c>
      <c r="AC87">
        <f t="shared" si="4"/>
        <v>3</v>
      </c>
      <c r="AD87">
        <f t="shared" si="4"/>
        <v>4</v>
      </c>
      <c r="AE87">
        <f t="shared" si="4"/>
        <v>2</v>
      </c>
      <c r="AF87">
        <f t="shared" si="4"/>
        <v>3</v>
      </c>
      <c r="AG87">
        <f t="shared" si="4"/>
        <v>18</v>
      </c>
      <c r="AH87">
        <f t="shared" si="4"/>
        <v>0</v>
      </c>
      <c r="AI87">
        <f t="shared" si="4"/>
        <v>62</v>
      </c>
      <c r="AJ87">
        <f t="shared" si="4"/>
        <v>4</v>
      </c>
      <c r="AK87">
        <f t="shared" si="4"/>
        <v>4</v>
      </c>
      <c r="AL87">
        <f t="shared" si="4"/>
        <v>24</v>
      </c>
      <c r="AM87">
        <f t="shared" si="4"/>
        <v>4</v>
      </c>
      <c r="AN87">
        <f t="shared" si="4"/>
        <v>7</v>
      </c>
      <c r="AO87">
        <f t="shared" si="4"/>
        <v>0</v>
      </c>
      <c r="AP87">
        <f t="shared" si="4"/>
        <v>7</v>
      </c>
      <c r="AQ87">
        <f t="shared" si="4"/>
        <v>13</v>
      </c>
      <c r="AR87">
        <f t="shared" si="4"/>
        <v>16</v>
      </c>
      <c r="AS87">
        <f t="shared" si="4"/>
        <v>10</v>
      </c>
      <c r="AT87">
        <f t="shared" si="4"/>
        <v>5</v>
      </c>
      <c r="AU87">
        <f t="shared" si="4"/>
        <v>19</v>
      </c>
      <c r="AV87">
        <f t="shared" si="4"/>
        <v>12</v>
      </c>
      <c r="AW87">
        <f t="shared" si="4"/>
        <v>23</v>
      </c>
      <c r="AX87">
        <f t="shared" si="4"/>
        <v>7</v>
      </c>
      <c r="AY87">
        <f t="shared" si="4"/>
        <v>12</v>
      </c>
      <c r="AZ87">
        <f t="shared" si="4"/>
        <v>9</v>
      </c>
      <c r="BA87">
        <f t="shared" si="4"/>
        <v>10</v>
      </c>
      <c r="BB87">
        <f t="shared" si="4"/>
        <v>39</v>
      </c>
      <c r="BC87">
        <f t="shared" si="4"/>
        <v>35</v>
      </c>
      <c r="BD87">
        <f t="shared" si="4"/>
        <v>31</v>
      </c>
      <c r="BE87">
        <f t="shared" si="4"/>
        <v>25</v>
      </c>
      <c r="BF87">
        <f t="shared" si="4"/>
        <v>23</v>
      </c>
      <c r="BG87">
        <f t="shared" si="4"/>
        <v>24</v>
      </c>
      <c r="BH87">
        <f t="shared" si="4"/>
        <v>17</v>
      </c>
      <c r="BI87">
        <f t="shared" si="4"/>
        <v>25</v>
      </c>
      <c r="BJ87">
        <f t="shared" si="4"/>
        <v>2</v>
      </c>
      <c r="BK87">
        <f t="shared" si="4"/>
        <v>27</v>
      </c>
      <c r="BL87">
        <f t="shared" si="4"/>
        <v>88</v>
      </c>
      <c r="BM87">
        <f t="shared" si="4"/>
        <v>23</v>
      </c>
      <c r="BN87">
        <f t="shared" si="4"/>
        <v>17</v>
      </c>
      <c r="BO87">
        <f t="shared" si="4"/>
        <v>6</v>
      </c>
      <c r="BP87">
        <f t="shared" si="4"/>
        <v>2</v>
      </c>
      <c r="BQ87">
        <f t="shared" si="4"/>
        <v>5</v>
      </c>
      <c r="BR87">
        <f t="shared" ref="BR87:BU87" si="5">SUM(BR8:BR83)</f>
        <v>5</v>
      </c>
      <c r="BS87">
        <f t="shared" si="5"/>
        <v>23</v>
      </c>
      <c r="BT87">
        <f t="shared" si="5"/>
        <v>75</v>
      </c>
      <c r="BU87">
        <f t="shared" si="5"/>
        <v>7</v>
      </c>
    </row>
    <row r="88" spans="1:74"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21</v>
      </c>
      <c r="U88">
        <v>22</v>
      </c>
      <c r="V88">
        <v>23</v>
      </c>
      <c r="W88">
        <v>24</v>
      </c>
      <c r="X88">
        <v>25</v>
      </c>
      <c r="Y88">
        <v>26</v>
      </c>
      <c r="Z88">
        <v>27</v>
      </c>
      <c r="AA88">
        <v>28</v>
      </c>
      <c r="AB88">
        <v>29</v>
      </c>
      <c r="AC88">
        <v>30</v>
      </c>
      <c r="AD88">
        <v>31</v>
      </c>
      <c r="AE88">
        <v>32</v>
      </c>
      <c r="AF88">
        <v>33</v>
      </c>
      <c r="AG88">
        <v>34</v>
      </c>
      <c r="AH88">
        <v>35</v>
      </c>
      <c r="AI88">
        <v>36</v>
      </c>
      <c r="AJ88">
        <v>37</v>
      </c>
      <c r="AK88">
        <v>38</v>
      </c>
      <c r="AL88">
        <v>39</v>
      </c>
      <c r="AM88">
        <v>40</v>
      </c>
      <c r="AN88">
        <v>41</v>
      </c>
      <c r="AO88">
        <v>42</v>
      </c>
      <c r="AP88">
        <v>43</v>
      </c>
      <c r="AQ88">
        <v>44</v>
      </c>
      <c r="AR88">
        <v>45</v>
      </c>
      <c r="AS88">
        <v>46</v>
      </c>
      <c r="AT88">
        <v>47</v>
      </c>
      <c r="AU88">
        <v>48</v>
      </c>
      <c r="AV88">
        <v>49</v>
      </c>
      <c r="AW88">
        <v>50</v>
      </c>
      <c r="AX88">
        <v>51</v>
      </c>
      <c r="AY88">
        <v>52</v>
      </c>
      <c r="AZ88">
        <v>53</v>
      </c>
      <c r="BA88">
        <v>54</v>
      </c>
      <c r="BB88">
        <v>55</v>
      </c>
      <c r="BC88">
        <v>56</v>
      </c>
      <c r="BD88">
        <v>57</v>
      </c>
      <c r="BE88">
        <v>58</v>
      </c>
      <c r="BF88">
        <v>59</v>
      </c>
      <c r="BG88">
        <v>60</v>
      </c>
      <c r="BH88">
        <v>61</v>
      </c>
      <c r="BI88">
        <v>62</v>
      </c>
      <c r="BJ88">
        <v>63</v>
      </c>
      <c r="BK88">
        <v>64</v>
      </c>
      <c r="BL88">
        <v>65</v>
      </c>
      <c r="BM88">
        <v>66</v>
      </c>
      <c r="BN88">
        <v>67</v>
      </c>
      <c r="BO88">
        <v>68</v>
      </c>
      <c r="BP88">
        <v>69</v>
      </c>
      <c r="BQ88">
        <v>70</v>
      </c>
      <c r="BR88">
        <v>71</v>
      </c>
      <c r="BS88">
        <v>72</v>
      </c>
      <c r="BT88">
        <v>73</v>
      </c>
      <c r="BU88">
        <v>74</v>
      </c>
    </row>
    <row r="90" spans="1:74" x14ac:dyDescent="0.2">
      <c r="A90">
        <v>270000</v>
      </c>
      <c r="B90" t="s">
        <v>396</v>
      </c>
      <c r="C90" t="s">
        <v>409</v>
      </c>
      <c r="D90">
        <v>125</v>
      </c>
      <c r="E90">
        <v>1.4229736939975901</v>
      </c>
      <c r="F90">
        <v>16.754367687390999</v>
      </c>
      <c r="G90">
        <v>5</v>
      </c>
      <c r="H90">
        <v>15</v>
      </c>
      <c r="I90">
        <v>16</v>
      </c>
      <c r="J90">
        <v>19</v>
      </c>
      <c r="K90">
        <v>25</v>
      </c>
      <c r="L90">
        <v>21</v>
      </c>
      <c r="M90">
        <v>13</v>
      </c>
      <c r="N90">
        <v>11</v>
      </c>
      <c r="O90">
        <v>0</v>
      </c>
      <c r="P90">
        <v>73</v>
      </c>
      <c r="Q90">
        <v>51</v>
      </c>
      <c r="R90">
        <v>1</v>
      </c>
      <c r="S90">
        <v>50</v>
      </c>
      <c r="T90">
        <v>73</v>
      </c>
      <c r="U90">
        <v>6</v>
      </c>
      <c r="V90">
        <v>67</v>
      </c>
      <c r="W90">
        <v>8</v>
      </c>
      <c r="X90">
        <v>5</v>
      </c>
      <c r="Y90">
        <v>43</v>
      </c>
      <c r="Z90">
        <v>11</v>
      </c>
      <c r="AA90">
        <v>2</v>
      </c>
      <c r="AB90">
        <v>86</v>
      </c>
      <c r="AC90">
        <v>4</v>
      </c>
      <c r="AD90">
        <v>5</v>
      </c>
      <c r="AE90">
        <v>4</v>
      </c>
      <c r="AF90">
        <v>4</v>
      </c>
      <c r="AG90">
        <v>22</v>
      </c>
      <c r="AH90">
        <v>0</v>
      </c>
      <c r="AI90">
        <v>74</v>
      </c>
      <c r="AJ90">
        <v>5</v>
      </c>
      <c r="AK90">
        <v>6</v>
      </c>
      <c r="AL90">
        <v>29</v>
      </c>
      <c r="AM90">
        <v>4</v>
      </c>
      <c r="AN90">
        <v>7</v>
      </c>
      <c r="AO90">
        <v>0</v>
      </c>
      <c r="AP90">
        <v>5</v>
      </c>
      <c r="AQ90">
        <v>8</v>
      </c>
      <c r="AR90">
        <v>12</v>
      </c>
      <c r="AS90">
        <v>6</v>
      </c>
      <c r="AT90">
        <v>4</v>
      </c>
      <c r="AU90">
        <v>12</v>
      </c>
      <c r="AV90">
        <v>9</v>
      </c>
      <c r="AW90">
        <v>18</v>
      </c>
      <c r="AX90">
        <v>4</v>
      </c>
      <c r="AY90">
        <v>7</v>
      </c>
      <c r="AZ90">
        <v>5</v>
      </c>
      <c r="BA90">
        <v>7</v>
      </c>
      <c r="BB90">
        <v>28</v>
      </c>
      <c r="BC90">
        <v>24</v>
      </c>
      <c r="BD90">
        <v>23</v>
      </c>
      <c r="BE90">
        <v>18</v>
      </c>
      <c r="BF90">
        <v>16</v>
      </c>
      <c r="BG90">
        <v>15</v>
      </c>
      <c r="BH90">
        <v>11</v>
      </c>
      <c r="BI90">
        <v>17</v>
      </c>
      <c r="BJ90">
        <v>1</v>
      </c>
      <c r="BK90">
        <v>37</v>
      </c>
      <c r="BL90">
        <v>99</v>
      </c>
      <c r="BM90">
        <v>26</v>
      </c>
      <c r="BN90">
        <v>18</v>
      </c>
      <c r="BO90">
        <v>6</v>
      </c>
      <c r="BP90">
        <v>5</v>
      </c>
      <c r="BQ90">
        <v>8</v>
      </c>
      <c r="BR90">
        <v>5</v>
      </c>
      <c r="BS90">
        <v>27</v>
      </c>
      <c r="BT90">
        <v>90</v>
      </c>
      <c r="BU90">
        <v>8</v>
      </c>
      <c r="BV90">
        <v>0</v>
      </c>
    </row>
    <row r="91" spans="1:74" x14ac:dyDescent="0.2">
      <c r="B91" t="s">
        <v>513</v>
      </c>
    </row>
    <row r="92" spans="1:74" x14ac:dyDescent="0.2">
      <c r="D92">
        <f>D87-D85-D86</f>
        <v>125</v>
      </c>
    </row>
    <row r="100" spans="1:6" s="147" customFormat="1" x14ac:dyDescent="0.2"/>
    <row r="101" spans="1:6" x14ac:dyDescent="0.2">
      <c r="A101" s="52">
        <v>271004</v>
      </c>
      <c r="B101" s="52" t="s">
        <v>172</v>
      </c>
      <c r="C101" s="52" t="s">
        <v>468</v>
      </c>
      <c r="D101" s="52">
        <v>58</v>
      </c>
      <c r="E101" s="52">
        <v>2.1228337488109399</v>
      </c>
      <c r="F101" s="52">
        <v>24.9946554295481</v>
      </c>
    </row>
    <row r="102" spans="1:6" x14ac:dyDescent="0.2">
      <c r="A102" s="52">
        <v>271021</v>
      </c>
      <c r="B102" s="52" t="s">
        <v>468</v>
      </c>
      <c r="C102" s="52" t="s">
        <v>612</v>
      </c>
      <c r="D102" s="52">
        <v>2</v>
      </c>
      <c r="E102" s="52">
        <v>1.90045420855584</v>
      </c>
      <c r="F102" s="52">
        <v>22.3763156813833</v>
      </c>
    </row>
    <row r="103" spans="1:6" x14ac:dyDescent="0.2">
      <c r="A103" s="52">
        <v>271039</v>
      </c>
      <c r="B103" s="52" t="s">
        <v>468</v>
      </c>
      <c r="C103" s="52" t="s">
        <v>613</v>
      </c>
      <c r="D103" s="52">
        <v>2</v>
      </c>
      <c r="E103" s="52">
        <v>2.5501746869660602</v>
      </c>
      <c r="F103" s="52">
        <v>30.0262503465358</v>
      </c>
    </row>
    <row r="104" spans="1:6" x14ac:dyDescent="0.2">
      <c r="A104" s="52">
        <v>271063</v>
      </c>
      <c r="B104" s="52" t="s">
        <v>468</v>
      </c>
      <c r="C104" s="52" t="s">
        <v>615</v>
      </c>
      <c r="D104" s="52">
        <v>1</v>
      </c>
      <c r="E104" s="52">
        <v>0.96323338181607998</v>
      </c>
      <c r="F104" s="52">
        <v>11.34129626977</v>
      </c>
    </row>
    <row r="105" spans="1:6" x14ac:dyDescent="0.2">
      <c r="A105" s="52">
        <v>271071</v>
      </c>
      <c r="B105" s="52" t="s">
        <v>468</v>
      </c>
      <c r="C105" s="52" t="s">
        <v>616</v>
      </c>
      <c r="D105" s="52">
        <v>3</v>
      </c>
      <c r="E105" s="52">
        <v>3.77235118074592</v>
      </c>
      <c r="F105" s="52">
        <v>44.416392934589098</v>
      </c>
    </row>
    <row r="106" spans="1:6" x14ac:dyDescent="0.2">
      <c r="A106" s="52">
        <v>271098</v>
      </c>
      <c r="B106" s="52" t="s">
        <v>468</v>
      </c>
      <c r="C106" s="52" t="s">
        <v>644</v>
      </c>
      <c r="D106" s="52">
        <v>1</v>
      </c>
      <c r="E106" s="52">
        <v>1.2443382609128499</v>
      </c>
      <c r="F106" s="52">
        <v>14.651079523651299</v>
      </c>
    </row>
    <row r="107" spans="1:6" x14ac:dyDescent="0.2">
      <c r="A107" s="52">
        <v>271110</v>
      </c>
      <c r="B107" s="52" t="s">
        <v>468</v>
      </c>
      <c r="C107" s="52" t="s">
        <v>618</v>
      </c>
      <c r="D107" s="52">
        <v>4</v>
      </c>
      <c r="E107" s="52">
        <v>5.6128534343647001</v>
      </c>
      <c r="F107" s="52">
        <v>66.086822694939201</v>
      </c>
    </row>
    <row r="108" spans="1:6" x14ac:dyDescent="0.2">
      <c r="A108" s="52">
        <v>271136</v>
      </c>
      <c r="B108" s="52" t="s">
        <v>468</v>
      </c>
      <c r="C108" s="52" t="s">
        <v>619</v>
      </c>
      <c r="D108" s="52">
        <v>2</v>
      </c>
      <c r="E108" s="52">
        <v>2.0549915745345402</v>
      </c>
      <c r="F108" s="52">
        <v>24.1958685388745</v>
      </c>
    </row>
    <row r="109" spans="1:6" x14ac:dyDescent="0.2">
      <c r="A109" s="52">
        <v>271144</v>
      </c>
      <c r="B109" s="52" t="s">
        <v>468</v>
      </c>
      <c r="C109" s="52" t="s">
        <v>620</v>
      </c>
      <c r="D109" s="52">
        <v>5</v>
      </c>
      <c r="E109" s="52">
        <v>2.9236688535709701</v>
      </c>
      <c r="F109" s="52">
        <v>34.423842953335601</v>
      </c>
    </row>
    <row r="110" spans="1:6" x14ac:dyDescent="0.2">
      <c r="A110" s="52">
        <v>271152</v>
      </c>
      <c r="B110" s="52" t="s">
        <v>468</v>
      </c>
      <c r="C110" s="52" t="s">
        <v>621</v>
      </c>
      <c r="D110" s="52">
        <v>1</v>
      </c>
      <c r="E110" s="52">
        <v>1.1852554225435601</v>
      </c>
      <c r="F110" s="52">
        <v>13.9554267493032</v>
      </c>
    </row>
    <row r="111" spans="1:6" x14ac:dyDescent="0.2">
      <c r="A111" s="52">
        <v>271161</v>
      </c>
      <c r="B111" s="52" t="s">
        <v>468</v>
      </c>
      <c r="C111" s="52" t="s">
        <v>622</v>
      </c>
      <c r="D111" s="52">
        <v>3</v>
      </c>
      <c r="E111" s="52">
        <v>2.3866348448687398</v>
      </c>
      <c r="F111" s="52">
        <v>28.1007005928093</v>
      </c>
    </row>
    <row r="112" spans="1:6" x14ac:dyDescent="0.2">
      <c r="A112" s="52">
        <v>271187</v>
      </c>
      <c r="B112" s="52" t="s">
        <v>468</v>
      </c>
      <c r="C112" s="52" t="s">
        <v>624</v>
      </c>
      <c r="D112" s="52">
        <v>5</v>
      </c>
      <c r="E112" s="52">
        <v>2.9354092547583002</v>
      </c>
      <c r="F112" s="52">
        <v>34.562076709250903</v>
      </c>
    </row>
    <row r="113" spans="1:6" x14ac:dyDescent="0.2">
      <c r="A113" s="52">
        <v>271195</v>
      </c>
      <c r="B113" s="52" t="s">
        <v>468</v>
      </c>
      <c r="C113" s="52" t="s">
        <v>640</v>
      </c>
      <c r="D113" s="52">
        <v>1</v>
      </c>
      <c r="E113" s="52">
        <v>0.89915120126600501</v>
      </c>
      <c r="F113" s="52">
        <v>10.586780272970699</v>
      </c>
    </row>
    <row r="114" spans="1:6" x14ac:dyDescent="0.2">
      <c r="A114" s="52">
        <v>271209</v>
      </c>
      <c r="B114" s="52" t="s">
        <v>468</v>
      </c>
      <c r="C114" s="52" t="s">
        <v>625</v>
      </c>
      <c r="D114" s="52">
        <v>1</v>
      </c>
      <c r="E114" s="52">
        <v>0.65721590199596502</v>
      </c>
      <c r="F114" s="52">
        <v>7.7381872331782899</v>
      </c>
    </row>
    <row r="115" spans="1:6" x14ac:dyDescent="0.2">
      <c r="A115" s="52">
        <v>271217</v>
      </c>
      <c r="B115" s="52" t="s">
        <v>468</v>
      </c>
      <c r="C115" s="52" t="s">
        <v>626</v>
      </c>
      <c r="D115" s="52">
        <v>2</v>
      </c>
      <c r="E115" s="52">
        <v>1.5242856816224499</v>
      </c>
      <c r="F115" s="52">
        <v>17.9472346384579</v>
      </c>
    </row>
    <row r="116" spans="1:6" x14ac:dyDescent="0.2">
      <c r="A116" s="52">
        <v>271225</v>
      </c>
      <c r="B116" s="52" t="s">
        <v>468</v>
      </c>
      <c r="C116" s="52" t="s">
        <v>627</v>
      </c>
      <c r="D116" s="52">
        <v>5</v>
      </c>
      <c r="E116" s="52">
        <v>4.7734063982739396</v>
      </c>
      <c r="F116" s="52">
        <v>56.203010818386701</v>
      </c>
    </row>
    <row r="117" spans="1:6" x14ac:dyDescent="0.2">
      <c r="A117" s="52">
        <v>271233</v>
      </c>
      <c r="B117" s="52" t="s">
        <v>468</v>
      </c>
      <c r="C117" s="52" t="s">
        <v>628</v>
      </c>
      <c r="D117" s="52">
        <v>5</v>
      </c>
      <c r="E117" s="52">
        <v>2.7751413934540001</v>
      </c>
      <c r="F117" s="52">
        <v>32.675051890668001</v>
      </c>
    </row>
    <row r="118" spans="1:6" x14ac:dyDescent="0.2">
      <c r="A118" s="52">
        <v>271241</v>
      </c>
      <c r="B118" s="52" t="s">
        <v>468</v>
      </c>
      <c r="C118" s="52" t="s">
        <v>645</v>
      </c>
      <c r="D118" s="52">
        <v>2</v>
      </c>
      <c r="E118" s="52">
        <v>1.7730339270041899</v>
      </c>
      <c r="F118" s="52">
        <v>20.876044624404201</v>
      </c>
    </row>
    <row r="119" spans="1:6" x14ac:dyDescent="0.2">
      <c r="A119" s="52">
        <v>271250</v>
      </c>
      <c r="B119" s="52" t="s">
        <v>468</v>
      </c>
      <c r="C119" s="52" t="s">
        <v>629</v>
      </c>
      <c r="D119" s="52">
        <v>1</v>
      </c>
      <c r="E119" s="52">
        <v>0.84042794591005698</v>
      </c>
      <c r="F119" s="52">
        <v>9.8953612986184201</v>
      </c>
    </row>
    <row r="120" spans="1:6" x14ac:dyDescent="0.2">
      <c r="A120" s="52">
        <v>271268</v>
      </c>
      <c r="B120" s="52" t="s">
        <v>468</v>
      </c>
      <c r="C120" s="52" t="s">
        <v>630</v>
      </c>
      <c r="D120" s="52">
        <v>5</v>
      </c>
      <c r="E120" s="52">
        <v>2.6023775321133402</v>
      </c>
      <c r="F120" s="52">
        <v>30.640896749076401</v>
      </c>
    </row>
    <row r="121" spans="1:6" x14ac:dyDescent="0.2">
      <c r="A121" s="52">
        <v>271276</v>
      </c>
      <c r="B121" s="52" t="s">
        <v>468</v>
      </c>
      <c r="C121" s="52" t="s">
        <v>641</v>
      </c>
      <c r="D121" s="52">
        <v>4</v>
      </c>
      <c r="E121" s="52">
        <v>2.9809813390568198</v>
      </c>
      <c r="F121" s="52">
        <v>35.0986512501851</v>
      </c>
    </row>
    <row r="122" spans="1:6" x14ac:dyDescent="0.2">
      <c r="A122" s="52">
        <v>271284</v>
      </c>
      <c r="B122" s="52" t="s">
        <v>468</v>
      </c>
      <c r="C122" s="52" t="s">
        <v>631</v>
      </c>
      <c r="D122" s="52">
        <v>3</v>
      </c>
      <c r="E122" s="52">
        <v>2.7617188938395301</v>
      </c>
      <c r="F122" s="52">
        <v>32.5170127823041</v>
      </c>
    </row>
    <row r="123" spans="1:6" x14ac:dyDescent="0.2">
      <c r="A123" s="52">
        <v>271403</v>
      </c>
      <c r="B123" s="52" t="s">
        <v>173</v>
      </c>
      <c r="C123" s="52" t="s">
        <v>468</v>
      </c>
      <c r="D123" s="52">
        <v>13</v>
      </c>
      <c r="E123" s="52">
        <v>1.57354888532218</v>
      </c>
      <c r="F123" s="52">
        <v>18.5272691336321</v>
      </c>
    </row>
    <row r="124" spans="1:6" x14ac:dyDescent="0.2">
      <c r="A124" s="52">
        <v>271411</v>
      </c>
      <c r="B124" s="52" t="s">
        <v>468</v>
      </c>
      <c r="C124" s="52" t="s">
        <v>632</v>
      </c>
      <c r="D124" s="52">
        <v>1</v>
      </c>
      <c r="E124" s="52">
        <v>0.68327479945884595</v>
      </c>
      <c r="F124" s="52">
        <v>8.0450097355638395</v>
      </c>
    </row>
    <row r="125" spans="1:6" x14ac:dyDescent="0.2">
      <c r="A125" s="52">
        <v>271420</v>
      </c>
      <c r="B125" s="52" t="s">
        <v>468</v>
      </c>
      <c r="C125" s="52" t="s">
        <v>642</v>
      </c>
      <c r="D125" s="52">
        <v>2</v>
      </c>
      <c r="E125" s="52">
        <v>1.64869588155769</v>
      </c>
      <c r="F125" s="52">
        <v>19.412064411888899</v>
      </c>
    </row>
    <row r="126" spans="1:6" x14ac:dyDescent="0.2">
      <c r="A126" s="52">
        <v>271438</v>
      </c>
      <c r="B126" s="52" t="s">
        <v>468</v>
      </c>
      <c r="C126" s="52" t="s">
        <v>633</v>
      </c>
      <c r="D126" s="52">
        <v>3</v>
      </c>
      <c r="E126" s="52">
        <v>3.4802784222737801</v>
      </c>
      <c r="F126" s="52">
        <v>40.977471746126803</v>
      </c>
    </row>
    <row r="127" spans="1:6" x14ac:dyDescent="0.2">
      <c r="A127" s="52">
        <v>271446</v>
      </c>
      <c r="B127" s="52" t="s">
        <v>468</v>
      </c>
      <c r="C127" s="52" t="s">
        <v>634</v>
      </c>
      <c r="D127" s="52">
        <v>2</v>
      </c>
      <c r="E127" s="52">
        <v>1.4613900742386201</v>
      </c>
      <c r="F127" s="52">
        <v>17.206689583777301</v>
      </c>
    </row>
    <row r="128" spans="1:6" x14ac:dyDescent="0.2">
      <c r="A128" s="52">
        <v>271454</v>
      </c>
      <c r="B128" s="52" t="s">
        <v>468</v>
      </c>
      <c r="C128" s="52" t="s">
        <v>635</v>
      </c>
      <c r="D128" s="52">
        <v>1</v>
      </c>
      <c r="E128" s="52">
        <v>0.72107411199723104</v>
      </c>
      <c r="F128" s="52">
        <v>8.4900661573867495</v>
      </c>
    </row>
    <row r="129" spans="1:6" x14ac:dyDescent="0.2">
      <c r="A129" s="52">
        <v>271462</v>
      </c>
      <c r="B129" s="52" t="s">
        <v>468</v>
      </c>
      <c r="C129" s="52" t="s">
        <v>636</v>
      </c>
      <c r="D129" s="52">
        <v>4</v>
      </c>
      <c r="E129" s="52">
        <v>2.5195739400467398</v>
      </c>
      <c r="F129" s="52">
        <v>29.6659512295826</v>
      </c>
    </row>
    <row r="130" spans="1:6" x14ac:dyDescent="0.2">
      <c r="A130" s="52">
        <v>272027</v>
      </c>
      <c r="B130" s="52" t="s">
        <v>253</v>
      </c>
      <c r="C130" s="52" t="s">
        <v>468</v>
      </c>
      <c r="D130" s="52">
        <v>2</v>
      </c>
      <c r="E130" s="52">
        <v>1.0479269385338501</v>
      </c>
      <c r="F130" s="52">
        <v>12.3384945988662</v>
      </c>
    </row>
    <row r="131" spans="1:6" x14ac:dyDescent="0.2">
      <c r="A131" s="52">
        <v>272035</v>
      </c>
      <c r="B131" s="52" t="s">
        <v>174</v>
      </c>
      <c r="C131" s="52" t="s">
        <v>468</v>
      </c>
      <c r="D131" s="52">
        <v>3</v>
      </c>
      <c r="E131" s="52">
        <v>0.73385159563798597</v>
      </c>
      <c r="F131" s="52">
        <v>8.6405107228343496</v>
      </c>
    </row>
    <row r="132" spans="1:6" x14ac:dyDescent="0.2">
      <c r="A132" s="52">
        <v>272051</v>
      </c>
      <c r="B132" s="52" t="s">
        <v>176</v>
      </c>
      <c r="C132" s="52" t="s">
        <v>468</v>
      </c>
      <c r="D132" s="52">
        <v>5</v>
      </c>
      <c r="E132" s="52">
        <v>1.3197173693281801</v>
      </c>
      <c r="F132" s="52">
        <v>15.538607735638299</v>
      </c>
    </row>
    <row r="133" spans="1:6" x14ac:dyDescent="0.2">
      <c r="A133" s="52">
        <v>272060</v>
      </c>
      <c r="B133" s="52" t="s">
        <v>262</v>
      </c>
      <c r="C133" s="52" t="s">
        <v>468</v>
      </c>
      <c r="D133" s="52">
        <v>1</v>
      </c>
      <c r="E133" s="52">
        <v>1.3548850380045301</v>
      </c>
      <c r="F133" s="52">
        <v>15.952678673279101</v>
      </c>
    </row>
    <row r="134" spans="1:6" x14ac:dyDescent="0.2">
      <c r="A134" s="52">
        <v>272078</v>
      </c>
      <c r="B134" s="52" t="s">
        <v>177</v>
      </c>
      <c r="C134" s="52" t="s">
        <v>468</v>
      </c>
      <c r="D134" s="52">
        <v>2</v>
      </c>
      <c r="E134" s="52">
        <v>0.57152491419982199</v>
      </c>
      <c r="F134" s="52">
        <v>6.7292449575140401</v>
      </c>
    </row>
    <row r="135" spans="1:6" x14ac:dyDescent="0.2">
      <c r="A135" s="52">
        <v>272086</v>
      </c>
      <c r="B135" s="52" t="s">
        <v>178</v>
      </c>
      <c r="C135" s="52" t="s">
        <v>468</v>
      </c>
      <c r="D135" s="52">
        <v>2</v>
      </c>
      <c r="E135" s="52">
        <v>2.38109411274481</v>
      </c>
      <c r="F135" s="52">
        <v>28.035462940382399</v>
      </c>
    </row>
    <row r="136" spans="1:6" x14ac:dyDescent="0.2">
      <c r="A136" s="52">
        <v>272094</v>
      </c>
      <c r="B136" s="52" t="s">
        <v>179</v>
      </c>
      <c r="C136" s="52" t="s">
        <v>468</v>
      </c>
      <c r="D136" s="52">
        <v>3</v>
      </c>
      <c r="E136" s="52">
        <v>2.10297571063054</v>
      </c>
      <c r="F136" s="52">
        <v>24.7608430445209</v>
      </c>
    </row>
    <row r="137" spans="1:6" x14ac:dyDescent="0.2">
      <c r="A137" s="52">
        <v>272108</v>
      </c>
      <c r="B137" s="52" t="s">
        <v>180</v>
      </c>
      <c r="C137" s="52" t="s">
        <v>468</v>
      </c>
      <c r="D137" s="52">
        <v>5</v>
      </c>
      <c r="E137" s="52">
        <v>1.2572891337529299</v>
      </c>
      <c r="F137" s="52">
        <v>14.803565607091</v>
      </c>
    </row>
    <row r="138" spans="1:6" x14ac:dyDescent="0.2">
      <c r="A138" s="52">
        <v>272116</v>
      </c>
      <c r="B138" s="52" t="s">
        <v>181</v>
      </c>
      <c r="C138" s="52" t="s">
        <v>468</v>
      </c>
      <c r="D138" s="52">
        <v>5</v>
      </c>
      <c r="E138" s="52">
        <v>1.76364354647553</v>
      </c>
      <c r="F138" s="52">
        <v>20.7654804665668</v>
      </c>
    </row>
    <row r="139" spans="1:6" x14ac:dyDescent="0.2">
      <c r="A139" s="52">
        <v>272124</v>
      </c>
      <c r="B139" s="52" t="s">
        <v>182</v>
      </c>
      <c r="C139" s="52" t="s">
        <v>468</v>
      </c>
      <c r="D139" s="52">
        <v>5</v>
      </c>
      <c r="E139" s="52">
        <v>1.8961443800176701</v>
      </c>
      <c r="F139" s="52">
        <v>22.3255709260145</v>
      </c>
    </row>
    <row r="140" spans="1:6" x14ac:dyDescent="0.2">
      <c r="A140" s="52">
        <v>272132</v>
      </c>
      <c r="B140" s="52" t="s">
        <v>183</v>
      </c>
      <c r="C140" s="52" t="s">
        <v>468</v>
      </c>
      <c r="D140" s="52">
        <v>1</v>
      </c>
      <c r="E140" s="52">
        <v>1.01173613921489</v>
      </c>
      <c r="F140" s="52">
        <v>11.9123771230141</v>
      </c>
    </row>
    <row r="141" spans="1:6" x14ac:dyDescent="0.2">
      <c r="A141" s="52">
        <v>272141</v>
      </c>
      <c r="B141" s="52" t="s">
        <v>272</v>
      </c>
      <c r="C141" s="52" t="s">
        <v>468</v>
      </c>
      <c r="D141" s="52">
        <v>1</v>
      </c>
      <c r="E141" s="52">
        <v>0.91752378680417301</v>
      </c>
      <c r="F141" s="52">
        <v>10.803102651081399</v>
      </c>
    </row>
    <row r="142" spans="1:6" x14ac:dyDescent="0.2">
      <c r="A142" s="52">
        <v>272175</v>
      </c>
      <c r="B142" s="52" t="s">
        <v>186</v>
      </c>
      <c r="C142" s="52" t="s">
        <v>468</v>
      </c>
      <c r="D142" s="52">
        <v>4</v>
      </c>
      <c r="E142" s="52">
        <v>3.3955569137783201</v>
      </c>
      <c r="F142" s="52">
        <v>39.9799443073899</v>
      </c>
    </row>
    <row r="143" spans="1:6" x14ac:dyDescent="0.2">
      <c r="A143" s="52">
        <v>272183</v>
      </c>
      <c r="B143" s="52" t="s">
        <v>187</v>
      </c>
      <c r="C143" s="52" t="s">
        <v>468</v>
      </c>
      <c r="D143" s="52">
        <v>2</v>
      </c>
      <c r="E143" s="52">
        <v>1.69024559268462</v>
      </c>
      <c r="F143" s="52">
        <v>19.9012787525769</v>
      </c>
    </row>
    <row r="144" spans="1:6" x14ac:dyDescent="0.2">
      <c r="A144" s="52">
        <v>272191</v>
      </c>
      <c r="B144" s="52" t="s">
        <v>278</v>
      </c>
      <c r="C144" s="52" t="s">
        <v>468</v>
      </c>
      <c r="D144" s="52">
        <v>2</v>
      </c>
      <c r="E144" s="52">
        <v>1.0833355902824799</v>
      </c>
      <c r="F144" s="52">
        <v>12.755402917842099</v>
      </c>
    </row>
    <row r="145" spans="1:6" x14ac:dyDescent="0.2">
      <c r="A145" s="52">
        <v>272230</v>
      </c>
      <c r="B145" s="52" t="s">
        <v>171</v>
      </c>
      <c r="C145" s="52" t="s">
        <v>468</v>
      </c>
      <c r="D145" s="52">
        <v>2</v>
      </c>
      <c r="E145" s="52">
        <v>1.67840149042052</v>
      </c>
      <c r="F145" s="52">
        <v>19.7618240001126</v>
      </c>
    </row>
    <row r="146" spans="1:6" x14ac:dyDescent="0.2">
      <c r="A146" s="52">
        <v>272256</v>
      </c>
      <c r="B146" s="52" t="s">
        <v>191</v>
      </c>
      <c r="C146" s="52" t="s">
        <v>468</v>
      </c>
      <c r="D146" s="52">
        <v>1</v>
      </c>
      <c r="E146" s="52">
        <v>1.7474574494111099</v>
      </c>
      <c r="F146" s="52">
        <v>20.574902226937201</v>
      </c>
    </row>
    <row r="147" spans="1:6" x14ac:dyDescent="0.2">
      <c r="A147" s="52">
        <v>272272</v>
      </c>
      <c r="B147" s="52" t="s">
        <v>193</v>
      </c>
      <c r="C147" s="52" t="s">
        <v>468</v>
      </c>
      <c r="D147" s="52">
        <v>4</v>
      </c>
      <c r="E147" s="52">
        <v>0.829646591293274</v>
      </c>
      <c r="F147" s="52">
        <v>9.7684195426466101</v>
      </c>
    </row>
    <row r="148" spans="1:6" x14ac:dyDescent="0.2">
      <c r="A148" s="52">
        <v>273015</v>
      </c>
      <c r="B148" s="52" t="s">
        <v>646</v>
      </c>
      <c r="C148" s="52" t="s">
        <v>468</v>
      </c>
      <c r="D148" s="52">
        <v>1</v>
      </c>
      <c r="E148" s="52">
        <v>3.1348945107997102</v>
      </c>
      <c r="F148" s="52">
        <v>36.910854723932097</v>
      </c>
    </row>
    <row r="149" spans="1:6" x14ac:dyDescent="0.2">
      <c r="A149" s="52">
        <v>273210</v>
      </c>
      <c r="B149" s="52" t="s">
        <v>647</v>
      </c>
      <c r="C149" s="52" t="s">
        <v>468</v>
      </c>
      <c r="D149" s="52">
        <v>1</v>
      </c>
      <c r="E149" s="52">
        <v>5.3126494182648898</v>
      </c>
      <c r="F149" s="52">
        <v>62.552162505376899</v>
      </c>
    </row>
    <row r="150" spans="1:6" x14ac:dyDescent="0.2">
      <c r="A150" s="52">
        <v>273228</v>
      </c>
      <c r="B150" s="52" t="s">
        <v>648</v>
      </c>
      <c r="C150" s="52" t="s">
        <v>468</v>
      </c>
      <c r="D150" s="52">
        <v>1</v>
      </c>
      <c r="E150" s="52">
        <v>10.540739959945199</v>
      </c>
      <c r="F150" s="52">
        <v>124.108712431613</v>
      </c>
    </row>
    <row r="151" spans="1:6" x14ac:dyDescent="0.2">
      <c r="A151" s="52"/>
      <c r="B151" s="52"/>
      <c r="C151" s="52"/>
      <c r="D151" s="52"/>
      <c r="E151" s="52"/>
      <c r="F151" s="52"/>
    </row>
    <row r="152" spans="1:6" x14ac:dyDescent="0.2">
      <c r="A152" s="52"/>
      <c r="B152" s="52"/>
      <c r="C152" s="52"/>
      <c r="D152" s="52"/>
      <c r="E152" s="52"/>
      <c r="F152" s="52"/>
    </row>
    <row r="153" spans="1:6" x14ac:dyDescent="0.2">
      <c r="A153" s="52"/>
      <c r="B153" s="52"/>
      <c r="C153" s="52"/>
      <c r="D153" s="52"/>
      <c r="E153" s="52"/>
      <c r="F153" s="52"/>
    </row>
    <row r="154" spans="1:6" x14ac:dyDescent="0.2">
      <c r="A154" s="52"/>
      <c r="B154" s="52"/>
      <c r="C154" s="52"/>
      <c r="D154" s="52"/>
      <c r="E154" s="52"/>
      <c r="F154" s="52"/>
    </row>
    <row r="178" spans="1:6" x14ac:dyDescent="0.2">
      <c r="B178">
        <v>271004</v>
      </c>
      <c r="C178" t="s">
        <v>249</v>
      </c>
      <c r="D178">
        <v>58</v>
      </c>
      <c r="E178">
        <v>2.1228337488109399</v>
      </c>
      <c r="F178">
        <v>24.9946554295481</v>
      </c>
    </row>
    <row r="179" spans="1:6" x14ac:dyDescent="0.2">
      <c r="B179">
        <v>271403</v>
      </c>
      <c r="C179" t="s">
        <v>251</v>
      </c>
      <c r="D179">
        <v>13</v>
      </c>
      <c r="E179">
        <v>1.57354888532218</v>
      </c>
      <c r="F179">
        <v>18.5272691336321</v>
      </c>
    </row>
    <row r="180" spans="1:6" x14ac:dyDescent="0.2">
      <c r="B180" s="52"/>
      <c r="C180" t="s">
        <v>399</v>
      </c>
      <c r="D180">
        <v>195</v>
      </c>
    </row>
    <row r="181" spans="1:6" x14ac:dyDescent="0.2">
      <c r="A181">
        <v>1</v>
      </c>
      <c r="B181" s="52">
        <v>2</v>
      </c>
      <c r="C181">
        <v>3</v>
      </c>
      <c r="D181">
        <v>4</v>
      </c>
      <c r="E181">
        <v>5</v>
      </c>
      <c r="F181">
        <v>6</v>
      </c>
    </row>
    <row r="183" spans="1:6" x14ac:dyDescent="0.2">
      <c r="A183">
        <v>270000</v>
      </c>
      <c r="B183" t="s">
        <v>313</v>
      </c>
      <c r="C183" t="s">
        <v>409</v>
      </c>
      <c r="D183">
        <v>124</v>
      </c>
      <c r="E183">
        <v>1.4089703460601599</v>
      </c>
      <c r="F183">
        <v>16.5894895584503</v>
      </c>
    </row>
  </sheetData>
  <phoneticPr fontId="1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V183"/>
  <sheetViews>
    <sheetView topLeftCell="A75" workbookViewId="0">
      <selection activeCell="C90" sqref="C90:BV90"/>
    </sheetView>
  </sheetViews>
  <sheetFormatPr defaultRowHeight="13.2" x14ac:dyDescent="0.2"/>
  <cols>
    <col min="2" max="2" width="7.21875" customWidth="1"/>
  </cols>
  <sheetData>
    <row r="1" spans="1:74" x14ac:dyDescent="0.2">
      <c r="A1" s="145" t="s">
        <v>356</v>
      </c>
      <c r="B1" s="145"/>
      <c r="C1" s="145" t="str">
        <f>""&amp;市町村別自殺者集計表!Q7&amp;市町村別自殺者集計表!R7&amp;"年1月暫定値"</f>
        <v>令和5年1月暫定値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令和5年1月暫定値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令和5年1月暫定値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575</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32</v>
      </c>
      <c r="E8" s="52">
        <v>2.4108348947256202</v>
      </c>
      <c r="F8" s="52">
        <v>28.385636663704901</v>
      </c>
      <c r="G8" s="52">
        <v>0</v>
      </c>
      <c r="H8" s="52">
        <v>5</v>
      </c>
      <c r="I8" s="52">
        <v>4</v>
      </c>
      <c r="J8" s="52">
        <v>4</v>
      </c>
      <c r="K8" s="52">
        <v>8</v>
      </c>
      <c r="L8" s="52">
        <v>7</v>
      </c>
      <c r="M8" s="52">
        <v>3</v>
      </c>
      <c r="N8" s="52">
        <v>1</v>
      </c>
      <c r="O8" s="52">
        <v>0</v>
      </c>
      <c r="P8" s="52">
        <v>13</v>
      </c>
      <c r="Q8" s="52">
        <v>19</v>
      </c>
      <c r="R8" s="52">
        <v>0</v>
      </c>
      <c r="S8" s="52">
        <v>16</v>
      </c>
      <c r="T8" s="52">
        <v>14</v>
      </c>
      <c r="U8" s="52">
        <v>0</v>
      </c>
      <c r="V8" s="52">
        <v>14</v>
      </c>
      <c r="W8" s="52">
        <v>0</v>
      </c>
      <c r="X8" s="52">
        <v>2</v>
      </c>
      <c r="Y8" s="52">
        <v>10</v>
      </c>
      <c r="Z8" s="52">
        <v>2</v>
      </c>
      <c r="AA8" s="52">
        <v>2</v>
      </c>
      <c r="AB8" s="52">
        <v>22</v>
      </c>
      <c r="AC8" s="52">
        <v>0</v>
      </c>
      <c r="AD8" s="52">
        <v>0</v>
      </c>
      <c r="AE8" s="52">
        <v>1</v>
      </c>
      <c r="AF8" s="52">
        <v>1</v>
      </c>
      <c r="AG8" s="52">
        <v>8</v>
      </c>
      <c r="AH8" s="52">
        <v>0</v>
      </c>
      <c r="AI8" s="52">
        <v>19</v>
      </c>
      <c r="AJ8" s="52">
        <v>0</v>
      </c>
      <c r="AK8" s="52">
        <v>0</v>
      </c>
      <c r="AL8" s="52">
        <v>8</v>
      </c>
      <c r="AM8" s="52">
        <v>2</v>
      </c>
      <c r="AN8" s="52">
        <v>3</v>
      </c>
      <c r="AO8" s="52">
        <v>0</v>
      </c>
      <c r="AP8" s="52">
        <v>1</v>
      </c>
      <c r="AQ8" s="52">
        <v>2</v>
      </c>
      <c r="AR8" s="52">
        <v>2</v>
      </c>
      <c r="AS8" s="52">
        <v>3</v>
      </c>
      <c r="AT8" s="52">
        <v>0</v>
      </c>
      <c r="AU8" s="52">
        <v>2</v>
      </c>
      <c r="AV8" s="52">
        <v>2</v>
      </c>
      <c r="AW8" s="52">
        <v>1</v>
      </c>
      <c r="AX8" s="52">
        <v>2</v>
      </c>
      <c r="AY8" s="52">
        <v>3</v>
      </c>
      <c r="AZ8" s="52">
        <v>3</v>
      </c>
      <c r="BA8" s="52">
        <v>3</v>
      </c>
      <c r="BB8" s="52">
        <v>8</v>
      </c>
      <c r="BC8" s="52">
        <v>7</v>
      </c>
      <c r="BD8" s="52">
        <v>5</v>
      </c>
      <c r="BE8" s="52">
        <v>6</v>
      </c>
      <c r="BF8" s="52">
        <v>4</v>
      </c>
      <c r="BG8" s="52">
        <v>3</v>
      </c>
      <c r="BH8" s="52">
        <v>5</v>
      </c>
      <c r="BI8" s="52">
        <v>2</v>
      </c>
      <c r="BJ8" s="52">
        <v>0</v>
      </c>
      <c r="BK8" s="52">
        <v>5</v>
      </c>
      <c r="BL8" s="52">
        <v>19</v>
      </c>
      <c r="BM8" s="52">
        <v>9</v>
      </c>
      <c r="BN8" s="52">
        <v>4</v>
      </c>
      <c r="BO8" s="52">
        <v>1</v>
      </c>
      <c r="BP8" s="52">
        <v>0</v>
      </c>
      <c r="BQ8" s="52">
        <v>4</v>
      </c>
      <c r="BR8" s="52">
        <v>2</v>
      </c>
      <c r="BS8" s="52">
        <v>3</v>
      </c>
      <c r="BT8" s="52">
        <v>26</v>
      </c>
      <c r="BU8" s="52">
        <v>3</v>
      </c>
      <c r="BV8" s="52">
        <v>0</v>
      </c>
    </row>
    <row r="9" spans="1:74" s="52" customFormat="1" x14ac:dyDescent="0.2">
      <c r="A9" s="52">
        <v>271021</v>
      </c>
      <c r="B9" s="52" t="s">
        <v>468</v>
      </c>
      <c r="C9" s="52" t="s">
        <v>612</v>
      </c>
      <c r="D9" s="52">
        <v>1</v>
      </c>
      <c r="E9" s="52">
        <v>1.98153212063568</v>
      </c>
      <c r="F9" s="52">
        <v>23.330942710710399</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1</v>
      </c>
      <c r="BA9" s="52">
        <v>0</v>
      </c>
      <c r="BB9" s="52">
        <v>0</v>
      </c>
      <c r="BC9" s="52">
        <v>0</v>
      </c>
      <c r="BD9" s="52">
        <v>1</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468</v>
      </c>
      <c r="C10" s="52" t="s">
        <v>613</v>
      </c>
      <c r="D10" s="52">
        <v>1</v>
      </c>
      <c r="E10" s="52">
        <v>2.6617690116851702</v>
      </c>
      <c r="F10" s="52">
        <v>31.340183524680199</v>
      </c>
      <c r="G10" s="52">
        <v>0</v>
      </c>
      <c r="H10" s="52">
        <v>0</v>
      </c>
      <c r="I10" s="52">
        <v>0</v>
      </c>
      <c r="J10" s="52">
        <v>0</v>
      </c>
      <c r="K10" s="52">
        <v>0</v>
      </c>
      <c r="L10" s="52">
        <v>0</v>
      </c>
      <c r="M10" s="52">
        <v>1</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1</v>
      </c>
      <c r="AT10" s="52">
        <v>0</v>
      </c>
      <c r="AU10" s="52">
        <v>0</v>
      </c>
      <c r="AV10" s="52">
        <v>0</v>
      </c>
      <c r="AW10" s="52">
        <v>0</v>
      </c>
      <c r="AX10" s="52">
        <v>0</v>
      </c>
      <c r="AY10" s="52">
        <v>0</v>
      </c>
      <c r="AZ10" s="52">
        <v>0</v>
      </c>
      <c r="BA10" s="52">
        <v>0</v>
      </c>
      <c r="BB10" s="52">
        <v>0</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468</v>
      </c>
      <c r="C11" s="52" t="s">
        <v>614</v>
      </c>
      <c r="D11" s="52">
        <v>1</v>
      </c>
      <c r="E11" s="52">
        <v>3.1274433150899101</v>
      </c>
      <c r="F11" s="52">
        <v>36.823122903478001</v>
      </c>
      <c r="G11" s="52">
        <v>0</v>
      </c>
      <c r="H11" s="52">
        <v>0</v>
      </c>
      <c r="I11" s="52">
        <v>0</v>
      </c>
      <c r="J11" s="52">
        <v>0</v>
      </c>
      <c r="K11" s="52">
        <v>0</v>
      </c>
      <c r="L11" s="52">
        <v>1</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1</v>
      </c>
      <c r="BB11" s="52">
        <v>0</v>
      </c>
      <c r="BC11" s="52">
        <v>0</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468</v>
      </c>
      <c r="C12" s="52" t="s">
        <v>615</v>
      </c>
      <c r="D12" s="52">
        <v>1</v>
      </c>
      <c r="E12" s="52">
        <v>2.0076289901626199</v>
      </c>
      <c r="F12" s="52">
        <v>23.638212303527599</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1</v>
      </c>
      <c r="AY12" s="52">
        <v>0</v>
      </c>
      <c r="AZ12" s="52">
        <v>0</v>
      </c>
      <c r="BA12" s="52">
        <v>0</v>
      </c>
      <c r="BB12" s="52">
        <v>0</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271080</v>
      </c>
      <c r="B13" s="52" t="s">
        <v>468</v>
      </c>
      <c r="C13" s="52" t="s">
        <v>617</v>
      </c>
      <c r="D13" s="52">
        <v>2</v>
      </c>
      <c r="E13" s="52">
        <v>6.4958264315177496</v>
      </c>
      <c r="F13" s="52">
        <v>76.483117661418703</v>
      </c>
      <c r="G13" s="52">
        <v>0</v>
      </c>
      <c r="H13" s="52">
        <v>0</v>
      </c>
      <c r="I13" s="52">
        <v>1</v>
      </c>
      <c r="J13" s="52">
        <v>0</v>
      </c>
      <c r="K13" s="52">
        <v>0</v>
      </c>
      <c r="L13" s="52">
        <v>1</v>
      </c>
      <c r="M13" s="52">
        <v>0</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1</v>
      </c>
      <c r="AW13" s="52">
        <v>0</v>
      </c>
      <c r="AX13" s="52">
        <v>0</v>
      </c>
      <c r="AY13" s="52">
        <v>0</v>
      </c>
      <c r="AZ13" s="52">
        <v>0</v>
      </c>
      <c r="BA13" s="52">
        <v>0</v>
      </c>
      <c r="BB13" s="52">
        <v>1</v>
      </c>
      <c r="BC13" s="52">
        <v>1</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468</v>
      </c>
      <c r="C14" s="52" t="s">
        <v>620</v>
      </c>
      <c r="D14" s="52">
        <v>3</v>
      </c>
      <c r="E14" s="52">
        <v>3.54765086385299</v>
      </c>
      <c r="F14" s="52">
        <v>41.770727913107699</v>
      </c>
      <c r="G14" s="52">
        <v>0</v>
      </c>
      <c r="H14" s="52">
        <v>0</v>
      </c>
      <c r="I14" s="52">
        <v>2</v>
      </c>
      <c r="J14" s="52">
        <v>0</v>
      </c>
      <c r="K14" s="52">
        <v>1</v>
      </c>
      <c r="L14" s="52">
        <v>0</v>
      </c>
      <c r="M14" s="52">
        <v>0</v>
      </c>
      <c r="N14" s="52">
        <v>0</v>
      </c>
      <c r="O14" s="52">
        <v>0</v>
      </c>
      <c r="P14" s="52">
        <v>0</v>
      </c>
      <c r="Q14" s="52">
        <v>3</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0</v>
      </c>
      <c r="AX14" s="52">
        <v>0</v>
      </c>
      <c r="AY14" s="52">
        <v>0</v>
      </c>
      <c r="AZ14" s="52">
        <v>0</v>
      </c>
      <c r="BA14" s="52">
        <v>0</v>
      </c>
      <c r="BB14" s="52">
        <v>2</v>
      </c>
      <c r="BC14" s="52">
        <v>1</v>
      </c>
      <c r="BD14" s="52">
        <v>1</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468</v>
      </c>
      <c r="C15" s="52" t="s">
        <v>622</v>
      </c>
      <c r="D15" s="52">
        <v>1</v>
      </c>
      <c r="E15" s="52">
        <v>1.6404468577240401</v>
      </c>
      <c r="F15" s="52">
        <v>19.3149388086863</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1</v>
      </c>
      <c r="BA15" s="52">
        <v>0</v>
      </c>
      <c r="BB15" s="52">
        <v>0</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271187</v>
      </c>
      <c r="B16" s="52" t="s">
        <v>468</v>
      </c>
      <c r="C16" s="52" t="s">
        <v>624</v>
      </c>
      <c r="D16" s="52">
        <v>1</v>
      </c>
      <c r="E16" s="52">
        <v>1.23658307365089</v>
      </c>
      <c r="F16" s="52">
        <v>14.559768447825</v>
      </c>
      <c r="G16" s="52">
        <v>0</v>
      </c>
      <c r="H16" s="52">
        <v>0</v>
      </c>
      <c r="I16" s="52">
        <v>0</v>
      </c>
      <c r="J16" s="52">
        <v>0</v>
      </c>
      <c r="K16" s="52">
        <v>1</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1</v>
      </c>
      <c r="AY16" s="52">
        <v>0</v>
      </c>
      <c r="AZ16" s="52">
        <v>0</v>
      </c>
      <c r="BA16" s="52">
        <v>0</v>
      </c>
      <c r="BB16" s="52">
        <v>0</v>
      </c>
      <c r="BC16" s="52">
        <v>1</v>
      </c>
      <c r="BD16" s="52">
        <v>0</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271195</v>
      </c>
      <c r="B17" s="52" t="s">
        <v>468</v>
      </c>
      <c r="C17" s="52" t="s">
        <v>640</v>
      </c>
      <c r="D17" s="52">
        <v>1</v>
      </c>
      <c r="E17" s="52">
        <v>1.9368584156498201</v>
      </c>
      <c r="F17" s="52">
        <v>22.804945861683301</v>
      </c>
      <c r="G17" s="52">
        <v>0</v>
      </c>
      <c r="H17" s="52">
        <v>0</v>
      </c>
      <c r="I17" s="52">
        <v>0</v>
      </c>
      <c r="J17" s="52">
        <v>0</v>
      </c>
      <c r="K17" s="52">
        <v>0</v>
      </c>
      <c r="L17" s="52">
        <v>1</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1</v>
      </c>
      <c r="AV17" s="52">
        <v>0</v>
      </c>
      <c r="AW17" s="52">
        <v>0</v>
      </c>
      <c r="AX17" s="52">
        <v>0</v>
      </c>
      <c r="AY17" s="52">
        <v>0</v>
      </c>
      <c r="AZ17" s="52">
        <v>0</v>
      </c>
      <c r="BA17" s="52">
        <v>0</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271209</v>
      </c>
      <c r="B18" s="52" t="s">
        <v>468</v>
      </c>
      <c r="C18" s="52" t="s">
        <v>625</v>
      </c>
      <c r="D18" s="52">
        <v>5</v>
      </c>
      <c r="E18" s="52">
        <v>7.0554701059731597</v>
      </c>
      <c r="F18" s="52">
        <v>83.072470602587202</v>
      </c>
      <c r="G18" s="52">
        <v>0</v>
      </c>
      <c r="H18" s="52">
        <v>2</v>
      </c>
      <c r="I18" s="52">
        <v>0</v>
      </c>
      <c r="J18" s="52">
        <v>1</v>
      </c>
      <c r="K18" s="52">
        <v>1</v>
      </c>
      <c r="L18" s="52">
        <v>0</v>
      </c>
      <c r="M18" s="52">
        <v>1</v>
      </c>
      <c r="N18" s="52">
        <v>0</v>
      </c>
      <c r="O18" s="52">
        <v>0</v>
      </c>
      <c r="P18" s="52">
        <v>1</v>
      </c>
      <c r="Q18" s="52">
        <v>4</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1</v>
      </c>
      <c r="AS18" s="52">
        <v>0</v>
      </c>
      <c r="AT18" s="52">
        <v>0</v>
      </c>
      <c r="AU18" s="52">
        <v>1</v>
      </c>
      <c r="AV18" s="52">
        <v>0</v>
      </c>
      <c r="AW18" s="52">
        <v>0</v>
      </c>
      <c r="AX18" s="52">
        <v>0</v>
      </c>
      <c r="AY18" s="52">
        <v>1</v>
      </c>
      <c r="AZ18" s="52">
        <v>0</v>
      </c>
      <c r="BA18" s="52">
        <v>0</v>
      </c>
      <c r="BB18" s="52">
        <v>2</v>
      </c>
      <c r="BC18" s="52">
        <v>2</v>
      </c>
      <c r="BD18" s="52">
        <v>1</v>
      </c>
      <c r="BE18" s="52">
        <v>1</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271217</v>
      </c>
      <c r="B19" s="52" t="s">
        <v>468</v>
      </c>
      <c r="C19" s="52" t="s">
        <v>626</v>
      </c>
      <c r="D19" s="52">
        <v>1</v>
      </c>
      <c r="E19" s="52">
        <v>1.5985165766169001</v>
      </c>
      <c r="F19" s="52">
        <v>18.8212435633925</v>
      </c>
      <c r="G19" s="52">
        <v>0</v>
      </c>
      <c r="H19" s="52">
        <v>0</v>
      </c>
      <c r="I19" s="52">
        <v>0</v>
      </c>
      <c r="J19" s="52">
        <v>0</v>
      </c>
      <c r="K19" s="52">
        <v>0</v>
      </c>
      <c r="L19" s="52">
        <v>1</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0</v>
      </c>
      <c r="AX19" s="52">
        <v>0</v>
      </c>
      <c r="AY19" s="52">
        <v>0</v>
      </c>
      <c r="AZ19" s="52">
        <v>0</v>
      </c>
      <c r="BA19" s="52">
        <v>0</v>
      </c>
      <c r="BB19" s="52">
        <v>0</v>
      </c>
      <c r="BC19" s="52">
        <v>0</v>
      </c>
      <c r="BD19" s="52">
        <v>0</v>
      </c>
      <c r="BE19" s="52">
        <v>1</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271225</v>
      </c>
      <c r="B20" s="52" t="s">
        <v>468</v>
      </c>
      <c r="C20" s="52" t="s">
        <v>627</v>
      </c>
      <c r="D20" s="52">
        <v>2</v>
      </c>
      <c r="E20" s="52">
        <v>3.2956530336486201</v>
      </c>
      <c r="F20" s="52">
        <v>38.8036566865079</v>
      </c>
      <c r="G20" s="52">
        <v>0</v>
      </c>
      <c r="H20" s="52">
        <v>1</v>
      </c>
      <c r="I20" s="52">
        <v>0</v>
      </c>
      <c r="J20" s="52">
        <v>0</v>
      </c>
      <c r="K20" s="52">
        <v>0</v>
      </c>
      <c r="L20" s="52">
        <v>1</v>
      </c>
      <c r="M20" s="52">
        <v>0</v>
      </c>
      <c r="N20" s="52">
        <v>0</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2</v>
      </c>
      <c r="AZ20" s="52">
        <v>0</v>
      </c>
      <c r="BA20" s="52">
        <v>0</v>
      </c>
      <c r="BB20" s="52">
        <v>0</v>
      </c>
      <c r="BC20" s="52">
        <v>0</v>
      </c>
      <c r="BD20" s="52">
        <v>0</v>
      </c>
      <c r="BE20" s="52">
        <v>2</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271233</v>
      </c>
      <c r="B21" s="52" t="s">
        <v>468</v>
      </c>
      <c r="C21" s="52" t="s">
        <v>628</v>
      </c>
      <c r="D21" s="52">
        <v>5</v>
      </c>
      <c r="E21" s="52">
        <v>5.5473577934829601</v>
      </c>
      <c r="F21" s="52">
        <v>65.315664342622</v>
      </c>
      <c r="G21" s="52">
        <v>0</v>
      </c>
      <c r="H21" s="52">
        <v>1</v>
      </c>
      <c r="I21" s="52">
        <v>0</v>
      </c>
      <c r="J21" s="52">
        <v>1</v>
      </c>
      <c r="K21" s="52">
        <v>2</v>
      </c>
      <c r="L21" s="52">
        <v>1</v>
      </c>
      <c r="M21" s="52">
        <v>0</v>
      </c>
      <c r="N21" s="52">
        <v>0</v>
      </c>
      <c r="O21" s="52">
        <v>0</v>
      </c>
      <c r="P21" s="52">
        <v>3</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1</v>
      </c>
      <c r="AT21" s="52">
        <v>0</v>
      </c>
      <c r="AU21" s="52">
        <v>0</v>
      </c>
      <c r="AV21" s="52">
        <v>0</v>
      </c>
      <c r="AW21" s="52">
        <v>1</v>
      </c>
      <c r="AX21" s="52">
        <v>0</v>
      </c>
      <c r="AY21" s="52">
        <v>0</v>
      </c>
      <c r="AZ21" s="52">
        <v>1</v>
      </c>
      <c r="BA21" s="52">
        <v>0</v>
      </c>
      <c r="BB21" s="52">
        <v>1</v>
      </c>
      <c r="BC21" s="52">
        <v>0</v>
      </c>
      <c r="BD21" s="52">
        <v>0</v>
      </c>
      <c r="BE21" s="52">
        <v>0</v>
      </c>
      <c r="BF21" s="52">
        <v>1</v>
      </c>
      <c r="BG21" s="52">
        <v>1</v>
      </c>
      <c r="BH21" s="52">
        <v>2</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271241</v>
      </c>
      <c r="B22" s="52" t="s">
        <v>468</v>
      </c>
      <c r="C22" s="52" t="s">
        <v>645</v>
      </c>
      <c r="D22" s="52">
        <v>1</v>
      </c>
      <c r="E22" s="52">
        <v>1.8749414080810001</v>
      </c>
      <c r="F22" s="52">
        <v>22.075923030631099</v>
      </c>
      <c r="G22" s="52">
        <v>0</v>
      </c>
      <c r="H22" s="52">
        <v>0</v>
      </c>
      <c r="I22" s="52">
        <v>0</v>
      </c>
      <c r="J22" s="52">
        <v>0</v>
      </c>
      <c r="K22" s="52">
        <v>1</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1</v>
      </c>
      <c r="BB22" s="52">
        <v>0</v>
      </c>
      <c r="BC22" s="52">
        <v>0</v>
      </c>
      <c r="BD22" s="52">
        <v>0</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271268</v>
      </c>
      <c r="B23" s="52" t="s">
        <v>468</v>
      </c>
      <c r="C23" s="52" t="s">
        <v>630</v>
      </c>
      <c r="D23" s="52">
        <v>5</v>
      </c>
      <c r="E23" s="52">
        <v>5.5336668289875597</v>
      </c>
      <c r="F23" s="52">
        <v>65.154464276789</v>
      </c>
      <c r="G23" s="52">
        <v>0</v>
      </c>
      <c r="H23" s="52">
        <v>1</v>
      </c>
      <c r="I23" s="52">
        <v>1</v>
      </c>
      <c r="J23" s="52">
        <v>0</v>
      </c>
      <c r="K23" s="52">
        <v>0</v>
      </c>
      <c r="L23" s="52">
        <v>1</v>
      </c>
      <c r="M23" s="52">
        <v>1</v>
      </c>
      <c r="N23" s="52">
        <v>1</v>
      </c>
      <c r="O23" s="52">
        <v>0</v>
      </c>
      <c r="P23" s="52">
        <v>3</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1</v>
      </c>
      <c r="AR23" s="52">
        <v>0</v>
      </c>
      <c r="AS23" s="52">
        <v>0</v>
      </c>
      <c r="AT23" s="52">
        <v>0</v>
      </c>
      <c r="AU23" s="52">
        <v>0</v>
      </c>
      <c r="AV23" s="52">
        <v>1</v>
      </c>
      <c r="AW23" s="52">
        <v>0</v>
      </c>
      <c r="AX23" s="52">
        <v>0</v>
      </c>
      <c r="AY23" s="52">
        <v>0</v>
      </c>
      <c r="AZ23" s="52">
        <v>0</v>
      </c>
      <c r="BA23" s="52">
        <v>1</v>
      </c>
      <c r="BB23" s="52">
        <v>2</v>
      </c>
      <c r="BC23" s="52">
        <v>1</v>
      </c>
      <c r="BD23" s="52">
        <v>0</v>
      </c>
      <c r="BE23" s="52">
        <v>2</v>
      </c>
      <c r="BF23" s="52">
        <v>1</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271284</v>
      </c>
      <c r="B24" s="52" t="s">
        <v>468</v>
      </c>
      <c r="C24" s="52" t="s">
        <v>631</v>
      </c>
      <c r="D24" s="52">
        <v>1</v>
      </c>
      <c r="E24" s="52">
        <v>1.90023752969121</v>
      </c>
      <c r="F24" s="52">
        <v>22.373764462493298</v>
      </c>
      <c r="G24" s="52">
        <v>0</v>
      </c>
      <c r="H24" s="52">
        <v>0</v>
      </c>
      <c r="I24" s="52">
        <v>0</v>
      </c>
      <c r="J24" s="52">
        <v>0</v>
      </c>
      <c r="K24" s="52">
        <v>1</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1</v>
      </c>
      <c r="AT24" s="52">
        <v>0</v>
      </c>
      <c r="AU24" s="52">
        <v>0</v>
      </c>
      <c r="AV24" s="52">
        <v>0</v>
      </c>
      <c r="AW24" s="52">
        <v>0</v>
      </c>
      <c r="AX24" s="52">
        <v>0</v>
      </c>
      <c r="AY24" s="52">
        <v>0</v>
      </c>
      <c r="AZ24" s="52">
        <v>0</v>
      </c>
      <c r="BA24" s="52">
        <v>0</v>
      </c>
      <c r="BB24" s="52">
        <v>0</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271403</v>
      </c>
      <c r="B25" s="52" t="s">
        <v>173</v>
      </c>
      <c r="C25" s="52" t="s">
        <v>468</v>
      </c>
      <c r="D25" s="52">
        <v>7</v>
      </c>
      <c r="E25" s="52">
        <v>1.77940466204021</v>
      </c>
      <c r="F25" s="52">
        <v>20.9510548917638</v>
      </c>
      <c r="G25" s="52">
        <v>0</v>
      </c>
      <c r="H25" s="52">
        <v>0</v>
      </c>
      <c r="I25" s="52">
        <v>1</v>
      </c>
      <c r="J25" s="52">
        <v>3</v>
      </c>
      <c r="K25" s="52">
        <v>1</v>
      </c>
      <c r="L25" s="52">
        <v>1</v>
      </c>
      <c r="M25" s="52">
        <v>1</v>
      </c>
      <c r="N25" s="52">
        <v>0</v>
      </c>
      <c r="O25" s="52">
        <v>0</v>
      </c>
      <c r="P25" s="52">
        <v>5</v>
      </c>
      <c r="Q25" s="52">
        <v>2</v>
      </c>
      <c r="R25" s="52">
        <v>0</v>
      </c>
      <c r="S25" s="52">
        <v>5</v>
      </c>
      <c r="T25" s="52">
        <v>2</v>
      </c>
      <c r="U25" s="52">
        <v>0</v>
      </c>
      <c r="V25" s="52">
        <v>2</v>
      </c>
      <c r="W25" s="52">
        <v>0</v>
      </c>
      <c r="X25" s="52">
        <v>0</v>
      </c>
      <c r="Y25" s="52">
        <v>2</v>
      </c>
      <c r="Z25" s="52">
        <v>0</v>
      </c>
      <c r="AA25" s="52">
        <v>0</v>
      </c>
      <c r="AB25" s="52">
        <v>4</v>
      </c>
      <c r="AC25" s="52">
        <v>0</v>
      </c>
      <c r="AD25" s="52">
        <v>3</v>
      </c>
      <c r="AE25" s="52">
        <v>0</v>
      </c>
      <c r="AF25" s="52">
        <v>0</v>
      </c>
      <c r="AG25" s="52">
        <v>0</v>
      </c>
      <c r="AH25" s="52">
        <v>0</v>
      </c>
      <c r="AI25" s="52">
        <v>4</v>
      </c>
      <c r="AJ25" s="52">
        <v>0</v>
      </c>
      <c r="AK25" s="52">
        <v>2</v>
      </c>
      <c r="AL25" s="52">
        <v>0</v>
      </c>
      <c r="AM25" s="52">
        <v>0</v>
      </c>
      <c r="AN25" s="52">
        <v>1</v>
      </c>
      <c r="AO25" s="52">
        <v>0</v>
      </c>
      <c r="AP25" s="52">
        <v>0</v>
      </c>
      <c r="AQ25" s="52">
        <v>0</v>
      </c>
      <c r="AR25" s="52">
        <v>0</v>
      </c>
      <c r="AS25" s="52">
        <v>0</v>
      </c>
      <c r="AT25" s="52">
        <v>0</v>
      </c>
      <c r="AU25" s="52">
        <v>3</v>
      </c>
      <c r="AV25" s="52">
        <v>1</v>
      </c>
      <c r="AW25" s="52">
        <v>0</v>
      </c>
      <c r="AX25" s="52">
        <v>0</v>
      </c>
      <c r="AY25" s="52">
        <v>0</v>
      </c>
      <c r="AZ25" s="52">
        <v>0</v>
      </c>
      <c r="BA25" s="52">
        <v>0</v>
      </c>
      <c r="BB25" s="52">
        <v>3</v>
      </c>
      <c r="BC25" s="52">
        <v>2</v>
      </c>
      <c r="BD25" s="52">
        <v>0</v>
      </c>
      <c r="BE25" s="52">
        <v>0</v>
      </c>
      <c r="BF25" s="52">
        <v>1</v>
      </c>
      <c r="BG25" s="52">
        <v>2</v>
      </c>
      <c r="BH25" s="52">
        <v>0</v>
      </c>
      <c r="BI25" s="52">
        <v>1</v>
      </c>
      <c r="BJ25" s="52">
        <v>1</v>
      </c>
      <c r="BK25" s="52">
        <v>2</v>
      </c>
      <c r="BL25" s="52">
        <v>3</v>
      </c>
      <c r="BM25" s="52">
        <v>3</v>
      </c>
      <c r="BN25" s="52">
        <v>3</v>
      </c>
      <c r="BO25" s="52">
        <v>0</v>
      </c>
      <c r="BP25" s="52">
        <v>0</v>
      </c>
      <c r="BQ25" s="52">
        <v>0</v>
      </c>
      <c r="BR25" s="52">
        <v>1</v>
      </c>
      <c r="BS25" s="52">
        <v>1</v>
      </c>
      <c r="BT25" s="52">
        <v>4</v>
      </c>
      <c r="BU25" s="52">
        <v>2</v>
      </c>
      <c r="BV25" s="52">
        <v>0</v>
      </c>
    </row>
    <row r="26" spans="1:74" s="52" customFormat="1" x14ac:dyDescent="0.2">
      <c r="A26" s="52">
        <v>271411</v>
      </c>
      <c r="B26" s="52" t="s">
        <v>468</v>
      </c>
      <c r="C26" s="52" t="s">
        <v>632</v>
      </c>
      <c r="D26" s="52">
        <v>2</v>
      </c>
      <c r="E26" s="52">
        <v>2.77523381344878</v>
      </c>
      <c r="F26" s="52">
        <v>32.676140061574401</v>
      </c>
      <c r="G26" s="52">
        <v>0</v>
      </c>
      <c r="H26" s="52">
        <v>0</v>
      </c>
      <c r="I26" s="52">
        <v>0</v>
      </c>
      <c r="J26" s="52">
        <v>0</v>
      </c>
      <c r="K26" s="52">
        <v>0</v>
      </c>
      <c r="L26" s="52">
        <v>1</v>
      </c>
      <c r="M26" s="52">
        <v>1</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1</v>
      </c>
      <c r="AV26" s="52">
        <v>0</v>
      </c>
      <c r="AW26" s="52">
        <v>0</v>
      </c>
      <c r="AX26" s="52">
        <v>0</v>
      </c>
      <c r="AY26" s="52">
        <v>0</v>
      </c>
      <c r="AZ26" s="52">
        <v>0</v>
      </c>
      <c r="BA26" s="52">
        <v>0</v>
      </c>
      <c r="BB26" s="52">
        <v>1</v>
      </c>
      <c r="BC26" s="52">
        <v>1</v>
      </c>
      <c r="BD26" s="52">
        <v>0</v>
      </c>
      <c r="BE26" s="52">
        <v>0</v>
      </c>
      <c r="BF26" s="52">
        <v>0</v>
      </c>
      <c r="BG26" s="52">
        <v>0</v>
      </c>
      <c r="BH26" s="52">
        <v>0</v>
      </c>
      <c r="BI26" s="52">
        <v>0</v>
      </c>
      <c r="BJ26" s="52">
        <v>1</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271420</v>
      </c>
      <c r="B27" s="52" t="s">
        <v>468</v>
      </c>
      <c r="C27" s="52" t="s">
        <v>642</v>
      </c>
      <c r="D27" s="52">
        <v>3</v>
      </c>
      <c r="E27" s="52">
        <v>5.1455328199235</v>
      </c>
      <c r="F27" s="52">
        <v>60.584499331357399</v>
      </c>
      <c r="G27" s="52">
        <v>0</v>
      </c>
      <c r="H27" s="52">
        <v>0</v>
      </c>
      <c r="I27" s="52">
        <v>1</v>
      </c>
      <c r="J27" s="52">
        <v>1</v>
      </c>
      <c r="K27" s="52">
        <v>1</v>
      </c>
      <c r="L27" s="52">
        <v>0</v>
      </c>
      <c r="M27" s="52">
        <v>0</v>
      </c>
      <c r="N27" s="52">
        <v>0</v>
      </c>
      <c r="O27" s="52">
        <v>0</v>
      </c>
      <c r="P27" s="52">
        <v>3</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1</v>
      </c>
      <c r="AW27" s="52">
        <v>0</v>
      </c>
      <c r="AX27" s="52">
        <v>0</v>
      </c>
      <c r="AY27" s="52">
        <v>0</v>
      </c>
      <c r="AZ27" s="52">
        <v>0</v>
      </c>
      <c r="BA27" s="52">
        <v>0</v>
      </c>
      <c r="BB27" s="52">
        <v>2</v>
      </c>
      <c r="BC27" s="52">
        <v>1</v>
      </c>
      <c r="BD27" s="52">
        <v>0</v>
      </c>
      <c r="BE27" s="52">
        <v>0</v>
      </c>
      <c r="BF27" s="52">
        <v>1</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271446</v>
      </c>
      <c r="B28" s="52" t="s">
        <v>468</v>
      </c>
      <c r="C28" s="52" t="s">
        <v>634</v>
      </c>
      <c r="D28" s="52">
        <v>1</v>
      </c>
      <c r="E28" s="52">
        <v>1.5239488562763801</v>
      </c>
      <c r="F28" s="52">
        <v>17.943268791641302</v>
      </c>
      <c r="G28" s="52">
        <v>0</v>
      </c>
      <c r="H28" s="52">
        <v>0</v>
      </c>
      <c r="I28" s="52">
        <v>0</v>
      </c>
      <c r="J28" s="52">
        <v>1</v>
      </c>
      <c r="K28" s="52">
        <v>0</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1</v>
      </c>
      <c r="AV28" s="52">
        <v>0</v>
      </c>
      <c r="AW28" s="52">
        <v>0</v>
      </c>
      <c r="AX28" s="52">
        <v>0</v>
      </c>
      <c r="AY28" s="52">
        <v>0</v>
      </c>
      <c r="AZ28" s="52">
        <v>0</v>
      </c>
      <c r="BA28" s="52">
        <v>0</v>
      </c>
      <c r="BB28" s="52">
        <v>0</v>
      </c>
      <c r="BC28" s="52">
        <v>0</v>
      </c>
      <c r="BD28" s="52">
        <v>0</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271454</v>
      </c>
      <c r="B29" s="52" t="s">
        <v>468</v>
      </c>
      <c r="C29" s="52" t="s">
        <v>635</v>
      </c>
      <c r="D29" s="52">
        <v>1</v>
      </c>
      <c r="E29" s="52">
        <v>1.5797538743463799</v>
      </c>
      <c r="F29" s="52">
        <v>18.600327875368599</v>
      </c>
      <c r="G29" s="52">
        <v>0</v>
      </c>
      <c r="H29" s="52">
        <v>0</v>
      </c>
      <c r="I29" s="52">
        <v>0</v>
      </c>
      <c r="J29" s="52">
        <v>1</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1</v>
      </c>
      <c r="AV29" s="52">
        <v>0</v>
      </c>
      <c r="AW29" s="52">
        <v>0</v>
      </c>
      <c r="AX29" s="52">
        <v>0</v>
      </c>
      <c r="AY29" s="52">
        <v>0</v>
      </c>
      <c r="AZ29" s="52">
        <v>0</v>
      </c>
      <c r="BA29" s="52">
        <v>0</v>
      </c>
      <c r="BB29" s="52">
        <v>0</v>
      </c>
      <c r="BC29" s="52">
        <v>0</v>
      </c>
      <c r="BD29" s="52">
        <v>0</v>
      </c>
      <c r="BE29" s="52">
        <v>0</v>
      </c>
      <c r="BF29" s="52">
        <v>0</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272027</v>
      </c>
      <c r="B30" s="52" t="s">
        <v>253</v>
      </c>
      <c r="C30" s="52" t="s">
        <v>468</v>
      </c>
      <c r="D30" s="52">
        <v>4</v>
      </c>
      <c r="E30" s="52">
        <v>4.4025711015232902</v>
      </c>
      <c r="F30" s="52">
        <v>51.836724259870998</v>
      </c>
      <c r="G30" s="52">
        <v>0</v>
      </c>
      <c r="H30" s="52">
        <v>0</v>
      </c>
      <c r="I30" s="52">
        <v>1</v>
      </c>
      <c r="J30" s="52">
        <v>1</v>
      </c>
      <c r="K30" s="52">
        <v>1</v>
      </c>
      <c r="L30" s="52">
        <v>1</v>
      </c>
      <c r="M30" s="52">
        <v>0</v>
      </c>
      <c r="N30" s="52">
        <v>0</v>
      </c>
      <c r="O30" s="52">
        <v>0</v>
      </c>
      <c r="P30" s="52">
        <v>1</v>
      </c>
      <c r="Q30" s="52">
        <v>3</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2</v>
      </c>
      <c r="AX30" s="52">
        <v>0</v>
      </c>
      <c r="AY30" s="52">
        <v>0</v>
      </c>
      <c r="AZ30" s="52">
        <v>0</v>
      </c>
      <c r="BA30" s="52">
        <v>0</v>
      </c>
      <c r="BB30" s="52">
        <v>2</v>
      </c>
      <c r="BC30" s="52">
        <v>1</v>
      </c>
      <c r="BD30" s="52">
        <v>1</v>
      </c>
      <c r="BE30" s="52">
        <v>1</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272035</v>
      </c>
      <c r="B31" s="52" t="s">
        <v>174</v>
      </c>
      <c r="C31" s="52" t="s">
        <v>468</v>
      </c>
      <c r="D31" s="52">
        <v>2</v>
      </c>
      <c r="E31" s="52">
        <v>1.0329031291800299</v>
      </c>
      <c r="F31" s="52">
        <v>12.161601359700301</v>
      </c>
      <c r="G31" s="52">
        <v>0</v>
      </c>
      <c r="H31" s="52">
        <v>0</v>
      </c>
      <c r="I31" s="52">
        <v>0</v>
      </c>
      <c r="J31" s="52">
        <v>0</v>
      </c>
      <c r="K31" s="52">
        <v>0</v>
      </c>
      <c r="L31" s="52">
        <v>0</v>
      </c>
      <c r="M31" s="52">
        <v>0</v>
      </c>
      <c r="N31" s="52">
        <v>2</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0</v>
      </c>
      <c r="AW31" s="52">
        <v>0</v>
      </c>
      <c r="AX31" s="52">
        <v>0</v>
      </c>
      <c r="AY31" s="52">
        <v>0</v>
      </c>
      <c r="AZ31" s="52">
        <v>0</v>
      </c>
      <c r="BA31" s="52">
        <v>0</v>
      </c>
      <c r="BB31" s="52">
        <v>1</v>
      </c>
      <c r="BC31" s="52">
        <v>1</v>
      </c>
      <c r="BD31" s="52">
        <v>0</v>
      </c>
      <c r="BE31" s="52">
        <v>0</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272043</v>
      </c>
      <c r="B32" s="52" t="s">
        <v>175</v>
      </c>
      <c r="C32" s="52" t="s">
        <v>468</v>
      </c>
      <c r="D32" s="52">
        <v>3</v>
      </c>
      <c r="E32" s="52">
        <v>6.1036398038697097</v>
      </c>
      <c r="F32" s="52">
        <v>71.865436400401407</v>
      </c>
      <c r="G32" s="52">
        <v>1</v>
      </c>
      <c r="H32" s="52">
        <v>0</v>
      </c>
      <c r="I32" s="52">
        <v>0</v>
      </c>
      <c r="J32" s="52">
        <v>0</v>
      </c>
      <c r="K32" s="52">
        <v>1</v>
      </c>
      <c r="L32" s="52">
        <v>0</v>
      </c>
      <c r="M32" s="52">
        <v>1</v>
      </c>
      <c r="N32" s="52">
        <v>0</v>
      </c>
      <c r="O32" s="52">
        <v>0</v>
      </c>
      <c r="P32" s="52">
        <v>3</v>
      </c>
      <c r="Q32" s="52">
        <v>0</v>
      </c>
      <c r="R32" s="52">
        <v>0</v>
      </c>
      <c r="S32" s="52">
        <v>1</v>
      </c>
      <c r="T32" s="52">
        <v>2</v>
      </c>
      <c r="U32" s="52">
        <v>1</v>
      </c>
      <c r="V32" s="52">
        <v>1</v>
      </c>
      <c r="W32" s="52">
        <v>0</v>
      </c>
      <c r="X32" s="52">
        <v>0</v>
      </c>
      <c r="Y32" s="52">
        <v>1</v>
      </c>
      <c r="Z32" s="52">
        <v>0</v>
      </c>
      <c r="AA32" s="52">
        <v>0</v>
      </c>
      <c r="AB32" s="52">
        <v>1</v>
      </c>
      <c r="AC32" s="52">
        <v>1</v>
      </c>
      <c r="AD32" s="52">
        <v>0</v>
      </c>
      <c r="AE32" s="52">
        <v>0</v>
      </c>
      <c r="AF32" s="52">
        <v>1</v>
      </c>
      <c r="AG32" s="52">
        <v>0</v>
      </c>
      <c r="AH32" s="52">
        <v>0</v>
      </c>
      <c r="AI32" s="52">
        <v>2</v>
      </c>
      <c r="AJ32" s="52">
        <v>0</v>
      </c>
      <c r="AK32" s="52">
        <v>0</v>
      </c>
      <c r="AL32" s="52">
        <v>1</v>
      </c>
      <c r="AM32" s="52">
        <v>0</v>
      </c>
      <c r="AN32" s="52">
        <v>0</v>
      </c>
      <c r="AO32" s="52">
        <v>0</v>
      </c>
      <c r="AP32" s="52">
        <v>0</v>
      </c>
      <c r="AQ32" s="52">
        <v>0</v>
      </c>
      <c r="AR32" s="52">
        <v>0</v>
      </c>
      <c r="AS32" s="52">
        <v>1</v>
      </c>
      <c r="AT32" s="52">
        <v>0</v>
      </c>
      <c r="AU32" s="52">
        <v>0</v>
      </c>
      <c r="AV32" s="52">
        <v>0</v>
      </c>
      <c r="AW32" s="52">
        <v>1</v>
      </c>
      <c r="AX32" s="52">
        <v>0</v>
      </c>
      <c r="AY32" s="52">
        <v>0</v>
      </c>
      <c r="AZ32" s="52">
        <v>0</v>
      </c>
      <c r="BA32" s="52">
        <v>1</v>
      </c>
      <c r="BB32" s="52">
        <v>0</v>
      </c>
      <c r="BC32" s="52">
        <v>1</v>
      </c>
      <c r="BD32" s="52">
        <v>1</v>
      </c>
      <c r="BE32" s="52">
        <v>1</v>
      </c>
      <c r="BF32" s="52">
        <v>0</v>
      </c>
      <c r="BG32" s="52">
        <v>0</v>
      </c>
      <c r="BH32" s="52">
        <v>0</v>
      </c>
      <c r="BI32" s="52">
        <v>0</v>
      </c>
      <c r="BJ32" s="52">
        <v>0</v>
      </c>
      <c r="BK32" s="52">
        <v>3</v>
      </c>
      <c r="BL32" s="52">
        <v>1</v>
      </c>
      <c r="BM32" s="52">
        <v>1</v>
      </c>
      <c r="BN32" s="52">
        <v>1</v>
      </c>
      <c r="BO32" s="52">
        <v>0</v>
      </c>
      <c r="BP32" s="52">
        <v>1</v>
      </c>
      <c r="BQ32" s="52">
        <v>0</v>
      </c>
      <c r="BR32" s="52">
        <v>0</v>
      </c>
      <c r="BS32" s="52">
        <v>0</v>
      </c>
      <c r="BT32" s="52">
        <v>3</v>
      </c>
      <c r="BU32" s="52">
        <v>0</v>
      </c>
      <c r="BV32" s="52">
        <v>0</v>
      </c>
    </row>
    <row r="33" spans="1:74" s="52" customFormat="1" x14ac:dyDescent="0.2">
      <c r="A33" s="52">
        <v>272051</v>
      </c>
      <c r="B33" s="52" t="s">
        <v>176</v>
      </c>
      <c r="C33" s="52" t="s">
        <v>468</v>
      </c>
      <c r="D33" s="52">
        <v>4</v>
      </c>
      <c r="E33" s="52">
        <v>2.1968606860795901</v>
      </c>
      <c r="F33" s="52">
        <v>25.866262916743601</v>
      </c>
      <c r="G33" s="52">
        <v>0</v>
      </c>
      <c r="H33" s="52">
        <v>0</v>
      </c>
      <c r="I33" s="52">
        <v>2</v>
      </c>
      <c r="J33" s="52">
        <v>0</v>
      </c>
      <c r="K33" s="52">
        <v>2</v>
      </c>
      <c r="L33" s="52">
        <v>0</v>
      </c>
      <c r="M33" s="52">
        <v>0</v>
      </c>
      <c r="N33" s="52">
        <v>0</v>
      </c>
      <c r="O33" s="52">
        <v>0</v>
      </c>
      <c r="P33" s="52">
        <v>2</v>
      </c>
      <c r="Q33" s="52">
        <v>2</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1</v>
      </c>
      <c r="AW33" s="52">
        <v>0</v>
      </c>
      <c r="AX33" s="52">
        <v>1</v>
      </c>
      <c r="AY33" s="52">
        <v>1</v>
      </c>
      <c r="AZ33" s="52">
        <v>0</v>
      </c>
      <c r="BA33" s="52">
        <v>1</v>
      </c>
      <c r="BB33" s="52">
        <v>0</v>
      </c>
      <c r="BC33" s="52">
        <v>1</v>
      </c>
      <c r="BD33" s="52">
        <v>1</v>
      </c>
      <c r="BE33" s="52">
        <v>0</v>
      </c>
      <c r="BF33" s="52">
        <v>0</v>
      </c>
      <c r="BG33" s="52">
        <v>1</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272060</v>
      </c>
      <c r="B34" s="52" t="s">
        <v>262</v>
      </c>
      <c r="C34" s="52" t="s">
        <v>468</v>
      </c>
      <c r="D34" s="52">
        <v>2</v>
      </c>
      <c r="E34" s="52">
        <v>5.7213147581314203</v>
      </c>
      <c r="F34" s="52">
        <v>67.3638673134828</v>
      </c>
      <c r="G34" s="52">
        <v>0</v>
      </c>
      <c r="H34" s="52">
        <v>0</v>
      </c>
      <c r="I34" s="52">
        <v>1</v>
      </c>
      <c r="J34" s="52">
        <v>0</v>
      </c>
      <c r="K34" s="52">
        <v>1</v>
      </c>
      <c r="L34" s="52">
        <v>0</v>
      </c>
      <c r="M34" s="52">
        <v>0</v>
      </c>
      <c r="N34" s="52">
        <v>0</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1</v>
      </c>
      <c r="AS34" s="52">
        <v>0</v>
      </c>
      <c r="AT34" s="52">
        <v>0</v>
      </c>
      <c r="AU34" s="52">
        <v>0</v>
      </c>
      <c r="AV34" s="52">
        <v>0</v>
      </c>
      <c r="AW34" s="52">
        <v>0</v>
      </c>
      <c r="AX34" s="52">
        <v>0</v>
      </c>
      <c r="AY34" s="52">
        <v>0</v>
      </c>
      <c r="AZ34" s="52">
        <v>0</v>
      </c>
      <c r="BA34" s="52">
        <v>0</v>
      </c>
      <c r="BB34" s="52">
        <v>1</v>
      </c>
      <c r="BC34" s="52">
        <v>0</v>
      </c>
      <c r="BD34" s="52">
        <v>0</v>
      </c>
      <c r="BE34" s="52">
        <v>0</v>
      </c>
      <c r="BF34" s="52">
        <v>0</v>
      </c>
      <c r="BG34" s="52">
        <v>0</v>
      </c>
      <c r="BH34" s="52">
        <v>1</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272078</v>
      </c>
      <c r="B35" s="52" t="s">
        <v>177</v>
      </c>
      <c r="C35" s="52" t="s">
        <v>468</v>
      </c>
      <c r="D35" s="52">
        <v>2</v>
      </c>
      <c r="E35" s="52">
        <v>1.203058173878</v>
      </c>
      <c r="F35" s="52">
        <v>14.1650397892087</v>
      </c>
      <c r="G35" s="52">
        <v>0</v>
      </c>
      <c r="H35" s="52">
        <v>0</v>
      </c>
      <c r="I35" s="52">
        <v>0</v>
      </c>
      <c r="J35" s="52">
        <v>0</v>
      </c>
      <c r="K35" s="52">
        <v>0</v>
      </c>
      <c r="L35" s="52">
        <v>0</v>
      </c>
      <c r="M35" s="52">
        <v>1</v>
      </c>
      <c r="N35" s="52">
        <v>1</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1</v>
      </c>
      <c r="AS35" s="52">
        <v>0</v>
      </c>
      <c r="AT35" s="52">
        <v>0</v>
      </c>
      <c r="AU35" s="52">
        <v>0</v>
      </c>
      <c r="AV35" s="52">
        <v>0</v>
      </c>
      <c r="AW35" s="52">
        <v>1</v>
      </c>
      <c r="AX35" s="52">
        <v>0</v>
      </c>
      <c r="AY35" s="52">
        <v>0</v>
      </c>
      <c r="AZ35" s="52">
        <v>0</v>
      </c>
      <c r="BA35" s="52">
        <v>0</v>
      </c>
      <c r="BB35" s="52">
        <v>0</v>
      </c>
      <c r="BC35" s="52">
        <v>1</v>
      </c>
      <c r="BD35" s="52">
        <v>1</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272094</v>
      </c>
      <c r="B36" s="52" t="s">
        <v>179</v>
      </c>
      <c r="C36" s="52" t="s">
        <v>468</v>
      </c>
      <c r="D36" s="52">
        <v>1</v>
      </c>
      <c r="E36" s="52">
        <v>1.45188454614089</v>
      </c>
      <c r="F36" s="52">
        <v>17.094769656175</v>
      </c>
      <c r="G36" s="52">
        <v>0</v>
      </c>
      <c r="H36" s="52">
        <v>0</v>
      </c>
      <c r="I36" s="52">
        <v>0</v>
      </c>
      <c r="J36" s="52">
        <v>0</v>
      </c>
      <c r="K36" s="52">
        <v>0</v>
      </c>
      <c r="L36" s="52">
        <v>1</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1</v>
      </c>
      <c r="AS36" s="52">
        <v>0</v>
      </c>
      <c r="AT36" s="52">
        <v>0</v>
      </c>
      <c r="AU36" s="52">
        <v>0</v>
      </c>
      <c r="AV36" s="52">
        <v>0</v>
      </c>
      <c r="AW36" s="52">
        <v>0</v>
      </c>
      <c r="AX36" s="52">
        <v>0</v>
      </c>
      <c r="AY36" s="52">
        <v>0</v>
      </c>
      <c r="AZ36" s="52">
        <v>0</v>
      </c>
      <c r="BA36" s="52">
        <v>0</v>
      </c>
      <c r="BB36" s="52">
        <v>0</v>
      </c>
      <c r="BC36" s="52">
        <v>0</v>
      </c>
      <c r="BD36" s="52">
        <v>0</v>
      </c>
      <c r="BE36" s="52">
        <v>1</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272108</v>
      </c>
      <c r="B37" s="52" t="s">
        <v>180</v>
      </c>
      <c r="C37" s="52" t="s">
        <v>468</v>
      </c>
      <c r="D37" s="52">
        <v>1</v>
      </c>
      <c r="E37" s="52">
        <v>0.52702310996337198</v>
      </c>
      <c r="F37" s="52">
        <v>6.2052721011816399</v>
      </c>
      <c r="G37" s="52">
        <v>0</v>
      </c>
      <c r="H37" s="52">
        <v>1</v>
      </c>
      <c r="I37" s="52">
        <v>0</v>
      </c>
      <c r="J37" s="52">
        <v>0</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1</v>
      </c>
      <c r="AS37" s="52">
        <v>0</v>
      </c>
      <c r="AT37" s="52">
        <v>0</v>
      </c>
      <c r="AU37" s="52">
        <v>0</v>
      </c>
      <c r="AV37" s="52">
        <v>0</v>
      </c>
      <c r="AW37" s="52">
        <v>0</v>
      </c>
      <c r="AX37" s="52">
        <v>0</v>
      </c>
      <c r="AY37" s="52">
        <v>0</v>
      </c>
      <c r="AZ37" s="52">
        <v>0</v>
      </c>
      <c r="BA37" s="52">
        <v>0</v>
      </c>
      <c r="BB37" s="52">
        <v>0</v>
      </c>
      <c r="BC37" s="52">
        <v>0</v>
      </c>
      <c r="BD37" s="52">
        <v>0</v>
      </c>
      <c r="BE37" s="52">
        <v>0</v>
      </c>
      <c r="BF37" s="52">
        <v>0</v>
      </c>
      <c r="BG37" s="52">
        <v>1</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272116</v>
      </c>
      <c r="B38" s="52" t="s">
        <v>181</v>
      </c>
      <c r="C38" s="52" t="s">
        <v>468</v>
      </c>
      <c r="D38" s="52">
        <v>5</v>
      </c>
      <c r="E38" s="52">
        <v>3.63718365595152</v>
      </c>
      <c r="F38" s="52">
        <v>42.824904336203403</v>
      </c>
      <c r="G38" s="52">
        <v>1</v>
      </c>
      <c r="H38" s="52">
        <v>0</v>
      </c>
      <c r="I38" s="52">
        <v>1</v>
      </c>
      <c r="J38" s="52">
        <v>1</v>
      </c>
      <c r="K38" s="52">
        <v>0</v>
      </c>
      <c r="L38" s="52">
        <v>0</v>
      </c>
      <c r="M38" s="52">
        <v>2</v>
      </c>
      <c r="N38" s="52">
        <v>0</v>
      </c>
      <c r="O38" s="52">
        <v>0</v>
      </c>
      <c r="P38" s="52">
        <v>2</v>
      </c>
      <c r="Q38" s="52">
        <v>3</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1</v>
      </c>
      <c r="AQ38" s="52">
        <v>0</v>
      </c>
      <c r="AR38" s="52">
        <v>0</v>
      </c>
      <c r="AS38" s="52">
        <v>0</v>
      </c>
      <c r="AT38" s="52">
        <v>1</v>
      </c>
      <c r="AU38" s="52">
        <v>1</v>
      </c>
      <c r="AV38" s="52">
        <v>0</v>
      </c>
      <c r="AW38" s="52">
        <v>0</v>
      </c>
      <c r="AX38" s="52">
        <v>0</v>
      </c>
      <c r="AY38" s="52">
        <v>0</v>
      </c>
      <c r="AZ38" s="52">
        <v>0</v>
      </c>
      <c r="BA38" s="52">
        <v>0</v>
      </c>
      <c r="BB38" s="52">
        <v>2</v>
      </c>
      <c r="BC38" s="52">
        <v>0</v>
      </c>
      <c r="BD38" s="52">
        <v>4</v>
      </c>
      <c r="BE38" s="52">
        <v>0</v>
      </c>
      <c r="BF38" s="52">
        <v>1</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272124</v>
      </c>
      <c r="B39" s="52" t="s">
        <v>182</v>
      </c>
      <c r="C39" s="52" t="s">
        <v>468</v>
      </c>
      <c r="D39" s="52">
        <v>4</v>
      </c>
      <c r="E39" s="52">
        <v>3.1998720051198002</v>
      </c>
      <c r="F39" s="52">
        <v>37.675912318346001</v>
      </c>
      <c r="G39" s="52">
        <v>0</v>
      </c>
      <c r="H39" s="52">
        <v>0</v>
      </c>
      <c r="I39" s="52">
        <v>0</v>
      </c>
      <c r="J39" s="52">
        <v>1</v>
      </c>
      <c r="K39" s="52">
        <v>0</v>
      </c>
      <c r="L39" s="52">
        <v>1</v>
      </c>
      <c r="M39" s="52">
        <v>1</v>
      </c>
      <c r="N39" s="52">
        <v>1</v>
      </c>
      <c r="O39" s="52">
        <v>0</v>
      </c>
      <c r="P39" s="52">
        <v>3</v>
      </c>
      <c r="Q39" s="52">
        <v>1</v>
      </c>
      <c r="R39" s="52">
        <v>0</v>
      </c>
      <c r="S39" s="52">
        <v>1</v>
      </c>
      <c r="T39" s="52">
        <v>3</v>
      </c>
      <c r="U39" s="52">
        <v>0</v>
      </c>
      <c r="V39" s="52">
        <v>3</v>
      </c>
      <c r="W39" s="52">
        <v>0</v>
      </c>
      <c r="X39" s="52">
        <v>0</v>
      </c>
      <c r="Y39" s="52">
        <v>2</v>
      </c>
      <c r="Z39" s="52">
        <v>1</v>
      </c>
      <c r="AA39" s="52">
        <v>0</v>
      </c>
      <c r="AB39" s="52">
        <v>2</v>
      </c>
      <c r="AC39" s="52">
        <v>0</v>
      </c>
      <c r="AD39" s="52">
        <v>0</v>
      </c>
      <c r="AE39" s="52">
        <v>0</v>
      </c>
      <c r="AF39" s="52">
        <v>1</v>
      </c>
      <c r="AG39" s="52">
        <v>1</v>
      </c>
      <c r="AH39" s="52">
        <v>0</v>
      </c>
      <c r="AI39" s="52">
        <v>4</v>
      </c>
      <c r="AJ39" s="52">
        <v>0</v>
      </c>
      <c r="AK39" s="52">
        <v>0</v>
      </c>
      <c r="AL39" s="52">
        <v>0</v>
      </c>
      <c r="AM39" s="52">
        <v>0</v>
      </c>
      <c r="AN39" s="52">
        <v>0</v>
      </c>
      <c r="AO39" s="52">
        <v>0</v>
      </c>
      <c r="AP39" s="52">
        <v>0</v>
      </c>
      <c r="AQ39" s="52">
        <v>0</v>
      </c>
      <c r="AR39" s="52">
        <v>0</v>
      </c>
      <c r="AS39" s="52">
        <v>0</v>
      </c>
      <c r="AT39" s="52">
        <v>0</v>
      </c>
      <c r="AU39" s="52">
        <v>0</v>
      </c>
      <c r="AV39" s="52">
        <v>0</v>
      </c>
      <c r="AW39" s="52">
        <v>2</v>
      </c>
      <c r="AX39" s="52">
        <v>0</v>
      </c>
      <c r="AY39" s="52">
        <v>0</v>
      </c>
      <c r="AZ39" s="52">
        <v>0</v>
      </c>
      <c r="BA39" s="52">
        <v>1</v>
      </c>
      <c r="BB39" s="52">
        <v>1</v>
      </c>
      <c r="BC39" s="52">
        <v>1</v>
      </c>
      <c r="BD39" s="52">
        <v>0</v>
      </c>
      <c r="BE39" s="52">
        <v>1</v>
      </c>
      <c r="BF39" s="52">
        <v>0</v>
      </c>
      <c r="BG39" s="52">
        <v>0</v>
      </c>
      <c r="BH39" s="52">
        <v>1</v>
      </c>
      <c r="BI39" s="52">
        <v>1</v>
      </c>
      <c r="BJ39" s="52">
        <v>0</v>
      </c>
      <c r="BK39" s="52">
        <v>0</v>
      </c>
      <c r="BL39" s="52">
        <v>7</v>
      </c>
      <c r="BM39" s="52">
        <v>0</v>
      </c>
      <c r="BN39" s="52">
        <v>0</v>
      </c>
      <c r="BO39" s="52">
        <v>0</v>
      </c>
      <c r="BP39" s="52">
        <v>0</v>
      </c>
      <c r="BQ39" s="52">
        <v>0</v>
      </c>
      <c r="BR39" s="52">
        <v>1</v>
      </c>
      <c r="BS39" s="52">
        <v>0</v>
      </c>
      <c r="BT39" s="52">
        <v>4</v>
      </c>
      <c r="BU39" s="52">
        <v>0</v>
      </c>
      <c r="BV39" s="52">
        <v>0</v>
      </c>
    </row>
    <row r="40" spans="1:74" s="52" customFormat="1" x14ac:dyDescent="0.2">
      <c r="A40" s="52">
        <v>272132</v>
      </c>
      <c r="B40" s="52" t="s">
        <v>183</v>
      </c>
      <c r="C40" s="52" t="s">
        <v>468</v>
      </c>
      <c r="D40" s="52">
        <v>1</v>
      </c>
      <c r="E40" s="52">
        <v>2.1125570390400501</v>
      </c>
      <c r="F40" s="52">
        <v>24.873655459665201</v>
      </c>
      <c r="G40" s="52">
        <v>0</v>
      </c>
      <c r="H40" s="52">
        <v>0</v>
      </c>
      <c r="I40" s="52">
        <v>0</v>
      </c>
      <c r="J40" s="52">
        <v>1</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1</v>
      </c>
      <c r="AW40" s="52">
        <v>0</v>
      </c>
      <c r="AX40" s="52">
        <v>0</v>
      </c>
      <c r="AY40" s="52">
        <v>0</v>
      </c>
      <c r="AZ40" s="52">
        <v>0</v>
      </c>
      <c r="BA40" s="52">
        <v>0</v>
      </c>
      <c r="BB40" s="52">
        <v>0</v>
      </c>
      <c r="BC40" s="52">
        <v>0</v>
      </c>
      <c r="BD40" s="52">
        <v>0</v>
      </c>
      <c r="BE40" s="52">
        <v>0</v>
      </c>
      <c r="BF40" s="52">
        <v>1</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272159</v>
      </c>
      <c r="B41" s="52" t="s">
        <v>184</v>
      </c>
      <c r="C41" s="52" t="s">
        <v>468</v>
      </c>
      <c r="D41" s="52">
        <v>4</v>
      </c>
      <c r="E41" s="52">
        <v>3.6449458269926498</v>
      </c>
      <c r="F41" s="52">
        <v>42.916297640397303</v>
      </c>
      <c r="G41" s="52">
        <v>0</v>
      </c>
      <c r="H41" s="52">
        <v>1</v>
      </c>
      <c r="I41" s="52">
        <v>0</v>
      </c>
      <c r="J41" s="52">
        <v>1</v>
      </c>
      <c r="K41" s="52">
        <v>0</v>
      </c>
      <c r="L41" s="52">
        <v>1</v>
      </c>
      <c r="M41" s="52">
        <v>0</v>
      </c>
      <c r="N41" s="52">
        <v>1</v>
      </c>
      <c r="O41" s="52">
        <v>0</v>
      </c>
      <c r="P41" s="52">
        <v>3</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1</v>
      </c>
      <c r="AR41" s="52">
        <v>1</v>
      </c>
      <c r="AS41" s="52">
        <v>0</v>
      </c>
      <c r="AT41" s="52">
        <v>1</v>
      </c>
      <c r="AU41" s="52">
        <v>0</v>
      </c>
      <c r="AV41" s="52">
        <v>0</v>
      </c>
      <c r="AW41" s="52">
        <v>0</v>
      </c>
      <c r="AX41" s="52">
        <v>0</v>
      </c>
      <c r="AY41" s="52">
        <v>0</v>
      </c>
      <c r="AZ41" s="52">
        <v>1</v>
      </c>
      <c r="BA41" s="52">
        <v>0</v>
      </c>
      <c r="BB41" s="52">
        <v>0</v>
      </c>
      <c r="BC41" s="52">
        <v>1</v>
      </c>
      <c r="BD41" s="52">
        <v>0</v>
      </c>
      <c r="BE41" s="52">
        <v>0</v>
      </c>
      <c r="BF41" s="52">
        <v>1</v>
      </c>
      <c r="BG41" s="52">
        <v>0</v>
      </c>
      <c r="BH41" s="52">
        <v>0</v>
      </c>
      <c r="BI41" s="52">
        <v>2</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272175</v>
      </c>
      <c r="B42" s="52" t="s">
        <v>186</v>
      </c>
      <c r="C42" s="52" t="s">
        <v>468</v>
      </c>
      <c r="D42" s="52">
        <v>2</v>
      </c>
      <c r="E42" s="52">
        <v>3.5570732401380099</v>
      </c>
      <c r="F42" s="52">
        <v>41.881668795173397</v>
      </c>
      <c r="G42" s="52">
        <v>0</v>
      </c>
      <c r="H42" s="52">
        <v>1</v>
      </c>
      <c r="I42" s="52">
        <v>0</v>
      </c>
      <c r="J42" s="52">
        <v>0</v>
      </c>
      <c r="K42" s="52">
        <v>0</v>
      </c>
      <c r="L42" s="52">
        <v>1</v>
      </c>
      <c r="M42" s="52">
        <v>0</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2</v>
      </c>
      <c r="AX42" s="52">
        <v>0</v>
      </c>
      <c r="AY42" s="52">
        <v>0</v>
      </c>
      <c r="AZ42" s="52">
        <v>0</v>
      </c>
      <c r="BA42" s="52">
        <v>0</v>
      </c>
      <c r="BB42" s="52">
        <v>0</v>
      </c>
      <c r="BC42" s="52">
        <v>0</v>
      </c>
      <c r="BD42" s="52">
        <v>0</v>
      </c>
      <c r="BE42" s="52">
        <v>1</v>
      </c>
      <c r="BF42" s="52">
        <v>0</v>
      </c>
      <c r="BG42" s="52">
        <v>0</v>
      </c>
      <c r="BH42" s="52">
        <v>1</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272191</v>
      </c>
      <c r="B43" s="52" t="s">
        <v>278</v>
      </c>
      <c r="C43" s="52" t="s">
        <v>468</v>
      </c>
      <c r="D43" s="52">
        <v>2</v>
      </c>
      <c r="E43" s="52">
        <v>2.2539782716494599</v>
      </c>
      <c r="F43" s="52">
        <v>26.538776424259801</v>
      </c>
      <c r="G43" s="52">
        <v>1</v>
      </c>
      <c r="H43" s="52">
        <v>0</v>
      </c>
      <c r="I43" s="52">
        <v>0</v>
      </c>
      <c r="J43" s="52">
        <v>0</v>
      </c>
      <c r="K43" s="52">
        <v>0</v>
      </c>
      <c r="L43" s="52">
        <v>1</v>
      </c>
      <c r="M43" s="52">
        <v>0</v>
      </c>
      <c r="N43" s="52">
        <v>0</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1</v>
      </c>
      <c r="AS43" s="52">
        <v>0</v>
      </c>
      <c r="AT43" s="52">
        <v>1</v>
      </c>
      <c r="AU43" s="52">
        <v>0</v>
      </c>
      <c r="AV43" s="52">
        <v>0</v>
      </c>
      <c r="AW43" s="52">
        <v>0</v>
      </c>
      <c r="AX43" s="52">
        <v>0</v>
      </c>
      <c r="AY43" s="52">
        <v>0</v>
      </c>
      <c r="AZ43" s="52">
        <v>0</v>
      </c>
      <c r="BA43" s="52">
        <v>0</v>
      </c>
      <c r="BB43" s="52">
        <v>0</v>
      </c>
      <c r="BC43" s="52">
        <v>0</v>
      </c>
      <c r="BD43" s="52">
        <v>0</v>
      </c>
      <c r="BE43" s="52">
        <v>1</v>
      </c>
      <c r="BF43" s="52">
        <v>1</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272205</v>
      </c>
      <c r="B44" s="52" t="s">
        <v>188</v>
      </c>
      <c r="C44" s="52" t="s">
        <v>468</v>
      </c>
      <c r="D44" s="52">
        <v>1</v>
      </c>
      <c r="E44" s="52">
        <v>1.5015015015015001</v>
      </c>
      <c r="F44" s="52">
        <v>17.678969291872502</v>
      </c>
      <c r="G44" s="52">
        <v>0</v>
      </c>
      <c r="H44" s="52">
        <v>1</v>
      </c>
      <c r="I44" s="52">
        <v>0</v>
      </c>
      <c r="J44" s="52">
        <v>0</v>
      </c>
      <c r="K44" s="52">
        <v>0</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0</v>
      </c>
      <c r="AZ44" s="52">
        <v>0</v>
      </c>
      <c r="BA44" s="52">
        <v>1</v>
      </c>
      <c r="BB44" s="52">
        <v>0</v>
      </c>
      <c r="BC44" s="52">
        <v>0</v>
      </c>
      <c r="BD44" s="52">
        <v>1</v>
      </c>
      <c r="BE44" s="52">
        <v>0</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272221</v>
      </c>
      <c r="B45" s="52" t="s">
        <v>189</v>
      </c>
      <c r="C45" s="52" t="s">
        <v>468</v>
      </c>
      <c r="D45" s="52">
        <v>3</v>
      </c>
      <c r="E45" s="52">
        <v>5.7928477639607596</v>
      </c>
      <c r="F45" s="52">
        <v>68.2061107692154</v>
      </c>
      <c r="G45" s="52">
        <v>0</v>
      </c>
      <c r="H45" s="52">
        <v>1</v>
      </c>
      <c r="I45" s="52">
        <v>0</v>
      </c>
      <c r="J45" s="52">
        <v>1</v>
      </c>
      <c r="K45" s="52">
        <v>0</v>
      </c>
      <c r="L45" s="52">
        <v>0</v>
      </c>
      <c r="M45" s="52">
        <v>0</v>
      </c>
      <c r="N45" s="52">
        <v>1</v>
      </c>
      <c r="O45" s="52">
        <v>0</v>
      </c>
      <c r="P45" s="52">
        <v>2</v>
      </c>
      <c r="Q45" s="52">
        <v>0</v>
      </c>
      <c r="R45" s="52">
        <v>1</v>
      </c>
      <c r="S45" s="52">
        <v>1</v>
      </c>
      <c r="T45" s="52">
        <v>2</v>
      </c>
      <c r="U45" s="52">
        <v>0</v>
      </c>
      <c r="V45" s="52">
        <v>2</v>
      </c>
      <c r="W45" s="52">
        <v>0</v>
      </c>
      <c r="X45" s="52">
        <v>0</v>
      </c>
      <c r="Y45" s="52">
        <v>1</v>
      </c>
      <c r="Z45" s="52">
        <v>1</v>
      </c>
      <c r="AA45" s="52">
        <v>0</v>
      </c>
      <c r="AB45" s="52">
        <v>1</v>
      </c>
      <c r="AC45" s="52">
        <v>0</v>
      </c>
      <c r="AD45" s="52">
        <v>1</v>
      </c>
      <c r="AE45" s="52">
        <v>0</v>
      </c>
      <c r="AF45" s="52">
        <v>0</v>
      </c>
      <c r="AG45" s="52">
        <v>1</v>
      </c>
      <c r="AH45" s="52">
        <v>0</v>
      </c>
      <c r="AI45" s="52">
        <v>1</v>
      </c>
      <c r="AJ45" s="52">
        <v>0</v>
      </c>
      <c r="AK45" s="52">
        <v>1</v>
      </c>
      <c r="AL45" s="52">
        <v>1</v>
      </c>
      <c r="AM45" s="52">
        <v>0</v>
      </c>
      <c r="AN45" s="52">
        <v>0</v>
      </c>
      <c r="AO45" s="52">
        <v>0</v>
      </c>
      <c r="AP45" s="52">
        <v>0</v>
      </c>
      <c r="AQ45" s="52">
        <v>0</v>
      </c>
      <c r="AR45" s="52">
        <v>0</v>
      </c>
      <c r="AS45" s="52">
        <v>0</v>
      </c>
      <c r="AT45" s="52">
        <v>0</v>
      </c>
      <c r="AU45" s="52">
        <v>1</v>
      </c>
      <c r="AV45" s="52">
        <v>0</v>
      </c>
      <c r="AW45" s="52">
        <v>0</v>
      </c>
      <c r="AX45" s="52">
        <v>0</v>
      </c>
      <c r="AY45" s="52">
        <v>0</v>
      </c>
      <c r="AZ45" s="52">
        <v>0</v>
      </c>
      <c r="BA45" s="52">
        <v>0</v>
      </c>
      <c r="BB45" s="52">
        <v>2</v>
      </c>
      <c r="BC45" s="52">
        <v>1</v>
      </c>
      <c r="BD45" s="52">
        <v>1</v>
      </c>
      <c r="BE45" s="52">
        <v>0</v>
      </c>
      <c r="BF45" s="52">
        <v>1</v>
      </c>
      <c r="BG45" s="52">
        <v>0</v>
      </c>
      <c r="BH45" s="52">
        <v>0</v>
      </c>
      <c r="BI45" s="52">
        <v>0</v>
      </c>
      <c r="BJ45" s="52">
        <v>0</v>
      </c>
      <c r="BK45" s="52">
        <v>2</v>
      </c>
      <c r="BL45" s="52">
        <v>3</v>
      </c>
      <c r="BM45" s="52">
        <v>0</v>
      </c>
      <c r="BN45" s="52">
        <v>1</v>
      </c>
      <c r="BO45" s="52">
        <v>0</v>
      </c>
      <c r="BP45" s="52">
        <v>0</v>
      </c>
      <c r="BQ45" s="52">
        <v>0</v>
      </c>
      <c r="BR45" s="52">
        <v>0</v>
      </c>
      <c r="BS45" s="52">
        <v>1</v>
      </c>
      <c r="BT45" s="52">
        <v>1</v>
      </c>
      <c r="BU45" s="52">
        <v>1</v>
      </c>
      <c r="BV45" s="52">
        <v>0</v>
      </c>
    </row>
    <row r="46" spans="1:74" s="52" customFormat="1" x14ac:dyDescent="0.2">
      <c r="A46" s="52">
        <v>272230</v>
      </c>
      <c r="B46" s="52" t="s">
        <v>171</v>
      </c>
      <c r="C46" s="52" t="s">
        <v>468</v>
      </c>
      <c r="D46" s="52">
        <v>1</v>
      </c>
      <c r="E46" s="52">
        <v>1.72312782162181</v>
      </c>
      <c r="F46" s="52">
        <v>20.288440480385798</v>
      </c>
      <c r="G46" s="52">
        <v>0</v>
      </c>
      <c r="H46" s="52">
        <v>0</v>
      </c>
      <c r="I46" s="52">
        <v>0</v>
      </c>
      <c r="J46" s="52">
        <v>0</v>
      </c>
      <c r="K46" s="52">
        <v>0</v>
      </c>
      <c r="L46" s="52">
        <v>0</v>
      </c>
      <c r="M46" s="52">
        <v>1</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0</v>
      </c>
      <c r="BA46" s="52">
        <v>0</v>
      </c>
      <c r="BB46" s="52">
        <v>1</v>
      </c>
      <c r="BC46" s="52">
        <v>1</v>
      </c>
      <c r="BD46" s="52">
        <v>0</v>
      </c>
      <c r="BE46" s="52">
        <v>0</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272272</v>
      </c>
      <c r="B47" s="52" t="s">
        <v>193</v>
      </c>
      <c r="C47" s="52" t="s">
        <v>468</v>
      </c>
      <c r="D47" s="52">
        <v>3</v>
      </c>
      <c r="E47" s="52">
        <v>1.28530298875788</v>
      </c>
      <c r="F47" s="52">
        <v>15.133406157955701</v>
      </c>
      <c r="G47" s="52">
        <v>0</v>
      </c>
      <c r="H47" s="52">
        <v>1</v>
      </c>
      <c r="I47" s="52">
        <v>0</v>
      </c>
      <c r="J47" s="52">
        <v>1</v>
      </c>
      <c r="K47" s="52">
        <v>0</v>
      </c>
      <c r="L47" s="52">
        <v>0</v>
      </c>
      <c r="M47" s="52">
        <v>0</v>
      </c>
      <c r="N47" s="52">
        <v>1</v>
      </c>
      <c r="O47" s="52">
        <v>0</v>
      </c>
      <c r="P47" s="52">
        <v>2</v>
      </c>
      <c r="Q47" s="52">
        <v>1</v>
      </c>
      <c r="R47" s="52">
        <v>0</v>
      </c>
      <c r="S47" s="52">
        <v>1</v>
      </c>
      <c r="T47" s="52">
        <v>2</v>
      </c>
      <c r="U47" s="52">
        <v>0</v>
      </c>
      <c r="V47" s="52">
        <v>2</v>
      </c>
      <c r="W47" s="52">
        <v>0</v>
      </c>
      <c r="X47" s="52">
        <v>0</v>
      </c>
      <c r="Y47" s="52">
        <v>2</v>
      </c>
      <c r="Z47" s="52">
        <v>0</v>
      </c>
      <c r="AA47" s="52">
        <v>0</v>
      </c>
      <c r="AB47" s="52">
        <v>2</v>
      </c>
      <c r="AC47" s="52">
        <v>0</v>
      </c>
      <c r="AD47" s="52">
        <v>0</v>
      </c>
      <c r="AE47" s="52">
        <v>0</v>
      </c>
      <c r="AF47" s="52">
        <v>0</v>
      </c>
      <c r="AG47" s="52">
        <v>1</v>
      </c>
      <c r="AH47" s="52">
        <v>0</v>
      </c>
      <c r="AI47" s="52">
        <v>2</v>
      </c>
      <c r="AJ47" s="52">
        <v>0</v>
      </c>
      <c r="AK47" s="52">
        <v>1</v>
      </c>
      <c r="AL47" s="52">
        <v>0</v>
      </c>
      <c r="AM47" s="52">
        <v>0</v>
      </c>
      <c r="AN47" s="52">
        <v>0</v>
      </c>
      <c r="AO47" s="52">
        <v>0</v>
      </c>
      <c r="AP47" s="52">
        <v>0</v>
      </c>
      <c r="AQ47" s="52">
        <v>0</v>
      </c>
      <c r="AR47" s="52">
        <v>0</v>
      </c>
      <c r="AS47" s="52">
        <v>0</v>
      </c>
      <c r="AT47" s="52">
        <v>0</v>
      </c>
      <c r="AU47" s="52">
        <v>0</v>
      </c>
      <c r="AV47" s="52">
        <v>0</v>
      </c>
      <c r="AW47" s="52">
        <v>0</v>
      </c>
      <c r="AX47" s="52">
        <v>0</v>
      </c>
      <c r="AY47" s="52">
        <v>0</v>
      </c>
      <c r="AZ47" s="52">
        <v>0</v>
      </c>
      <c r="BA47" s="52">
        <v>0</v>
      </c>
      <c r="BB47" s="52">
        <v>3</v>
      </c>
      <c r="BC47" s="52">
        <v>0</v>
      </c>
      <c r="BD47" s="52">
        <v>1</v>
      </c>
      <c r="BE47" s="52">
        <v>0</v>
      </c>
      <c r="BF47" s="52">
        <v>0</v>
      </c>
      <c r="BG47" s="52">
        <v>0</v>
      </c>
      <c r="BH47" s="52">
        <v>0</v>
      </c>
      <c r="BI47" s="52">
        <v>2</v>
      </c>
      <c r="BJ47" s="52">
        <v>0</v>
      </c>
      <c r="BK47" s="52">
        <v>0</v>
      </c>
      <c r="BL47" s="52">
        <v>2</v>
      </c>
      <c r="BM47" s="52">
        <v>2</v>
      </c>
      <c r="BN47" s="52">
        <v>0</v>
      </c>
      <c r="BO47" s="52">
        <v>0</v>
      </c>
      <c r="BP47" s="52">
        <v>0</v>
      </c>
      <c r="BQ47" s="52">
        <v>0</v>
      </c>
      <c r="BR47" s="52">
        <v>0</v>
      </c>
      <c r="BS47" s="52">
        <v>1</v>
      </c>
      <c r="BT47" s="52">
        <v>2</v>
      </c>
      <c r="BU47" s="52">
        <v>0</v>
      </c>
      <c r="BV47" s="52">
        <v>0</v>
      </c>
    </row>
    <row r="48" spans="1:74" s="52" customFormat="1" x14ac:dyDescent="0.2">
      <c r="A48" s="52">
        <v>272281</v>
      </c>
      <c r="B48" s="52" t="s">
        <v>194</v>
      </c>
      <c r="C48" s="52" t="s">
        <v>468</v>
      </c>
      <c r="D48" s="52">
        <v>2</v>
      </c>
      <c r="E48" s="52">
        <v>6.9442033262733904</v>
      </c>
      <c r="F48" s="52">
        <v>81.7623940028964</v>
      </c>
      <c r="G48" s="52">
        <v>0</v>
      </c>
      <c r="H48" s="52">
        <v>0</v>
      </c>
      <c r="I48" s="52">
        <v>0</v>
      </c>
      <c r="J48" s="52">
        <v>0</v>
      </c>
      <c r="K48" s="52">
        <v>1</v>
      </c>
      <c r="L48" s="52">
        <v>0</v>
      </c>
      <c r="M48" s="52">
        <v>1</v>
      </c>
      <c r="N48" s="52">
        <v>0</v>
      </c>
      <c r="O48" s="52">
        <v>0</v>
      </c>
      <c r="P48" s="52">
        <v>1</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1</v>
      </c>
      <c r="AT48" s="52">
        <v>0</v>
      </c>
      <c r="AU48" s="52">
        <v>0</v>
      </c>
      <c r="AV48" s="52">
        <v>1</v>
      </c>
      <c r="AW48" s="52">
        <v>0</v>
      </c>
      <c r="AX48" s="52">
        <v>0</v>
      </c>
      <c r="AY48" s="52">
        <v>0</v>
      </c>
      <c r="AZ48" s="52">
        <v>0</v>
      </c>
      <c r="BA48" s="52">
        <v>0</v>
      </c>
      <c r="BB48" s="52">
        <v>0</v>
      </c>
      <c r="BC48" s="52">
        <v>1</v>
      </c>
      <c r="BD48" s="52">
        <v>0</v>
      </c>
      <c r="BE48" s="52">
        <v>0</v>
      </c>
      <c r="BF48" s="52">
        <v>1</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272299</v>
      </c>
      <c r="B49" s="52" t="s">
        <v>195</v>
      </c>
      <c r="C49" s="52" t="s">
        <v>468</v>
      </c>
      <c r="D49" s="52">
        <v>1</v>
      </c>
      <c r="E49" s="52">
        <v>3.74784498913125</v>
      </c>
      <c r="F49" s="52">
        <v>44.127852291384102</v>
      </c>
      <c r="G49" s="52">
        <v>0</v>
      </c>
      <c r="H49" s="52">
        <v>0</v>
      </c>
      <c r="I49" s="52">
        <v>0</v>
      </c>
      <c r="J49" s="52">
        <v>0</v>
      </c>
      <c r="K49" s="52">
        <v>0</v>
      </c>
      <c r="L49" s="52">
        <v>1</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0</v>
      </c>
      <c r="BB49" s="52">
        <v>1</v>
      </c>
      <c r="BC49" s="52">
        <v>0</v>
      </c>
      <c r="BD49" s="52">
        <v>0</v>
      </c>
      <c r="BE49" s="52">
        <v>1</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272329</v>
      </c>
      <c r="B50" s="52" t="s">
        <v>198</v>
      </c>
      <c r="C50" s="52" t="s">
        <v>468</v>
      </c>
      <c r="D50" s="52">
        <v>2</v>
      </c>
      <c r="E50" s="52">
        <v>8.1393455966140298</v>
      </c>
      <c r="F50" s="52">
        <v>95.834230411745807</v>
      </c>
      <c r="G50" s="52">
        <v>0</v>
      </c>
      <c r="H50" s="52">
        <v>0</v>
      </c>
      <c r="I50" s="52">
        <v>0</v>
      </c>
      <c r="J50" s="52">
        <v>0</v>
      </c>
      <c r="K50" s="52">
        <v>1</v>
      </c>
      <c r="L50" s="52">
        <v>0</v>
      </c>
      <c r="M50" s="52">
        <v>1</v>
      </c>
      <c r="N50" s="52">
        <v>0</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1</v>
      </c>
      <c r="AW50" s="52">
        <v>0</v>
      </c>
      <c r="AX50" s="52">
        <v>0</v>
      </c>
      <c r="AY50" s="52">
        <v>1</v>
      </c>
      <c r="AZ50" s="52">
        <v>0</v>
      </c>
      <c r="BA50" s="52">
        <v>0</v>
      </c>
      <c r="BB50" s="52">
        <v>0</v>
      </c>
      <c r="BC50" s="52">
        <v>0</v>
      </c>
      <c r="BD50" s="52">
        <v>1</v>
      </c>
      <c r="BE50" s="52">
        <v>0</v>
      </c>
      <c r="BF50" s="52">
        <v>0</v>
      </c>
      <c r="BG50" s="52">
        <v>1</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row r="52" spans="1:74" s="52" customFormat="1" x14ac:dyDescent="0.2"/>
    <row r="85" spans="1:74" x14ac:dyDescent="0.2">
      <c r="B85" s="52">
        <v>271004</v>
      </c>
      <c r="C85" t="s">
        <v>397</v>
      </c>
      <c r="D85">
        <f>IFERROR(VLOOKUP($B85,$A$8:$BV$70,D$88,FALSE),0)</f>
        <v>32</v>
      </c>
      <c r="E85">
        <f t="shared" ref="E85:AJ85" si="0">IFERROR(VLOOKUP($B85,$A$8:$BV$70,E88,FALSE),0)</f>
        <v>2.4108348947256202</v>
      </c>
      <c r="F85">
        <f t="shared" si="0"/>
        <v>28.385636663704901</v>
      </c>
      <c r="G85">
        <f t="shared" si="0"/>
        <v>0</v>
      </c>
      <c r="H85">
        <f t="shared" si="0"/>
        <v>5</v>
      </c>
      <c r="I85">
        <f t="shared" si="0"/>
        <v>4</v>
      </c>
      <c r="J85">
        <f t="shared" si="0"/>
        <v>4</v>
      </c>
      <c r="K85">
        <f t="shared" si="0"/>
        <v>8</v>
      </c>
      <c r="L85">
        <f t="shared" si="0"/>
        <v>7</v>
      </c>
      <c r="M85">
        <f t="shared" si="0"/>
        <v>3</v>
      </c>
      <c r="N85">
        <f t="shared" si="0"/>
        <v>1</v>
      </c>
      <c r="O85">
        <f t="shared" si="0"/>
        <v>0</v>
      </c>
      <c r="P85">
        <f t="shared" si="0"/>
        <v>13</v>
      </c>
      <c r="Q85">
        <f t="shared" si="0"/>
        <v>19</v>
      </c>
      <c r="R85">
        <f t="shared" si="0"/>
        <v>0</v>
      </c>
      <c r="S85">
        <f t="shared" si="0"/>
        <v>16</v>
      </c>
      <c r="T85">
        <f t="shared" si="0"/>
        <v>0</v>
      </c>
      <c r="U85">
        <f t="shared" si="0"/>
        <v>14</v>
      </c>
      <c r="V85">
        <f t="shared" si="0"/>
        <v>0</v>
      </c>
      <c r="W85">
        <f t="shared" si="0"/>
        <v>2</v>
      </c>
      <c r="X85">
        <f t="shared" si="0"/>
        <v>10</v>
      </c>
      <c r="Y85">
        <f t="shared" si="0"/>
        <v>2</v>
      </c>
      <c r="Z85">
        <f t="shared" si="0"/>
        <v>2</v>
      </c>
      <c r="AA85">
        <f t="shared" si="0"/>
        <v>22</v>
      </c>
      <c r="AB85">
        <f t="shared" si="0"/>
        <v>0</v>
      </c>
      <c r="AC85">
        <f t="shared" si="0"/>
        <v>0</v>
      </c>
      <c r="AD85">
        <f t="shared" si="0"/>
        <v>1</v>
      </c>
      <c r="AE85">
        <f t="shared" si="0"/>
        <v>1</v>
      </c>
      <c r="AF85">
        <f t="shared" si="0"/>
        <v>8</v>
      </c>
      <c r="AG85">
        <f t="shared" si="0"/>
        <v>0</v>
      </c>
      <c r="AH85">
        <f t="shared" si="0"/>
        <v>19</v>
      </c>
      <c r="AI85">
        <f t="shared" si="0"/>
        <v>0</v>
      </c>
      <c r="AJ85">
        <f t="shared" si="0"/>
        <v>0</v>
      </c>
      <c r="AK85">
        <f t="shared" ref="AK85:BP85" si="1">IFERROR(VLOOKUP($B85,$A$8:$BV$70,AK88,FALSE),0)</f>
        <v>8</v>
      </c>
      <c r="AL85">
        <f t="shared" si="1"/>
        <v>2</v>
      </c>
      <c r="AM85">
        <f t="shared" si="1"/>
        <v>3</v>
      </c>
      <c r="AN85">
        <f t="shared" si="1"/>
        <v>0</v>
      </c>
      <c r="AO85">
        <f t="shared" si="1"/>
        <v>1</v>
      </c>
      <c r="AP85">
        <f t="shared" si="1"/>
        <v>2</v>
      </c>
      <c r="AQ85">
        <f t="shared" si="1"/>
        <v>2</v>
      </c>
      <c r="AR85">
        <f t="shared" si="1"/>
        <v>3</v>
      </c>
      <c r="AS85">
        <f t="shared" si="1"/>
        <v>0</v>
      </c>
      <c r="AT85">
        <f t="shared" si="1"/>
        <v>2</v>
      </c>
      <c r="AU85">
        <f t="shared" si="1"/>
        <v>2</v>
      </c>
      <c r="AV85">
        <f t="shared" si="1"/>
        <v>1</v>
      </c>
      <c r="AW85">
        <f t="shared" si="1"/>
        <v>2</v>
      </c>
      <c r="AX85">
        <f t="shared" si="1"/>
        <v>3</v>
      </c>
      <c r="AY85">
        <f t="shared" si="1"/>
        <v>3</v>
      </c>
      <c r="AZ85">
        <f t="shared" si="1"/>
        <v>3</v>
      </c>
      <c r="BA85">
        <f t="shared" si="1"/>
        <v>8</v>
      </c>
      <c r="BB85">
        <f t="shared" si="1"/>
        <v>7</v>
      </c>
      <c r="BC85">
        <f t="shared" si="1"/>
        <v>5</v>
      </c>
      <c r="BD85">
        <f t="shared" si="1"/>
        <v>6</v>
      </c>
      <c r="BE85">
        <f t="shared" si="1"/>
        <v>4</v>
      </c>
      <c r="BF85">
        <f t="shared" si="1"/>
        <v>3</v>
      </c>
      <c r="BG85">
        <f t="shared" si="1"/>
        <v>5</v>
      </c>
      <c r="BH85">
        <f t="shared" si="1"/>
        <v>2</v>
      </c>
      <c r="BI85">
        <f t="shared" si="1"/>
        <v>0</v>
      </c>
      <c r="BJ85">
        <f t="shared" si="1"/>
        <v>5</v>
      </c>
      <c r="BK85">
        <f t="shared" si="1"/>
        <v>19</v>
      </c>
      <c r="BL85">
        <f t="shared" si="1"/>
        <v>9</v>
      </c>
      <c r="BM85">
        <f t="shared" si="1"/>
        <v>4</v>
      </c>
      <c r="BN85">
        <f t="shared" si="1"/>
        <v>1</v>
      </c>
      <c r="BO85">
        <f t="shared" si="1"/>
        <v>0</v>
      </c>
      <c r="BP85">
        <f t="shared" si="1"/>
        <v>4</v>
      </c>
      <c r="BQ85">
        <f t="shared" ref="BQ85:BV85" si="2">IFERROR(VLOOKUP($B85,$A$8:$BV$70,BQ88,FALSE),0)</f>
        <v>2</v>
      </c>
      <c r="BR85">
        <f t="shared" si="2"/>
        <v>3</v>
      </c>
      <c r="BS85">
        <f t="shared" si="2"/>
        <v>26</v>
      </c>
      <c r="BT85">
        <f t="shared" si="2"/>
        <v>3</v>
      </c>
      <c r="BU85">
        <f t="shared" si="2"/>
        <v>0</v>
      </c>
      <c r="BV85">
        <f t="shared" si="2"/>
        <v>0</v>
      </c>
    </row>
    <row r="86" spans="1:74" x14ac:dyDescent="0.2">
      <c r="B86" s="52">
        <v>271403</v>
      </c>
      <c r="C86" t="s">
        <v>398</v>
      </c>
      <c r="D86">
        <f>IFERROR(VLOOKUP($B86,$A$8:$BV$70,D$88,FALSE),0)</f>
        <v>7</v>
      </c>
      <c r="E86">
        <f t="shared" ref="E86:AJ86" si="3">IFERROR(VLOOKUP($B86,$A$8:$BV$70,E$88,FALSE),0)</f>
        <v>1.77940466204021</v>
      </c>
      <c r="F86">
        <f t="shared" si="3"/>
        <v>20.9510548917638</v>
      </c>
      <c r="G86">
        <f t="shared" si="3"/>
        <v>0</v>
      </c>
      <c r="H86">
        <f t="shared" si="3"/>
        <v>0</v>
      </c>
      <c r="I86">
        <f t="shared" si="3"/>
        <v>1</v>
      </c>
      <c r="J86">
        <f t="shared" si="3"/>
        <v>3</v>
      </c>
      <c r="K86">
        <f t="shared" si="3"/>
        <v>1</v>
      </c>
      <c r="L86">
        <f t="shared" si="3"/>
        <v>1</v>
      </c>
      <c r="M86">
        <f t="shared" si="3"/>
        <v>1</v>
      </c>
      <c r="N86">
        <f t="shared" si="3"/>
        <v>0</v>
      </c>
      <c r="O86">
        <f t="shared" si="3"/>
        <v>0</v>
      </c>
      <c r="P86">
        <f t="shared" si="3"/>
        <v>5</v>
      </c>
      <c r="Q86">
        <f t="shared" si="3"/>
        <v>2</v>
      </c>
      <c r="R86">
        <f t="shared" si="3"/>
        <v>0</v>
      </c>
      <c r="S86">
        <f t="shared" si="3"/>
        <v>5</v>
      </c>
      <c r="T86">
        <f t="shared" si="3"/>
        <v>0</v>
      </c>
      <c r="U86">
        <f t="shared" si="3"/>
        <v>2</v>
      </c>
      <c r="V86">
        <f t="shared" si="3"/>
        <v>0</v>
      </c>
      <c r="W86">
        <f t="shared" si="3"/>
        <v>0</v>
      </c>
      <c r="X86">
        <f t="shared" si="3"/>
        <v>2</v>
      </c>
      <c r="Y86">
        <f t="shared" si="3"/>
        <v>0</v>
      </c>
      <c r="Z86">
        <f t="shared" si="3"/>
        <v>0</v>
      </c>
      <c r="AA86">
        <f t="shared" si="3"/>
        <v>4</v>
      </c>
      <c r="AB86">
        <f t="shared" si="3"/>
        <v>0</v>
      </c>
      <c r="AC86">
        <f t="shared" si="3"/>
        <v>3</v>
      </c>
      <c r="AD86">
        <f t="shared" si="3"/>
        <v>0</v>
      </c>
      <c r="AE86">
        <f t="shared" si="3"/>
        <v>0</v>
      </c>
      <c r="AF86">
        <f t="shared" si="3"/>
        <v>0</v>
      </c>
      <c r="AG86">
        <f t="shared" si="3"/>
        <v>0</v>
      </c>
      <c r="AH86">
        <f t="shared" si="3"/>
        <v>4</v>
      </c>
      <c r="AI86">
        <f t="shared" si="3"/>
        <v>0</v>
      </c>
      <c r="AJ86">
        <f t="shared" si="3"/>
        <v>2</v>
      </c>
      <c r="AK86">
        <f t="shared" ref="AK86:BP86" si="4">IFERROR(VLOOKUP($B86,$A$8:$BV$70,AK$88,FALSE),0)</f>
        <v>0</v>
      </c>
      <c r="AL86">
        <f t="shared" si="4"/>
        <v>0</v>
      </c>
      <c r="AM86">
        <f t="shared" si="4"/>
        <v>1</v>
      </c>
      <c r="AN86">
        <f t="shared" si="4"/>
        <v>0</v>
      </c>
      <c r="AO86">
        <f t="shared" si="4"/>
        <v>0</v>
      </c>
      <c r="AP86">
        <f t="shared" si="4"/>
        <v>0</v>
      </c>
      <c r="AQ86">
        <f t="shared" si="4"/>
        <v>0</v>
      </c>
      <c r="AR86">
        <f t="shared" si="4"/>
        <v>0</v>
      </c>
      <c r="AS86">
        <f t="shared" si="4"/>
        <v>0</v>
      </c>
      <c r="AT86">
        <f t="shared" si="4"/>
        <v>3</v>
      </c>
      <c r="AU86">
        <f t="shared" si="4"/>
        <v>1</v>
      </c>
      <c r="AV86">
        <f t="shared" si="4"/>
        <v>0</v>
      </c>
      <c r="AW86">
        <f t="shared" si="4"/>
        <v>0</v>
      </c>
      <c r="AX86">
        <f t="shared" si="4"/>
        <v>0</v>
      </c>
      <c r="AY86">
        <f t="shared" si="4"/>
        <v>0</v>
      </c>
      <c r="AZ86">
        <f t="shared" si="4"/>
        <v>0</v>
      </c>
      <c r="BA86">
        <f t="shared" si="4"/>
        <v>3</v>
      </c>
      <c r="BB86">
        <f t="shared" si="4"/>
        <v>2</v>
      </c>
      <c r="BC86">
        <f t="shared" si="4"/>
        <v>0</v>
      </c>
      <c r="BD86">
        <f t="shared" si="4"/>
        <v>0</v>
      </c>
      <c r="BE86">
        <f t="shared" si="4"/>
        <v>1</v>
      </c>
      <c r="BF86">
        <f t="shared" si="4"/>
        <v>2</v>
      </c>
      <c r="BG86">
        <f t="shared" si="4"/>
        <v>0</v>
      </c>
      <c r="BH86">
        <f t="shared" si="4"/>
        <v>1</v>
      </c>
      <c r="BI86">
        <f t="shared" si="4"/>
        <v>1</v>
      </c>
      <c r="BJ86">
        <f t="shared" si="4"/>
        <v>2</v>
      </c>
      <c r="BK86">
        <f t="shared" si="4"/>
        <v>3</v>
      </c>
      <c r="BL86">
        <f t="shared" si="4"/>
        <v>3</v>
      </c>
      <c r="BM86">
        <f t="shared" si="4"/>
        <v>3</v>
      </c>
      <c r="BN86">
        <f t="shared" si="4"/>
        <v>0</v>
      </c>
      <c r="BO86">
        <f t="shared" si="4"/>
        <v>0</v>
      </c>
      <c r="BP86">
        <f t="shared" si="4"/>
        <v>0</v>
      </c>
      <c r="BQ86">
        <f t="shared" ref="BQ86:BV86" si="5">IFERROR(VLOOKUP($B86,$A$8:$BV$70,BQ$88,FALSE),0)</f>
        <v>1</v>
      </c>
      <c r="BR86">
        <f t="shared" si="5"/>
        <v>1</v>
      </c>
      <c r="BS86">
        <f t="shared" si="5"/>
        <v>4</v>
      </c>
      <c r="BT86">
        <f t="shared" si="5"/>
        <v>2</v>
      </c>
      <c r="BU86">
        <f t="shared" si="5"/>
        <v>0</v>
      </c>
      <c r="BV86">
        <f t="shared" si="5"/>
        <v>0</v>
      </c>
    </row>
    <row r="87" spans="1:74" x14ac:dyDescent="0.2">
      <c r="C87" t="s">
        <v>399</v>
      </c>
      <c r="D87">
        <f>SUM(D8:D83)</f>
        <v>128</v>
      </c>
      <c r="G87">
        <f t="shared" ref="G87:BQ87" si="6">SUM(G8:G83)</f>
        <v>3</v>
      </c>
      <c r="H87">
        <f t="shared" si="6"/>
        <v>16</v>
      </c>
      <c r="I87">
        <f t="shared" si="6"/>
        <v>15</v>
      </c>
      <c r="J87">
        <f t="shared" si="6"/>
        <v>21</v>
      </c>
      <c r="K87">
        <f t="shared" si="6"/>
        <v>25</v>
      </c>
      <c r="L87">
        <f t="shared" si="6"/>
        <v>23</v>
      </c>
      <c r="M87">
        <f t="shared" si="6"/>
        <v>16</v>
      </c>
      <c r="N87">
        <f t="shared" si="6"/>
        <v>9</v>
      </c>
      <c r="O87">
        <f t="shared" si="6"/>
        <v>0</v>
      </c>
      <c r="P87">
        <f t="shared" si="6"/>
        <v>67</v>
      </c>
      <c r="Q87">
        <f t="shared" si="6"/>
        <v>60</v>
      </c>
      <c r="R87">
        <f t="shared" si="6"/>
        <v>1</v>
      </c>
      <c r="S87">
        <f t="shared" si="6"/>
        <v>25</v>
      </c>
      <c r="T87">
        <f t="shared" si="6"/>
        <v>25</v>
      </c>
      <c r="U87">
        <f t="shared" si="6"/>
        <v>1</v>
      </c>
      <c r="V87">
        <f t="shared" si="6"/>
        <v>24</v>
      </c>
      <c r="W87">
        <f t="shared" si="6"/>
        <v>0</v>
      </c>
      <c r="X87">
        <f t="shared" si="6"/>
        <v>2</v>
      </c>
      <c r="Y87">
        <f t="shared" si="6"/>
        <v>18</v>
      </c>
      <c r="Z87">
        <f t="shared" si="6"/>
        <v>4</v>
      </c>
      <c r="AA87">
        <f t="shared" si="6"/>
        <v>2</v>
      </c>
      <c r="AB87">
        <f t="shared" si="6"/>
        <v>32</v>
      </c>
      <c r="AC87">
        <f t="shared" si="6"/>
        <v>1</v>
      </c>
      <c r="AD87">
        <f t="shared" si="6"/>
        <v>4</v>
      </c>
      <c r="AE87">
        <f t="shared" si="6"/>
        <v>1</v>
      </c>
      <c r="AF87">
        <f t="shared" si="6"/>
        <v>3</v>
      </c>
      <c r="AG87">
        <f t="shared" si="6"/>
        <v>11</v>
      </c>
      <c r="AH87">
        <f t="shared" si="6"/>
        <v>0</v>
      </c>
      <c r="AI87">
        <f t="shared" si="6"/>
        <v>32</v>
      </c>
      <c r="AJ87">
        <f t="shared" si="6"/>
        <v>0</v>
      </c>
      <c r="AK87">
        <f t="shared" si="6"/>
        <v>4</v>
      </c>
      <c r="AL87">
        <f t="shared" si="6"/>
        <v>10</v>
      </c>
      <c r="AM87">
        <f t="shared" si="6"/>
        <v>2</v>
      </c>
      <c r="AN87">
        <f t="shared" si="6"/>
        <v>4</v>
      </c>
      <c r="AO87">
        <f t="shared" si="6"/>
        <v>0</v>
      </c>
      <c r="AP87">
        <f t="shared" si="6"/>
        <v>3</v>
      </c>
      <c r="AQ87">
        <f t="shared" si="6"/>
        <v>6</v>
      </c>
      <c r="AR87">
        <f t="shared" si="6"/>
        <v>10</v>
      </c>
      <c r="AS87">
        <f t="shared" si="6"/>
        <v>8</v>
      </c>
      <c r="AT87">
        <f t="shared" si="6"/>
        <v>3</v>
      </c>
      <c r="AU87">
        <f t="shared" si="6"/>
        <v>12</v>
      </c>
      <c r="AV87">
        <f t="shared" si="6"/>
        <v>10</v>
      </c>
      <c r="AW87">
        <f t="shared" si="6"/>
        <v>10</v>
      </c>
      <c r="AX87">
        <f t="shared" si="6"/>
        <v>5</v>
      </c>
      <c r="AY87">
        <f t="shared" si="6"/>
        <v>8</v>
      </c>
      <c r="AZ87">
        <f t="shared" si="6"/>
        <v>7</v>
      </c>
      <c r="BA87">
        <f t="shared" si="6"/>
        <v>10</v>
      </c>
      <c r="BB87">
        <f t="shared" si="6"/>
        <v>36</v>
      </c>
      <c r="BC87">
        <f t="shared" si="6"/>
        <v>28</v>
      </c>
      <c r="BD87">
        <f t="shared" si="6"/>
        <v>22</v>
      </c>
      <c r="BE87">
        <f t="shared" si="6"/>
        <v>19</v>
      </c>
      <c r="BF87">
        <f t="shared" si="6"/>
        <v>17</v>
      </c>
      <c r="BG87">
        <f t="shared" si="6"/>
        <v>14</v>
      </c>
      <c r="BH87">
        <f t="shared" si="6"/>
        <v>13</v>
      </c>
      <c r="BI87">
        <f t="shared" si="6"/>
        <v>13</v>
      </c>
      <c r="BJ87">
        <f t="shared" si="6"/>
        <v>2</v>
      </c>
      <c r="BK87">
        <f t="shared" si="6"/>
        <v>12</v>
      </c>
      <c r="BL87">
        <f t="shared" si="6"/>
        <v>35</v>
      </c>
      <c r="BM87">
        <f t="shared" si="6"/>
        <v>15</v>
      </c>
      <c r="BN87">
        <f t="shared" si="6"/>
        <v>9</v>
      </c>
      <c r="BO87">
        <f t="shared" si="6"/>
        <v>1</v>
      </c>
      <c r="BP87">
        <f t="shared" si="6"/>
        <v>1</v>
      </c>
      <c r="BQ87">
        <f t="shared" si="6"/>
        <v>4</v>
      </c>
      <c r="BR87">
        <f t="shared" ref="BR87:BV87" si="7">SUM(BR8:BR83)</f>
        <v>4</v>
      </c>
      <c r="BS87">
        <f t="shared" si="7"/>
        <v>6</v>
      </c>
      <c r="BT87">
        <f t="shared" si="7"/>
        <v>40</v>
      </c>
      <c r="BU87">
        <f t="shared" si="7"/>
        <v>6</v>
      </c>
      <c r="BV87">
        <f t="shared" si="7"/>
        <v>0</v>
      </c>
    </row>
    <row r="88" spans="1:74"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21</v>
      </c>
      <c r="U88">
        <v>22</v>
      </c>
      <c r="V88">
        <v>23</v>
      </c>
      <c r="W88">
        <v>24</v>
      </c>
      <c r="X88">
        <v>25</v>
      </c>
      <c r="Y88">
        <v>26</v>
      </c>
      <c r="Z88">
        <v>27</v>
      </c>
      <c r="AA88">
        <v>28</v>
      </c>
      <c r="AB88">
        <v>29</v>
      </c>
      <c r="AC88">
        <v>30</v>
      </c>
      <c r="AD88">
        <v>31</v>
      </c>
      <c r="AE88">
        <v>32</v>
      </c>
      <c r="AF88">
        <v>33</v>
      </c>
      <c r="AG88">
        <v>34</v>
      </c>
      <c r="AH88">
        <v>35</v>
      </c>
      <c r="AI88">
        <v>36</v>
      </c>
      <c r="AJ88">
        <v>37</v>
      </c>
      <c r="AK88">
        <v>38</v>
      </c>
      <c r="AL88">
        <v>39</v>
      </c>
      <c r="AM88">
        <v>40</v>
      </c>
      <c r="AN88">
        <v>41</v>
      </c>
      <c r="AO88">
        <v>42</v>
      </c>
      <c r="AP88">
        <v>43</v>
      </c>
      <c r="AQ88">
        <v>44</v>
      </c>
      <c r="AR88">
        <v>45</v>
      </c>
      <c r="AS88">
        <v>46</v>
      </c>
      <c r="AT88">
        <v>47</v>
      </c>
      <c r="AU88">
        <v>48</v>
      </c>
      <c r="AV88">
        <v>49</v>
      </c>
      <c r="AW88">
        <v>50</v>
      </c>
      <c r="AX88">
        <v>51</v>
      </c>
      <c r="AY88">
        <v>52</v>
      </c>
      <c r="AZ88">
        <v>53</v>
      </c>
      <c r="BA88">
        <v>54</v>
      </c>
      <c r="BB88">
        <v>55</v>
      </c>
      <c r="BC88">
        <v>56</v>
      </c>
      <c r="BD88">
        <v>57</v>
      </c>
      <c r="BE88">
        <v>58</v>
      </c>
      <c r="BF88">
        <v>59</v>
      </c>
      <c r="BG88">
        <v>60</v>
      </c>
      <c r="BH88">
        <v>61</v>
      </c>
      <c r="BI88">
        <v>62</v>
      </c>
      <c r="BJ88">
        <v>63</v>
      </c>
      <c r="BK88">
        <v>64</v>
      </c>
      <c r="BL88">
        <v>65</v>
      </c>
      <c r="BM88">
        <v>66</v>
      </c>
      <c r="BN88">
        <v>67</v>
      </c>
      <c r="BO88">
        <v>68</v>
      </c>
      <c r="BP88">
        <v>69</v>
      </c>
      <c r="BQ88">
        <v>70</v>
      </c>
      <c r="BR88">
        <v>71</v>
      </c>
      <c r="BS88">
        <v>72</v>
      </c>
      <c r="BT88">
        <v>73</v>
      </c>
      <c r="BU88">
        <v>74</v>
      </c>
      <c r="BV88">
        <v>75</v>
      </c>
    </row>
    <row r="90" spans="1:74" x14ac:dyDescent="0.2">
      <c r="A90">
        <v>270000</v>
      </c>
      <c r="B90" t="s">
        <v>396</v>
      </c>
      <c r="C90" t="s">
        <v>409</v>
      </c>
      <c r="D90">
        <v>89</v>
      </c>
      <c r="E90">
        <v>2.1052985159537898</v>
      </c>
      <c r="F90">
        <v>24.788192203971999</v>
      </c>
      <c r="G90">
        <v>3</v>
      </c>
      <c r="H90">
        <v>11</v>
      </c>
      <c r="I90">
        <v>10</v>
      </c>
      <c r="J90">
        <v>14</v>
      </c>
      <c r="K90">
        <v>16</v>
      </c>
      <c r="L90">
        <v>15</v>
      </c>
      <c r="M90">
        <v>12</v>
      </c>
      <c r="N90">
        <v>8</v>
      </c>
      <c r="O90">
        <v>0</v>
      </c>
      <c r="P90">
        <v>49</v>
      </c>
      <c r="Q90">
        <v>39</v>
      </c>
      <c r="R90">
        <v>1</v>
      </c>
      <c r="S90">
        <v>39</v>
      </c>
      <c r="T90">
        <v>48</v>
      </c>
      <c r="U90">
        <v>5</v>
      </c>
      <c r="V90">
        <v>43</v>
      </c>
      <c r="W90">
        <v>1</v>
      </c>
      <c r="X90">
        <v>4</v>
      </c>
      <c r="Y90">
        <v>30</v>
      </c>
      <c r="Z90">
        <v>8</v>
      </c>
      <c r="AA90">
        <v>2</v>
      </c>
      <c r="AB90">
        <v>57</v>
      </c>
      <c r="AC90">
        <v>2</v>
      </c>
      <c r="AD90">
        <v>5</v>
      </c>
      <c r="AE90">
        <v>4</v>
      </c>
      <c r="AF90">
        <v>4</v>
      </c>
      <c r="AG90">
        <v>17</v>
      </c>
      <c r="AH90">
        <v>0</v>
      </c>
      <c r="AI90">
        <v>58</v>
      </c>
      <c r="AJ90">
        <v>0</v>
      </c>
      <c r="AK90">
        <v>6</v>
      </c>
      <c r="AL90">
        <v>17</v>
      </c>
      <c r="AM90">
        <v>3</v>
      </c>
      <c r="AN90">
        <v>5</v>
      </c>
      <c r="AO90">
        <v>0</v>
      </c>
      <c r="AP90">
        <v>2</v>
      </c>
      <c r="AQ90">
        <v>4</v>
      </c>
      <c r="AR90">
        <v>8</v>
      </c>
      <c r="AS90">
        <v>5</v>
      </c>
      <c r="AT90">
        <v>3</v>
      </c>
      <c r="AU90">
        <v>7</v>
      </c>
      <c r="AV90">
        <v>7</v>
      </c>
      <c r="AW90">
        <v>9</v>
      </c>
      <c r="AX90">
        <v>3</v>
      </c>
      <c r="AY90">
        <v>5</v>
      </c>
      <c r="AZ90">
        <v>4</v>
      </c>
      <c r="BA90">
        <v>7</v>
      </c>
      <c r="BB90">
        <v>25</v>
      </c>
      <c r="BC90">
        <v>19</v>
      </c>
      <c r="BD90">
        <v>17</v>
      </c>
      <c r="BE90">
        <v>13</v>
      </c>
      <c r="BF90">
        <v>12</v>
      </c>
      <c r="BG90">
        <v>9</v>
      </c>
      <c r="BH90">
        <v>8</v>
      </c>
      <c r="BI90">
        <v>10</v>
      </c>
      <c r="BJ90">
        <v>1</v>
      </c>
      <c r="BK90">
        <v>27</v>
      </c>
      <c r="BL90">
        <v>55</v>
      </c>
      <c r="BM90">
        <v>24</v>
      </c>
      <c r="BN90">
        <v>15</v>
      </c>
      <c r="BO90">
        <v>4</v>
      </c>
      <c r="BP90">
        <v>4</v>
      </c>
      <c r="BQ90">
        <v>8</v>
      </c>
      <c r="BR90">
        <v>5</v>
      </c>
      <c r="BS90">
        <v>14</v>
      </c>
      <c r="BT90">
        <v>68</v>
      </c>
      <c r="BU90">
        <v>7</v>
      </c>
      <c r="BV90">
        <v>0</v>
      </c>
    </row>
    <row r="91" spans="1:74" x14ac:dyDescent="0.2">
      <c r="B91" t="s">
        <v>513</v>
      </c>
    </row>
    <row r="92" spans="1:74" x14ac:dyDescent="0.2">
      <c r="D92">
        <f>D87-D85-D86</f>
        <v>89</v>
      </c>
    </row>
    <row r="100" spans="1:6" s="147" customFormat="1" x14ac:dyDescent="0.2"/>
    <row r="101" spans="1:6" x14ac:dyDescent="0.2">
      <c r="A101" s="52">
        <v>271004</v>
      </c>
      <c r="B101" s="52" t="s">
        <v>172</v>
      </c>
      <c r="C101" s="52" t="s">
        <v>468</v>
      </c>
      <c r="D101" s="52">
        <v>36</v>
      </c>
      <c r="E101" s="52">
        <v>2.7201508777020198</v>
      </c>
      <c r="F101" s="52">
        <v>32.0275829148786</v>
      </c>
    </row>
    <row r="102" spans="1:6" x14ac:dyDescent="0.2">
      <c r="A102" s="52">
        <v>271021</v>
      </c>
      <c r="B102" s="52" t="s">
        <v>468</v>
      </c>
      <c r="C102" s="52" t="s">
        <v>612</v>
      </c>
      <c r="D102" s="52">
        <v>1</v>
      </c>
      <c r="E102" s="52">
        <v>1.9837727389950199</v>
      </c>
      <c r="F102" s="52">
        <v>23.357324184941401</v>
      </c>
    </row>
    <row r="103" spans="1:6" x14ac:dyDescent="0.2">
      <c r="A103" s="52">
        <v>271039</v>
      </c>
      <c r="B103" s="52" t="s">
        <v>468</v>
      </c>
      <c r="C103" s="52" t="s">
        <v>613</v>
      </c>
      <c r="D103" s="52">
        <v>1</v>
      </c>
      <c r="E103" s="52">
        <v>2.68622236548741</v>
      </c>
      <c r="F103" s="52">
        <v>31.628102045255002</v>
      </c>
    </row>
    <row r="104" spans="1:6" x14ac:dyDescent="0.2">
      <c r="A104" s="52">
        <v>271071</v>
      </c>
      <c r="B104" s="52" t="s">
        <v>468</v>
      </c>
      <c r="C104" s="52" t="s">
        <v>616</v>
      </c>
      <c r="D104" s="52">
        <v>3</v>
      </c>
      <c r="E104" s="52">
        <v>7.7085153399455297</v>
      </c>
      <c r="F104" s="52">
        <v>90.761551583229604</v>
      </c>
    </row>
    <row r="105" spans="1:6" x14ac:dyDescent="0.2">
      <c r="A105" s="52">
        <v>271110</v>
      </c>
      <c r="B105" s="52" t="s">
        <v>468</v>
      </c>
      <c r="C105" s="52" t="s">
        <v>618</v>
      </c>
      <c r="D105" s="52">
        <v>2</v>
      </c>
      <c r="E105" s="52">
        <v>5.4948074070003798</v>
      </c>
      <c r="F105" s="52">
        <v>64.696925921133598</v>
      </c>
    </row>
    <row r="106" spans="1:6" x14ac:dyDescent="0.2">
      <c r="A106" s="52">
        <v>271136</v>
      </c>
      <c r="B106" s="52" t="s">
        <v>468</v>
      </c>
      <c r="C106" s="52" t="s">
        <v>619</v>
      </c>
      <c r="D106" s="52">
        <v>1</v>
      </c>
      <c r="E106" s="52">
        <v>2.08129539825587</v>
      </c>
      <c r="F106" s="52">
        <v>24.505574850432101</v>
      </c>
    </row>
    <row r="107" spans="1:6" x14ac:dyDescent="0.2">
      <c r="A107" s="52">
        <v>271144</v>
      </c>
      <c r="B107" s="52" t="s">
        <v>468</v>
      </c>
      <c r="C107" s="52" t="s">
        <v>620</v>
      </c>
      <c r="D107" s="52">
        <v>4</v>
      </c>
      <c r="E107" s="52">
        <v>4.73333570000118</v>
      </c>
      <c r="F107" s="52">
        <v>55.731210661304303</v>
      </c>
    </row>
    <row r="108" spans="1:6" x14ac:dyDescent="0.2">
      <c r="A108" s="52">
        <v>271161</v>
      </c>
      <c r="B108" s="52" t="s">
        <v>468</v>
      </c>
      <c r="C108" s="52" t="s">
        <v>622</v>
      </c>
      <c r="D108" s="52">
        <v>3</v>
      </c>
      <c r="E108" s="52">
        <v>4.9429908389903101</v>
      </c>
      <c r="F108" s="52">
        <v>58.199730846176301</v>
      </c>
    </row>
    <row r="109" spans="1:6" x14ac:dyDescent="0.2">
      <c r="A109" s="52">
        <v>271187</v>
      </c>
      <c r="B109" s="52" t="s">
        <v>468</v>
      </c>
      <c r="C109" s="52" t="s">
        <v>624</v>
      </c>
      <c r="D109" s="52">
        <v>3</v>
      </c>
      <c r="E109" s="52">
        <v>3.6974955630053201</v>
      </c>
      <c r="F109" s="52">
        <v>43.5350284031272</v>
      </c>
    </row>
    <row r="110" spans="1:6" x14ac:dyDescent="0.2">
      <c r="A110" s="52">
        <v>271195</v>
      </c>
      <c r="B110" s="52" t="s">
        <v>468</v>
      </c>
      <c r="C110" s="52" t="s">
        <v>640</v>
      </c>
      <c r="D110" s="52">
        <v>1</v>
      </c>
      <c r="E110" s="52">
        <v>1.9400523814143</v>
      </c>
      <c r="F110" s="52">
        <v>22.842552232781301</v>
      </c>
    </row>
    <row r="111" spans="1:6" x14ac:dyDescent="0.2">
      <c r="A111" s="52">
        <v>271217</v>
      </c>
      <c r="B111" s="52" t="s">
        <v>468</v>
      </c>
      <c r="C111" s="52" t="s">
        <v>626</v>
      </c>
      <c r="D111" s="52">
        <v>1</v>
      </c>
      <c r="E111" s="52">
        <v>1.6007427446335101</v>
      </c>
      <c r="F111" s="52">
        <v>18.8474548964913</v>
      </c>
    </row>
    <row r="112" spans="1:6" x14ac:dyDescent="0.2">
      <c r="A112" s="52">
        <v>271225</v>
      </c>
      <c r="B112" s="52" t="s">
        <v>468</v>
      </c>
      <c r="C112" s="52" t="s">
        <v>627</v>
      </c>
      <c r="D112" s="52">
        <v>4</v>
      </c>
      <c r="E112" s="52">
        <v>6.5849041073339398</v>
      </c>
      <c r="F112" s="52">
        <v>77.531935457318895</v>
      </c>
    </row>
    <row r="113" spans="1:6" x14ac:dyDescent="0.2">
      <c r="A113" s="52">
        <v>271233</v>
      </c>
      <c r="B113" s="52" t="s">
        <v>468</v>
      </c>
      <c r="C113" s="52" t="s">
        <v>628</v>
      </c>
      <c r="D113" s="52">
        <v>3</v>
      </c>
      <c r="E113" s="52">
        <v>3.3511689994526401</v>
      </c>
      <c r="F113" s="52">
        <v>39.457312412910099</v>
      </c>
    </row>
    <row r="114" spans="1:6" x14ac:dyDescent="0.2">
      <c r="A114" s="52">
        <v>271250</v>
      </c>
      <c r="B114" s="52" t="s">
        <v>468</v>
      </c>
      <c r="C114" s="52" t="s">
        <v>629</v>
      </c>
      <c r="D114" s="52">
        <v>1</v>
      </c>
      <c r="E114" s="52">
        <v>1.74373997349515</v>
      </c>
      <c r="F114" s="52">
        <v>20.531131945991302</v>
      </c>
    </row>
    <row r="115" spans="1:6" x14ac:dyDescent="0.2">
      <c r="A115" s="52">
        <v>271268</v>
      </c>
      <c r="B115" s="52" t="s">
        <v>468</v>
      </c>
      <c r="C115" s="52" t="s">
        <v>630</v>
      </c>
      <c r="D115" s="52">
        <v>4</v>
      </c>
      <c r="E115" s="52">
        <v>4.3772296513536597</v>
      </c>
      <c r="F115" s="52">
        <v>51.5383491207769</v>
      </c>
    </row>
    <row r="116" spans="1:6" x14ac:dyDescent="0.2">
      <c r="A116" s="52">
        <v>271276</v>
      </c>
      <c r="B116" s="52" t="s">
        <v>468</v>
      </c>
      <c r="C116" s="52" t="s">
        <v>641</v>
      </c>
      <c r="D116" s="52">
        <v>2</v>
      </c>
      <c r="E116" s="52">
        <v>3.06856713257744</v>
      </c>
      <c r="F116" s="52">
        <v>36.129903335186</v>
      </c>
    </row>
    <row r="117" spans="1:6" x14ac:dyDescent="0.2">
      <c r="A117" s="52">
        <v>271284</v>
      </c>
      <c r="B117" s="52" t="s">
        <v>468</v>
      </c>
      <c r="C117" s="52" t="s">
        <v>631</v>
      </c>
      <c r="D117" s="52">
        <v>2</v>
      </c>
      <c r="E117" s="52">
        <v>3.9375504498651401</v>
      </c>
      <c r="F117" s="52">
        <v>46.361481103250803</v>
      </c>
    </row>
    <row r="118" spans="1:6" x14ac:dyDescent="0.2">
      <c r="A118" s="52">
        <v>271403</v>
      </c>
      <c r="B118" s="52" t="s">
        <v>173</v>
      </c>
      <c r="C118" s="52" t="s">
        <v>468</v>
      </c>
      <c r="D118" s="52">
        <v>9</v>
      </c>
      <c r="E118" s="52">
        <v>2.2737722892844698</v>
      </c>
      <c r="F118" s="52">
        <v>26.771835018994601</v>
      </c>
    </row>
    <row r="119" spans="1:6" x14ac:dyDescent="0.2">
      <c r="A119" s="52">
        <v>271420</v>
      </c>
      <c r="B119" s="52" t="s">
        <v>468</v>
      </c>
      <c r="C119" s="52" t="s">
        <v>642</v>
      </c>
      <c r="D119" s="52">
        <v>2</v>
      </c>
      <c r="E119" s="52">
        <v>3.4019391052900199</v>
      </c>
      <c r="F119" s="52">
        <v>40.0550894655115</v>
      </c>
    </row>
    <row r="120" spans="1:6" x14ac:dyDescent="0.2">
      <c r="A120" s="52">
        <v>271438</v>
      </c>
      <c r="B120" s="52" t="s">
        <v>468</v>
      </c>
      <c r="C120" s="52" t="s">
        <v>633</v>
      </c>
      <c r="D120" s="52">
        <v>1</v>
      </c>
      <c r="E120" s="52">
        <v>2.4329124394813002</v>
      </c>
      <c r="F120" s="52">
        <v>28.6455819487315</v>
      </c>
    </row>
    <row r="121" spans="1:6" x14ac:dyDescent="0.2">
      <c r="A121" s="52">
        <v>271446</v>
      </c>
      <c r="B121" s="52" t="s">
        <v>468</v>
      </c>
      <c r="C121" s="52" t="s">
        <v>634</v>
      </c>
      <c r="D121" s="52">
        <v>2</v>
      </c>
      <c r="E121" s="52">
        <v>3.0323705556818998</v>
      </c>
      <c r="F121" s="52">
        <v>35.703717833028897</v>
      </c>
    </row>
    <row r="122" spans="1:6" x14ac:dyDescent="0.2">
      <c r="A122" s="52">
        <v>271454</v>
      </c>
      <c r="B122" s="52" t="s">
        <v>468</v>
      </c>
      <c r="C122" s="52" t="s">
        <v>635</v>
      </c>
      <c r="D122" s="52">
        <v>1</v>
      </c>
      <c r="E122" s="52">
        <v>1.54983494257862</v>
      </c>
      <c r="F122" s="52">
        <v>18.248056581974001</v>
      </c>
    </row>
    <row r="123" spans="1:6" x14ac:dyDescent="0.2">
      <c r="A123" s="52">
        <v>271462</v>
      </c>
      <c r="B123" s="52" t="s">
        <v>468</v>
      </c>
      <c r="C123" s="52" t="s">
        <v>636</v>
      </c>
      <c r="D123" s="52">
        <v>3</v>
      </c>
      <c r="E123" s="52">
        <v>3.9919097296146502</v>
      </c>
      <c r="F123" s="52">
        <v>47.001517784172499</v>
      </c>
    </row>
    <row r="124" spans="1:6" x14ac:dyDescent="0.2">
      <c r="A124" s="52">
        <v>272027</v>
      </c>
      <c r="B124" s="52" t="s">
        <v>253</v>
      </c>
      <c r="C124" s="52" t="s">
        <v>468</v>
      </c>
      <c r="D124" s="52">
        <v>1</v>
      </c>
      <c r="E124" s="52">
        <v>1.0921322790616399</v>
      </c>
      <c r="F124" s="52">
        <v>12.8589768341129</v>
      </c>
    </row>
    <row r="125" spans="1:6" x14ac:dyDescent="0.2">
      <c r="A125" s="52">
        <v>272035</v>
      </c>
      <c r="B125" s="52" t="s">
        <v>174</v>
      </c>
      <c r="C125" s="52" t="s">
        <v>468</v>
      </c>
      <c r="D125" s="52">
        <v>3</v>
      </c>
      <c r="E125" s="52">
        <v>1.5443061432498399</v>
      </c>
      <c r="F125" s="52">
        <v>18.182959428586798</v>
      </c>
    </row>
    <row r="126" spans="1:6" x14ac:dyDescent="0.2">
      <c r="A126" s="52">
        <v>272051</v>
      </c>
      <c r="B126" s="52" t="s">
        <v>176</v>
      </c>
      <c r="C126" s="52" t="s">
        <v>468</v>
      </c>
      <c r="D126" s="52">
        <v>3</v>
      </c>
      <c r="E126" s="52">
        <v>1.6567171597240999</v>
      </c>
      <c r="F126" s="52">
        <v>19.5065084935257</v>
      </c>
    </row>
    <row r="127" spans="1:6" x14ac:dyDescent="0.2">
      <c r="A127" s="52">
        <v>272078</v>
      </c>
      <c r="B127" s="52" t="s">
        <v>177</v>
      </c>
      <c r="C127" s="52" t="s">
        <v>468</v>
      </c>
      <c r="D127" s="52">
        <v>1</v>
      </c>
      <c r="E127" s="52">
        <v>0.59818272089392399</v>
      </c>
      <c r="F127" s="52">
        <v>7.04311913310588</v>
      </c>
    </row>
    <row r="128" spans="1:6" x14ac:dyDescent="0.2">
      <c r="A128" s="52">
        <v>272086</v>
      </c>
      <c r="B128" s="52" t="s">
        <v>178</v>
      </c>
      <c r="C128" s="52" t="s">
        <v>468</v>
      </c>
      <c r="D128" s="52">
        <v>1</v>
      </c>
      <c r="E128" s="52">
        <v>2.4673690443879699</v>
      </c>
      <c r="F128" s="52">
        <v>29.051280683922901</v>
      </c>
    </row>
    <row r="129" spans="1:6" x14ac:dyDescent="0.2">
      <c r="A129" s="52">
        <v>272094</v>
      </c>
      <c r="B129" s="52" t="s">
        <v>179</v>
      </c>
      <c r="C129" s="52" t="s">
        <v>468</v>
      </c>
      <c r="D129" s="52">
        <v>2</v>
      </c>
      <c r="E129" s="52">
        <v>2.8889209880109799</v>
      </c>
      <c r="F129" s="52">
        <v>34.0147148588389</v>
      </c>
    </row>
    <row r="130" spans="1:6" x14ac:dyDescent="0.2">
      <c r="A130" s="52">
        <v>272108</v>
      </c>
      <c r="B130" s="52" t="s">
        <v>180</v>
      </c>
      <c r="C130" s="52" t="s">
        <v>468</v>
      </c>
      <c r="D130" s="52">
        <v>3</v>
      </c>
      <c r="E130" s="52">
        <v>1.5738613113412401</v>
      </c>
      <c r="F130" s="52">
        <v>18.530947698050099</v>
      </c>
    </row>
    <row r="131" spans="1:6" x14ac:dyDescent="0.2">
      <c r="A131" s="52">
        <v>272116</v>
      </c>
      <c r="B131" s="52" t="s">
        <v>181</v>
      </c>
      <c r="C131" s="52" t="s">
        <v>468</v>
      </c>
      <c r="D131" s="52">
        <v>5</v>
      </c>
      <c r="E131" s="52">
        <v>3.6490490578155299</v>
      </c>
      <c r="F131" s="52">
        <v>42.964609874279702</v>
      </c>
    </row>
    <row r="132" spans="1:6" x14ac:dyDescent="0.2">
      <c r="A132" s="52">
        <v>272124</v>
      </c>
      <c r="B132" s="52" t="s">
        <v>182</v>
      </c>
      <c r="C132" s="52" t="s">
        <v>468</v>
      </c>
      <c r="D132" s="52">
        <v>2</v>
      </c>
      <c r="E132" s="52">
        <v>1.5890672175433</v>
      </c>
      <c r="F132" s="52">
        <v>18.709984980751798</v>
      </c>
    </row>
    <row r="133" spans="1:6" x14ac:dyDescent="0.2">
      <c r="A133" s="52">
        <v>272132</v>
      </c>
      <c r="B133" s="52" t="s">
        <v>183</v>
      </c>
      <c r="C133" s="52" t="s">
        <v>468</v>
      </c>
      <c r="D133" s="52">
        <v>1</v>
      </c>
      <c r="E133" s="52">
        <v>2.10859251449657</v>
      </c>
      <c r="F133" s="52">
        <v>24.8269763803629</v>
      </c>
    </row>
    <row r="134" spans="1:6" x14ac:dyDescent="0.2">
      <c r="A134" s="52">
        <v>272175</v>
      </c>
      <c r="B134" s="52" t="s">
        <v>186</v>
      </c>
      <c r="C134" s="52" t="s">
        <v>468</v>
      </c>
      <c r="D134" s="52">
        <v>2</v>
      </c>
      <c r="E134" s="52">
        <v>3.52640394957242</v>
      </c>
      <c r="F134" s="52">
        <v>41.520562632062401</v>
      </c>
    </row>
    <row r="135" spans="1:6" x14ac:dyDescent="0.2">
      <c r="A135" s="52">
        <v>272183</v>
      </c>
      <c r="B135" s="52" t="s">
        <v>187</v>
      </c>
      <c r="C135" s="52" t="s">
        <v>468</v>
      </c>
      <c r="D135" s="52">
        <v>2</v>
      </c>
      <c r="E135" s="52">
        <v>3.46897006278836</v>
      </c>
      <c r="F135" s="52">
        <v>40.844324932830702</v>
      </c>
    </row>
    <row r="136" spans="1:6" x14ac:dyDescent="0.2">
      <c r="A136" s="52">
        <v>272191</v>
      </c>
      <c r="B136" s="52" t="s">
        <v>278</v>
      </c>
      <c r="C136" s="52" t="s">
        <v>468</v>
      </c>
      <c r="D136" s="52">
        <v>2</v>
      </c>
      <c r="E136" s="52">
        <v>2.24036921284628</v>
      </c>
      <c r="F136" s="52">
        <v>26.378540731899701</v>
      </c>
    </row>
    <row r="137" spans="1:6" x14ac:dyDescent="0.2">
      <c r="A137" s="52">
        <v>272256</v>
      </c>
      <c r="B137" s="52" t="s">
        <v>191</v>
      </c>
      <c r="C137" s="52" t="s">
        <v>468</v>
      </c>
      <c r="D137" s="52">
        <v>1</v>
      </c>
      <c r="E137" s="52">
        <v>3.6706676944536198</v>
      </c>
      <c r="F137" s="52">
        <v>43.219151886308801</v>
      </c>
    </row>
    <row r="138" spans="1:6" x14ac:dyDescent="0.2">
      <c r="A138" s="52">
        <v>272272</v>
      </c>
      <c r="B138" s="52" t="s">
        <v>193</v>
      </c>
      <c r="C138" s="52" t="s">
        <v>468</v>
      </c>
      <c r="D138" s="52">
        <v>4</v>
      </c>
      <c r="E138" s="52">
        <v>1.70558237110061</v>
      </c>
      <c r="F138" s="52">
        <v>20.081856950055599</v>
      </c>
    </row>
    <row r="139" spans="1:6" x14ac:dyDescent="0.2">
      <c r="A139" s="52">
        <v>273015</v>
      </c>
      <c r="B139" s="52" t="s">
        <v>646</v>
      </c>
      <c r="C139" s="52" t="s">
        <v>468</v>
      </c>
      <c r="D139" s="52">
        <v>1</v>
      </c>
      <c r="E139" s="52">
        <v>6.6190097961344998</v>
      </c>
      <c r="F139" s="52">
        <v>77.933502438357806</v>
      </c>
    </row>
    <row r="140" spans="1:6" x14ac:dyDescent="0.2">
      <c r="A140" s="52">
        <v>273210</v>
      </c>
      <c r="B140" s="52" t="s">
        <v>647</v>
      </c>
      <c r="C140" s="52" t="s">
        <v>468</v>
      </c>
      <c r="D140" s="52">
        <v>1</v>
      </c>
      <c r="E140" s="52">
        <v>11.142061281337</v>
      </c>
      <c r="F140" s="52">
        <v>131.18878605445201</v>
      </c>
    </row>
    <row r="141" spans="1:6" x14ac:dyDescent="0.2">
      <c r="A141" s="52">
        <v>273228</v>
      </c>
      <c r="B141" s="52" t="s">
        <v>648</v>
      </c>
      <c r="C141" s="52" t="s">
        <v>468</v>
      </c>
      <c r="D141" s="52">
        <v>1</v>
      </c>
      <c r="E141" s="52">
        <v>21.748586341887801</v>
      </c>
      <c r="F141" s="52">
        <v>256.072064993195</v>
      </c>
    </row>
    <row r="142" spans="1:6" x14ac:dyDescent="0.2">
      <c r="A142" s="52"/>
      <c r="B142" s="52"/>
      <c r="C142" s="52"/>
      <c r="D142" s="52"/>
      <c r="E142" s="52"/>
      <c r="F142" s="52"/>
    </row>
    <row r="178" spans="1:6" x14ac:dyDescent="0.2">
      <c r="B178">
        <v>271004</v>
      </c>
      <c r="C178" t="s">
        <v>249</v>
      </c>
      <c r="D178">
        <v>36</v>
      </c>
      <c r="E178">
        <v>2.7201508777020198</v>
      </c>
      <c r="F178">
        <v>32.0275829148786</v>
      </c>
    </row>
    <row r="179" spans="1:6" x14ac:dyDescent="0.2">
      <c r="B179">
        <v>271403</v>
      </c>
      <c r="C179" t="s">
        <v>251</v>
      </c>
      <c r="D179">
        <v>9</v>
      </c>
      <c r="E179">
        <v>2.2737722892844698</v>
      </c>
      <c r="F179">
        <v>26.771835018994601</v>
      </c>
    </row>
    <row r="180" spans="1:6" x14ac:dyDescent="0.2">
      <c r="B180" s="52"/>
      <c r="C180" t="s">
        <v>399</v>
      </c>
      <c r="D180">
        <v>126</v>
      </c>
    </row>
    <row r="181" spans="1:6" x14ac:dyDescent="0.2">
      <c r="A181">
        <v>1</v>
      </c>
      <c r="B181" s="52">
        <v>2</v>
      </c>
      <c r="C181">
        <v>3</v>
      </c>
      <c r="D181">
        <v>4</v>
      </c>
      <c r="E181">
        <v>5</v>
      </c>
      <c r="F181">
        <v>6</v>
      </c>
    </row>
    <row r="183" spans="1:6" x14ac:dyDescent="0.2">
      <c r="A183">
        <v>270000</v>
      </c>
      <c r="B183" t="s">
        <v>313</v>
      </c>
      <c r="C183" t="s">
        <v>409</v>
      </c>
      <c r="D183">
        <v>81</v>
      </c>
      <c r="E183">
        <v>1.9113456534112101</v>
      </c>
      <c r="F183">
        <v>22.504553661132</v>
      </c>
    </row>
  </sheetData>
  <phoneticPr fontId="1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V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""&amp;市町村別自殺者集計表!Q7&amp;市町村別自殺者集計表!R7&amp;"年1月暫定値"</f>
        <v>令和5年1月暫定値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令和5年1月暫定値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令和5年1月暫定値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360</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13</v>
      </c>
      <c r="E8" s="52">
        <v>0.91921773156862396</v>
      </c>
      <c r="F8" s="52">
        <v>10.8230474845983</v>
      </c>
      <c r="G8" s="52">
        <v>1</v>
      </c>
      <c r="H8" s="52">
        <v>2</v>
      </c>
      <c r="I8" s="52">
        <v>2</v>
      </c>
      <c r="J8" s="52">
        <v>2</v>
      </c>
      <c r="K8" s="52">
        <v>3</v>
      </c>
      <c r="L8" s="52">
        <v>3</v>
      </c>
      <c r="M8" s="52">
        <v>0</v>
      </c>
      <c r="N8" s="52">
        <v>0</v>
      </c>
      <c r="O8" s="52">
        <v>0</v>
      </c>
      <c r="P8" s="52">
        <v>6</v>
      </c>
      <c r="Q8" s="52">
        <v>7</v>
      </c>
      <c r="R8" s="52">
        <v>0</v>
      </c>
      <c r="S8" s="52">
        <v>2</v>
      </c>
      <c r="T8" s="52">
        <v>11</v>
      </c>
      <c r="U8" s="52">
        <v>1</v>
      </c>
      <c r="V8" s="52">
        <v>10</v>
      </c>
      <c r="W8" s="52">
        <v>3</v>
      </c>
      <c r="X8" s="52">
        <v>1</v>
      </c>
      <c r="Y8" s="52">
        <v>6</v>
      </c>
      <c r="Z8" s="52">
        <v>0</v>
      </c>
      <c r="AA8" s="52">
        <v>0</v>
      </c>
      <c r="AB8" s="52">
        <v>11</v>
      </c>
      <c r="AC8" s="52">
        <v>1</v>
      </c>
      <c r="AD8" s="52">
        <v>0</v>
      </c>
      <c r="AE8" s="52">
        <v>0</v>
      </c>
      <c r="AF8" s="52">
        <v>0</v>
      </c>
      <c r="AG8" s="52">
        <v>1</v>
      </c>
      <c r="AH8" s="52">
        <v>0</v>
      </c>
      <c r="AI8" s="52">
        <v>4</v>
      </c>
      <c r="AJ8" s="52">
        <v>3</v>
      </c>
      <c r="AK8" s="52">
        <v>0</v>
      </c>
      <c r="AL8" s="52">
        <v>6</v>
      </c>
      <c r="AM8" s="52">
        <v>0</v>
      </c>
      <c r="AN8" s="52">
        <v>0</v>
      </c>
      <c r="AO8" s="52">
        <v>0</v>
      </c>
      <c r="AP8" s="52">
        <v>1</v>
      </c>
      <c r="AQ8" s="52">
        <v>2</v>
      </c>
      <c r="AR8" s="52">
        <v>1</v>
      </c>
      <c r="AS8" s="52">
        <v>1</v>
      </c>
      <c r="AT8" s="52">
        <v>1</v>
      </c>
      <c r="AU8" s="52">
        <v>2</v>
      </c>
      <c r="AV8" s="52">
        <v>0</v>
      </c>
      <c r="AW8" s="52">
        <v>3</v>
      </c>
      <c r="AX8" s="52">
        <v>1</v>
      </c>
      <c r="AY8" s="52">
        <v>1</v>
      </c>
      <c r="AZ8" s="52">
        <v>0</v>
      </c>
      <c r="BA8" s="52">
        <v>0</v>
      </c>
      <c r="BB8" s="52">
        <v>0</v>
      </c>
      <c r="BC8" s="52">
        <v>1</v>
      </c>
      <c r="BD8" s="52">
        <v>2</v>
      </c>
      <c r="BE8" s="52">
        <v>1</v>
      </c>
      <c r="BF8" s="52">
        <v>2</v>
      </c>
      <c r="BG8" s="52">
        <v>3</v>
      </c>
      <c r="BH8" s="52">
        <v>1</v>
      </c>
      <c r="BI8" s="52">
        <v>3</v>
      </c>
      <c r="BJ8" s="52">
        <v>0</v>
      </c>
      <c r="BK8" s="52">
        <v>4</v>
      </c>
      <c r="BL8" s="52">
        <v>17</v>
      </c>
      <c r="BM8" s="52">
        <v>2</v>
      </c>
      <c r="BN8" s="52">
        <v>1</v>
      </c>
      <c r="BO8" s="52">
        <v>0</v>
      </c>
      <c r="BP8" s="52">
        <v>1</v>
      </c>
      <c r="BQ8" s="52">
        <v>0</v>
      </c>
      <c r="BR8" s="52">
        <v>0</v>
      </c>
      <c r="BS8" s="52">
        <v>5</v>
      </c>
      <c r="BT8" s="52">
        <v>8</v>
      </c>
      <c r="BU8" s="52">
        <v>0</v>
      </c>
      <c r="BV8" s="52">
        <v>0</v>
      </c>
    </row>
    <row r="9" spans="1:74" s="52" customFormat="1" x14ac:dyDescent="0.2">
      <c r="A9" s="52">
        <v>271021</v>
      </c>
      <c r="B9" s="52" t="s">
        <v>468</v>
      </c>
      <c r="C9" s="52" t="s">
        <v>612</v>
      </c>
      <c r="D9" s="52">
        <v>1</v>
      </c>
      <c r="E9" s="52">
        <v>1.82225704757913</v>
      </c>
      <c r="F9" s="52">
        <v>21.455607173109101</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1</v>
      </c>
      <c r="AX9" s="52">
        <v>0</v>
      </c>
      <c r="AY9" s="52">
        <v>0</v>
      </c>
      <c r="AZ9" s="52">
        <v>0</v>
      </c>
      <c r="BA9" s="52">
        <v>0</v>
      </c>
      <c r="BB9" s="52">
        <v>0</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271071</v>
      </c>
      <c r="B10" s="52" t="s">
        <v>468</v>
      </c>
      <c r="C10" s="52" t="s">
        <v>616</v>
      </c>
      <c r="D10" s="52">
        <v>1</v>
      </c>
      <c r="E10" s="52">
        <v>2.4646932689226801</v>
      </c>
      <c r="F10" s="52">
        <v>29.0197755857026</v>
      </c>
      <c r="G10" s="52">
        <v>0</v>
      </c>
      <c r="H10" s="52">
        <v>0</v>
      </c>
      <c r="I10" s="52">
        <v>0</v>
      </c>
      <c r="J10" s="52">
        <v>0</v>
      </c>
      <c r="K10" s="52">
        <v>1</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1</v>
      </c>
      <c r="AV10" s="52">
        <v>0</v>
      </c>
      <c r="AW10" s="52">
        <v>0</v>
      </c>
      <c r="AX10" s="52">
        <v>0</v>
      </c>
      <c r="AY10" s="52">
        <v>0</v>
      </c>
      <c r="AZ10" s="52">
        <v>0</v>
      </c>
      <c r="BA10" s="52">
        <v>0</v>
      </c>
      <c r="BB10" s="52">
        <v>0</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271136</v>
      </c>
      <c r="B11" s="52" t="s">
        <v>468</v>
      </c>
      <c r="C11" s="52" t="s">
        <v>619</v>
      </c>
      <c r="D11" s="52">
        <v>1</v>
      </c>
      <c r="E11" s="52">
        <v>2.0255215718047399</v>
      </c>
      <c r="F11" s="52">
        <v>23.848883022862299</v>
      </c>
      <c r="G11" s="52">
        <v>0</v>
      </c>
      <c r="H11" s="52">
        <v>0</v>
      </c>
      <c r="I11" s="52">
        <v>0</v>
      </c>
      <c r="J11" s="52">
        <v>0</v>
      </c>
      <c r="K11" s="52">
        <v>0</v>
      </c>
      <c r="L11" s="52">
        <v>1</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1</v>
      </c>
      <c r="AZ11" s="52">
        <v>0</v>
      </c>
      <c r="BA11" s="52">
        <v>0</v>
      </c>
      <c r="BB11" s="52">
        <v>0</v>
      </c>
      <c r="BC11" s="52">
        <v>0</v>
      </c>
      <c r="BD11" s="52">
        <v>0</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468</v>
      </c>
      <c r="C12" s="52" t="s">
        <v>620</v>
      </c>
      <c r="D12" s="52">
        <v>3</v>
      </c>
      <c r="E12" s="52">
        <v>3.4644032565390601</v>
      </c>
      <c r="F12" s="52">
        <v>40.790554472153502</v>
      </c>
      <c r="G12" s="52">
        <v>1</v>
      </c>
      <c r="H12" s="52">
        <v>0</v>
      </c>
      <c r="I12" s="52">
        <v>0</v>
      </c>
      <c r="J12" s="52">
        <v>0</v>
      </c>
      <c r="K12" s="52">
        <v>0</v>
      </c>
      <c r="L12" s="52">
        <v>2</v>
      </c>
      <c r="M12" s="52">
        <v>0</v>
      </c>
      <c r="N12" s="52">
        <v>0</v>
      </c>
      <c r="O12" s="52">
        <v>0</v>
      </c>
      <c r="P12" s="52">
        <v>2</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2</v>
      </c>
      <c r="AX12" s="52">
        <v>0</v>
      </c>
      <c r="AY12" s="52">
        <v>0</v>
      </c>
      <c r="AZ12" s="52">
        <v>0</v>
      </c>
      <c r="BA12" s="52">
        <v>0</v>
      </c>
      <c r="BB12" s="52">
        <v>0</v>
      </c>
      <c r="BC12" s="52">
        <v>0</v>
      </c>
      <c r="BD12" s="52">
        <v>1</v>
      </c>
      <c r="BE12" s="52">
        <v>0</v>
      </c>
      <c r="BF12" s="52">
        <v>0</v>
      </c>
      <c r="BG12" s="52">
        <v>2</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271179</v>
      </c>
      <c r="B13" s="52" t="s">
        <v>468</v>
      </c>
      <c r="C13" s="52" t="s">
        <v>623</v>
      </c>
      <c r="D13" s="52">
        <v>1</v>
      </c>
      <c r="E13" s="52">
        <v>2.1450481563311099</v>
      </c>
      <c r="F13" s="52">
        <v>25.256212163253402</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1</v>
      </c>
      <c r="AY13" s="52">
        <v>0</v>
      </c>
      <c r="AZ13" s="52">
        <v>0</v>
      </c>
      <c r="BA13" s="52">
        <v>0</v>
      </c>
      <c r="BB13" s="52">
        <v>0</v>
      </c>
      <c r="BC13" s="52">
        <v>0</v>
      </c>
      <c r="BD13" s="52">
        <v>0</v>
      </c>
      <c r="BE13" s="52">
        <v>0</v>
      </c>
      <c r="BF13" s="52">
        <v>0</v>
      </c>
      <c r="BG13" s="52">
        <v>0</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271195</v>
      </c>
      <c r="B14" s="52" t="s">
        <v>468</v>
      </c>
      <c r="C14" s="52" t="s">
        <v>640</v>
      </c>
      <c r="D14" s="52">
        <v>1</v>
      </c>
      <c r="E14" s="52">
        <v>1.6706204684419801</v>
      </c>
      <c r="F14" s="52">
        <v>19.670208741332999</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0</v>
      </c>
      <c r="AX14" s="52">
        <v>0</v>
      </c>
      <c r="AY14" s="52">
        <v>0</v>
      </c>
      <c r="AZ14" s="52">
        <v>0</v>
      </c>
      <c r="BA14" s="52">
        <v>0</v>
      </c>
      <c r="BB14" s="52">
        <v>0</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271209</v>
      </c>
      <c r="B15" s="52" t="s">
        <v>468</v>
      </c>
      <c r="C15" s="52" t="s">
        <v>625</v>
      </c>
      <c r="D15" s="52">
        <v>1</v>
      </c>
      <c r="E15" s="52">
        <v>1.2401870202026499</v>
      </c>
      <c r="F15" s="52">
        <v>14.602202012063399</v>
      </c>
      <c r="G15" s="52">
        <v>0</v>
      </c>
      <c r="H15" s="52">
        <v>1</v>
      </c>
      <c r="I15" s="52">
        <v>0</v>
      </c>
      <c r="J15" s="52">
        <v>0</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1</v>
      </c>
      <c r="AS15" s="52">
        <v>0</v>
      </c>
      <c r="AT15" s="52">
        <v>0</v>
      </c>
      <c r="AU15" s="52">
        <v>0</v>
      </c>
      <c r="AV15" s="52">
        <v>0</v>
      </c>
      <c r="AW15" s="52">
        <v>0</v>
      </c>
      <c r="AX15" s="52">
        <v>0</v>
      </c>
      <c r="AY15" s="52">
        <v>0</v>
      </c>
      <c r="AZ15" s="52">
        <v>0</v>
      </c>
      <c r="BA15" s="52">
        <v>0</v>
      </c>
      <c r="BB15" s="52">
        <v>0</v>
      </c>
      <c r="BC15" s="52">
        <v>0</v>
      </c>
      <c r="BD15" s="52">
        <v>0</v>
      </c>
      <c r="BE15" s="52">
        <v>0</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271217</v>
      </c>
      <c r="B16" s="52" t="s">
        <v>468</v>
      </c>
      <c r="C16" s="52" t="s">
        <v>626</v>
      </c>
      <c r="D16" s="52">
        <v>2</v>
      </c>
      <c r="E16" s="52">
        <v>2.9035161580674198</v>
      </c>
      <c r="F16" s="52">
        <v>34.186561215955102</v>
      </c>
      <c r="G16" s="52">
        <v>0</v>
      </c>
      <c r="H16" s="52">
        <v>1</v>
      </c>
      <c r="I16" s="52">
        <v>0</v>
      </c>
      <c r="J16" s="52">
        <v>1</v>
      </c>
      <c r="K16" s="52">
        <v>0</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1</v>
      </c>
      <c r="AR16" s="52">
        <v>0</v>
      </c>
      <c r="AS16" s="52">
        <v>0</v>
      </c>
      <c r="AT16" s="52">
        <v>0</v>
      </c>
      <c r="AU16" s="52">
        <v>0</v>
      </c>
      <c r="AV16" s="52">
        <v>0</v>
      </c>
      <c r="AW16" s="52">
        <v>0</v>
      </c>
      <c r="AX16" s="52">
        <v>0</v>
      </c>
      <c r="AY16" s="52">
        <v>0</v>
      </c>
      <c r="AZ16" s="52">
        <v>0</v>
      </c>
      <c r="BA16" s="52">
        <v>0</v>
      </c>
      <c r="BB16" s="52">
        <v>0</v>
      </c>
      <c r="BC16" s="52">
        <v>0</v>
      </c>
      <c r="BD16" s="52">
        <v>0</v>
      </c>
      <c r="BE16" s="52">
        <v>0</v>
      </c>
      <c r="BF16" s="52">
        <v>0</v>
      </c>
      <c r="BG16" s="52">
        <v>0</v>
      </c>
      <c r="BH16" s="52">
        <v>1</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271241</v>
      </c>
      <c r="B17" s="52" t="s">
        <v>468</v>
      </c>
      <c r="C17" s="52" t="s">
        <v>645</v>
      </c>
      <c r="D17" s="52">
        <v>1</v>
      </c>
      <c r="E17" s="52">
        <v>1.6994663675605901</v>
      </c>
      <c r="F17" s="52">
        <v>20.009845940632701</v>
      </c>
      <c r="G17" s="52">
        <v>0</v>
      </c>
      <c r="H17" s="52">
        <v>0</v>
      </c>
      <c r="I17" s="52">
        <v>1</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1</v>
      </c>
      <c r="AU17" s="52">
        <v>0</v>
      </c>
      <c r="AV17" s="52">
        <v>0</v>
      </c>
      <c r="AW17" s="52">
        <v>0</v>
      </c>
      <c r="AX17" s="52">
        <v>0</v>
      </c>
      <c r="AY17" s="52">
        <v>0</v>
      </c>
      <c r="AZ17" s="52">
        <v>0</v>
      </c>
      <c r="BA17" s="52">
        <v>0</v>
      </c>
      <c r="BB17" s="52">
        <v>0</v>
      </c>
      <c r="BC17" s="52">
        <v>0</v>
      </c>
      <c r="BD17" s="52">
        <v>0</v>
      </c>
      <c r="BE17" s="52">
        <v>0</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271284</v>
      </c>
      <c r="B18" s="52" t="s">
        <v>468</v>
      </c>
      <c r="C18" s="52" t="s">
        <v>631</v>
      </c>
      <c r="D18" s="52">
        <v>1</v>
      </c>
      <c r="E18" s="52">
        <v>1.67280026764804</v>
      </c>
      <c r="F18" s="52">
        <v>19.6958741190818</v>
      </c>
      <c r="G18" s="52">
        <v>0</v>
      </c>
      <c r="H18" s="52">
        <v>0</v>
      </c>
      <c r="I18" s="52">
        <v>1</v>
      </c>
      <c r="J18" s="52">
        <v>0</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0</v>
      </c>
      <c r="AV18" s="52">
        <v>0</v>
      </c>
      <c r="AW18" s="52">
        <v>0</v>
      </c>
      <c r="AX18" s="52">
        <v>0</v>
      </c>
      <c r="AY18" s="52">
        <v>0</v>
      </c>
      <c r="AZ18" s="52">
        <v>0</v>
      </c>
      <c r="BA18" s="52">
        <v>0</v>
      </c>
      <c r="BB18" s="52">
        <v>0</v>
      </c>
      <c r="BC18" s="52">
        <v>0</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271403</v>
      </c>
      <c r="B19" s="52" t="s">
        <v>173</v>
      </c>
      <c r="C19" s="52" t="s">
        <v>468</v>
      </c>
      <c r="D19" s="52">
        <v>5</v>
      </c>
      <c r="E19" s="52">
        <v>1.16812058742448</v>
      </c>
      <c r="F19" s="52">
        <v>13.7536778841915</v>
      </c>
      <c r="G19" s="52">
        <v>0</v>
      </c>
      <c r="H19" s="52">
        <v>0</v>
      </c>
      <c r="I19" s="52">
        <v>2</v>
      </c>
      <c r="J19" s="52">
        <v>1</v>
      </c>
      <c r="K19" s="52">
        <v>2</v>
      </c>
      <c r="L19" s="52">
        <v>0</v>
      </c>
      <c r="M19" s="52">
        <v>0</v>
      </c>
      <c r="N19" s="52">
        <v>0</v>
      </c>
      <c r="O19" s="52">
        <v>0</v>
      </c>
      <c r="P19" s="52">
        <v>5</v>
      </c>
      <c r="Q19" s="52">
        <v>0</v>
      </c>
      <c r="R19" s="52">
        <v>0</v>
      </c>
      <c r="S19" s="52">
        <v>4</v>
      </c>
      <c r="T19" s="52">
        <v>1</v>
      </c>
      <c r="U19" s="52">
        <v>0</v>
      </c>
      <c r="V19" s="52">
        <v>1</v>
      </c>
      <c r="W19" s="52">
        <v>0</v>
      </c>
      <c r="X19" s="52">
        <v>0</v>
      </c>
      <c r="Y19" s="52">
        <v>0</v>
      </c>
      <c r="Z19" s="52">
        <v>1</v>
      </c>
      <c r="AA19" s="52">
        <v>0</v>
      </c>
      <c r="AB19" s="52">
        <v>4</v>
      </c>
      <c r="AC19" s="52">
        <v>0</v>
      </c>
      <c r="AD19" s="52">
        <v>0</v>
      </c>
      <c r="AE19" s="52">
        <v>0</v>
      </c>
      <c r="AF19" s="52">
        <v>0</v>
      </c>
      <c r="AG19" s="52">
        <v>1</v>
      </c>
      <c r="AH19" s="52">
        <v>0</v>
      </c>
      <c r="AI19" s="52">
        <v>2</v>
      </c>
      <c r="AJ19" s="52">
        <v>0</v>
      </c>
      <c r="AK19" s="52">
        <v>0</v>
      </c>
      <c r="AL19" s="52">
        <v>2</v>
      </c>
      <c r="AM19" s="52">
        <v>1</v>
      </c>
      <c r="AN19" s="52">
        <v>0</v>
      </c>
      <c r="AO19" s="52">
        <v>0</v>
      </c>
      <c r="AP19" s="52">
        <v>0</v>
      </c>
      <c r="AQ19" s="52">
        <v>1</v>
      </c>
      <c r="AR19" s="52">
        <v>1</v>
      </c>
      <c r="AS19" s="52">
        <v>0</v>
      </c>
      <c r="AT19" s="52">
        <v>0</v>
      </c>
      <c r="AU19" s="52">
        <v>0</v>
      </c>
      <c r="AV19" s="52">
        <v>0</v>
      </c>
      <c r="AW19" s="52">
        <v>1</v>
      </c>
      <c r="AX19" s="52">
        <v>0</v>
      </c>
      <c r="AY19" s="52">
        <v>1</v>
      </c>
      <c r="AZ19" s="52">
        <v>1</v>
      </c>
      <c r="BA19" s="52">
        <v>0</v>
      </c>
      <c r="BB19" s="52">
        <v>0</v>
      </c>
      <c r="BC19" s="52">
        <v>1</v>
      </c>
      <c r="BD19" s="52">
        <v>1</v>
      </c>
      <c r="BE19" s="52">
        <v>0</v>
      </c>
      <c r="BF19" s="52">
        <v>0</v>
      </c>
      <c r="BG19" s="52">
        <v>1</v>
      </c>
      <c r="BH19" s="52">
        <v>0</v>
      </c>
      <c r="BI19" s="52">
        <v>2</v>
      </c>
      <c r="BJ19" s="52">
        <v>0</v>
      </c>
      <c r="BK19" s="52">
        <v>2</v>
      </c>
      <c r="BL19" s="52">
        <v>5</v>
      </c>
      <c r="BM19" s="52">
        <v>0</v>
      </c>
      <c r="BN19" s="52">
        <v>0</v>
      </c>
      <c r="BO19" s="52">
        <v>0</v>
      </c>
      <c r="BP19" s="52">
        <v>0</v>
      </c>
      <c r="BQ19" s="52">
        <v>0</v>
      </c>
      <c r="BR19" s="52">
        <v>0</v>
      </c>
      <c r="BS19" s="52">
        <v>1</v>
      </c>
      <c r="BT19" s="52">
        <v>4</v>
      </c>
      <c r="BU19" s="52">
        <v>0</v>
      </c>
      <c r="BV19" s="52">
        <v>0</v>
      </c>
    </row>
    <row r="20" spans="1:74" s="52" customFormat="1" x14ac:dyDescent="0.2">
      <c r="A20" s="52">
        <v>271411</v>
      </c>
      <c r="B20" s="52" t="s">
        <v>468</v>
      </c>
      <c r="C20" s="52" t="s">
        <v>632</v>
      </c>
      <c r="D20" s="52">
        <v>1</v>
      </c>
      <c r="E20" s="52">
        <v>1.33832976445396</v>
      </c>
      <c r="F20" s="52">
        <v>15.757753678248299</v>
      </c>
      <c r="G20" s="52">
        <v>0</v>
      </c>
      <c r="H20" s="52">
        <v>0</v>
      </c>
      <c r="I20" s="52">
        <v>0</v>
      </c>
      <c r="J20" s="52">
        <v>0</v>
      </c>
      <c r="K20" s="52">
        <v>1</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0</v>
      </c>
      <c r="AV20" s="52">
        <v>0</v>
      </c>
      <c r="AW20" s="52">
        <v>0</v>
      </c>
      <c r="AX20" s="52">
        <v>0</v>
      </c>
      <c r="AY20" s="52">
        <v>0</v>
      </c>
      <c r="AZ20" s="52">
        <v>0</v>
      </c>
      <c r="BA20" s="52">
        <v>0</v>
      </c>
      <c r="BB20" s="52">
        <v>0</v>
      </c>
      <c r="BC20" s="52">
        <v>0</v>
      </c>
      <c r="BD20" s="52">
        <v>0</v>
      </c>
      <c r="BE20" s="52">
        <v>0</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271420</v>
      </c>
      <c r="B21" s="52" t="s">
        <v>468</v>
      </c>
      <c r="C21" s="52" t="s">
        <v>642</v>
      </c>
      <c r="D21" s="52">
        <v>1</v>
      </c>
      <c r="E21" s="52">
        <v>1.6149870801033599</v>
      </c>
      <c r="F21" s="52">
        <v>19.015170459281499</v>
      </c>
      <c r="G21" s="52">
        <v>0</v>
      </c>
      <c r="H21" s="52">
        <v>0</v>
      </c>
      <c r="I21" s="52">
        <v>0</v>
      </c>
      <c r="J21" s="52">
        <v>1</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1</v>
      </c>
      <c r="AX21" s="52">
        <v>0</v>
      </c>
      <c r="AY21" s="52">
        <v>0</v>
      </c>
      <c r="AZ21" s="52">
        <v>0</v>
      </c>
      <c r="BA21" s="52">
        <v>0</v>
      </c>
      <c r="BB21" s="52">
        <v>0</v>
      </c>
      <c r="BC21" s="52">
        <v>0</v>
      </c>
      <c r="BD21" s="52">
        <v>1</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271446</v>
      </c>
      <c r="B22" s="52" t="s">
        <v>468</v>
      </c>
      <c r="C22" s="52" t="s">
        <v>634</v>
      </c>
      <c r="D22" s="52">
        <v>1</v>
      </c>
      <c r="E22" s="52">
        <v>1.41809776365983</v>
      </c>
      <c r="F22" s="52">
        <v>16.6969575398657</v>
      </c>
      <c r="G22" s="52">
        <v>0</v>
      </c>
      <c r="H22" s="52">
        <v>0</v>
      </c>
      <c r="I22" s="52">
        <v>0</v>
      </c>
      <c r="J22" s="52">
        <v>0</v>
      </c>
      <c r="K22" s="52">
        <v>1</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0</v>
      </c>
      <c r="AX22" s="52">
        <v>0</v>
      </c>
      <c r="AY22" s="52">
        <v>0</v>
      </c>
      <c r="AZ22" s="52">
        <v>0</v>
      </c>
      <c r="BA22" s="52">
        <v>0</v>
      </c>
      <c r="BB22" s="52">
        <v>0</v>
      </c>
      <c r="BC22" s="52">
        <v>0</v>
      </c>
      <c r="BD22" s="52">
        <v>0</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271454</v>
      </c>
      <c r="B23" s="52" t="s">
        <v>468</v>
      </c>
      <c r="C23" s="52" t="s">
        <v>635</v>
      </c>
      <c r="D23" s="52">
        <v>2</v>
      </c>
      <c r="E23" s="52">
        <v>2.73481833969179</v>
      </c>
      <c r="F23" s="52">
        <v>32.2002804512097</v>
      </c>
      <c r="G23" s="52">
        <v>0</v>
      </c>
      <c r="H23" s="52">
        <v>0</v>
      </c>
      <c r="I23" s="52">
        <v>2</v>
      </c>
      <c r="J23" s="52">
        <v>0</v>
      </c>
      <c r="K23" s="52">
        <v>0</v>
      </c>
      <c r="L23" s="52">
        <v>0</v>
      </c>
      <c r="M23" s="52">
        <v>0</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1</v>
      </c>
      <c r="AZ23" s="52">
        <v>1</v>
      </c>
      <c r="BA23" s="52">
        <v>0</v>
      </c>
      <c r="BB23" s="52">
        <v>0</v>
      </c>
      <c r="BC23" s="52">
        <v>1</v>
      </c>
      <c r="BD23" s="52">
        <v>0</v>
      </c>
      <c r="BE23" s="52">
        <v>0</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272027</v>
      </c>
      <c r="B24" s="52" t="s">
        <v>253</v>
      </c>
      <c r="C24" s="52" t="s">
        <v>468</v>
      </c>
      <c r="D24" s="52">
        <v>1</v>
      </c>
      <c r="E24" s="52">
        <v>1.0148163182464001</v>
      </c>
      <c r="F24" s="52">
        <v>11.9486437470947</v>
      </c>
      <c r="G24" s="52">
        <v>0</v>
      </c>
      <c r="H24" s="52">
        <v>0</v>
      </c>
      <c r="I24" s="52">
        <v>0</v>
      </c>
      <c r="J24" s="52">
        <v>0</v>
      </c>
      <c r="K24" s="52">
        <v>1</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1</v>
      </c>
      <c r="AX24" s="52">
        <v>0</v>
      </c>
      <c r="AY24" s="52">
        <v>0</v>
      </c>
      <c r="AZ24" s="52">
        <v>0</v>
      </c>
      <c r="BA24" s="52">
        <v>0</v>
      </c>
      <c r="BB24" s="52">
        <v>0</v>
      </c>
      <c r="BC24" s="52">
        <v>0</v>
      </c>
      <c r="BD24" s="52">
        <v>0</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272035</v>
      </c>
      <c r="B25" s="52" t="s">
        <v>174</v>
      </c>
      <c r="C25" s="52" t="s">
        <v>468</v>
      </c>
      <c r="D25" s="52">
        <v>4</v>
      </c>
      <c r="E25" s="52">
        <v>1.8685825866788801</v>
      </c>
      <c r="F25" s="52">
        <v>22.001053036702899</v>
      </c>
      <c r="G25" s="52">
        <v>0</v>
      </c>
      <c r="H25" s="52">
        <v>2</v>
      </c>
      <c r="I25" s="52">
        <v>0</v>
      </c>
      <c r="J25" s="52">
        <v>0</v>
      </c>
      <c r="K25" s="52">
        <v>0</v>
      </c>
      <c r="L25" s="52">
        <v>0</v>
      </c>
      <c r="M25" s="52">
        <v>0</v>
      </c>
      <c r="N25" s="52">
        <v>2</v>
      </c>
      <c r="O25" s="52">
        <v>0</v>
      </c>
      <c r="P25" s="52">
        <v>1</v>
      </c>
      <c r="Q25" s="52">
        <v>3</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1</v>
      </c>
      <c r="AQ25" s="52">
        <v>0</v>
      </c>
      <c r="AR25" s="52">
        <v>0</v>
      </c>
      <c r="AS25" s="52">
        <v>0</v>
      </c>
      <c r="AT25" s="52">
        <v>0</v>
      </c>
      <c r="AU25" s="52">
        <v>0</v>
      </c>
      <c r="AV25" s="52">
        <v>1</v>
      </c>
      <c r="AW25" s="52">
        <v>1</v>
      </c>
      <c r="AX25" s="52">
        <v>0</v>
      </c>
      <c r="AY25" s="52">
        <v>0</v>
      </c>
      <c r="AZ25" s="52">
        <v>0</v>
      </c>
      <c r="BA25" s="52">
        <v>0</v>
      </c>
      <c r="BB25" s="52">
        <v>1</v>
      </c>
      <c r="BC25" s="52">
        <v>2</v>
      </c>
      <c r="BD25" s="52">
        <v>0</v>
      </c>
      <c r="BE25" s="52">
        <v>0</v>
      </c>
      <c r="BF25" s="52">
        <v>0</v>
      </c>
      <c r="BG25" s="52">
        <v>0</v>
      </c>
      <c r="BH25" s="52">
        <v>1</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272051</v>
      </c>
      <c r="B26" s="52" t="s">
        <v>176</v>
      </c>
      <c r="C26" s="52" t="s">
        <v>468</v>
      </c>
      <c r="D26" s="52">
        <v>1</v>
      </c>
      <c r="E26" s="52">
        <v>0.50191228580893199</v>
      </c>
      <c r="F26" s="52">
        <v>5.9096123974277504</v>
      </c>
      <c r="G26" s="52">
        <v>0</v>
      </c>
      <c r="H26" s="52">
        <v>0</v>
      </c>
      <c r="I26" s="52">
        <v>0</v>
      </c>
      <c r="J26" s="52">
        <v>0</v>
      </c>
      <c r="K26" s="52">
        <v>0</v>
      </c>
      <c r="L26" s="52">
        <v>1</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0</v>
      </c>
      <c r="AT26" s="52">
        <v>0</v>
      </c>
      <c r="AU26" s="52">
        <v>0</v>
      </c>
      <c r="AV26" s="52">
        <v>0</v>
      </c>
      <c r="AW26" s="52">
        <v>0</v>
      </c>
      <c r="AX26" s="52">
        <v>0</v>
      </c>
      <c r="AY26" s="52">
        <v>0</v>
      </c>
      <c r="AZ26" s="52">
        <v>0</v>
      </c>
      <c r="BA26" s="52">
        <v>0</v>
      </c>
      <c r="BB26" s="52">
        <v>0</v>
      </c>
      <c r="BC26" s="52">
        <v>0</v>
      </c>
      <c r="BD26" s="52">
        <v>1</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272078</v>
      </c>
      <c r="B27" s="52" t="s">
        <v>177</v>
      </c>
      <c r="C27" s="52" t="s">
        <v>468</v>
      </c>
      <c r="D27" s="52">
        <v>2</v>
      </c>
      <c r="E27" s="52">
        <v>1.0971709447190401</v>
      </c>
      <c r="F27" s="52">
        <v>12.9183030587887</v>
      </c>
      <c r="G27" s="52">
        <v>0</v>
      </c>
      <c r="H27" s="52">
        <v>0</v>
      </c>
      <c r="I27" s="52">
        <v>0</v>
      </c>
      <c r="J27" s="52">
        <v>2</v>
      </c>
      <c r="K27" s="52">
        <v>0</v>
      </c>
      <c r="L27" s="52">
        <v>0</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1</v>
      </c>
      <c r="AV27" s="52">
        <v>0</v>
      </c>
      <c r="AW27" s="52">
        <v>1</v>
      </c>
      <c r="AX27" s="52">
        <v>0</v>
      </c>
      <c r="AY27" s="52">
        <v>0</v>
      </c>
      <c r="AZ27" s="52">
        <v>0</v>
      </c>
      <c r="BA27" s="52">
        <v>0</v>
      </c>
      <c r="BB27" s="52">
        <v>0</v>
      </c>
      <c r="BC27" s="52">
        <v>0</v>
      </c>
      <c r="BD27" s="52">
        <v>0</v>
      </c>
      <c r="BE27" s="52">
        <v>2</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272086</v>
      </c>
      <c r="B28" s="52" t="s">
        <v>178</v>
      </c>
      <c r="C28" s="52" t="s">
        <v>468</v>
      </c>
      <c r="D28" s="52">
        <v>1</v>
      </c>
      <c r="E28" s="52">
        <v>2.3235820340637101</v>
      </c>
      <c r="F28" s="52">
        <v>27.358304594621099</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1</v>
      </c>
      <c r="AW28" s="52">
        <v>0</v>
      </c>
      <c r="AX28" s="52">
        <v>0</v>
      </c>
      <c r="AY28" s="52">
        <v>0</v>
      </c>
      <c r="AZ28" s="52">
        <v>0</v>
      </c>
      <c r="BA28" s="52">
        <v>0</v>
      </c>
      <c r="BB28" s="52">
        <v>0</v>
      </c>
      <c r="BC28" s="52">
        <v>0</v>
      </c>
      <c r="BD28" s="52">
        <v>0</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272108</v>
      </c>
      <c r="B29" s="52" t="s">
        <v>180</v>
      </c>
      <c r="C29" s="52" t="s">
        <v>468</v>
      </c>
      <c r="D29" s="52">
        <v>2</v>
      </c>
      <c r="E29" s="52">
        <v>0.968490172245977</v>
      </c>
      <c r="F29" s="52">
        <v>11.403190737734899</v>
      </c>
      <c r="G29" s="52">
        <v>0</v>
      </c>
      <c r="H29" s="52">
        <v>0</v>
      </c>
      <c r="I29" s="52">
        <v>0</v>
      </c>
      <c r="J29" s="52">
        <v>0</v>
      </c>
      <c r="K29" s="52">
        <v>0</v>
      </c>
      <c r="L29" s="52">
        <v>1</v>
      </c>
      <c r="M29" s="52">
        <v>1</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1</v>
      </c>
      <c r="AX29" s="52">
        <v>0</v>
      </c>
      <c r="AY29" s="52">
        <v>0</v>
      </c>
      <c r="AZ29" s="52">
        <v>0</v>
      </c>
      <c r="BA29" s="52">
        <v>0</v>
      </c>
      <c r="BB29" s="52">
        <v>1</v>
      </c>
      <c r="BC29" s="52">
        <v>0</v>
      </c>
      <c r="BD29" s="52">
        <v>0</v>
      </c>
      <c r="BE29" s="52">
        <v>0</v>
      </c>
      <c r="BF29" s="52">
        <v>0</v>
      </c>
      <c r="BG29" s="52">
        <v>1</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272116</v>
      </c>
      <c r="B30" s="52" t="s">
        <v>181</v>
      </c>
      <c r="C30" s="52" t="s">
        <v>468</v>
      </c>
      <c r="D30" s="52">
        <v>2</v>
      </c>
      <c r="E30" s="52">
        <v>1.3563735995442601</v>
      </c>
      <c r="F30" s="52">
        <v>15.970205284956601</v>
      </c>
      <c r="G30" s="52">
        <v>0</v>
      </c>
      <c r="H30" s="52">
        <v>0</v>
      </c>
      <c r="I30" s="52">
        <v>1</v>
      </c>
      <c r="J30" s="52">
        <v>0</v>
      </c>
      <c r="K30" s="52">
        <v>1</v>
      </c>
      <c r="L30" s="52">
        <v>0</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1</v>
      </c>
      <c r="AQ30" s="52">
        <v>0</v>
      </c>
      <c r="AR30" s="52">
        <v>0</v>
      </c>
      <c r="AS30" s="52">
        <v>0</v>
      </c>
      <c r="AT30" s="52">
        <v>0</v>
      </c>
      <c r="AU30" s="52">
        <v>0</v>
      </c>
      <c r="AV30" s="52">
        <v>0</v>
      </c>
      <c r="AW30" s="52">
        <v>0</v>
      </c>
      <c r="AX30" s="52">
        <v>0</v>
      </c>
      <c r="AY30" s="52">
        <v>0</v>
      </c>
      <c r="AZ30" s="52">
        <v>0</v>
      </c>
      <c r="BA30" s="52">
        <v>0</v>
      </c>
      <c r="BB30" s="52">
        <v>1</v>
      </c>
      <c r="BC30" s="52">
        <v>1</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272159</v>
      </c>
      <c r="B31" s="52" t="s">
        <v>184</v>
      </c>
      <c r="C31" s="52" t="s">
        <v>468</v>
      </c>
      <c r="D31" s="52">
        <v>1</v>
      </c>
      <c r="E31" s="52">
        <v>0.84887481643082097</v>
      </c>
      <c r="F31" s="52">
        <v>9.9948163870080506</v>
      </c>
      <c r="G31" s="52">
        <v>0</v>
      </c>
      <c r="H31" s="52">
        <v>0</v>
      </c>
      <c r="I31" s="52">
        <v>1</v>
      </c>
      <c r="J31" s="52">
        <v>0</v>
      </c>
      <c r="K31" s="52">
        <v>0</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1</v>
      </c>
      <c r="AX31" s="52">
        <v>0</v>
      </c>
      <c r="AY31" s="52">
        <v>0</v>
      </c>
      <c r="AZ31" s="52">
        <v>0</v>
      </c>
      <c r="BA31" s="52">
        <v>0</v>
      </c>
      <c r="BB31" s="52">
        <v>0</v>
      </c>
      <c r="BC31" s="52">
        <v>0</v>
      </c>
      <c r="BD31" s="52">
        <v>0</v>
      </c>
      <c r="BE31" s="52">
        <v>0</v>
      </c>
      <c r="BF31" s="52">
        <v>1</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272183</v>
      </c>
      <c r="B32" s="52" t="s">
        <v>187</v>
      </c>
      <c r="C32" s="52" t="s">
        <v>468</v>
      </c>
      <c r="D32" s="52">
        <v>1</v>
      </c>
      <c r="E32" s="52">
        <v>1.66168162180126</v>
      </c>
      <c r="F32" s="52">
        <v>19.564961030885801</v>
      </c>
      <c r="G32" s="52">
        <v>0</v>
      </c>
      <c r="H32" s="52">
        <v>0</v>
      </c>
      <c r="I32" s="52">
        <v>0</v>
      </c>
      <c r="J32" s="52">
        <v>0</v>
      </c>
      <c r="K32" s="52">
        <v>0</v>
      </c>
      <c r="L32" s="52">
        <v>0</v>
      </c>
      <c r="M32" s="52">
        <v>0</v>
      </c>
      <c r="N32" s="52">
        <v>1</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1</v>
      </c>
      <c r="AR32" s="52">
        <v>0</v>
      </c>
      <c r="AS32" s="52">
        <v>0</v>
      </c>
      <c r="AT32" s="52">
        <v>0</v>
      </c>
      <c r="AU32" s="52">
        <v>0</v>
      </c>
      <c r="AV32" s="52">
        <v>0</v>
      </c>
      <c r="AW32" s="52">
        <v>0</v>
      </c>
      <c r="AX32" s="52">
        <v>0</v>
      </c>
      <c r="AY32" s="52">
        <v>0</v>
      </c>
      <c r="AZ32" s="52">
        <v>0</v>
      </c>
      <c r="BA32" s="52">
        <v>0</v>
      </c>
      <c r="BB32" s="52">
        <v>0</v>
      </c>
      <c r="BC32" s="52">
        <v>0</v>
      </c>
      <c r="BD32" s="52">
        <v>0</v>
      </c>
      <c r="BE32" s="52">
        <v>1</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272213</v>
      </c>
      <c r="B33" s="52" t="s">
        <v>281</v>
      </c>
      <c r="C33" s="52" t="s">
        <v>468</v>
      </c>
      <c r="D33" s="52">
        <v>1</v>
      </c>
      <c r="E33" s="52">
        <v>2.8595939376608501</v>
      </c>
      <c r="F33" s="52">
        <v>33.669412491813297</v>
      </c>
      <c r="G33" s="52">
        <v>1</v>
      </c>
      <c r="H33" s="52">
        <v>0</v>
      </c>
      <c r="I33" s="52">
        <v>0</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1</v>
      </c>
      <c r="AS33" s="52">
        <v>0</v>
      </c>
      <c r="AT33" s="52">
        <v>0</v>
      </c>
      <c r="AU33" s="52">
        <v>0</v>
      </c>
      <c r="AV33" s="52">
        <v>0</v>
      </c>
      <c r="AW33" s="52">
        <v>0</v>
      </c>
      <c r="AX33" s="52">
        <v>0</v>
      </c>
      <c r="AY33" s="52">
        <v>0</v>
      </c>
      <c r="AZ33" s="52">
        <v>0</v>
      </c>
      <c r="BA33" s="52">
        <v>0</v>
      </c>
      <c r="BB33" s="52">
        <v>0</v>
      </c>
      <c r="BC33" s="52">
        <v>0</v>
      </c>
      <c r="BD33" s="52">
        <v>0</v>
      </c>
      <c r="BE33" s="52">
        <v>1</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272230</v>
      </c>
      <c r="B34" s="52" t="s">
        <v>171</v>
      </c>
      <c r="C34" s="52" t="s">
        <v>468</v>
      </c>
      <c r="D34" s="52">
        <v>1</v>
      </c>
      <c r="E34" s="52">
        <v>1.66936547418326</v>
      </c>
      <c r="F34" s="52">
        <v>19.655432196028698</v>
      </c>
      <c r="G34" s="52">
        <v>0</v>
      </c>
      <c r="H34" s="52">
        <v>0</v>
      </c>
      <c r="I34" s="52">
        <v>0</v>
      </c>
      <c r="J34" s="52">
        <v>0</v>
      </c>
      <c r="K34" s="52">
        <v>1</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1</v>
      </c>
      <c r="AV34" s="52">
        <v>0</v>
      </c>
      <c r="AW34" s="52">
        <v>0</v>
      </c>
      <c r="AX34" s="52">
        <v>0</v>
      </c>
      <c r="AY34" s="52">
        <v>0</v>
      </c>
      <c r="AZ34" s="52">
        <v>0</v>
      </c>
      <c r="BA34" s="52">
        <v>0</v>
      </c>
      <c r="BB34" s="52">
        <v>0</v>
      </c>
      <c r="BC34" s="52">
        <v>0</v>
      </c>
      <c r="BD34" s="52">
        <v>1</v>
      </c>
      <c r="BE34" s="52">
        <v>0</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272248</v>
      </c>
      <c r="B35" s="52" t="s">
        <v>190</v>
      </c>
      <c r="C35" s="52" t="s">
        <v>468</v>
      </c>
      <c r="D35" s="52">
        <v>1</v>
      </c>
      <c r="E35" s="52">
        <v>2.2854530910753099</v>
      </c>
      <c r="F35" s="52">
        <v>26.909367040080198</v>
      </c>
      <c r="G35" s="52">
        <v>0</v>
      </c>
      <c r="H35" s="52">
        <v>0</v>
      </c>
      <c r="I35" s="52">
        <v>0</v>
      </c>
      <c r="J35" s="52">
        <v>0</v>
      </c>
      <c r="K35" s="52">
        <v>0</v>
      </c>
      <c r="L35" s="52">
        <v>1</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1</v>
      </c>
      <c r="AV35" s="52">
        <v>0</v>
      </c>
      <c r="AW35" s="52">
        <v>0</v>
      </c>
      <c r="AX35" s="52">
        <v>0</v>
      </c>
      <c r="AY35" s="52">
        <v>0</v>
      </c>
      <c r="AZ35" s="52">
        <v>0</v>
      </c>
      <c r="BA35" s="52">
        <v>0</v>
      </c>
      <c r="BB35" s="52">
        <v>0</v>
      </c>
      <c r="BC35" s="52">
        <v>0</v>
      </c>
      <c r="BD35" s="52">
        <v>0</v>
      </c>
      <c r="BE35" s="52">
        <v>0</v>
      </c>
      <c r="BF35" s="52">
        <v>1</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row r="37" spans="1:74" s="52" customFormat="1" x14ac:dyDescent="0.2"/>
    <row r="38" spans="1:74" s="52" customFormat="1" x14ac:dyDescent="0.2"/>
    <row r="39" spans="1:74" s="52" customFormat="1" x14ac:dyDescent="0.2"/>
    <row r="40" spans="1:74" s="52" customFormat="1" x14ac:dyDescent="0.2"/>
    <row r="85" spans="1:74" x14ac:dyDescent="0.2">
      <c r="B85" s="52">
        <v>271004</v>
      </c>
      <c r="C85" t="s">
        <v>397</v>
      </c>
      <c r="D85">
        <f>IFERROR(VLOOKUP($B85,$A$8:$BV$70,D$88,FALSE),0)</f>
        <v>13</v>
      </c>
      <c r="E85">
        <f t="shared" ref="E85:AJ85" si="0">IFERROR(VLOOKUP($B85,$A$8:$BV$70,E88,FALSE),0)</f>
        <v>0.91921773156862396</v>
      </c>
      <c r="F85">
        <f t="shared" si="0"/>
        <v>10.8230474845983</v>
      </c>
      <c r="G85">
        <f t="shared" si="0"/>
        <v>1</v>
      </c>
      <c r="H85">
        <f t="shared" si="0"/>
        <v>2</v>
      </c>
      <c r="I85">
        <f t="shared" si="0"/>
        <v>2</v>
      </c>
      <c r="J85">
        <f t="shared" si="0"/>
        <v>2</v>
      </c>
      <c r="K85">
        <f t="shared" si="0"/>
        <v>3</v>
      </c>
      <c r="L85">
        <f t="shared" si="0"/>
        <v>3</v>
      </c>
      <c r="M85">
        <f t="shared" si="0"/>
        <v>0</v>
      </c>
      <c r="N85">
        <f t="shared" si="0"/>
        <v>0</v>
      </c>
      <c r="O85">
        <f t="shared" si="0"/>
        <v>0</v>
      </c>
      <c r="P85">
        <f t="shared" si="0"/>
        <v>6</v>
      </c>
      <c r="Q85">
        <f t="shared" si="0"/>
        <v>7</v>
      </c>
      <c r="R85">
        <f t="shared" si="0"/>
        <v>0</v>
      </c>
      <c r="S85">
        <f t="shared" si="0"/>
        <v>2</v>
      </c>
      <c r="T85">
        <f t="shared" si="0"/>
        <v>1</v>
      </c>
      <c r="U85">
        <f t="shared" si="0"/>
        <v>10</v>
      </c>
      <c r="V85">
        <f t="shared" si="0"/>
        <v>3</v>
      </c>
      <c r="W85">
        <f t="shared" si="0"/>
        <v>1</v>
      </c>
      <c r="X85">
        <f t="shared" si="0"/>
        <v>6</v>
      </c>
      <c r="Y85">
        <f t="shared" si="0"/>
        <v>0</v>
      </c>
      <c r="Z85">
        <f t="shared" si="0"/>
        <v>0</v>
      </c>
      <c r="AA85">
        <f t="shared" si="0"/>
        <v>11</v>
      </c>
      <c r="AB85">
        <f t="shared" si="0"/>
        <v>1</v>
      </c>
      <c r="AC85">
        <f t="shared" si="0"/>
        <v>0</v>
      </c>
      <c r="AD85">
        <f t="shared" si="0"/>
        <v>0</v>
      </c>
      <c r="AE85">
        <f t="shared" si="0"/>
        <v>0</v>
      </c>
      <c r="AF85">
        <f t="shared" si="0"/>
        <v>1</v>
      </c>
      <c r="AG85">
        <f t="shared" si="0"/>
        <v>0</v>
      </c>
      <c r="AH85">
        <f t="shared" si="0"/>
        <v>4</v>
      </c>
      <c r="AI85">
        <f t="shared" si="0"/>
        <v>3</v>
      </c>
      <c r="AJ85">
        <f t="shared" si="0"/>
        <v>0</v>
      </c>
      <c r="AK85">
        <f t="shared" ref="AK85:BP85" si="1">IFERROR(VLOOKUP($B85,$A$8:$BV$70,AK88,FALSE),0)</f>
        <v>6</v>
      </c>
      <c r="AL85">
        <f t="shared" si="1"/>
        <v>0</v>
      </c>
      <c r="AM85">
        <f t="shared" si="1"/>
        <v>0</v>
      </c>
      <c r="AN85">
        <f t="shared" si="1"/>
        <v>0</v>
      </c>
      <c r="AO85">
        <f t="shared" si="1"/>
        <v>1</v>
      </c>
      <c r="AP85">
        <f t="shared" si="1"/>
        <v>2</v>
      </c>
      <c r="AQ85">
        <f t="shared" si="1"/>
        <v>1</v>
      </c>
      <c r="AR85">
        <f t="shared" si="1"/>
        <v>1</v>
      </c>
      <c r="AS85">
        <f t="shared" si="1"/>
        <v>1</v>
      </c>
      <c r="AT85">
        <f t="shared" si="1"/>
        <v>2</v>
      </c>
      <c r="AU85">
        <f t="shared" si="1"/>
        <v>0</v>
      </c>
      <c r="AV85">
        <f t="shared" si="1"/>
        <v>3</v>
      </c>
      <c r="AW85">
        <f t="shared" si="1"/>
        <v>1</v>
      </c>
      <c r="AX85">
        <f t="shared" si="1"/>
        <v>1</v>
      </c>
      <c r="AY85">
        <f t="shared" si="1"/>
        <v>0</v>
      </c>
      <c r="AZ85">
        <f t="shared" si="1"/>
        <v>0</v>
      </c>
      <c r="BA85">
        <f t="shared" si="1"/>
        <v>0</v>
      </c>
      <c r="BB85">
        <f t="shared" si="1"/>
        <v>1</v>
      </c>
      <c r="BC85">
        <f t="shared" si="1"/>
        <v>2</v>
      </c>
      <c r="BD85">
        <f t="shared" si="1"/>
        <v>1</v>
      </c>
      <c r="BE85">
        <f t="shared" si="1"/>
        <v>2</v>
      </c>
      <c r="BF85">
        <f t="shared" si="1"/>
        <v>3</v>
      </c>
      <c r="BG85">
        <f t="shared" si="1"/>
        <v>1</v>
      </c>
      <c r="BH85">
        <f t="shared" si="1"/>
        <v>3</v>
      </c>
      <c r="BI85">
        <f t="shared" si="1"/>
        <v>0</v>
      </c>
      <c r="BJ85">
        <f t="shared" si="1"/>
        <v>4</v>
      </c>
      <c r="BK85">
        <f t="shared" si="1"/>
        <v>17</v>
      </c>
      <c r="BL85">
        <f t="shared" si="1"/>
        <v>2</v>
      </c>
      <c r="BM85">
        <f t="shared" si="1"/>
        <v>1</v>
      </c>
      <c r="BN85">
        <f t="shared" si="1"/>
        <v>0</v>
      </c>
      <c r="BO85">
        <f t="shared" si="1"/>
        <v>1</v>
      </c>
      <c r="BP85">
        <f t="shared" si="1"/>
        <v>0</v>
      </c>
      <c r="BQ85">
        <f t="shared" ref="BQ85:BV85" si="2">IFERROR(VLOOKUP($B85,$A$8:$BV$70,BQ88,FALSE),0)</f>
        <v>0</v>
      </c>
      <c r="BR85">
        <f t="shared" si="2"/>
        <v>5</v>
      </c>
      <c r="BS85">
        <f t="shared" si="2"/>
        <v>8</v>
      </c>
      <c r="BT85">
        <f t="shared" si="2"/>
        <v>0</v>
      </c>
      <c r="BU85">
        <f t="shared" si="2"/>
        <v>0</v>
      </c>
      <c r="BV85">
        <f t="shared" si="2"/>
        <v>0</v>
      </c>
    </row>
    <row r="86" spans="1:74" x14ac:dyDescent="0.2">
      <c r="B86" s="52">
        <v>271403</v>
      </c>
      <c r="C86" t="s">
        <v>398</v>
      </c>
      <c r="D86">
        <f>IFERROR(VLOOKUP($B86,$A$8:$BV$70,D$88,FALSE),0)</f>
        <v>5</v>
      </c>
      <c r="E86">
        <f t="shared" ref="E86:AJ86" si="3">IFERROR(VLOOKUP($B86,$A$8:$BV$70,E$88,FALSE),0)</f>
        <v>1.16812058742448</v>
      </c>
      <c r="F86">
        <f t="shared" si="3"/>
        <v>13.7536778841915</v>
      </c>
      <c r="G86">
        <f t="shared" si="3"/>
        <v>0</v>
      </c>
      <c r="H86">
        <f t="shared" si="3"/>
        <v>0</v>
      </c>
      <c r="I86">
        <f t="shared" si="3"/>
        <v>2</v>
      </c>
      <c r="J86">
        <f t="shared" si="3"/>
        <v>1</v>
      </c>
      <c r="K86">
        <f t="shared" si="3"/>
        <v>2</v>
      </c>
      <c r="L86">
        <f t="shared" si="3"/>
        <v>0</v>
      </c>
      <c r="M86">
        <f t="shared" si="3"/>
        <v>0</v>
      </c>
      <c r="N86">
        <f t="shared" si="3"/>
        <v>0</v>
      </c>
      <c r="O86">
        <f t="shared" si="3"/>
        <v>0</v>
      </c>
      <c r="P86">
        <f t="shared" si="3"/>
        <v>5</v>
      </c>
      <c r="Q86">
        <f t="shared" si="3"/>
        <v>0</v>
      </c>
      <c r="R86">
        <f t="shared" si="3"/>
        <v>0</v>
      </c>
      <c r="S86">
        <f t="shared" si="3"/>
        <v>4</v>
      </c>
      <c r="T86">
        <f t="shared" si="3"/>
        <v>0</v>
      </c>
      <c r="U86">
        <f t="shared" si="3"/>
        <v>1</v>
      </c>
      <c r="V86">
        <f t="shared" si="3"/>
        <v>0</v>
      </c>
      <c r="W86">
        <f t="shared" si="3"/>
        <v>0</v>
      </c>
      <c r="X86">
        <f t="shared" si="3"/>
        <v>0</v>
      </c>
      <c r="Y86">
        <f t="shared" si="3"/>
        <v>1</v>
      </c>
      <c r="Z86">
        <f t="shared" si="3"/>
        <v>0</v>
      </c>
      <c r="AA86">
        <f t="shared" si="3"/>
        <v>4</v>
      </c>
      <c r="AB86">
        <f t="shared" si="3"/>
        <v>0</v>
      </c>
      <c r="AC86">
        <f t="shared" si="3"/>
        <v>0</v>
      </c>
      <c r="AD86">
        <f t="shared" si="3"/>
        <v>0</v>
      </c>
      <c r="AE86">
        <f t="shared" si="3"/>
        <v>0</v>
      </c>
      <c r="AF86">
        <f t="shared" si="3"/>
        <v>1</v>
      </c>
      <c r="AG86">
        <f t="shared" si="3"/>
        <v>0</v>
      </c>
      <c r="AH86">
        <f t="shared" si="3"/>
        <v>2</v>
      </c>
      <c r="AI86">
        <f t="shared" si="3"/>
        <v>0</v>
      </c>
      <c r="AJ86">
        <f t="shared" si="3"/>
        <v>0</v>
      </c>
      <c r="AK86">
        <f t="shared" ref="AK86:BP86" si="4">IFERROR(VLOOKUP($B86,$A$8:$BV$70,AK$88,FALSE),0)</f>
        <v>2</v>
      </c>
      <c r="AL86">
        <f t="shared" si="4"/>
        <v>1</v>
      </c>
      <c r="AM86">
        <f t="shared" si="4"/>
        <v>0</v>
      </c>
      <c r="AN86">
        <f t="shared" si="4"/>
        <v>0</v>
      </c>
      <c r="AO86">
        <f t="shared" si="4"/>
        <v>0</v>
      </c>
      <c r="AP86">
        <f t="shared" si="4"/>
        <v>1</v>
      </c>
      <c r="AQ86">
        <f t="shared" si="4"/>
        <v>1</v>
      </c>
      <c r="AR86">
        <f t="shared" si="4"/>
        <v>0</v>
      </c>
      <c r="AS86">
        <f t="shared" si="4"/>
        <v>0</v>
      </c>
      <c r="AT86">
        <f t="shared" si="4"/>
        <v>0</v>
      </c>
      <c r="AU86">
        <f t="shared" si="4"/>
        <v>0</v>
      </c>
      <c r="AV86">
        <f t="shared" si="4"/>
        <v>1</v>
      </c>
      <c r="AW86">
        <f t="shared" si="4"/>
        <v>0</v>
      </c>
      <c r="AX86">
        <f t="shared" si="4"/>
        <v>1</v>
      </c>
      <c r="AY86">
        <f t="shared" si="4"/>
        <v>1</v>
      </c>
      <c r="AZ86">
        <f t="shared" si="4"/>
        <v>0</v>
      </c>
      <c r="BA86">
        <f t="shared" si="4"/>
        <v>0</v>
      </c>
      <c r="BB86">
        <f t="shared" si="4"/>
        <v>1</v>
      </c>
      <c r="BC86">
        <f t="shared" si="4"/>
        <v>1</v>
      </c>
      <c r="BD86">
        <f t="shared" si="4"/>
        <v>0</v>
      </c>
      <c r="BE86">
        <f t="shared" si="4"/>
        <v>0</v>
      </c>
      <c r="BF86">
        <f t="shared" si="4"/>
        <v>1</v>
      </c>
      <c r="BG86">
        <f t="shared" si="4"/>
        <v>0</v>
      </c>
      <c r="BH86">
        <f t="shared" si="4"/>
        <v>2</v>
      </c>
      <c r="BI86">
        <f t="shared" si="4"/>
        <v>0</v>
      </c>
      <c r="BJ86">
        <f t="shared" si="4"/>
        <v>2</v>
      </c>
      <c r="BK86">
        <f t="shared" si="4"/>
        <v>5</v>
      </c>
      <c r="BL86">
        <f t="shared" si="4"/>
        <v>0</v>
      </c>
      <c r="BM86">
        <f t="shared" si="4"/>
        <v>0</v>
      </c>
      <c r="BN86">
        <f t="shared" si="4"/>
        <v>0</v>
      </c>
      <c r="BO86">
        <f t="shared" si="4"/>
        <v>0</v>
      </c>
      <c r="BP86">
        <f t="shared" si="4"/>
        <v>0</v>
      </c>
      <c r="BQ86">
        <f t="shared" ref="BQ86:BV86" si="5">IFERROR(VLOOKUP($B86,$A$8:$BV$70,BQ$88,FALSE),0)</f>
        <v>0</v>
      </c>
      <c r="BR86">
        <f t="shared" si="5"/>
        <v>1</v>
      </c>
      <c r="BS86">
        <f t="shared" si="5"/>
        <v>4</v>
      </c>
      <c r="BT86">
        <f t="shared" si="5"/>
        <v>0</v>
      </c>
      <c r="BU86">
        <f t="shared" si="5"/>
        <v>0</v>
      </c>
      <c r="BV86">
        <f t="shared" si="5"/>
        <v>0</v>
      </c>
    </row>
    <row r="87" spans="1:74" x14ac:dyDescent="0.2">
      <c r="C87" t="s">
        <v>399</v>
      </c>
      <c r="D87">
        <f>SUM(D8:D83)</f>
        <v>54</v>
      </c>
      <c r="G87">
        <f t="shared" ref="G87:BQ87" si="6">SUM(G8:G83)</f>
        <v>3</v>
      </c>
      <c r="H87">
        <f t="shared" si="6"/>
        <v>6</v>
      </c>
      <c r="I87">
        <f t="shared" si="6"/>
        <v>10</v>
      </c>
      <c r="J87">
        <f t="shared" si="6"/>
        <v>8</v>
      </c>
      <c r="K87">
        <f t="shared" si="6"/>
        <v>14</v>
      </c>
      <c r="L87">
        <f t="shared" si="6"/>
        <v>9</v>
      </c>
      <c r="M87">
        <f t="shared" si="6"/>
        <v>1</v>
      </c>
      <c r="N87">
        <f t="shared" si="6"/>
        <v>3</v>
      </c>
      <c r="O87">
        <f t="shared" si="6"/>
        <v>0</v>
      </c>
      <c r="P87">
        <f t="shared" si="6"/>
        <v>35</v>
      </c>
      <c r="Q87">
        <f t="shared" si="6"/>
        <v>19</v>
      </c>
      <c r="R87">
        <f t="shared" si="6"/>
        <v>0</v>
      </c>
      <c r="S87">
        <f t="shared" si="6"/>
        <v>6</v>
      </c>
      <c r="T87">
        <f t="shared" si="6"/>
        <v>12</v>
      </c>
      <c r="U87">
        <f t="shared" si="6"/>
        <v>1</v>
      </c>
      <c r="V87">
        <f t="shared" si="6"/>
        <v>11</v>
      </c>
      <c r="W87">
        <f t="shared" si="6"/>
        <v>3</v>
      </c>
      <c r="X87">
        <f t="shared" si="6"/>
        <v>1</v>
      </c>
      <c r="Y87">
        <f t="shared" si="6"/>
        <v>6</v>
      </c>
      <c r="Z87">
        <f t="shared" si="6"/>
        <v>1</v>
      </c>
      <c r="AA87">
        <f t="shared" si="6"/>
        <v>0</v>
      </c>
      <c r="AB87">
        <f t="shared" si="6"/>
        <v>15</v>
      </c>
      <c r="AC87">
        <f t="shared" si="6"/>
        <v>1</v>
      </c>
      <c r="AD87">
        <f t="shared" si="6"/>
        <v>0</v>
      </c>
      <c r="AE87">
        <f t="shared" si="6"/>
        <v>0</v>
      </c>
      <c r="AF87">
        <f t="shared" si="6"/>
        <v>0</v>
      </c>
      <c r="AG87">
        <f t="shared" si="6"/>
        <v>2</v>
      </c>
      <c r="AH87">
        <f t="shared" si="6"/>
        <v>0</v>
      </c>
      <c r="AI87">
        <f t="shared" si="6"/>
        <v>6</v>
      </c>
      <c r="AJ87">
        <f t="shared" si="6"/>
        <v>3</v>
      </c>
      <c r="AK87">
        <f t="shared" si="6"/>
        <v>0</v>
      </c>
      <c r="AL87">
        <f t="shared" si="6"/>
        <v>8</v>
      </c>
      <c r="AM87">
        <f t="shared" si="6"/>
        <v>1</v>
      </c>
      <c r="AN87">
        <f t="shared" si="6"/>
        <v>0</v>
      </c>
      <c r="AO87">
        <f t="shared" si="6"/>
        <v>0</v>
      </c>
      <c r="AP87">
        <f t="shared" si="6"/>
        <v>4</v>
      </c>
      <c r="AQ87">
        <f t="shared" si="6"/>
        <v>7</v>
      </c>
      <c r="AR87">
        <f t="shared" si="6"/>
        <v>6</v>
      </c>
      <c r="AS87">
        <f t="shared" si="6"/>
        <v>2</v>
      </c>
      <c r="AT87">
        <f t="shared" si="6"/>
        <v>2</v>
      </c>
      <c r="AU87">
        <f t="shared" si="6"/>
        <v>7</v>
      </c>
      <c r="AV87">
        <f t="shared" si="6"/>
        <v>2</v>
      </c>
      <c r="AW87">
        <f t="shared" si="6"/>
        <v>13</v>
      </c>
      <c r="AX87">
        <f t="shared" si="6"/>
        <v>2</v>
      </c>
      <c r="AY87">
        <f t="shared" si="6"/>
        <v>4</v>
      </c>
      <c r="AZ87">
        <f t="shared" si="6"/>
        <v>2</v>
      </c>
      <c r="BA87">
        <f t="shared" si="6"/>
        <v>0</v>
      </c>
      <c r="BB87">
        <f t="shared" si="6"/>
        <v>3</v>
      </c>
      <c r="BC87">
        <f t="shared" si="6"/>
        <v>7</v>
      </c>
      <c r="BD87">
        <f t="shared" si="6"/>
        <v>9</v>
      </c>
      <c r="BE87">
        <f t="shared" si="6"/>
        <v>6</v>
      </c>
      <c r="BF87">
        <f t="shared" si="6"/>
        <v>6</v>
      </c>
      <c r="BG87">
        <f t="shared" si="6"/>
        <v>10</v>
      </c>
      <c r="BH87">
        <f t="shared" si="6"/>
        <v>4</v>
      </c>
      <c r="BI87">
        <f t="shared" si="6"/>
        <v>12</v>
      </c>
      <c r="BJ87">
        <f t="shared" si="6"/>
        <v>0</v>
      </c>
      <c r="BK87">
        <f t="shared" si="6"/>
        <v>6</v>
      </c>
      <c r="BL87">
        <f t="shared" si="6"/>
        <v>22</v>
      </c>
      <c r="BM87">
        <f t="shared" si="6"/>
        <v>2</v>
      </c>
      <c r="BN87">
        <f t="shared" si="6"/>
        <v>1</v>
      </c>
      <c r="BO87">
        <f t="shared" si="6"/>
        <v>0</v>
      </c>
      <c r="BP87">
        <f t="shared" si="6"/>
        <v>1</v>
      </c>
      <c r="BQ87">
        <f t="shared" si="6"/>
        <v>0</v>
      </c>
      <c r="BR87">
        <f t="shared" ref="BR87:BV87" si="7">SUM(BR8:BR83)</f>
        <v>0</v>
      </c>
      <c r="BS87">
        <f t="shared" si="7"/>
        <v>6</v>
      </c>
      <c r="BT87">
        <f t="shared" si="7"/>
        <v>12</v>
      </c>
      <c r="BU87">
        <f t="shared" si="7"/>
        <v>0</v>
      </c>
      <c r="BV87">
        <f t="shared" si="7"/>
        <v>0</v>
      </c>
    </row>
    <row r="88" spans="1:74"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21</v>
      </c>
      <c r="U88">
        <v>22</v>
      </c>
      <c r="V88">
        <v>23</v>
      </c>
      <c r="W88">
        <v>24</v>
      </c>
      <c r="X88">
        <v>25</v>
      </c>
      <c r="Y88">
        <v>26</v>
      </c>
      <c r="Z88">
        <v>27</v>
      </c>
      <c r="AA88">
        <v>28</v>
      </c>
      <c r="AB88">
        <v>29</v>
      </c>
      <c r="AC88">
        <v>30</v>
      </c>
      <c r="AD88">
        <v>31</v>
      </c>
      <c r="AE88">
        <v>32</v>
      </c>
      <c r="AF88">
        <v>33</v>
      </c>
      <c r="AG88">
        <v>34</v>
      </c>
      <c r="AH88">
        <v>35</v>
      </c>
      <c r="AI88">
        <v>36</v>
      </c>
      <c r="AJ88">
        <v>37</v>
      </c>
      <c r="AK88">
        <v>38</v>
      </c>
      <c r="AL88">
        <v>39</v>
      </c>
      <c r="AM88">
        <v>40</v>
      </c>
      <c r="AN88">
        <v>41</v>
      </c>
      <c r="AO88">
        <v>42</v>
      </c>
      <c r="AP88">
        <v>43</v>
      </c>
      <c r="AQ88">
        <v>44</v>
      </c>
      <c r="AR88">
        <v>45</v>
      </c>
      <c r="AS88">
        <v>46</v>
      </c>
      <c r="AT88">
        <v>47</v>
      </c>
      <c r="AU88">
        <v>48</v>
      </c>
      <c r="AV88">
        <v>49</v>
      </c>
      <c r="AW88">
        <v>50</v>
      </c>
      <c r="AX88">
        <v>51</v>
      </c>
      <c r="AY88">
        <v>52</v>
      </c>
      <c r="AZ88">
        <v>53</v>
      </c>
      <c r="BA88">
        <v>54</v>
      </c>
      <c r="BB88">
        <v>55</v>
      </c>
      <c r="BC88">
        <v>56</v>
      </c>
      <c r="BD88">
        <v>57</v>
      </c>
      <c r="BE88">
        <v>58</v>
      </c>
      <c r="BF88">
        <v>59</v>
      </c>
      <c r="BG88">
        <v>60</v>
      </c>
      <c r="BH88">
        <v>61</v>
      </c>
      <c r="BI88">
        <v>62</v>
      </c>
      <c r="BJ88">
        <v>63</v>
      </c>
      <c r="BK88">
        <v>64</v>
      </c>
      <c r="BL88">
        <v>65</v>
      </c>
      <c r="BM88">
        <v>66</v>
      </c>
      <c r="BN88">
        <v>67</v>
      </c>
      <c r="BO88">
        <v>68</v>
      </c>
      <c r="BP88">
        <v>69</v>
      </c>
      <c r="BQ88">
        <v>70</v>
      </c>
      <c r="BR88">
        <v>71</v>
      </c>
      <c r="BS88">
        <v>72</v>
      </c>
      <c r="BT88">
        <v>73</v>
      </c>
      <c r="BU88">
        <v>74</v>
      </c>
      <c r="BV88">
        <v>75</v>
      </c>
    </row>
    <row r="90" spans="1:74" x14ac:dyDescent="0.2">
      <c r="A90">
        <v>270000</v>
      </c>
      <c r="B90" t="s">
        <v>396</v>
      </c>
      <c r="C90" t="s">
        <v>409</v>
      </c>
      <c r="D90">
        <v>36</v>
      </c>
      <c r="E90">
        <v>0.78999480358973595</v>
      </c>
      <c r="F90">
        <v>9.3015517196856106</v>
      </c>
      <c r="G90">
        <v>2</v>
      </c>
      <c r="H90">
        <v>4</v>
      </c>
      <c r="I90">
        <v>6</v>
      </c>
      <c r="J90">
        <v>5</v>
      </c>
      <c r="K90">
        <v>9</v>
      </c>
      <c r="L90">
        <v>6</v>
      </c>
      <c r="M90">
        <v>1</v>
      </c>
      <c r="N90">
        <v>3</v>
      </c>
      <c r="O90">
        <v>0</v>
      </c>
      <c r="P90">
        <v>24</v>
      </c>
      <c r="Q90">
        <v>12</v>
      </c>
      <c r="R90">
        <v>0</v>
      </c>
      <c r="S90">
        <v>11</v>
      </c>
      <c r="T90">
        <v>25</v>
      </c>
      <c r="U90">
        <v>1</v>
      </c>
      <c r="V90">
        <v>24</v>
      </c>
      <c r="W90">
        <v>7</v>
      </c>
      <c r="X90">
        <v>1</v>
      </c>
      <c r="Y90">
        <v>13</v>
      </c>
      <c r="Z90">
        <v>3</v>
      </c>
      <c r="AA90">
        <v>0</v>
      </c>
      <c r="AB90">
        <v>29</v>
      </c>
      <c r="AC90">
        <v>2</v>
      </c>
      <c r="AD90">
        <v>0</v>
      </c>
      <c r="AE90">
        <v>0</v>
      </c>
      <c r="AF90">
        <v>0</v>
      </c>
      <c r="AG90">
        <v>5</v>
      </c>
      <c r="AH90">
        <v>0</v>
      </c>
      <c r="AI90">
        <v>16</v>
      </c>
      <c r="AJ90">
        <v>5</v>
      </c>
      <c r="AK90">
        <v>0</v>
      </c>
      <c r="AL90">
        <v>12</v>
      </c>
      <c r="AM90">
        <v>1</v>
      </c>
      <c r="AN90">
        <v>2</v>
      </c>
      <c r="AO90">
        <v>0</v>
      </c>
      <c r="AP90">
        <v>3</v>
      </c>
      <c r="AQ90">
        <v>4</v>
      </c>
      <c r="AR90">
        <v>4</v>
      </c>
      <c r="AS90">
        <v>1</v>
      </c>
      <c r="AT90">
        <v>1</v>
      </c>
      <c r="AU90">
        <v>5</v>
      </c>
      <c r="AV90">
        <v>2</v>
      </c>
      <c r="AW90">
        <v>9</v>
      </c>
      <c r="AX90">
        <v>1</v>
      </c>
      <c r="AY90">
        <v>2</v>
      </c>
      <c r="AZ90">
        <v>1</v>
      </c>
      <c r="BA90">
        <v>0</v>
      </c>
      <c r="BB90">
        <v>3</v>
      </c>
      <c r="BC90">
        <v>5</v>
      </c>
      <c r="BD90">
        <v>6</v>
      </c>
      <c r="BE90">
        <v>5</v>
      </c>
      <c r="BF90">
        <v>4</v>
      </c>
      <c r="BG90">
        <v>6</v>
      </c>
      <c r="BH90">
        <v>3</v>
      </c>
      <c r="BI90">
        <v>7</v>
      </c>
      <c r="BJ90">
        <v>0</v>
      </c>
      <c r="BK90">
        <v>10</v>
      </c>
      <c r="BL90">
        <v>44</v>
      </c>
      <c r="BM90">
        <v>2</v>
      </c>
      <c r="BN90">
        <v>3</v>
      </c>
      <c r="BO90">
        <v>2</v>
      </c>
      <c r="BP90">
        <v>1</v>
      </c>
      <c r="BQ90">
        <v>0</v>
      </c>
      <c r="BR90">
        <v>0</v>
      </c>
      <c r="BS90">
        <v>13</v>
      </c>
      <c r="BT90">
        <v>22</v>
      </c>
      <c r="BU90">
        <v>1</v>
      </c>
      <c r="BV90">
        <v>0</v>
      </c>
    </row>
    <row r="91" spans="1:74" x14ac:dyDescent="0.2">
      <c r="B91" t="s">
        <v>513</v>
      </c>
    </row>
    <row r="92" spans="1:74" x14ac:dyDescent="0.2">
      <c r="D92">
        <f>D87-D85-D86</f>
        <v>36</v>
      </c>
    </row>
    <row r="100" spans="1:6" s="147" customFormat="1" x14ac:dyDescent="0.2"/>
    <row r="101" spans="1:6" x14ac:dyDescent="0.2">
      <c r="A101" s="52">
        <v>271004</v>
      </c>
      <c r="B101" s="52" t="s">
        <v>172</v>
      </c>
      <c r="C101" s="52" t="s">
        <v>468</v>
      </c>
      <c r="D101" s="52">
        <v>22</v>
      </c>
      <c r="E101" s="52">
        <v>1.5616781225221701</v>
      </c>
      <c r="F101" s="52">
        <v>18.387500474857799</v>
      </c>
    </row>
    <row r="102" spans="1:6" x14ac:dyDescent="0.2">
      <c r="A102" s="52">
        <v>271021</v>
      </c>
      <c r="B102" s="52" t="s">
        <v>468</v>
      </c>
      <c r="C102" s="52" t="s">
        <v>612</v>
      </c>
      <c r="D102" s="52">
        <v>1</v>
      </c>
      <c r="E102" s="52">
        <v>1.82385234091448</v>
      </c>
      <c r="F102" s="52">
        <v>21.474390465606</v>
      </c>
    </row>
    <row r="103" spans="1:6" x14ac:dyDescent="0.2">
      <c r="A103" s="52">
        <v>271039</v>
      </c>
      <c r="B103" s="52" t="s">
        <v>468</v>
      </c>
      <c r="C103" s="52" t="s">
        <v>613</v>
      </c>
      <c r="D103" s="52">
        <v>1</v>
      </c>
      <c r="E103" s="52">
        <v>2.4272433796936799</v>
      </c>
      <c r="F103" s="52">
        <v>28.578833341554599</v>
      </c>
    </row>
    <row r="104" spans="1:6" x14ac:dyDescent="0.2">
      <c r="A104" s="52">
        <v>271063</v>
      </c>
      <c r="B104" s="52" t="s">
        <v>468</v>
      </c>
      <c r="C104" s="52" t="s">
        <v>615</v>
      </c>
      <c r="D104" s="52">
        <v>1</v>
      </c>
      <c r="E104" s="52">
        <v>1.81738877580692</v>
      </c>
      <c r="F104" s="52">
        <v>21.398287199016998</v>
      </c>
    </row>
    <row r="105" spans="1:6" x14ac:dyDescent="0.2">
      <c r="A105" s="52">
        <v>271098</v>
      </c>
      <c r="B105" s="52" t="s">
        <v>468</v>
      </c>
      <c r="C105" s="52" t="s">
        <v>644</v>
      </c>
      <c r="D105" s="52">
        <v>1</v>
      </c>
      <c r="E105" s="52">
        <v>2.3133689592153099</v>
      </c>
      <c r="F105" s="52">
        <v>27.238053874631799</v>
      </c>
    </row>
    <row r="106" spans="1:6" x14ac:dyDescent="0.2">
      <c r="A106" s="52">
        <v>271110</v>
      </c>
      <c r="B106" s="52" t="s">
        <v>468</v>
      </c>
      <c r="C106" s="52" t="s">
        <v>618</v>
      </c>
      <c r="D106" s="52">
        <v>2</v>
      </c>
      <c r="E106" s="52">
        <v>5.7360828290360502</v>
      </c>
      <c r="F106" s="52">
        <v>67.537749438650295</v>
      </c>
    </row>
    <row r="107" spans="1:6" x14ac:dyDescent="0.2">
      <c r="A107" s="52">
        <v>271136</v>
      </c>
      <c r="B107" s="52" t="s">
        <v>468</v>
      </c>
      <c r="C107" s="52" t="s">
        <v>619</v>
      </c>
      <c r="D107" s="52">
        <v>1</v>
      </c>
      <c r="E107" s="52">
        <v>2.0293443188505802</v>
      </c>
      <c r="F107" s="52">
        <v>23.893892786466498</v>
      </c>
    </row>
    <row r="108" spans="1:6" x14ac:dyDescent="0.2">
      <c r="A108" s="52">
        <v>271144</v>
      </c>
      <c r="B108" s="52" t="s">
        <v>468</v>
      </c>
      <c r="C108" s="52" t="s">
        <v>620</v>
      </c>
      <c r="D108" s="52">
        <v>1</v>
      </c>
      <c r="E108" s="52">
        <v>1.1559223682537501</v>
      </c>
      <c r="F108" s="52">
        <v>13.6100536907296</v>
      </c>
    </row>
    <row r="109" spans="1:6" x14ac:dyDescent="0.2">
      <c r="A109" s="52">
        <v>271152</v>
      </c>
      <c r="B109" s="52" t="s">
        <v>468</v>
      </c>
      <c r="C109" s="52" t="s">
        <v>621</v>
      </c>
      <c r="D109" s="52">
        <v>1</v>
      </c>
      <c r="E109" s="52">
        <v>2.2506808309513602</v>
      </c>
      <c r="F109" s="52">
        <v>26.499951719266001</v>
      </c>
    </row>
    <row r="110" spans="1:6" x14ac:dyDescent="0.2">
      <c r="A110" s="52">
        <v>271187</v>
      </c>
      <c r="B110" s="52" t="s">
        <v>468</v>
      </c>
      <c r="C110" s="52" t="s">
        <v>624</v>
      </c>
      <c r="D110" s="52">
        <v>2</v>
      </c>
      <c r="E110" s="52">
        <v>2.2422027399717499</v>
      </c>
      <c r="F110" s="52">
        <v>26.400129035151199</v>
      </c>
    </row>
    <row r="111" spans="1:6" x14ac:dyDescent="0.2">
      <c r="A111" s="52">
        <v>271209</v>
      </c>
      <c r="B111" s="52" t="s">
        <v>468</v>
      </c>
      <c r="C111" s="52" t="s">
        <v>625</v>
      </c>
      <c r="D111" s="52">
        <v>1</v>
      </c>
      <c r="E111" s="52">
        <v>1.23670541676973</v>
      </c>
      <c r="F111" s="52">
        <v>14.5612089393855</v>
      </c>
    </row>
    <row r="112" spans="1:6" x14ac:dyDescent="0.2">
      <c r="A112" s="52">
        <v>271217</v>
      </c>
      <c r="B112" s="52" t="s">
        <v>468</v>
      </c>
      <c r="C112" s="52" t="s">
        <v>626</v>
      </c>
      <c r="D112" s="52">
        <v>1</v>
      </c>
      <c r="E112" s="52">
        <v>1.4547993831650601</v>
      </c>
      <c r="F112" s="52">
        <v>17.1290895114596</v>
      </c>
    </row>
    <row r="113" spans="1:6" x14ac:dyDescent="0.2">
      <c r="A113" s="52">
        <v>271225</v>
      </c>
      <c r="B113" s="52" t="s">
        <v>468</v>
      </c>
      <c r="C113" s="52" t="s">
        <v>627</v>
      </c>
      <c r="D113" s="52">
        <v>1</v>
      </c>
      <c r="E113" s="52">
        <v>2.2726239716376502</v>
      </c>
      <c r="F113" s="52">
        <v>26.758314504765899</v>
      </c>
    </row>
    <row r="114" spans="1:6" x14ac:dyDescent="0.2">
      <c r="A114" s="52">
        <v>271233</v>
      </c>
      <c r="B114" s="52" t="s">
        <v>468</v>
      </c>
      <c r="C114" s="52" t="s">
        <v>628</v>
      </c>
      <c r="D114" s="52">
        <v>2</v>
      </c>
      <c r="E114" s="52">
        <v>2.2062879205736299</v>
      </c>
      <c r="F114" s="52">
        <v>25.977261000302502</v>
      </c>
    </row>
    <row r="115" spans="1:6" x14ac:dyDescent="0.2">
      <c r="A115" s="52">
        <v>271241</v>
      </c>
      <c r="B115" s="52" t="s">
        <v>468</v>
      </c>
      <c r="C115" s="52" t="s">
        <v>645</v>
      </c>
      <c r="D115" s="52">
        <v>2</v>
      </c>
      <c r="E115" s="52">
        <v>3.3856414944221598</v>
      </c>
      <c r="F115" s="52">
        <v>39.863198240777002</v>
      </c>
    </row>
    <row r="116" spans="1:6" x14ac:dyDescent="0.2">
      <c r="A116" s="52">
        <v>271268</v>
      </c>
      <c r="B116" s="52" t="s">
        <v>468</v>
      </c>
      <c r="C116" s="52" t="s">
        <v>630</v>
      </c>
      <c r="D116" s="52">
        <v>1</v>
      </c>
      <c r="E116" s="52">
        <v>0.99255583126550895</v>
      </c>
      <c r="F116" s="52">
        <v>11.686544464900299</v>
      </c>
    </row>
    <row r="117" spans="1:6" x14ac:dyDescent="0.2">
      <c r="A117" s="52">
        <v>271276</v>
      </c>
      <c r="B117" s="52" t="s">
        <v>468</v>
      </c>
      <c r="C117" s="52" t="s">
        <v>641</v>
      </c>
      <c r="D117" s="52">
        <v>2</v>
      </c>
      <c r="E117" s="52">
        <v>2.89825669859579</v>
      </c>
      <c r="F117" s="52">
        <v>34.124635322176303</v>
      </c>
    </row>
    <row r="118" spans="1:6" x14ac:dyDescent="0.2">
      <c r="A118" s="52">
        <v>271284</v>
      </c>
      <c r="B118" s="52" t="s">
        <v>468</v>
      </c>
      <c r="C118" s="52" t="s">
        <v>631</v>
      </c>
      <c r="D118" s="52">
        <v>1</v>
      </c>
      <c r="E118" s="52">
        <v>1.7290567995158601</v>
      </c>
      <c r="F118" s="52">
        <v>20.358249413654502</v>
      </c>
    </row>
    <row r="119" spans="1:6" x14ac:dyDescent="0.2">
      <c r="A119" s="52">
        <v>271403</v>
      </c>
      <c r="B119" s="52" t="s">
        <v>173</v>
      </c>
      <c r="C119" s="52" t="s">
        <v>468</v>
      </c>
      <c r="D119" s="52">
        <v>4</v>
      </c>
      <c r="E119" s="52">
        <v>0.92949760654366298</v>
      </c>
      <c r="F119" s="52">
        <v>10.944084722207601</v>
      </c>
    </row>
    <row r="120" spans="1:6" x14ac:dyDescent="0.2">
      <c r="A120" s="52">
        <v>271411</v>
      </c>
      <c r="B120" s="52" t="s">
        <v>468</v>
      </c>
      <c r="C120" s="52" t="s">
        <v>632</v>
      </c>
      <c r="D120" s="52">
        <v>1</v>
      </c>
      <c r="E120" s="52">
        <v>1.3410038755011999</v>
      </c>
      <c r="F120" s="52">
        <v>15.7892391792883</v>
      </c>
    </row>
    <row r="121" spans="1:6" x14ac:dyDescent="0.2">
      <c r="A121" s="52">
        <v>271438</v>
      </c>
      <c r="B121" s="52" t="s">
        <v>468</v>
      </c>
      <c r="C121" s="52" t="s">
        <v>633</v>
      </c>
      <c r="D121" s="52">
        <v>2</v>
      </c>
      <c r="E121" s="52">
        <v>4.4348848038672202</v>
      </c>
      <c r="F121" s="52">
        <v>52.217192045533402</v>
      </c>
    </row>
    <row r="122" spans="1:6" x14ac:dyDescent="0.2">
      <c r="A122" s="52">
        <v>271462</v>
      </c>
      <c r="B122" s="52" t="s">
        <v>468</v>
      </c>
      <c r="C122" s="52" t="s">
        <v>636</v>
      </c>
      <c r="D122" s="52">
        <v>1</v>
      </c>
      <c r="E122" s="52">
        <v>1.19610071167992</v>
      </c>
      <c r="F122" s="52">
        <v>14.083121282683001</v>
      </c>
    </row>
    <row r="123" spans="1:6" x14ac:dyDescent="0.2">
      <c r="A123" s="52">
        <v>272027</v>
      </c>
      <c r="B123" s="52" t="s">
        <v>253</v>
      </c>
      <c r="C123" s="52" t="s">
        <v>468</v>
      </c>
      <c r="D123" s="52">
        <v>1</v>
      </c>
      <c r="E123" s="52">
        <v>1.0071609140992499</v>
      </c>
      <c r="F123" s="52">
        <v>11.858507536975001</v>
      </c>
    </row>
    <row r="124" spans="1:6" x14ac:dyDescent="0.2">
      <c r="A124" s="52">
        <v>272051</v>
      </c>
      <c r="B124" s="52" t="s">
        <v>176</v>
      </c>
      <c r="C124" s="52" t="s">
        <v>468</v>
      </c>
      <c r="D124" s="52">
        <v>2</v>
      </c>
      <c r="E124" s="52">
        <v>1.0111836916294199</v>
      </c>
      <c r="F124" s="52">
        <v>11.9058724982174</v>
      </c>
    </row>
    <row r="125" spans="1:6" x14ac:dyDescent="0.2">
      <c r="A125" s="52">
        <v>272060</v>
      </c>
      <c r="B125" s="52" t="s">
        <v>262</v>
      </c>
      <c r="C125" s="52" t="s">
        <v>468</v>
      </c>
      <c r="D125" s="52">
        <v>1</v>
      </c>
      <c r="E125" s="52">
        <v>2.5951108112316401</v>
      </c>
      <c r="F125" s="52">
        <v>30.555336970953199</v>
      </c>
    </row>
    <row r="126" spans="1:6" x14ac:dyDescent="0.2">
      <c r="A126" s="52">
        <v>272078</v>
      </c>
      <c r="B126" s="52" t="s">
        <v>177</v>
      </c>
      <c r="C126" s="52" t="s">
        <v>468</v>
      </c>
      <c r="D126" s="52">
        <v>1</v>
      </c>
      <c r="E126" s="52">
        <v>0.54714173159415203</v>
      </c>
      <c r="F126" s="52">
        <v>6.4421526461892098</v>
      </c>
    </row>
    <row r="127" spans="1:6" x14ac:dyDescent="0.2">
      <c r="A127" s="52">
        <v>272086</v>
      </c>
      <c r="B127" s="52" t="s">
        <v>178</v>
      </c>
      <c r="C127" s="52" t="s">
        <v>468</v>
      </c>
      <c r="D127" s="52">
        <v>1</v>
      </c>
      <c r="E127" s="52">
        <v>2.3006487829567899</v>
      </c>
      <c r="F127" s="52">
        <v>27.0882840573945</v>
      </c>
    </row>
    <row r="128" spans="1:6" x14ac:dyDescent="0.2">
      <c r="A128" s="52">
        <v>272094</v>
      </c>
      <c r="B128" s="52" t="s">
        <v>179</v>
      </c>
      <c r="C128" s="52" t="s">
        <v>468</v>
      </c>
      <c r="D128" s="52">
        <v>1</v>
      </c>
      <c r="E128" s="52">
        <v>1.36193394620361</v>
      </c>
      <c r="F128" s="52">
        <v>16.035673882719902</v>
      </c>
    </row>
    <row r="129" spans="1:6" x14ac:dyDescent="0.2">
      <c r="A129" s="52">
        <v>272108</v>
      </c>
      <c r="B129" s="52" t="s">
        <v>180</v>
      </c>
      <c r="C129" s="52" t="s">
        <v>468</v>
      </c>
      <c r="D129" s="52">
        <v>2</v>
      </c>
      <c r="E129" s="52">
        <v>0.96587094998237299</v>
      </c>
      <c r="F129" s="52">
        <v>11.372351507856999</v>
      </c>
    </row>
    <row r="130" spans="1:6" x14ac:dyDescent="0.2">
      <c r="A130" s="52">
        <v>272124</v>
      </c>
      <c r="B130" s="52" t="s">
        <v>182</v>
      </c>
      <c r="C130" s="52" t="s">
        <v>468</v>
      </c>
      <c r="D130" s="52">
        <v>3</v>
      </c>
      <c r="E130" s="52">
        <v>2.17654698076658</v>
      </c>
      <c r="F130" s="52">
        <v>25.627085418703299</v>
      </c>
    </row>
    <row r="131" spans="1:6" x14ac:dyDescent="0.2">
      <c r="A131" s="52">
        <v>272141</v>
      </c>
      <c r="B131" s="52" t="s">
        <v>272</v>
      </c>
      <c r="C131" s="52" t="s">
        <v>468</v>
      </c>
      <c r="D131" s="52">
        <v>1</v>
      </c>
      <c r="E131" s="52">
        <v>1.73771004570177</v>
      </c>
      <c r="F131" s="52">
        <v>20.460134409069301</v>
      </c>
    </row>
    <row r="132" spans="1:6" x14ac:dyDescent="0.2">
      <c r="A132" s="52">
        <v>272175</v>
      </c>
      <c r="B132" s="52" t="s">
        <v>186</v>
      </c>
      <c r="C132" s="52" t="s">
        <v>468</v>
      </c>
      <c r="D132" s="52">
        <v>2</v>
      </c>
      <c r="E132" s="52">
        <v>3.2740726189306901</v>
      </c>
      <c r="F132" s="52">
        <v>38.5495647067645</v>
      </c>
    </row>
    <row r="133" spans="1:6" x14ac:dyDescent="0.2">
      <c r="A133" s="52">
        <v>272230</v>
      </c>
      <c r="B133" s="52" t="s">
        <v>171</v>
      </c>
      <c r="C133" s="52" t="s">
        <v>468</v>
      </c>
      <c r="D133" s="52">
        <v>2</v>
      </c>
      <c r="E133" s="52">
        <v>3.30371006640457</v>
      </c>
      <c r="F133" s="52">
        <v>38.898521749602203</v>
      </c>
    </row>
    <row r="178" spans="1:6" x14ac:dyDescent="0.2">
      <c r="B178">
        <v>271004</v>
      </c>
      <c r="C178" t="s">
        <v>249</v>
      </c>
      <c r="D178">
        <v>22</v>
      </c>
      <c r="E178">
        <v>1.5616781225221701</v>
      </c>
      <c r="F178">
        <v>18.387500474857799</v>
      </c>
    </row>
    <row r="179" spans="1:6" x14ac:dyDescent="0.2">
      <c r="B179">
        <v>271403</v>
      </c>
      <c r="C179" t="s">
        <v>251</v>
      </c>
      <c r="D179">
        <v>4</v>
      </c>
      <c r="E179">
        <v>0.92949760654366298</v>
      </c>
      <c r="F179">
        <v>10.944084722207601</v>
      </c>
    </row>
    <row r="180" spans="1:6" x14ac:dyDescent="0.2">
      <c r="B180" s="52"/>
      <c r="C180" t="s">
        <v>399</v>
      </c>
      <c r="D180">
        <v>69</v>
      </c>
    </row>
    <row r="181" spans="1:6" x14ac:dyDescent="0.2">
      <c r="A181">
        <v>1</v>
      </c>
      <c r="B181" s="52">
        <v>2</v>
      </c>
      <c r="C181">
        <v>3</v>
      </c>
      <c r="D181">
        <v>4</v>
      </c>
      <c r="E181">
        <v>5</v>
      </c>
      <c r="F181">
        <v>6</v>
      </c>
    </row>
    <row r="183" spans="1:6" x14ac:dyDescent="0.2">
      <c r="A183">
        <v>270000</v>
      </c>
      <c r="B183" t="s">
        <v>313</v>
      </c>
      <c r="C183" t="s">
        <v>409</v>
      </c>
      <c r="D183">
        <v>43</v>
      </c>
      <c r="E183">
        <v>0.94238292700192305</v>
      </c>
      <c r="F183">
        <v>11.0957989792162</v>
      </c>
    </row>
  </sheetData>
  <phoneticPr fontId="1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W183"/>
  <sheetViews>
    <sheetView topLeftCell="A75" workbookViewId="0">
      <selection activeCell="C90" sqref="C90:BV90"/>
    </sheetView>
  </sheetViews>
  <sheetFormatPr defaultRowHeight="13.2" x14ac:dyDescent="0.2"/>
  <cols>
    <col min="2" max="2" width="17" customWidth="1"/>
  </cols>
  <sheetData>
    <row r="1" spans="1:74" x14ac:dyDescent="0.2">
      <c r="A1" s="145" t="s">
        <v>356</v>
      </c>
      <c r="B1" s="145"/>
      <c r="C1" s="145" t="str">
        <f>""&amp;市町村別自殺者集計表!Q7&amp;市町村別自殺者集計表!R7&amp;"年2月暫定値"</f>
        <v>令和5年2月暫定値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令和5年2月暫定値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令和5年2月暫定値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56</v>
      </c>
      <c r="E8" s="52">
        <v>2.0426125452155999</v>
      </c>
      <c r="F8" s="52">
        <v>26.626913535846199</v>
      </c>
      <c r="G8" s="52">
        <v>1</v>
      </c>
      <c r="H8" s="52">
        <v>6</v>
      </c>
      <c r="I8" s="52">
        <v>11</v>
      </c>
      <c r="J8" s="52">
        <v>11</v>
      </c>
      <c r="K8" s="52">
        <v>14</v>
      </c>
      <c r="L8" s="52">
        <v>4</v>
      </c>
      <c r="M8" s="52">
        <v>5</v>
      </c>
      <c r="N8" s="52">
        <v>4</v>
      </c>
      <c r="O8" s="52">
        <v>0</v>
      </c>
      <c r="P8" s="52">
        <v>26</v>
      </c>
      <c r="Q8" s="52">
        <v>30</v>
      </c>
      <c r="R8" s="52">
        <v>0</v>
      </c>
      <c r="S8" s="52">
        <v>20</v>
      </c>
      <c r="T8" s="52">
        <v>34</v>
      </c>
      <c r="U8" s="52">
        <v>0</v>
      </c>
      <c r="V8" s="52">
        <v>34</v>
      </c>
      <c r="W8" s="52">
        <v>3</v>
      </c>
      <c r="X8" s="52">
        <v>9</v>
      </c>
      <c r="Y8" s="52">
        <v>16</v>
      </c>
      <c r="Z8" s="52">
        <v>6</v>
      </c>
      <c r="AA8" s="52">
        <v>2</v>
      </c>
      <c r="AB8" s="52">
        <v>35</v>
      </c>
      <c r="AC8" s="52">
        <v>5</v>
      </c>
      <c r="AD8" s="52">
        <v>4</v>
      </c>
      <c r="AE8" s="52">
        <v>3</v>
      </c>
      <c r="AF8" s="52">
        <v>3</v>
      </c>
      <c r="AG8" s="52">
        <v>6</v>
      </c>
      <c r="AH8" s="52">
        <v>0</v>
      </c>
      <c r="AI8" s="52">
        <v>28</v>
      </c>
      <c r="AJ8" s="52">
        <v>3</v>
      </c>
      <c r="AK8" s="52">
        <v>4</v>
      </c>
      <c r="AL8" s="52">
        <v>14</v>
      </c>
      <c r="AM8" s="52">
        <v>3</v>
      </c>
      <c r="AN8" s="52">
        <v>4</v>
      </c>
      <c r="AO8" s="52">
        <v>0</v>
      </c>
      <c r="AP8" s="52">
        <v>2</v>
      </c>
      <c r="AQ8" s="52">
        <v>1</v>
      </c>
      <c r="AR8" s="52">
        <v>4</v>
      </c>
      <c r="AS8" s="52">
        <v>3</v>
      </c>
      <c r="AT8" s="52">
        <v>2</v>
      </c>
      <c r="AU8" s="52">
        <v>5</v>
      </c>
      <c r="AV8" s="52">
        <v>3</v>
      </c>
      <c r="AW8" s="52">
        <v>2</v>
      </c>
      <c r="AX8" s="52">
        <v>4</v>
      </c>
      <c r="AY8" s="52">
        <v>5</v>
      </c>
      <c r="AZ8" s="52">
        <v>4</v>
      </c>
      <c r="BA8" s="52">
        <v>4</v>
      </c>
      <c r="BB8" s="52">
        <v>17</v>
      </c>
      <c r="BC8" s="52">
        <v>9</v>
      </c>
      <c r="BD8" s="52">
        <v>6</v>
      </c>
      <c r="BE8" s="52">
        <v>10</v>
      </c>
      <c r="BF8" s="52">
        <v>5</v>
      </c>
      <c r="BG8" s="52">
        <v>9</v>
      </c>
      <c r="BH8" s="52">
        <v>7</v>
      </c>
      <c r="BI8" s="52">
        <v>9</v>
      </c>
      <c r="BJ8" s="52">
        <v>1</v>
      </c>
      <c r="BK8" s="52">
        <v>11</v>
      </c>
      <c r="BL8" s="52">
        <v>35</v>
      </c>
      <c r="BM8" s="52">
        <v>27</v>
      </c>
      <c r="BN8" s="52">
        <v>10</v>
      </c>
      <c r="BO8" s="52">
        <v>3</v>
      </c>
      <c r="BP8" s="52">
        <v>0</v>
      </c>
      <c r="BQ8" s="52">
        <v>4</v>
      </c>
      <c r="BR8" s="52">
        <v>3</v>
      </c>
      <c r="BS8" s="52">
        <v>12</v>
      </c>
      <c r="BT8" s="52">
        <v>42</v>
      </c>
      <c r="BU8" s="52">
        <v>2</v>
      </c>
      <c r="BV8" s="52">
        <v>0</v>
      </c>
    </row>
    <row r="9" spans="1:74" s="52" customFormat="1" x14ac:dyDescent="0.2">
      <c r="A9" s="52">
        <v>271021</v>
      </c>
      <c r="B9" s="52" t="s">
        <v>468</v>
      </c>
      <c r="C9" s="52" t="s">
        <v>612</v>
      </c>
      <c r="D9" s="52">
        <v>3</v>
      </c>
      <c r="E9" s="52">
        <v>2.8478399134256698</v>
      </c>
      <c r="F9" s="52">
        <v>37.123627442870301</v>
      </c>
      <c r="G9" s="52">
        <v>0</v>
      </c>
      <c r="H9" s="52">
        <v>0</v>
      </c>
      <c r="I9" s="52">
        <v>3</v>
      </c>
      <c r="J9" s="52">
        <v>0</v>
      </c>
      <c r="K9" s="52">
        <v>0</v>
      </c>
      <c r="L9" s="52">
        <v>0</v>
      </c>
      <c r="M9" s="52">
        <v>0</v>
      </c>
      <c r="N9" s="52">
        <v>0</v>
      </c>
      <c r="O9" s="52">
        <v>0</v>
      </c>
      <c r="P9" s="52">
        <v>1</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1</v>
      </c>
      <c r="AV9" s="52">
        <v>0</v>
      </c>
      <c r="AW9" s="52">
        <v>1</v>
      </c>
      <c r="AX9" s="52">
        <v>0</v>
      </c>
      <c r="AY9" s="52">
        <v>1</v>
      </c>
      <c r="AZ9" s="52">
        <v>0</v>
      </c>
      <c r="BA9" s="52">
        <v>0</v>
      </c>
      <c r="BB9" s="52">
        <v>0</v>
      </c>
      <c r="BC9" s="52">
        <v>0</v>
      </c>
      <c r="BD9" s="52">
        <v>0</v>
      </c>
      <c r="BE9" s="52">
        <v>0</v>
      </c>
      <c r="BF9" s="52">
        <v>0</v>
      </c>
      <c r="BG9" s="52">
        <v>0</v>
      </c>
      <c r="BH9" s="52">
        <v>1</v>
      </c>
      <c r="BI9" s="52">
        <v>2</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468</v>
      </c>
      <c r="C10" s="52" t="s">
        <v>613</v>
      </c>
      <c r="D10" s="52">
        <v>1</v>
      </c>
      <c r="E10" s="52">
        <v>1.2626422050783499</v>
      </c>
      <c r="F10" s="52">
        <v>16.459443030485598</v>
      </c>
      <c r="G10" s="52">
        <v>0</v>
      </c>
      <c r="H10" s="52">
        <v>0</v>
      </c>
      <c r="I10" s="52">
        <v>0</v>
      </c>
      <c r="J10" s="52">
        <v>0</v>
      </c>
      <c r="K10" s="52">
        <v>1</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1</v>
      </c>
      <c r="AV10" s="52">
        <v>0</v>
      </c>
      <c r="AW10" s="52">
        <v>0</v>
      </c>
      <c r="AX10" s="52">
        <v>0</v>
      </c>
      <c r="AY10" s="52">
        <v>0</v>
      </c>
      <c r="AZ10" s="52">
        <v>0</v>
      </c>
      <c r="BA10" s="52">
        <v>0</v>
      </c>
      <c r="BB10" s="52">
        <v>0</v>
      </c>
      <c r="BC10" s="52">
        <v>0</v>
      </c>
      <c r="BD10" s="52">
        <v>0</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468</v>
      </c>
      <c r="C11" s="52" t="s">
        <v>614</v>
      </c>
      <c r="D11" s="52">
        <v>3</v>
      </c>
      <c r="E11" s="52">
        <v>4.5963627449478297</v>
      </c>
      <c r="F11" s="52">
        <v>59.916871496641399</v>
      </c>
      <c r="G11" s="52">
        <v>0</v>
      </c>
      <c r="H11" s="52">
        <v>1</v>
      </c>
      <c r="I11" s="52">
        <v>1</v>
      </c>
      <c r="J11" s="52">
        <v>1</v>
      </c>
      <c r="K11" s="52">
        <v>0</v>
      </c>
      <c r="L11" s="52">
        <v>0</v>
      </c>
      <c r="M11" s="52">
        <v>0</v>
      </c>
      <c r="N11" s="52">
        <v>0</v>
      </c>
      <c r="O11" s="52">
        <v>0</v>
      </c>
      <c r="P11" s="52">
        <v>3</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1</v>
      </c>
      <c r="AU11" s="52">
        <v>0</v>
      </c>
      <c r="AV11" s="52">
        <v>1</v>
      </c>
      <c r="AW11" s="52">
        <v>0</v>
      </c>
      <c r="AX11" s="52">
        <v>0</v>
      </c>
      <c r="AY11" s="52">
        <v>0</v>
      </c>
      <c r="AZ11" s="52">
        <v>0</v>
      </c>
      <c r="BA11" s="52">
        <v>1</v>
      </c>
      <c r="BB11" s="52">
        <v>0</v>
      </c>
      <c r="BC11" s="52">
        <v>0</v>
      </c>
      <c r="BD11" s="52">
        <v>0</v>
      </c>
      <c r="BE11" s="52">
        <v>0</v>
      </c>
      <c r="BF11" s="52">
        <v>0</v>
      </c>
      <c r="BG11" s="52">
        <v>2</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468</v>
      </c>
      <c r="C12" s="52" t="s">
        <v>615</v>
      </c>
      <c r="D12" s="52">
        <v>2</v>
      </c>
      <c r="E12" s="52">
        <v>1.8877897757305699</v>
      </c>
      <c r="F12" s="52">
        <v>24.6086881479164</v>
      </c>
      <c r="G12" s="52">
        <v>0</v>
      </c>
      <c r="H12" s="52">
        <v>1</v>
      </c>
      <c r="I12" s="52">
        <v>0</v>
      </c>
      <c r="J12" s="52">
        <v>1</v>
      </c>
      <c r="K12" s="52">
        <v>0</v>
      </c>
      <c r="L12" s="52">
        <v>0</v>
      </c>
      <c r="M12" s="52">
        <v>0</v>
      </c>
      <c r="N12" s="52">
        <v>0</v>
      </c>
      <c r="O12" s="52">
        <v>0</v>
      </c>
      <c r="P12" s="52">
        <v>2</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0</v>
      </c>
      <c r="AY12" s="52">
        <v>0</v>
      </c>
      <c r="AZ12" s="52">
        <v>1</v>
      </c>
      <c r="BA12" s="52">
        <v>0</v>
      </c>
      <c r="BB12" s="52">
        <v>0</v>
      </c>
      <c r="BC12" s="52">
        <v>0</v>
      </c>
      <c r="BD12" s="52">
        <v>1</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271080</v>
      </c>
      <c r="B13" s="52" t="s">
        <v>468</v>
      </c>
      <c r="C13" s="52" t="s">
        <v>617</v>
      </c>
      <c r="D13" s="52">
        <v>1</v>
      </c>
      <c r="E13" s="52">
        <v>1.5999232036862201</v>
      </c>
      <c r="F13" s="52">
        <v>20.8561417623383</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1</v>
      </c>
      <c r="AS13" s="52">
        <v>0</v>
      </c>
      <c r="AT13" s="52">
        <v>0</v>
      </c>
      <c r="AU13" s="52">
        <v>0</v>
      </c>
      <c r="AV13" s="52">
        <v>0</v>
      </c>
      <c r="AW13" s="52">
        <v>0</v>
      </c>
      <c r="AX13" s="52">
        <v>0</v>
      </c>
      <c r="AY13" s="52">
        <v>0</v>
      </c>
      <c r="AZ13" s="52">
        <v>0</v>
      </c>
      <c r="BA13" s="52">
        <v>0</v>
      </c>
      <c r="BB13" s="52">
        <v>0</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271110</v>
      </c>
      <c r="B14" s="52" t="s">
        <v>468</v>
      </c>
      <c r="C14" s="52" t="s">
        <v>618</v>
      </c>
      <c r="D14" s="52">
        <v>3</v>
      </c>
      <c r="E14" s="52">
        <v>4.0653711683876699</v>
      </c>
      <c r="F14" s="52">
        <v>52.995017016482201</v>
      </c>
      <c r="G14" s="52">
        <v>1</v>
      </c>
      <c r="H14" s="52">
        <v>1</v>
      </c>
      <c r="I14" s="52">
        <v>0</v>
      </c>
      <c r="J14" s="52">
        <v>0</v>
      </c>
      <c r="K14" s="52">
        <v>0</v>
      </c>
      <c r="L14" s="52">
        <v>1</v>
      </c>
      <c r="M14" s="52">
        <v>0</v>
      </c>
      <c r="N14" s="52">
        <v>0</v>
      </c>
      <c r="O14" s="52">
        <v>0</v>
      </c>
      <c r="P14" s="52">
        <v>0</v>
      </c>
      <c r="Q14" s="52">
        <v>3</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1</v>
      </c>
      <c r="AS14" s="52">
        <v>1</v>
      </c>
      <c r="AT14" s="52">
        <v>0</v>
      </c>
      <c r="AU14" s="52">
        <v>0</v>
      </c>
      <c r="AV14" s="52">
        <v>0</v>
      </c>
      <c r="AW14" s="52">
        <v>0</v>
      </c>
      <c r="AX14" s="52">
        <v>0</v>
      </c>
      <c r="AY14" s="52">
        <v>0</v>
      </c>
      <c r="AZ14" s="52">
        <v>0</v>
      </c>
      <c r="BA14" s="52">
        <v>0</v>
      </c>
      <c r="BB14" s="52">
        <v>0</v>
      </c>
      <c r="BC14" s="52">
        <v>1</v>
      </c>
      <c r="BD14" s="52">
        <v>0</v>
      </c>
      <c r="BE14" s="52">
        <v>0</v>
      </c>
      <c r="BF14" s="52">
        <v>1</v>
      </c>
      <c r="BG14" s="52">
        <v>0</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271136</v>
      </c>
      <c r="B15" s="52" t="s">
        <v>468</v>
      </c>
      <c r="C15" s="52" t="s">
        <v>619</v>
      </c>
      <c r="D15" s="52">
        <v>2</v>
      </c>
      <c r="E15" s="52">
        <v>2.0547171168209402</v>
      </c>
      <c r="F15" s="52">
        <v>26.784705272844398</v>
      </c>
      <c r="G15" s="52">
        <v>0</v>
      </c>
      <c r="H15" s="52">
        <v>0</v>
      </c>
      <c r="I15" s="52">
        <v>0</v>
      </c>
      <c r="J15" s="52">
        <v>1</v>
      </c>
      <c r="K15" s="52">
        <v>1</v>
      </c>
      <c r="L15" s="52">
        <v>0</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2</v>
      </c>
      <c r="BC15" s="52">
        <v>0</v>
      </c>
      <c r="BD15" s="52">
        <v>0</v>
      </c>
      <c r="BE15" s="52">
        <v>0</v>
      </c>
      <c r="BF15" s="52">
        <v>1</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271144</v>
      </c>
      <c r="B16" s="52" t="s">
        <v>468</v>
      </c>
      <c r="C16" s="52" t="s">
        <v>620</v>
      </c>
      <c r="D16" s="52">
        <v>7</v>
      </c>
      <c r="E16" s="52">
        <v>4.0897883826639703</v>
      </c>
      <c r="F16" s="52">
        <v>53.313312845441096</v>
      </c>
      <c r="G16" s="52">
        <v>0</v>
      </c>
      <c r="H16" s="52">
        <v>0</v>
      </c>
      <c r="I16" s="52">
        <v>1</v>
      </c>
      <c r="J16" s="52">
        <v>2</v>
      </c>
      <c r="K16" s="52">
        <v>3</v>
      </c>
      <c r="L16" s="52">
        <v>0</v>
      </c>
      <c r="M16" s="52">
        <v>0</v>
      </c>
      <c r="N16" s="52">
        <v>1</v>
      </c>
      <c r="O16" s="52">
        <v>0</v>
      </c>
      <c r="P16" s="52">
        <v>1</v>
      </c>
      <c r="Q16" s="52">
        <v>6</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1</v>
      </c>
      <c r="AX16" s="52">
        <v>1</v>
      </c>
      <c r="AY16" s="52">
        <v>0</v>
      </c>
      <c r="AZ16" s="52">
        <v>2</v>
      </c>
      <c r="BA16" s="52">
        <v>0</v>
      </c>
      <c r="BB16" s="52">
        <v>3</v>
      </c>
      <c r="BC16" s="52">
        <v>2</v>
      </c>
      <c r="BD16" s="52">
        <v>1</v>
      </c>
      <c r="BE16" s="52">
        <v>2</v>
      </c>
      <c r="BF16" s="52">
        <v>0</v>
      </c>
      <c r="BG16" s="52">
        <v>0</v>
      </c>
      <c r="BH16" s="52">
        <v>1</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271152</v>
      </c>
      <c r="B17" s="52" t="s">
        <v>468</v>
      </c>
      <c r="C17" s="52" t="s">
        <v>621</v>
      </c>
      <c r="D17" s="52">
        <v>1</v>
      </c>
      <c r="E17" s="52">
        <v>1.1766782373360001</v>
      </c>
      <c r="F17" s="52">
        <v>15.33884130813</v>
      </c>
      <c r="G17" s="52">
        <v>0</v>
      </c>
      <c r="H17" s="52">
        <v>0</v>
      </c>
      <c r="I17" s="52">
        <v>0</v>
      </c>
      <c r="J17" s="52">
        <v>1</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0</v>
      </c>
      <c r="BD17" s="52">
        <v>0</v>
      </c>
      <c r="BE17" s="52">
        <v>0</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271161</v>
      </c>
      <c r="B18" s="52" t="s">
        <v>468</v>
      </c>
      <c r="C18" s="52" t="s">
        <v>622</v>
      </c>
      <c r="D18" s="52">
        <v>3</v>
      </c>
      <c r="E18" s="52">
        <v>2.38212453747082</v>
      </c>
      <c r="F18" s="52">
        <v>31.0526948634589</v>
      </c>
      <c r="G18" s="52">
        <v>0</v>
      </c>
      <c r="H18" s="52">
        <v>1</v>
      </c>
      <c r="I18" s="52">
        <v>0</v>
      </c>
      <c r="J18" s="52">
        <v>0</v>
      </c>
      <c r="K18" s="52">
        <v>1</v>
      </c>
      <c r="L18" s="52">
        <v>1</v>
      </c>
      <c r="M18" s="52">
        <v>0</v>
      </c>
      <c r="N18" s="52">
        <v>0</v>
      </c>
      <c r="O18" s="52">
        <v>0</v>
      </c>
      <c r="P18" s="52">
        <v>1</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1</v>
      </c>
      <c r="AQ18" s="52">
        <v>0</v>
      </c>
      <c r="AR18" s="52">
        <v>0</v>
      </c>
      <c r="AS18" s="52">
        <v>0</v>
      </c>
      <c r="AT18" s="52">
        <v>0</v>
      </c>
      <c r="AU18" s="52">
        <v>0</v>
      </c>
      <c r="AV18" s="52">
        <v>0</v>
      </c>
      <c r="AW18" s="52">
        <v>0</v>
      </c>
      <c r="AX18" s="52">
        <v>0</v>
      </c>
      <c r="AY18" s="52">
        <v>0</v>
      </c>
      <c r="AZ18" s="52">
        <v>0</v>
      </c>
      <c r="BA18" s="52">
        <v>1</v>
      </c>
      <c r="BB18" s="52">
        <v>1</v>
      </c>
      <c r="BC18" s="52">
        <v>0</v>
      </c>
      <c r="BD18" s="52">
        <v>1</v>
      </c>
      <c r="BE18" s="52">
        <v>1</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271179</v>
      </c>
      <c r="B19" s="52" t="s">
        <v>468</v>
      </c>
      <c r="C19" s="52" t="s">
        <v>623</v>
      </c>
      <c r="D19" s="52">
        <v>1</v>
      </c>
      <c r="E19" s="52">
        <v>1.11865582316289</v>
      </c>
      <c r="F19" s="52">
        <v>14.5824776948019</v>
      </c>
      <c r="G19" s="52">
        <v>0</v>
      </c>
      <c r="H19" s="52">
        <v>0</v>
      </c>
      <c r="I19" s="52">
        <v>0</v>
      </c>
      <c r="J19" s="52">
        <v>0</v>
      </c>
      <c r="K19" s="52">
        <v>0</v>
      </c>
      <c r="L19" s="52">
        <v>0</v>
      </c>
      <c r="M19" s="52">
        <v>1</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0</v>
      </c>
      <c r="AX19" s="52">
        <v>0</v>
      </c>
      <c r="AY19" s="52">
        <v>0</v>
      </c>
      <c r="AZ19" s="52">
        <v>0</v>
      </c>
      <c r="BA19" s="52">
        <v>0</v>
      </c>
      <c r="BB19" s="52">
        <v>0</v>
      </c>
      <c r="BC19" s="52">
        <v>1</v>
      </c>
      <c r="BD19" s="52">
        <v>0</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271187</v>
      </c>
      <c r="B20" s="52" t="s">
        <v>468</v>
      </c>
      <c r="C20" s="52" t="s">
        <v>624</v>
      </c>
      <c r="D20" s="52">
        <v>4</v>
      </c>
      <c r="E20" s="52">
        <v>2.3553242103775598</v>
      </c>
      <c r="F20" s="52">
        <v>30.703333456707501</v>
      </c>
      <c r="G20" s="52">
        <v>0</v>
      </c>
      <c r="H20" s="52">
        <v>0</v>
      </c>
      <c r="I20" s="52">
        <v>1</v>
      </c>
      <c r="J20" s="52">
        <v>1</v>
      </c>
      <c r="K20" s="52">
        <v>1</v>
      </c>
      <c r="L20" s="52">
        <v>0</v>
      </c>
      <c r="M20" s="52">
        <v>0</v>
      </c>
      <c r="N20" s="52">
        <v>1</v>
      </c>
      <c r="O20" s="52">
        <v>0</v>
      </c>
      <c r="P20" s="52">
        <v>1</v>
      </c>
      <c r="Q20" s="52">
        <v>3</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1</v>
      </c>
      <c r="AZ20" s="52">
        <v>1</v>
      </c>
      <c r="BA20" s="52">
        <v>0</v>
      </c>
      <c r="BB20" s="52">
        <v>2</v>
      </c>
      <c r="BC20" s="52">
        <v>0</v>
      </c>
      <c r="BD20" s="52">
        <v>0</v>
      </c>
      <c r="BE20" s="52">
        <v>0</v>
      </c>
      <c r="BF20" s="52">
        <v>0</v>
      </c>
      <c r="BG20" s="52">
        <v>2</v>
      </c>
      <c r="BH20" s="52">
        <v>1</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271209</v>
      </c>
      <c r="B21" s="52" t="s">
        <v>468</v>
      </c>
      <c r="C21" s="52" t="s">
        <v>625</v>
      </c>
      <c r="D21" s="52">
        <v>3</v>
      </c>
      <c r="E21" s="52">
        <v>1.98019801980198</v>
      </c>
      <c r="F21" s="52">
        <v>25.813295615275798</v>
      </c>
      <c r="G21" s="52">
        <v>0</v>
      </c>
      <c r="H21" s="52">
        <v>0</v>
      </c>
      <c r="I21" s="52">
        <v>0</v>
      </c>
      <c r="J21" s="52">
        <v>0</v>
      </c>
      <c r="K21" s="52">
        <v>2</v>
      </c>
      <c r="L21" s="52">
        <v>1</v>
      </c>
      <c r="M21" s="52">
        <v>0</v>
      </c>
      <c r="N21" s="52">
        <v>0</v>
      </c>
      <c r="O21" s="52">
        <v>0</v>
      </c>
      <c r="P21" s="52">
        <v>2</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1</v>
      </c>
      <c r="AY21" s="52">
        <v>1</v>
      </c>
      <c r="AZ21" s="52">
        <v>0</v>
      </c>
      <c r="BA21" s="52">
        <v>1</v>
      </c>
      <c r="BB21" s="52">
        <v>0</v>
      </c>
      <c r="BC21" s="52">
        <v>0</v>
      </c>
      <c r="BD21" s="52">
        <v>1</v>
      </c>
      <c r="BE21" s="52">
        <v>1</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271217</v>
      </c>
      <c r="B22" s="52" t="s">
        <v>468</v>
      </c>
      <c r="C22" s="52" t="s">
        <v>626</v>
      </c>
      <c r="D22" s="52">
        <v>3</v>
      </c>
      <c r="E22" s="52">
        <v>2.2824102251978098</v>
      </c>
      <c r="F22" s="52">
        <v>29.7528475784714</v>
      </c>
      <c r="G22" s="52">
        <v>0</v>
      </c>
      <c r="H22" s="52">
        <v>0</v>
      </c>
      <c r="I22" s="52">
        <v>0</v>
      </c>
      <c r="J22" s="52">
        <v>0</v>
      </c>
      <c r="K22" s="52">
        <v>2</v>
      </c>
      <c r="L22" s="52">
        <v>0</v>
      </c>
      <c r="M22" s="52">
        <v>1</v>
      </c>
      <c r="N22" s="52">
        <v>0</v>
      </c>
      <c r="O22" s="52">
        <v>0</v>
      </c>
      <c r="P22" s="52">
        <v>2</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2</v>
      </c>
      <c r="AW22" s="52">
        <v>0</v>
      </c>
      <c r="AX22" s="52">
        <v>0</v>
      </c>
      <c r="AY22" s="52">
        <v>0</v>
      </c>
      <c r="AZ22" s="52">
        <v>0</v>
      </c>
      <c r="BA22" s="52">
        <v>0</v>
      </c>
      <c r="BB22" s="52">
        <v>1</v>
      </c>
      <c r="BC22" s="52">
        <v>1</v>
      </c>
      <c r="BD22" s="52">
        <v>0</v>
      </c>
      <c r="BE22" s="52">
        <v>1</v>
      </c>
      <c r="BF22" s="52">
        <v>0</v>
      </c>
      <c r="BG22" s="52">
        <v>0</v>
      </c>
      <c r="BH22" s="52">
        <v>0</v>
      </c>
      <c r="BI22" s="52">
        <v>0</v>
      </c>
      <c r="BJ22" s="52">
        <v>1</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271225</v>
      </c>
      <c r="B23" s="52" t="s">
        <v>468</v>
      </c>
      <c r="C23" s="52" t="s">
        <v>627</v>
      </c>
      <c r="D23" s="52">
        <v>3</v>
      </c>
      <c r="E23" s="52">
        <v>2.8605482717520898</v>
      </c>
      <c r="F23" s="52">
        <v>37.289289971053996</v>
      </c>
      <c r="G23" s="52">
        <v>0</v>
      </c>
      <c r="H23" s="52">
        <v>1</v>
      </c>
      <c r="I23" s="52">
        <v>1</v>
      </c>
      <c r="J23" s="52">
        <v>1</v>
      </c>
      <c r="K23" s="52">
        <v>0</v>
      </c>
      <c r="L23" s="52">
        <v>0</v>
      </c>
      <c r="M23" s="52">
        <v>0</v>
      </c>
      <c r="N23" s="52">
        <v>0</v>
      </c>
      <c r="O23" s="52">
        <v>0</v>
      </c>
      <c r="P23" s="52">
        <v>1</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0</v>
      </c>
      <c r="AT23" s="52">
        <v>0</v>
      </c>
      <c r="AU23" s="52">
        <v>0</v>
      </c>
      <c r="AV23" s="52">
        <v>0</v>
      </c>
      <c r="AW23" s="52">
        <v>0</v>
      </c>
      <c r="AX23" s="52">
        <v>0</v>
      </c>
      <c r="AY23" s="52">
        <v>1</v>
      </c>
      <c r="AZ23" s="52">
        <v>0</v>
      </c>
      <c r="BA23" s="52">
        <v>0</v>
      </c>
      <c r="BB23" s="52">
        <v>1</v>
      </c>
      <c r="BC23" s="52">
        <v>1</v>
      </c>
      <c r="BD23" s="52">
        <v>0</v>
      </c>
      <c r="BE23" s="52">
        <v>2</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271233</v>
      </c>
      <c r="B24" s="52" t="s">
        <v>468</v>
      </c>
      <c r="C24" s="52" t="s">
        <v>628</v>
      </c>
      <c r="D24" s="52">
        <v>6</v>
      </c>
      <c r="E24" s="52">
        <v>3.3113131012102901</v>
      </c>
      <c r="F24" s="52">
        <v>43.165331497919802</v>
      </c>
      <c r="G24" s="52">
        <v>0</v>
      </c>
      <c r="H24" s="52">
        <v>0</v>
      </c>
      <c r="I24" s="52">
        <v>3</v>
      </c>
      <c r="J24" s="52">
        <v>2</v>
      </c>
      <c r="K24" s="52">
        <v>0</v>
      </c>
      <c r="L24" s="52">
        <v>1</v>
      </c>
      <c r="M24" s="52">
        <v>0</v>
      </c>
      <c r="N24" s="52">
        <v>0</v>
      </c>
      <c r="O24" s="52">
        <v>0</v>
      </c>
      <c r="P24" s="52">
        <v>4</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1</v>
      </c>
      <c r="AT24" s="52">
        <v>0</v>
      </c>
      <c r="AU24" s="52">
        <v>0</v>
      </c>
      <c r="AV24" s="52">
        <v>0</v>
      </c>
      <c r="AW24" s="52">
        <v>0</v>
      </c>
      <c r="AX24" s="52">
        <v>0</v>
      </c>
      <c r="AY24" s="52">
        <v>0</v>
      </c>
      <c r="AZ24" s="52">
        <v>0</v>
      </c>
      <c r="BA24" s="52">
        <v>1</v>
      </c>
      <c r="BB24" s="52">
        <v>3</v>
      </c>
      <c r="BC24" s="52">
        <v>1</v>
      </c>
      <c r="BD24" s="52">
        <v>0</v>
      </c>
      <c r="BE24" s="52">
        <v>1</v>
      </c>
      <c r="BF24" s="52">
        <v>2</v>
      </c>
      <c r="BG24" s="52">
        <v>0</v>
      </c>
      <c r="BH24" s="52">
        <v>1</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271241</v>
      </c>
      <c r="B25" s="52" t="s">
        <v>468</v>
      </c>
      <c r="C25" s="52" t="s">
        <v>645</v>
      </c>
      <c r="D25" s="52">
        <v>3</v>
      </c>
      <c r="E25" s="52">
        <v>2.67434500833504</v>
      </c>
      <c r="F25" s="52">
        <v>34.8619974300818</v>
      </c>
      <c r="G25" s="52">
        <v>0</v>
      </c>
      <c r="H25" s="52">
        <v>0</v>
      </c>
      <c r="I25" s="52">
        <v>1</v>
      </c>
      <c r="J25" s="52">
        <v>0</v>
      </c>
      <c r="K25" s="52">
        <v>0</v>
      </c>
      <c r="L25" s="52">
        <v>0</v>
      </c>
      <c r="M25" s="52">
        <v>1</v>
      </c>
      <c r="N25" s="52">
        <v>1</v>
      </c>
      <c r="O25" s="52">
        <v>0</v>
      </c>
      <c r="P25" s="52">
        <v>2</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1</v>
      </c>
      <c r="AU25" s="52">
        <v>0</v>
      </c>
      <c r="AV25" s="52">
        <v>0</v>
      </c>
      <c r="AW25" s="52">
        <v>0</v>
      </c>
      <c r="AX25" s="52">
        <v>0</v>
      </c>
      <c r="AY25" s="52">
        <v>0</v>
      </c>
      <c r="AZ25" s="52">
        <v>0</v>
      </c>
      <c r="BA25" s="52">
        <v>0</v>
      </c>
      <c r="BB25" s="52">
        <v>2</v>
      </c>
      <c r="BC25" s="52">
        <v>0</v>
      </c>
      <c r="BD25" s="52">
        <v>1</v>
      </c>
      <c r="BE25" s="52">
        <v>1</v>
      </c>
      <c r="BF25" s="52">
        <v>0</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271268</v>
      </c>
      <c r="B26" s="52" t="s">
        <v>468</v>
      </c>
      <c r="C26" s="52" t="s">
        <v>630</v>
      </c>
      <c r="D26" s="52">
        <v>4</v>
      </c>
      <c r="E26" s="52">
        <v>2.1012155531975201</v>
      </c>
      <c r="F26" s="52">
        <v>27.390845604182001</v>
      </c>
      <c r="G26" s="52">
        <v>0</v>
      </c>
      <c r="H26" s="52">
        <v>0</v>
      </c>
      <c r="I26" s="52">
        <v>0</v>
      </c>
      <c r="J26" s="52">
        <v>0</v>
      </c>
      <c r="K26" s="52">
        <v>2</v>
      </c>
      <c r="L26" s="52">
        <v>0</v>
      </c>
      <c r="M26" s="52">
        <v>1</v>
      </c>
      <c r="N26" s="52">
        <v>1</v>
      </c>
      <c r="O26" s="52">
        <v>0</v>
      </c>
      <c r="P26" s="52">
        <v>2</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1</v>
      </c>
      <c r="AT26" s="52">
        <v>0</v>
      </c>
      <c r="AU26" s="52">
        <v>1</v>
      </c>
      <c r="AV26" s="52">
        <v>0</v>
      </c>
      <c r="AW26" s="52">
        <v>0</v>
      </c>
      <c r="AX26" s="52">
        <v>2</v>
      </c>
      <c r="AY26" s="52">
        <v>0</v>
      </c>
      <c r="AZ26" s="52">
        <v>0</v>
      </c>
      <c r="BA26" s="52">
        <v>0</v>
      </c>
      <c r="BB26" s="52">
        <v>0</v>
      </c>
      <c r="BC26" s="52">
        <v>2</v>
      </c>
      <c r="BD26" s="52">
        <v>0</v>
      </c>
      <c r="BE26" s="52">
        <v>0</v>
      </c>
      <c r="BF26" s="52">
        <v>0</v>
      </c>
      <c r="BG26" s="52">
        <v>1</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271276</v>
      </c>
      <c r="B27" s="52" t="s">
        <v>468</v>
      </c>
      <c r="C27" s="52" t="s">
        <v>641</v>
      </c>
      <c r="D27" s="52">
        <v>3</v>
      </c>
      <c r="E27" s="52">
        <v>2.1955985567598799</v>
      </c>
      <c r="F27" s="52">
        <v>28.621195472048498</v>
      </c>
      <c r="G27" s="52">
        <v>0</v>
      </c>
      <c r="H27" s="52">
        <v>0</v>
      </c>
      <c r="I27" s="52">
        <v>0</v>
      </c>
      <c r="J27" s="52">
        <v>1</v>
      </c>
      <c r="K27" s="52">
        <v>1</v>
      </c>
      <c r="L27" s="52">
        <v>0</v>
      </c>
      <c r="M27" s="52">
        <v>1</v>
      </c>
      <c r="N27" s="52">
        <v>0</v>
      </c>
      <c r="O27" s="52">
        <v>0</v>
      </c>
      <c r="P27" s="52">
        <v>1</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1</v>
      </c>
      <c r="AV27" s="52">
        <v>0</v>
      </c>
      <c r="AW27" s="52">
        <v>0</v>
      </c>
      <c r="AX27" s="52">
        <v>0</v>
      </c>
      <c r="AY27" s="52">
        <v>1</v>
      </c>
      <c r="AZ27" s="52">
        <v>0</v>
      </c>
      <c r="BA27" s="52">
        <v>0</v>
      </c>
      <c r="BB27" s="52">
        <v>1</v>
      </c>
      <c r="BC27" s="52">
        <v>0</v>
      </c>
      <c r="BD27" s="52">
        <v>0</v>
      </c>
      <c r="BE27" s="52">
        <v>0</v>
      </c>
      <c r="BF27" s="52">
        <v>0</v>
      </c>
      <c r="BG27" s="52">
        <v>2</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271403</v>
      </c>
      <c r="B28" s="52" t="s">
        <v>173</v>
      </c>
      <c r="C28" s="52" t="s">
        <v>468</v>
      </c>
      <c r="D28" s="52">
        <v>6</v>
      </c>
      <c r="E28" s="52">
        <v>0.73043529073759395</v>
      </c>
      <c r="F28" s="52">
        <v>9.5217457542579194</v>
      </c>
      <c r="G28" s="52">
        <v>0</v>
      </c>
      <c r="H28" s="52">
        <v>1</v>
      </c>
      <c r="I28" s="52">
        <v>1</v>
      </c>
      <c r="J28" s="52">
        <v>1</v>
      </c>
      <c r="K28" s="52">
        <v>1</v>
      </c>
      <c r="L28" s="52">
        <v>0</v>
      </c>
      <c r="M28" s="52">
        <v>0</v>
      </c>
      <c r="N28" s="52">
        <v>2</v>
      </c>
      <c r="O28" s="52">
        <v>0</v>
      </c>
      <c r="P28" s="52">
        <v>4</v>
      </c>
      <c r="Q28" s="52">
        <v>2</v>
      </c>
      <c r="R28" s="52">
        <v>0</v>
      </c>
      <c r="S28" s="52">
        <v>3</v>
      </c>
      <c r="T28" s="52">
        <v>3</v>
      </c>
      <c r="U28" s="52">
        <v>0</v>
      </c>
      <c r="V28" s="52">
        <v>3</v>
      </c>
      <c r="W28" s="52">
        <v>0</v>
      </c>
      <c r="X28" s="52">
        <v>1</v>
      </c>
      <c r="Y28" s="52">
        <v>2</v>
      </c>
      <c r="Z28" s="52">
        <v>0</v>
      </c>
      <c r="AA28" s="52">
        <v>0</v>
      </c>
      <c r="AB28" s="52">
        <v>4</v>
      </c>
      <c r="AC28" s="52">
        <v>1</v>
      </c>
      <c r="AD28" s="52">
        <v>0</v>
      </c>
      <c r="AE28" s="52">
        <v>0</v>
      </c>
      <c r="AF28" s="52">
        <v>1</v>
      </c>
      <c r="AG28" s="52">
        <v>0</v>
      </c>
      <c r="AH28" s="52">
        <v>0</v>
      </c>
      <c r="AI28" s="52">
        <v>3</v>
      </c>
      <c r="AJ28" s="52">
        <v>0</v>
      </c>
      <c r="AK28" s="52">
        <v>0</v>
      </c>
      <c r="AL28" s="52">
        <v>3</v>
      </c>
      <c r="AM28" s="52">
        <v>0</v>
      </c>
      <c r="AN28" s="52">
        <v>0</v>
      </c>
      <c r="AO28" s="52">
        <v>0</v>
      </c>
      <c r="AP28" s="52">
        <v>0</v>
      </c>
      <c r="AQ28" s="52">
        <v>0</v>
      </c>
      <c r="AR28" s="52">
        <v>1</v>
      </c>
      <c r="AS28" s="52">
        <v>1</v>
      </c>
      <c r="AT28" s="52">
        <v>0</v>
      </c>
      <c r="AU28" s="52">
        <v>0</v>
      </c>
      <c r="AV28" s="52">
        <v>0</v>
      </c>
      <c r="AW28" s="52">
        <v>0</v>
      </c>
      <c r="AX28" s="52">
        <v>1</v>
      </c>
      <c r="AY28" s="52">
        <v>0</v>
      </c>
      <c r="AZ28" s="52">
        <v>1</v>
      </c>
      <c r="BA28" s="52">
        <v>0</v>
      </c>
      <c r="BB28" s="52">
        <v>2</v>
      </c>
      <c r="BC28" s="52">
        <v>3</v>
      </c>
      <c r="BD28" s="52">
        <v>1</v>
      </c>
      <c r="BE28" s="52">
        <v>1</v>
      </c>
      <c r="BF28" s="52">
        <v>1</v>
      </c>
      <c r="BG28" s="52">
        <v>0</v>
      </c>
      <c r="BH28" s="52">
        <v>0</v>
      </c>
      <c r="BI28" s="52">
        <v>0</v>
      </c>
      <c r="BJ28" s="52">
        <v>0</v>
      </c>
      <c r="BK28" s="52">
        <v>1</v>
      </c>
      <c r="BL28" s="52">
        <v>2</v>
      </c>
      <c r="BM28" s="52">
        <v>1</v>
      </c>
      <c r="BN28" s="52">
        <v>1</v>
      </c>
      <c r="BO28" s="52">
        <v>1</v>
      </c>
      <c r="BP28" s="52">
        <v>0</v>
      </c>
      <c r="BQ28" s="52">
        <v>2</v>
      </c>
      <c r="BR28" s="52">
        <v>0</v>
      </c>
      <c r="BS28" s="52">
        <v>1</v>
      </c>
      <c r="BT28" s="52">
        <v>5</v>
      </c>
      <c r="BU28" s="52">
        <v>0</v>
      </c>
      <c r="BV28" s="52">
        <v>0</v>
      </c>
    </row>
    <row r="29" spans="1:74" s="52" customFormat="1" x14ac:dyDescent="0.2">
      <c r="A29" s="52">
        <v>271411</v>
      </c>
      <c r="B29" s="52" t="s">
        <v>468</v>
      </c>
      <c r="C29" s="52" t="s">
        <v>632</v>
      </c>
      <c r="D29" s="52">
        <v>2</v>
      </c>
      <c r="E29" s="52">
        <v>1.3625277615031399</v>
      </c>
      <c r="F29" s="52">
        <v>17.761522605308802</v>
      </c>
      <c r="G29" s="52">
        <v>0</v>
      </c>
      <c r="H29" s="52">
        <v>0</v>
      </c>
      <c r="I29" s="52">
        <v>1</v>
      </c>
      <c r="J29" s="52">
        <v>0</v>
      </c>
      <c r="K29" s="52">
        <v>0</v>
      </c>
      <c r="L29" s="52">
        <v>0</v>
      </c>
      <c r="M29" s="52">
        <v>0</v>
      </c>
      <c r="N29" s="52">
        <v>1</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1</v>
      </c>
      <c r="AT29" s="52">
        <v>0</v>
      </c>
      <c r="AU29" s="52">
        <v>0</v>
      </c>
      <c r="AV29" s="52">
        <v>0</v>
      </c>
      <c r="AW29" s="52">
        <v>0</v>
      </c>
      <c r="AX29" s="52">
        <v>0</v>
      </c>
      <c r="AY29" s="52">
        <v>0</v>
      </c>
      <c r="AZ29" s="52">
        <v>1</v>
      </c>
      <c r="BA29" s="52">
        <v>0</v>
      </c>
      <c r="BB29" s="52">
        <v>0</v>
      </c>
      <c r="BC29" s="52">
        <v>2</v>
      </c>
      <c r="BD29" s="52">
        <v>0</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271420</v>
      </c>
      <c r="B30" s="52" t="s">
        <v>468</v>
      </c>
      <c r="C30" s="52" t="s">
        <v>642</v>
      </c>
      <c r="D30" s="52">
        <v>1</v>
      </c>
      <c r="E30" s="52">
        <v>0.83178759471981201</v>
      </c>
      <c r="F30" s="52">
        <v>10.842945431168999</v>
      </c>
      <c r="G30" s="52">
        <v>0</v>
      </c>
      <c r="H30" s="52">
        <v>0</v>
      </c>
      <c r="I30" s="52">
        <v>0</v>
      </c>
      <c r="J30" s="52">
        <v>0</v>
      </c>
      <c r="K30" s="52">
        <v>1</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1</v>
      </c>
      <c r="AS30" s="52">
        <v>0</v>
      </c>
      <c r="AT30" s="52">
        <v>0</v>
      </c>
      <c r="AU30" s="52">
        <v>0</v>
      </c>
      <c r="AV30" s="52">
        <v>0</v>
      </c>
      <c r="AW30" s="52">
        <v>0</v>
      </c>
      <c r="AX30" s="52">
        <v>0</v>
      </c>
      <c r="AY30" s="52">
        <v>0</v>
      </c>
      <c r="AZ30" s="52">
        <v>0</v>
      </c>
      <c r="BA30" s="52">
        <v>0</v>
      </c>
      <c r="BB30" s="52">
        <v>0</v>
      </c>
      <c r="BC30" s="52">
        <v>0</v>
      </c>
      <c r="BD30" s="52">
        <v>0</v>
      </c>
      <c r="BE30" s="52">
        <v>0</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271438</v>
      </c>
      <c r="B31" s="52" t="s">
        <v>468</v>
      </c>
      <c r="C31" s="52" t="s">
        <v>633</v>
      </c>
      <c r="D31" s="52">
        <v>1</v>
      </c>
      <c r="E31" s="52">
        <v>1.1610760853158699</v>
      </c>
      <c r="F31" s="52">
        <v>15.1354561121533</v>
      </c>
      <c r="G31" s="52">
        <v>0</v>
      </c>
      <c r="H31" s="52">
        <v>0</v>
      </c>
      <c r="I31" s="52">
        <v>0</v>
      </c>
      <c r="J31" s="52">
        <v>1</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0</v>
      </c>
      <c r="BD31" s="52">
        <v>0</v>
      </c>
      <c r="BE31" s="52">
        <v>1</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271454</v>
      </c>
      <c r="B32" s="52" t="s">
        <v>468</v>
      </c>
      <c r="C32" s="52" t="s">
        <v>635</v>
      </c>
      <c r="D32" s="52">
        <v>1</v>
      </c>
      <c r="E32" s="52">
        <v>0.73296587310894801</v>
      </c>
      <c r="F32" s="52">
        <v>9.5547337030273596</v>
      </c>
      <c r="G32" s="52">
        <v>0</v>
      </c>
      <c r="H32" s="52">
        <v>0</v>
      </c>
      <c r="I32" s="52">
        <v>0</v>
      </c>
      <c r="J32" s="52">
        <v>0</v>
      </c>
      <c r="K32" s="52">
        <v>0</v>
      </c>
      <c r="L32" s="52">
        <v>0</v>
      </c>
      <c r="M32" s="52">
        <v>0</v>
      </c>
      <c r="N32" s="52">
        <v>1</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1</v>
      </c>
      <c r="AY32" s="52">
        <v>0</v>
      </c>
      <c r="AZ32" s="52">
        <v>0</v>
      </c>
      <c r="BA32" s="52">
        <v>0</v>
      </c>
      <c r="BB32" s="52">
        <v>0</v>
      </c>
      <c r="BC32" s="52">
        <v>0</v>
      </c>
      <c r="BD32" s="52">
        <v>1</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271462</v>
      </c>
      <c r="B33" s="52" t="s">
        <v>468</v>
      </c>
      <c r="C33" s="52" t="s">
        <v>636</v>
      </c>
      <c r="D33" s="52">
        <v>1</v>
      </c>
      <c r="E33" s="52">
        <v>0.63220716164272694</v>
      </c>
      <c r="F33" s="52">
        <v>8.24127192855698</v>
      </c>
      <c r="G33" s="52">
        <v>0</v>
      </c>
      <c r="H33" s="52">
        <v>1</v>
      </c>
      <c r="I33" s="52">
        <v>0</v>
      </c>
      <c r="J33" s="52">
        <v>0</v>
      </c>
      <c r="K33" s="52">
        <v>0</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0</v>
      </c>
      <c r="BB33" s="52">
        <v>1</v>
      </c>
      <c r="BC33" s="52">
        <v>1</v>
      </c>
      <c r="BD33" s="52">
        <v>0</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272027</v>
      </c>
      <c r="B34" s="52" t="s">
        <v>253</v>
      </c>
      <c r="C34" s="52" t="s">
        <v>468</v>
      </c>
      <c r="D34" s="52">
        <v>5</v>
      </c>
      <c r="E34" s="52">
        <v>2.6399712771125099</v>
      </c>
      <c r="F34" s="52">
        <v>34.413911290930898</v>
      </c>
      <c r="G34" s="52">
        <v>0</v>
      </c>
      <c r="H34" s="52">
        <v>0</v>
      </c>
      <c r="I34" s="52">
        <v>1</v>
      </c>
      <c r="J34" s="52">
        <v>1</v>
      </c>
      <c r="K34" s="52">
        <v>2</v>
      </c>
      <c r="L34" s="52">
        <v>0</v>
      </c>
      <c r="M34" s="52">
        <v>0</v>
      </c>
      <c r="N34" s="52">
        <v>1</v>
      </c>
      <c r="O34" s="52">
        <v>0</v>
      </c>
      <c r="P34" s="52">
        <v>3</v>
      </c>
      <c r="Q34" s="52">
        <v>2</v>
      </c>
      <c r="R34" s="52">
        <v>0</v>
      </c>
      <c r="S34" s="52">
        <v>3</v>
      </c>
      <c r="T34" s="52">
        <v>2</v>
      </c>
      <c r="U34" s="52">
        <v>0</v>
      </c>
      <c r="V34" s="52">
        <v>2</v>
      </c>
      <c r="W34" s="52">
        <v>0</v>
      </c>
      <c r="X34" s="52">
        <v>0</v>
      </c>
      <c r="Y34" s="52">
        <v>2</v>
      </c>
      <c r="Z34" s="52">
        <v>0</v>
      </c>
      <c r="AA34" s="52">
        <v>0</v>
      </c>
      <c r="AB34" s="52">
        <v>4</v>
      </c>
      <c r="AC34" s="52">
        <v>0</v>
      </c>
      <c r="AD34" s="52">
        <v>0</v>
      </c>
      <c r="AE34" s="52">
        <v>0</v>
      </c>
      <c r="AF34" s="52">
        <v>0</v>
      </c>
      <c r="AG34" s="52">
        <v>1</v>
      </c>
      <c r="AH34" s="52">
        <v>0</v>
      </c>
      <c r="AI34" s="52">
        <v>4</v>
      </c>
      <c r="AJ34" s="52">
        <v>0</v>
      </c>
      <c r="AK34" s="52">
        <v>1</v>
      </c>
      <c r="AL34" s="52">
        <v>0</v>
      </c>
      <c r="AM34" s="52">
        <v>0</v>
      </c>
      <c r="AN34" s="52">
        <v>0</v>
      </c>
      <c r="AO34" s="52">
        <v>0</v>
      </c>
      <c r="AP34" s="52">
        <v>0</v>
      </c>
      <c r="AQ34" s="52">
        <v>0</v>
      </c>
      <c r="AR34" s="52">
        <v>1</v>
      </c>
      <c r="AS34" s="52">
        <v>0</v>
      </c>
      <c r="AT34" s="52">
        <v>0</v>
      </c>
      <c r="AU34" s="52">
        <v>0</v>
      </c>
      <c r="AV34" s="52">
        <v>1</v>
      </c>
      <c r="AW34" s="52">
        <v>1</v>
      </c>
      <c r="AX34" s="52">
        <v>1</v>
      </c>
      <c r="AY34" s="52">
        <v>0</v>
      </c>
      <c r="AZ34" s="52">
        <v>0</v>
      </c>
      <c r="BA34" s="52">
        <v>0</v>
      </c>
      <c r="BB34" s="52">
        <v>1</v>
      </c>
      <c r="BC34" s="52">
        <v>0</v>
      </c>
      <c r="BD34" s="52">
        <v>1</v>
      </c>
      <c r="BE34" s="52">
        <v>1</v>
      </c>
      <c r="BF34" s="52">
        <v>1</v>
      </c>
      <c r="BG34" s="52">
        <v>0</v>
      </c>
      <c r="BH34" s="52">
        <v>1</v>
      </c>
      <c r="BI34" s="52">
        <v>1</v>
      </c>
      <c r="BJ34" s="52">
        <v>0</v>
      </c>
      <c r="BK34" s="52">
        <v>0</v>
      </c>
      <c r="BL34" s="52">
        <v>6</v>
      </c>
      <c r="BM34" s="52">
        <v>2</v>
      </c>
      <c r="BN34" s="52">
        <v>0</v>
      </c>
      <c r="BO34" s="52">
        <v>0</v>
      </c>
      <c r="BP34" s="52">
        <v>0</v>
      </c>
      <c r="BQ34" s="52">
        <v>0</v>
      </c>
      <c r="BR34" s="52">
        <v>0</v>
      </c>
      <c r="BS34" s="52">
        <v>1</v>
      </c>
      <c r="BT34" s="52">
        <v>4</v>
      </c>
      <c r="BU34" s="52">
        <v>0</v>
      </c>
      <c r="BV34" s="52">
        <v>0</v>
      </c>
    </row>
    <row r="35" spans="1:74" s="52" customFormat="1" x14ac:dyDescent="0.2">
      <c r="A35" s="52">
        <v>272035</v>
      </c>
      <c r="B35" s="52" t="s">
        <v>174</v>
      </c>
      <c r="C35" s="52" t="s">
        <v>468</v>
      </c>
      <c r="D35" s="52">
        <v>1</v>
      </c>
      <c r="E35" s="52">
        <v>0.24528139908509999</v>
      </c>
      <c r="F35" s="52">
        <v>3.19741823807363</v>
      </c>
      <c r="G35" s="52">
        <v>0</v>
      </c>
      <c r="H35" s="52">
        <v>0</v>
      </c>
      <c r="I35" s="52">
        <v>0</v>
      </c>
      <c r="J35" s="52">
        <v>0</v>
      </c>
      <c r="K35" s="52">
        <v>1</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1</v>
      </c>
      <c r="AY35" s="52">
        <v>0</v>
      </c>
      <c r="AZ35" s="52">
        <v>0</v>
      </c>
      <c r="BA35" s="52">
        <v>0</v>
      </c>
      <c r="BB35" s="52">
        <v>0</v>
      </c>
      <c r="BC35" s="52">
        <v>1</v>
      </c>
      <c r="BD35" s="52">
        <v>0</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272043</v>
      </c>
      <c r="B36" s="52" t="s">
        <v>175</v>
      </c>
      <c r="C36" s="52" t="s">
        <v>468</v>
      </c>
      <c r="D36" s="52">
        <v>3</v>
      </c>
      <c r="E36" s="52">
        <v>2.9105302986204098</v>
      </c>
      <c r="F36" s="52">
        <v>37.940841392730299</v>
      </c>
      <c r="G36" s="52">
        <v>0</v>
      </c>
      <c r="H36" s="52">
        <v>1</v>
      </c>
      <c r="I36" s="52">
        <v>0</v>
      </c>
      <c r="J36" s="52">
        <v>0</v>
      </c>
      <c r="K36" s="52">
        <v>2</v>
      </c>
      <c r="L36" s="52">
        <v>0</v>
      </c>
      <c r="M36" s="52">
        <v>0</v>
      </c>
      <c r="N36" s="52">
        <v>0</v>
      </c>
      <c r="O36" s="52">
        <v>0</v>
      </c>
      <c r="P36" s="52">
        <v>2</v>
      </c>
      <c r="Q36" s="52">
        <v>1</v>
      </c>
      <c r="R36" s="52">
        <v>0</v>
      </c>
      <c r="S36" s="52">
        <v>2</v>
      </c>
      <c r="T36" s="52">
        <v>1</v>
      </c>
      <c r="U36" s="52">
        <v>1</v>
      </c>
      <c r="V36" s="52">
        <v>0</v>
      </c>
      <c r="W36" s="52">
        <v>0</v>
      </c>
      <c r="X36" s="52">
        <v>0</v>
      </c>
      <c r="Y36" s="52">
        <v>0</v>
      </c>
      <c r="Z36" s="52">
        <v>0</v>
      </c>
      <c r="AA36" s="52">
        <v>0</v>
      </c>
      <c r="AB36" s="52">
        <v>3</v>
      </c>
      <c r="AC36" s="52">
        <v>0</v>
      </c>
      <c r="AD36" s="52">
        <v>0</v>
      </c>
      <c r="AE36" s="52">
        <v>0</v>
      </c>
      <c r="AF36" s="52">
        <v>0</v>
      </c>
      <c r="AG36" s="52">
        <v>0</v>
      </c>
      <c r="AH36" s="52">
        <v>0</v>
      </c>
      <c r="AI36" s="52">
        <v>3</v>
      </c>
      <c r="AJ36" s="52">
        <v>0</v>
      </c>
      <c r="AK36" s="52">
        <v>0</v>
      </c>
      <c r="AL36" s="52">
        <v>0</v>
      </c>
      <c r="AM36" s="52">
        <v>0</v>
      </c>
      <c r="AN36" s="52">
        <v>0</v>
      </c>
      <c r="AO36" s="52">
        <v>0</v>
      </c>
      <c r="AP36" s="52">
        <v>0</v>
      </c>
      <c r="AQ36" s="52">
        <v>1</v>
      </c>
      <c r="AR36" s="52">
        <v>0</v>
      </c>
      <c r="AS36" s="52">
        <v>0</v>
      </c>
      <c r="AT36" s="52">
        <v>0</v>
      </c>
      <c r="AU36" s="52">
        <v>0</v>
      </c>
      <c r="AV36" s="52">
        <v>0</v>
      </c>
      <c r="AW36" s="52">
        <v>1</v>
      </c>
      <c r="AX36" s="52">
        <v>0</v>
      </c>
      <c r="AY36" s="52">
        <v>0</v>
      </c>
      <c r="AZ36" s="52">
        <v>0</v>
      </c>
      <c r="BA36" s="52">
        <v>0</v>
      </c>
      <c r="BB36" s="52">
        <v>1</v>
      </c>
      <c r="BC36" s="52">
        <v>0</v>
      </c>
      <c r="BD36" s="52">
        <v>0</v>
      </c>
      <c r="BE36" s="52">
        <v>1</v>
      </c>
      <c r="BF36" s="52">
        <v>0</v>
      </c>
      <c r="BG36" s="52">
        <v>0</v>
      </c>
      <c r="BH36" s="52">
        <v>1</v>
      </c>
      <c r="BI36" s="52">
        <v>1</v>
      </c>
      <c r="BJ36" s="52">
        <v>0</v>
      </c>
      <c r="BK36" s="52">
        <v>3</v>
      </c>
      <c r="BL36" s="52">
        <v>2</v>
      </c>
      <c r="BM36" s="52">
        <v>1</v>
      </c>
      <c r="BN36" s="52">
        <v>1</v>
      </c>
      <c r="BO36" s="52">
        <v>1</v>
      </c>
      <c r="BP36" s="52">
        <v>0</v>
      </c>
      <c r="BQ36" s="52">
        <v>0</v>
      </c>
      <c r="BR36" s="52">
        <v>0</v>
      </c>
      <c r="BS36" s="52">
        <v>0</v>
      </c>
      <c r="BT36" s="52">
        <v>2</v>
      </c>
      <c r="BU36" s="52">
        <v>1</v>
      </c>
      <c r="BV36" s="52">
        <v>0</v>
      </c>
    </row>
    <row r="37" spans="1:74" s="52" customFormat="1" x14ac:dyDescent="0.2">
      <c r="A37" s="52">
        <v>272051</v>
      </c>
      <c r="B37" s="52" t="s">
        <v>176</v>
      </c>
      <c r="C37" s="52" t="s">
        <v>468</v>
      </c>
      <c r="D37" s="52">
        <v>1</v>
      </c>
      <c r="E37" s="52">
        <v>0.26224968267788401</v>
      </c>
      <c r="F37" s="52">
        <v>3.4186119349081299</v>
      </c>
      <c r="G37" s="52">
        <v>0</v>
      </c>
      <c r="H37" s="52">
        <v>0</v>
      </c>
      <c r="I37" s="52">
        <v>1</v>
      </c>
      <c r="J37" s="52">
        <v>0</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1</v>
      </c>
      <c r="AX37" s="52">
        <v>0</v>
      </c>
      <c r="AY37" s="52">
        <v>0</v>
      </c>
      <c r="AZ37" s="52">
        <v>0</v>
      </c>
      <c r="BA37" s="52">
        <v>0</v>
      </c>
      <c r="BB37" s="52">
        <v>0</v>
      </c>
      <c r="BC37" s="52">
        <v>0</v>
      </c>
      <c r="BD37" s="52">
        <v>0</v>
      </c>
      <c r="BE37" s="52">
        <v>0</v>
      </c>
      <c r="BF37" s="52">
        <v>0</v>
      </c>
      <c r="BG37" s="52">
        <v>0</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272060</v>
      </c>
      <c r="B38" s="52" t="s">
        <v>262</v>
      </c>
      <c r="C38" s="52" t="s">
        <v>468</v>
      </c>
      <c r="D38" s="52">
        <v>2</v>
      </c>
      <c r="E38" s="52">
        <v>2.72918315548156</v>
      </c>
      <c r="F38" s="52">
        <v>35.576851848241802</v>
      </c>
      <c r="G38" s="52">
        <v>0</v>
      </c>
      <c r="H38" s="52">
        <v>1</v>
      </c>
      <c r="I38" s="52">
        <v>0</v>
      </c>
      <c r="J38" s="52">
        <v>1</v>
      </c>
      <c r="K38" s="52">
        <v>0</v>
      </c>
      <c r="L38" s="52">
        <v>0</v>
      </c>
      <c r="M38" s="52">
        <v>0</v>
      </c>
      <c r="N38" s="52">
        <v>0</v>
      </c>
      <c r="O38" s="52">
        <v>0</v>
      </c>
      <c r="P38" s="52">
        <v>0</v>
      </c>
      <c r="Q38" s="52">
        <v>2</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1</v>
      </c>
      <c r="AQ38" s="52">
        <v>0</v>
      </c>
      <c r="AR38" s="52">
        <v>1</v>
      </c>
      <c r="AS38" s="52">
        <v>0</v>
      </c>
      <c r="AT38" s="52">
        <v>0</v>
      </c>
      <c r="AU38" s="52">
        <v>0</v>
      </c>
      <c r="AV38" s="52">
        <v>0</v>
      </c>
      <c r="AW38" s="52">
        <v>0</v>
      </c>
      <c r="AX38" s="52">
        <v>0</v>
      </c>
      <c r="AY38" s="52">
        <v>0</v>
      </c>
      <c r="AZ38" s="52">
        <v>0</v>
      </c>
      <c r="BA38" s="52">
        <v>0</v>
      </c>
      <c r="BB38" s="52">
        <v>0</v>
      </c>
      <c r="BC38" s="52">
        <v>0</v>
      </c>
      <c r="BD38" s="52">
        <v>0</v>
      </c>
      <c r="BE38" s="52">
        <v>0</v>
      </c>
      <c r="BF38" s="52">
        <v>0</v>
      </c>
      <c r="BG38" s="52">
        <v>1</v>
      </c>
      <c r="BH38" s="52">
        <v>0</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272078</v>
      </c>
      <c r="B39" s="52" t="s">
        <v>177</v>
      </c>
      <c r="C39" s="52" t="s">
        <v>468</v>
      </c>
      <c r="D39" s="52">
        <v>6</v>
      </c>
      <c r="E39" s="52">
        <v>1.7215160818294</v>
      </c>
      <c r="F39" s="52">
        <v>22.441191780990401</v>
      </c>
      <c r="G39" s="52">
        <v>0</v>
      </c>
      <c r="H39" s="52">
        <v>0</v>
      </c>
      <c r="I39" s="52">
        <v>1</v>
      </c>
      <c r="J39" s="52">
        <v>1</v>
      </c>
      <c r="K39" s="52">
        <v>2</v>
      </c>
      <c r="L39" s="52">
        <v>0</v>
      </c>
      <c r="M39" s="52">
        <v>1</v>
      </c>
      <c r="N39" s="52">
        <v>1</v>
      </c>
      <c r="O39" s="52">
        <v>0</v>
      </c>
      <c r="P39" s="52">
        <v>4</v>
      </c>
      <c r="Q39" s="52">
        <v>2</v>
      </c>
      <c r="R39" s="52">
        <v>0</v>
      </c>
      <c r="S39" s="52">
        <v>3</v>
      </c>
      <c r="T39" s="52">
        <v>3</v>
      </c>
      <c r="U39" s="52">
        <v>0</v>
      </c>
      <c r="V39" s="52">
        <v>3</v>
      </c>
      <c r="W39" s="52">
        <v>1</v>
      </c>
      <c r="X39" s="52">
        <v>0</v>
      </c>
      <c r="Y39" s="52">
        <v>2</v>
      </c>
      <c r="Z39" s="52">
        <v>0</v>
      </c>
      <c r="AA39" s="52">
        <v>0</v>
      </c>
      <c r="AB39" s="52">
        <v>5</v>
      </c>
      <c r="AC39" s="52">
        <v>0</v>
      </c>
      <c r="AD39" s="52">
        <v>0</v>
      </c>
      <c r="AE39" s="52">
        <v>0</v>
      </c>
      <c r="AF39" s="52">
        <v>0</v>
      </c>
      <c r="AG39" s="52">
        <v>1</v>
      </c>
      <c r="AH39" s="52">
        <v>0</v>
      </c>
      <c r="AI39" s="52">
        <v>5</v>
      </c>
      <c r="AJ39" s="52">
        <v>0</v>
      </c>
      <c r="AK39" s="52">
        <v>1</v>
      </c>
      <c r="AL39" s="52">
        <v>0</v>
      </c>
      <c r="AM39" s="52">
        <v>0</v>
      </c>
      <c r="AN39" s="52">
        <v>0</v>
      </c>
      <c r="AO39" s="52">
        <v>0</v>
      </c>
      <c r="AP39" s="52">
        <v>0</v>
      </c>
      <c r="AQ39" s="52">
        <v>0</v>
      </c>
      <c r="AR39" s="52">
        <v>0</v>
      </c>
      <c r="AS39" s="52">
        <v>0</v>
      </c>
      <c r="AT39" s="52">
        <v>1</v>
      </c>
      <c r="AU39" s="52">
        <v>2</v>
      </c>
      <c r="AV39" s="52">
        <v>0</v>
      </c>
      <c r="AW39" s="52">
        <v>1</v>
      </c>
      <c r="AX39" s="52">
        <v>0</v>
      </c>
      <c r="AY39" s="52">
        <v>0</v>
      </c>
      <c r="AZ39" s="52">
        <v>0</v>
      </c>
      <c r="BA39" s="52">
        <v>2</v>
      </c>
      <c r="BB39" s="52">
        <v>0</v>
      </c>
      <c r="BC39" s="52">
        <v>0</v>
      </c>
      <c r="BD39" s="52">
        <v>2</v>
      </c>
      <c r="BE39" s="52">
        <v>1</v>
      </c>
      <c r="BF39" s="52">
        <v>0</v>
      </c>
      <c r="BG39" s="52">
        <v>1</v>
      </c>
      <c r="BH39" s="52">
        <v>1</v>
      </c>
      <c r="BI39" s="52">
        <v>1</v>
      </c>
      <c r="BJ39" s="52">
        <v>0</v>
      </c>
      <c r="BK39" s="52">
        <v>3</v>
      </c>
      <c r="BL39" s="52">
        <v>5</v>
      </c>
      <c r="BM39" s="52">
        <v>2</v>
      </c>
      <c r="BN39" s="52">
        <v>1</v>
      </c>
      <c r="BO39" s="52">
        <v>0</v>
      </c>
      <c r="BP39" s="52">
        <v>0</v>
      </c>
      <c r="BQ39" s="52">
        <v>1</v>
      </c>
      <c r="BR39" s="52">
        <v>0</v>
      </c>
      <c r="BS39" s="52">
        <v>2</v>
      </c>
      <c r="BT39" s="52">
        <v>4</v>
      </c>
      <c r="BU39" s="52">
        <v>0</v>
      </c>
      <c r="BV39" s="52">
        <v>0</v>
      </c>
    </row>
    <row r="40" spans="1:74" s="52" customFormat="1" x14ac:dyDescent="0.2">
      <c r="A40" s="52">
        <v>272086</v>
      </c>
      <c r="B40" s="52" t="s">
        <v>178</v>
      </c>
      <c r="C40" s="52" t="s">
        <v>468</v>
      </c>
      <c r="D40" s="52">
        <v>1</v>
      </c>
      <c r="E40" s="52">
        <v>1.20255904564914</v>
      </c>
      <c r="F40" s="52">
        <v>15.6762161307834</v>
      </c>
      <c r="G40" s="52">
        <v>0</v>
      </c>
      <c r="H40" s="52">
        <v>0</v>
      </c>
      <c r="I40" s="52">
        <v>0</v>
      </c>
      <c r="J40" s="52">
        <v>0</v>
      </c>
      <c r="K40" s="52">
        <v>0</v>
      </c>
      <c r="L40" s="52">
        <v>1</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1</v>
      </c>
      <c r="AZ40" s="52">
        <v>0</v>
      </c>
      <c r="BA40" s="52">
        <v>0</v>
      </c>
      <c r="BB40" s="52">
        <v>0</v>
      </c>
      <c r="BC40" s="52">
        <v>0</v>
      </c>
      <c r="BD40" s="52">
        <v>0</v>
      </c>
      <c r="BE40" s="52">
        <v>1</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272108</v>
      </c>
      <c r="B41" s="52" t="s">
        <v>180</v>
      </c>
      <c r="C41" s="52" t="s">
        <v>468</v>
      </c>
      <c r="D41" s="52">
        <v>8</v>
      </c>
      <c r="E41" s="52">
        <v>2.0189172546763201</v>
      </c>
      <c r="F41" s="52">
        <v>26.3180284984591</v>
      </c>
      <c r="G41" s="52">
        <v>0</v>
      </c>
      <c r="H41" s="52">
        <v>2</v>
      </c>
      <c r="I41" s="52">
        <v>0</v>
      </c>
      <c r="J41" s="52">
        <v>1</v>
      </c>
      <c r="K41" s="52">
        <v>3</v>
      </c>
      <c r="L41" s="52">
        <v>1</v>
      </c>
      <c r="M41" s="52">
        <v>0</v>
      </c>
      <c r="N41" s="52">
        <v>1</v>
      </c>
      <c r="O41" s="52">
        <v>0</v>
      </c>
      <c r="P41" s="52">
        <v>4</v>
      </c>
      <c r="Q41" s="52">
        <v>4</v>
      </c>
      <c r="R41" s="52">
        <v>0</v>
      </c>
      <c r="S41" s="52">
        <v>2</v>
      </c>
      <c r="T41" s="52">
        <v>6</v>
      </c>
      <c r="U41" s="52">
        <v>0</v>
      </c>
      <c r="V41" s="52">
        <v>6</v>
      </c>
      <c r="W41" s="52">
        <v>2</v>
      </c>
      <c r="X41" s="52">
        <v>0</v>
      </c>
      <c r="Y41" s="52">
        <v>4</v>
      </c>
      <c r="Z41" s="52">
        <v>0</v>
      </c>
      <c r="AA41" s="52">
        <v>0</v>
      </c>
      <c r="AB41" s="52">
        <v>6</v>
      </c>
      <c r="AC41" s="52">
        <v>1</v>
      </c>
      <c r="AD41" s="52">
        <v>0</v>
      </c>
      <c r="AE41" s="52">
        <v>0</v>
      </c>
      <c r="AF41" s="52">
        <v>0</v>
      </c>
      <c r="AG41" s="52">
        <v>1</v>
      </c>
      <c r="AH41" s="52">
        <v>0</v>
      </c>
      <c r="AI41" s="52">
        <v>5</v>
      </c>
      <c r="AJ41" s="52">
        <v>1</v>
      </c>
      <c r="AK41" s="52">
        <v>0</v>
      </c>
      <c r="AL41" s="52">
        <v>2</v>
      </c>
      <c r="AM41" s="52">
        <v>0</v>
      </c>
      <c r="AN41" s="52">
        <v>0</v>
      </c>
      <c r="AO41" s="52">
        <v>0</v>
      </c>
      <c r="AP41" s="52">
        <v>1</v>
      </c>
      <c r="AQ41" s="52">
        <v>0</v>
      </c>
      <c r="AR41" s="52">
        <v>0</v>
      </c>
      <c r="AS41" s="52">
        <v>0</v>
      </c>
      <c r="AT41" s="52">
        <v>1</v>
      </c>
      <c r="AU41" s="52">
        <v>0</v>
      </c>
      <c r="AV41" s="52">
        <v>1</v>
      </c>
      <c r="AW41" s="52">
        <v>1</v>
      </c>
      <c r="AX41" s="52">
        <v>0</v>
      </c>
      <c r="AY41" s="52">
        <v>0</v>
      </c>
      <c r="AZ41" s="52">
        <v>1</v>
      </c>
      <c r="BA41" s="52">
        <v>3</v>
      </c>
      <c r="BB41" s="52">
        <v>0</v>
      </c>
      <c r="BC41" s="52">
        <v>0</v>
      </c>
      <c r="BD41" s="52">
        <v>3</v>
      </c>
      <c r="BE41" s="52">
        <v>2</v>
      </c>
      <c r="BF41" s="52">
        <v>1</v>
      </c>
      <c r="BG41" s="52">
        <v>0</v>
      </c>
      <c r="BH41" s="52">
        <v>1</v>
      </c>
      <c r="BI41" s="52">
        <v>1</v>
      </c>
      <c r="BJ41" s="52">
        <v>0</v>
      </c>
      <c r="BK41" s="52">
        <v>0</v>
      </c>
      <c r="BL41" s="52">
        <v>11</v>
      </c>
      <c r="BM41" s="52">
        <v>0</v>
      </c>
      <c r="BN41" s="52">
        <v>0</v>
      </c>
      <c r="BO41" s="52">
        <v>0</v>
      </c>
      <c r="BP41" s="52">
        <v>0</v>
      </c>
      <c r="BQ41" s="52">
        <v>1</v>
      </c>
      <c r="BR41" s="52">
        <v>0</v>
      </c>
      <c r="BS41" s="52">
        <v>2</v>
      </c>
      <c r="BT41" s="52">
        <v>6</v>
      </c>
      <c r="BU41" s="52">
        <v>0</v>
      </c>
      <c r="BV41" s="52">
        <v>0</v>
      </c>
    </row>
    <row r="42" spans="1:74" s="52" customFormat="1" x14ac:dyDescent="0.2">
      <c r="A42" s="52">
        <v>272116</v>
      </c>
      <c r="B42" s="52" t="s">
        <v>181</v>
      </c>
      <c r="C42" s="52" t="s">
        <v>468</v>
      </c>
      <c r="D42" s="52">
        <v>3</v>
      </c>
      <c r="E42" s="52">
        <v>1.0529234419365401</v>
      </c>
      <c r="F42" s="52">
        <v>13.725609153815601</v>
      </c>
      <c r="G42" s="52">
        <v>0</v>
      </c>
      <c r="H42" s="52">
        <v>1</v>
      </c>
      <c r="I42" s="52">
        <v>0</v>
      </c>
      <c r="J42" s="52">
        <v>1</v>
      </c>
      <c r="K42" s="52">
        <v>0</v>
      </c>
      <c r="L42" s="52">
        <v>0</v>
      </c>
      <c r="M42" s="52">
        <v>0</v>
      </c>
      <c r="N42" s="52">
        <v>1</v>
      </c>
      <c r="O42" s="52">
        <v>0</v>
      </c>
      <c r="P42" s="52">
        <v>3</v>
      </c>
      <c r="Q42" s="52">
        <v>0</v>
      </c>
      <c r="R42" s="52">
        <v>0</v>
      </c>
      <c r="S42" s="52">
        <v>1</v>
      </c>
      <c r="T42" s="52">
        <v>2</v>
      </c>
      <c r="U42" s="52">
        <v>0</v>
      </c>
      <c r="V42" s="52">
        <v>2</v>
      </c>
      <c r="W42" s="52">
        <v>0</v>
      </c>
      <c r="X42" s="52">
        <v>0</v>
      </c>
      <c r="Y42" s="52">
        <v>2</v>
      </c>
      <c r="Z42" s="52">
        <v>0</v>
      </c>
      <c r="AA42" s="52">
        <v>0</v>
      </c>
      <c r="AB42" s="52">
        <v>2</v>
      </c>
      <c r="AC42" s="52">
        <v>0</v>
      </c>
      <c r="AD42" s="52">
        <v>0</v>
      </c>
      <c r="AE42" s="52">
        <v>0</v>
      </c>
      <c r="AF42" s="52">
        <v>0</v>
      </c>
      <c r="AG42" s="52">
        <v>1</v>
      </c>
      <c r="AH42" s="52">
        <v>0</v>
      </c>
      <c r="AI42" s="52">
        <v>2</v>
      </c>
      <c r="AJ42" s="52">
        <v>0</v>
      </c>
      <c r="AK42" s="52">
        <v>0</v>
      </c>
      <c r="AL42" s="52">
        <v>1</v>
      </c>
      <c r="AM42" s="52">
        <v>0</v>
      </c>
      <c r="AN42" s="52">
        <v>0</v>
      </c>
      <c r="AO42" s="52">
        <v>0</v>
      </c>
      <c r="AP42" s="52">
        <v>0</v>
      </c>
      <c r="AQ42" s="52">
        <v>0</v>
      </c>
      <c r="AR42" s="52">
        <v>0</v>
      </c>
      <c r="AS42" s="52">
        <v>0</v>
      </c>
      <c r="AT42" s="52">
        <v>0</v>
      </c>
      <c r="AU42" s="52">
        <v>0</v>
      </c>
      <c r="AV42" s="52">
        <v>0</v>
      </c>
      <c r="AW42" s="52">
        <v>0</v>
      </c>
      <c r="AX42" s="52">
        <v>1</v>
      </c>
      <c r="AY42" s="52">
        <v>1</v>
      </c>
      <c r="AZ42" s="52">
        <v>0</v>
      </c>
      <c r="BA42" s="52">
        <v>1</v>
      </c>
      <c r="BB42" s="52">
        <v>0</v>
      </c>
      <c r="BC42" s="52">
        <v>2</v>
      </c>
      <c r="BD42" s="52">
        <v>0</v>
      </c>
      <c r="BE42" s="52">
        <v>0</v>
      </c>
      <c r="BF42" s="52">
        <v>1</v>
      </c>
      <c r="BG42" s="52">
        <v>0</v>
      </c>
      <c r="BH42" s="52">
        <v>0</v>
      </c>
      <c r="BI42" s="52">
        <v>0</v>
      </c>
      <c r="BJ42" s="52">
        <v>0</v>
      </c>
      <c r="BK42" s="52">
        <v>1</v>
      </c>
      <c r="BL42" s="52">
        <v>2</v>
      </c>
      <c r="BM42" s="52">
        <v>0</v>
      </c>
      <c r="BN42" s="52">
        <v>0</v>
      </c>
      <c r="BO42" s="52">
        <v>0</v>
      </c>
      <c r="BP42" s="52">
        <v>0</v>
      </c>
      <c r="BQ42" s="52">
        <v>0</v>
      </c>
      <c r="BR42" s="52">
        <v>0</v>
      </c>
      <c r="BS42" s="52">
        <v>0</v>
      </c>
      <c r="BT42" s="52">
        <v>3</v>
      </c>
      <c r="BU42" s="52">
        <v>0</v>
      </c>
      <c r="BV42" s="52">
        <v>0</v>
      </c>
    </row>
    <row r="43" spans="1:74" s="52" customFormat="1" x14ac:dyDescent="0.2">
      <c r="A43" s="52">
        <v>272124</v>
      </c>
      <c r="B43" s="52" t="s">
        <v>182</v>
      </c>
      <c r="C43" s="52" t="s">
        <v>468</v>
      </c>
      <c r="D43" s="52">
        <v>6</v>
      </c>
      <c r="E43" s="52">
        <v>2.2900938175100598</v>
      </c>
      <c r="F43" s="52">
        <v>29.853008692541799</v>
      </c>
      <c r="G43" s="52">
        <v>0</v>
      </c>
      <c r="H43" s="52">
        <v>1</v>
      </c>
      <c r="I43" s="52">
        <v>0</v>
      </c>
      <c r="J43" s="52">
        <v>1</v>
      </c>
      <c r="K43" s="52">
        <v>0</v>
      </c>
      <c r="L43" s="52">
        <v>2</v>
      </c>
      <c r="M43" s="52">
        <v>0</v>
      </c>
      <c r="N43" s="52">
        <v>2</v>
      </c>
      <c r="O43" s="52">
        <v>0</v>
      </c>
      <c r="P43" s="52">
        <v>3</v>
      </c>
      <c r="Q43" s="52">
        <v>3</v>
      </c>
      <c r="R43" s="52">
        <v>0</v>
      </c>
      <c r="S43" s="52">
        <v>4</v>
      </c>
      <c r="T43" s="52">
        <v>2</v>
      </c>
      <c r="U43" s="52">
        <v>0</v>
      </c>
      <c r="V43" s="52">
        <v>2</v>
      </c>
      <c r="W43" s="52">
        <v>0</v>
      </c>
      <c r="X43" s="52">
        <v>0</v>
      </c>
      <c r="Y43" s="52">
        <v>2</v>
      </c>
      <c r="Z43" s="52">
        <v>0</v>
      </c>
      <c r="AA43" s="52">
        <v>0</v>
      </c>
      <c r="AB43" s="52">
        <v>3</v>
      </c>
      <c r="AC43" s="52">
        <v>0</v>
      </c>
      <c r="AD43" s="52">
        <v>0</v>
      </c>
      <c r="AE43" s="52">
        <v>0</v>
      </c>
      <c r="AF43" s="52">
        <v>0</v>
      </c>
      <c r="AG43" s="52">
        <v>3</v>
      </c>
      <c r="AH43" s="52">
        <v>0</v>
      </c>
      <c r="AI43" s="52">
        <v>3</v>
      </c>
      <c r="AJ43" s="52">
        <v>0</v>
      </c>
      <c r="AK43" s="52">
        <v>0</v>
      </c>
      <c r="AL43" s="52">
        <v>1</v>
      </c>
      <c r="AM43" s="52">
        <v>1</v>
      </c>
      <c r="AN43" s="52">
        <v>1</v>
      </c>
      <c r="AO43" s="52">
        <v>0</v>
      </c>
      <c r="AP43" s="52">
        <v>0</v>
      </c>
      <c r="AQ43" s="52">
        <v>1</v>
      </c>
      <c r="AR43" s="52">
        <v>0</v>
      </c>
      <c r="AS43" s="52">
        <v>0</v>
      </c>
      <c r="AT43" s="52">
        <v>2</v>
      </c>
      <c r="AU43" s="52">
        <v>0</v>
      </c>
      <c r="AV43" s="52">
        <v>1</v>
      </c>
      <c r="AW43" s="52">
        <v>0</v>
      </c>
      <c r="AX43" s="52">
        <v>0</v>
      </c>
      <c r="AY43" s="52">
        <v>1</v>
      </c>
      <c r="AZ43" s="52">
        <v>0</v>
      </c>
      <c r="BA43" s="52">
        <v>1</v>
      </c>
      <c r="BB43" s="52">
        <v>0</v>
      </c>
      <c r="BC43" s="52">
        <v>0</v>
      </c>
      <c r="BD43" s="52">
        <v>0</v>
      </c>
      <c r="BE43" s="52">
        <v>2</v>
      </c>
      <c r="BF43" s="52">
        <v>0</v>
      </c>
      <c r="BG43" s="52">
        <v>2</v>
      </c>
      <c r="BH43" s="52">
        <v>1</v>
      </c>
      <c r="BI43" s="52">
        <v>1</v>
      </c>
      <c r="BJ43" s="52">
        <v>0</v>
      </c>
      <c r="BK43" s="52">
        <v>0</v>
      </c>
      <c r="BL43" s="52">
        <v>4</v>
      </c>
      <c r="BM43" s="52">
        <v>3</v>
      </c>
      <c r="BN43" s="52">
        <v>0</v>
      </c>
      <c r="BO43" s="52">
        <v>0</v>
      </c>
      <c r="BP43" s="52">
        <v>0</v>
      </c>
      <c r="BQ43" s="52">
        <v>1</v>
      </c>
      <c r="BR43" s="52">
        <v>0</v>
      </c>
      <c r="BS43" s="52">
        <v>1</v>
      </c>
      <c r="BT43" s="52">
        <v>5</v>
      </c>
      <c r="BU43" s="52">
        <v>0</v>
      </c>
      <c r="BV43" s="52">
        <v>0</v>
      </c>
    </row>
    <row r="44" spans="1:74" s="52" customFormat="1" x14ac:dyDescent="0.2">
      <c r="A44" s="52">
        <v>272141</v>
      </c>
      <c r="B44" s="52" t="s">
        <v>272</v>
      </c>
      <c r="C44" s="52" t="s">
        <v>468</v>
      </c>
      <c r="D44" s="52">
        <v>2</v>
      </c>
      <c r="E44" s="52">
        <v>1.85005318902918</v>
      </c>
      <c r="F44" s="52">
        <v>24.116764785558999</v>
      </c>
      <c r="G44" s="52">
        <v>0</v>
      </c>
      <c r="H44" s="52">
        <v>1</v>
      </c>
      <c r="I44" s="52">
        <v>0</v>
      </c>
      <c r="J44" s="52">
        <v>0</v>
      </c>
      <c r="K44" s="52">
        <v>0</v>
      </c>
      <c r="L44" s="52">
        <v>0</v>
      </c>
      <c r="M44" s="52">
        <v>1</v>
      </c>
      <c r="N44" s="52">
        <v>0</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1</v>
      </c>
      <c r="AU44" s="52">
        <v>0</v>
      </c>
      <c r="AV44" s="52">
        <v>0</v>
      </c>
      <c r="AW44" s="52">
        <v>0</v>
      </c>
      <c r="AX44" s="52">
        <v>0</v>
      </c>
      <c r="AY44" s="52">
        <v>1</v>
      </c>
      <c r="AZ44" s="52">
        <v>0</v>
      </c>
      <c r="BA44" s="52">
        <v>0</v>
      </c>
      <c r="BB44" s="52">
        <v>0</v>
      </c>
      <c r="BC44" s="52">
        <v>0</v>
      </c>
      <c r="BD44" s="52">
        <v>0</v>
      </c>
      <c r="BE44" s="52">
        <v>0</v>
      </c>
      <c r="BF44" s="52">
        <v>1</v>
      </c>
      <c r="BG44" s="52">
        <v>0</v>
      </c>
      <c r="BH44" s="52">
        <v>0</v>
      </c>
      <c r="BI44" s="52">
        <v>1</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272159</v>
      </c>
      <c r="B45" s="52" t="s">
        <v>184</v>
      </c>
      <c r="C45" s="52" t="s">
        <v>468</v>
      </c>
      <c r="D45" s="52">
        <v>5</v>
      </c>
      <c r="E45" s="52">
        <v>2.19737721056147</v>
      </c>
      <c r="F45" s="52">
        <v>28.6443814948192</v>
      </c>
      <c r="G45" s="52">
        <v>0</v>
      </c>
      <c r="H45" s="52">
        <v>1</v>
      </c>
      <c r="I45" s="52">
        <v>0</v>
      </c>
      <c r="J45" s="52">
        <v>1</v>
      </c>
      <c r="K45" s="52">
        <v>1</v>
      </c>
      <c r="L45" s="52">
        <v>1</v>
      </c>
      <c r="M45" s="52">
        <v>0</v>
      </c>
      <c r="N45" s="52">
        <v>1</v>
      </c>
      <c r="O45" s="52">
        <v>0</v>
      </c>
      <c r="P45" s="52">
        <v>3</v>
      </c>
      <c r="Q45" s="52">
        <v>2</v>
      </c>
      <c r="R45" s="52">
        <v>0</v>
      </c>
      <c r="S45" s="52">
        <v>0</v>
      </c>
      <c r="T45" s="52">
        <v>5</v>
      </c>
      <c r="U45" s="52">
        <v>1</v>
      </c>
      <c r="V45" s="52">
        <v>4</v>
      </c>
      <c r="W45" s="52">
        <v>0</v>
      </c>
      <c r="X45" s="52">
        <v>1</v>
      </c>
      <c r="Y45" s="52">
        <v>3</v>
      </c>
      <c r="Z45" s="52">
        <v>0</v>
      </c>
      <c r="AA45" s="52">
        <v>0</v>
      </c>
      <c r="AB45" s="52">
        <v>1</v>
      </c>
      <c r="AC45" s="52">
        <v>1</v>
      </c>
      <c r="AD45" s="52">
        <v>0</v>
      </c>
      <c r="AE45" s="52">
        <v>1</v>
      </c>
      <c r="AF45" s="52">
        <v>1</v>
      </c>
      <c r="AG45" s="52">
        <v>1</v>
      </c>
      <c r="AH45" s="52">
        <v>0</v>
      </c>
      <c r="AI45" s="52">
        <v>2</v>
      </c>
      <c r="AJ45" s="52">
        <v>0</v>
      </c>
      <c r="AK45" s="52">
        <v>0</v>
      </c>
      <c r="AL45" s="52">
        <v>3</v>
      </c>
      <c r="AM45" s="52">
        <v>0</v>
      </c>
      <c r="AN45" s="52">
        <v>0</v>
      </c>
      <c r="AO45" s="52">
        <v>0</v>
      </c>
      <c r="AP45" s="52">
        <v>0</v>
      </c>
      <c r="AQ45" s="52">
        <v>0</v>
      </c>
      <c r="AR45" s="52">
        <v>0</v>
      </c>
      <c r="AS45" s="52">
        <v>0</v>
      </c>
      <c r="AT45" s="52">
        <v>0</v>
      </c>
      <c r="AU45" s="52">
        <v>1</v>
      </c>
      <c r="AV45" s="52">
        <v>0</v>
      </c>
      <c r="AW45" s="52">
        <v>0</v>
      </c>
      <c r="AX45" s="52">
        <v>0</v>
      </c>
      <c r="AY45" s="52">
        <v>3</v>
      </c>
      <c r="AZ45" s="52">
        <v>0</v>
      </c>
      <c r="BA45" s="52">
        <v>0</v>
      </c>
      <c r="BB45" s="52">
        <v>1</v>
      </c>
      <c r="BC45" s="52">
        <v>1</v>
      </c>
      <c r="BD45" s="52">
        <v>0</v>
      </c>
      <c r="BE45" s="52">
        <v>0</v>
      </c>
      <c r="BF45" s="52">
        <v>2</v>
      </c>
      <c r="BG45" s="52">
        <v>2</v>
      </c>
      <c r="BH45" s="52">
        <v>0</v>
      </c>
      <c r="BI45" s="52">
        <v>0</v>
      </c>
      <c r="BJ45" s="52">
        <v>0</v>
      </c>
      <c r="BK45" s="52">
        <v>1</v>
      </c>
      <c r="BL45" s="52">
        <v>4</v>
      </c>
      <c r="BM45" s="52">
        <v>0</v>
      </c>
      <c r="BN45" s="52">
        <v>0</v>
      </c>
      <c r="BO45" s="52">
        <v>0</v>
      </c>
      <c r="BP45" s="52">
        <v>1</v>
      </c>
      <c r="BQ45" s="52">
        <v>0</v>
      </c>
      <c r="BR45" s="52">
        <v>0</v>
      </c>
      <c r="BS45" s="52">
        <v>1</v>
      </c>
      <c r="BT45" s="52">
        <v>4</v>
      </c>
      <c r="BU45" s="52">
        <v>0</v>
      </c>
      <c r="BV45" s="52">
        <v>0</v>
      </c>
    </row>
    <row r="46" spans="1:74" s="52" customFormat="1" x14ac:dyDescent="0.2">
      <c r="A46" s="52">
        <v>272167</v>
      </c>
      <c r="B46" s="52" t="s">
        <v>185</v>
      </c>
      <c r="C46" s="52" t="s">
        <v>468</v>
      </c>
      <c r="D46" s="52">
        <v>1</v>
      </c>
      <c r="E46" s="52">
        <v>0.99518331276621197</v>
      </c>
      <c r="F46" s="52">
        <v>12.972925327131</v>
      </c>
      <c r="G46" s="52">
        <v>0</v>
      </c>
      <c r="H46" s="52">
        <v>0</v>
      </c>
      <c r="I46" s="52">
        <v>0</v>
      </c>
      <c r="J46" s="52">
        <v>0</v>
      </c>
      <c r="K46" s="52">
        <v>0</v>
      </c>
      <c r="L46" s="52">
        <v>0</v>
      </c>
      <c r="M46" s="52">
        <v>1</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1</v>
      </c>
      <c r="AR46" s="52">
        <v>0</v>
      </c>
      <c r="AS46" s="52">
        <v>0</v>
      </c>
      <c r="AT46" s="52">
        <v>0</v>
      </c>
      <c r="AU46" s="52">
        <v>0</v>
      </c>
      <c r="AV46" s="52">
        <v>0</v>
      </c>
      <c r="AW46" s="52">
        <v>0</v>
      </c>
      <c r="AX46" s="52">
        <v>0</v>
      </c>
      <c r="AY46" s="52">
        <v>0</v>
      </c>
      <c r="AZ46" s="52">
        <v>0</v>
      </c>
      <c r="BA46" s="52">
        <v>0</v>
      </c>
      <c r="BB46" s="52">
        <v>0</v>
      </c>
      <c r="BC46" s="52">
        <v>0</v>
      </c>
      <c r="BD46" s="52">
        <v>0</v>
      </c>
      <c r="BE46" s="52">
        <v>0</v>
      </c>
      <c r="BF46" s="52">
        <v>0</v>
      </c>
      <c r="BG46" s="52">
        <v>0</v>
      </c>
      <c r="BH46" s="52">
        <v>1</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272175</v>
      </c>
      <c r="B47" s="52" t="s">
        <v>186</v>
      </c>
      <c r="C47" s="52" t="s">
        <v>468</v>
      </c>
      <c r="D47" s="52">
        <v>1</v>
      </c>
      <c r="E47" s="52">
        <v>0.85494930150642101</v>
      </c>
      <c r="F47" s="52">
        <v>11.144874823208699</v>
      </c>
      <c r="G47" s="52">
        <v>0</v>
      </c>
      <c r="H47" s="52">
        <v>1</v>
      </c>
      <c r="I47" s="52">
        <v>0</v>
      </c>
      <c r="J47" s="52">
        <v>0</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1</v>
      </c>
      <c r="AR47" s="52">
        <v>0</v>
      </c>
      <c r="AS47" s="52">
        <v>0</v>
      </c>
      <c r="AT47" s="52">
        <v>0</v>
      </c>
      <c r="AU47" s="52">
        <v>0</v>
      </c>
      <c r="AV47" s="52">
        <v>0</v>
      </c>
      <c r="AW47" s="52">
        <v>0</v>
      </c>
      <c r="AX47" s="52">
        <v>0</v>
      </c>
      <c r="AY47" s="52">
        <v>0</v>
      </c>
      <c r="AZ47" s="52">
        <v>0</v>
      </c>
      <c r="BA47" s="52">
        <v>0</v>
      </c>
      <c r="BB47" s="52">
        <v>0</v>
      </c>
      <c r="BC47" s="52">
        <v>0</v>
      </c>
      <c r="BD47" s="52">
        <v>0</v>
      </c>
      <c r="BE47" s="52">
        <v>0</v>
      </c>
      <c r="BF47" s="52">
        <v>0</v>
      </c>
      <c r="BG47" s="52">
        <v>1</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272183</v>
      </c>
      <c r="B48" s="52" t="s">
        <v>187</v>
      </c>
      <c r="C48" s="52" t="s">
        <v>468</v>
      </c>
      <c r="D48" s="52">
        <v>1</v>
      </c>
      <c r="E48" s="52">
        <v>0.85255852814295696</v>
      </c>
      <c r="F48" s="52">
        <v>11.1137093847207</v>
      </c>
      <c r="G48" s="52">
        <v>0</v>
      </c>
      <c r="H48" s="52">
        <v>0</v>
      </c>
      <c r="I48" s="52">
        <v>0</v>
      </c>
      <c r="J48" s="52">
        <v>0</v>
      </c>
      <c r="K48" s="52">
        <v>0</v>
      </c>
      <c r="L48" s="52">
        <v>0</v>
      </c>
      <c r="M48" s="52">
        <v>1</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1</v>
      </c>
      <c r="AU48" s="52">
        <v>0</v>
      </c>
      <c r="AV48" s="52">
        <v>0</v>
      </c>
      <c r="AW48" s="52">
        <v>0</v>
      </c>
      <c r="AX48" s="52">
        <v>0</v>
      </c>
      <c r="AY48" s="52">
        <v>0</v>
      </c>
      <c r="AZ48" s="52">
        <v>0</v>
      </c>
      <c r="BA48" s="52">
        <v>0</v>
      </c>
      <c r="BB48" s="52">
        <v>0</v>
      </c>
      <c r="BC48" s="52">
        <v>0</v>
      </c>
      <c r="BD48" s="52">
        <v>1</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272205</v>
      </c>
      <c r="B49" s="52" t="s">
        <v>188</v>
      </c>
      <c r="C49" s="52" t="s">
        <v>468</v>
      </c>
      <c r="D49" s="52">
        <v>3</v>
      </c>
      <c r="E49" s="52">
        <v>2.15628773503536</v>
      </c>
      <c r="F49" s="52">
        <v>28.108750831710999</v>
      </c>
      <c r="G49" s="52">
        <v>0</v>
      </c>
      <c r="H49" s="52">
        <v>0</v>
      </c>
      <c r="I49" s="52">
        <v>0</v>
      </c>
      <c r="J49" s="52">
        <v>1</v>
      </c>
      <c r="K49" s="52">
        <v>1</v>
      </c>
      <c r="L49" s="52">
        <v>1</v>
      </c>
      <c r="M49" s="52">
        <v>0</v>
      </c>
      <c r="N49" s="52">
        <v>0</v>
      </c>
      <c r="O49" s="52">
        <v>0</v>
      </c>
      <c r="P49" s="52">
        <v>1</v>
      </c>
      <c r="Q49" s="52">
        <v>2</v>
      </c>
      <c r="R49" s="52">
        <v>0</v>
      </c>
      <c r="S49" s="52">
        <v>2</v>
      </c>
      <c r="T49" s="52">
        <v>1</v>
      </c>
      <c r="U49" s="52">
        <v>0</v>
      </c>
      <c r="V49" s="52">
        <v>1</v>
      </c>
      <c r="W49" s="52">
        <v>0</v>
      </c>
      <c r="X49" s="52">
        <v>0</v>
      </c>
      <c r="Y49" s="52">
        <v>1</v>
      </c>
      <c r="Z49" s="52">
        <v>0</v>
      </c>
      <c r="AA49" s="52">
        <v>0</v>
      </c>
      <c r="AB49" s="52">
        <v>1</v>
      </c>
      <c r="AC49" s="52">
        <v>1</v>
      </c>
      <c r="AD49" s="52">
        <v>1</v>
      </c>
      <c r="AE49" s="52">
        <v>0</v>
      </c>
      <c r="AF49" s="52">
        <v>0</v>
      </c>
      <c r="AG49" s="52">
        <v>0</v>
      </c>
      <c r="AH49" s="52">
        <v>0</v>
      </c>
      <c r="AI49" s="52">
        <v>1</v>
      </c>
      <c r="AJ49" s="52">
        <v>0</v>
      </c>
      <c r="AK49" s="52">
        <v>1</v>
      </c>
      <c r="AL49" s="52">
        <v>1</v>
      </c>
      <c r="AM49" s="52">
        <v>0</v>
      </c>
      <c r="AN49" s="52">
        <v>0</v>
      </c>
      <c r="AO49" s="52">
        <v>0</v>
      </c>
      <c r="AP49" s="52">
        <v>0</v>
      </c>
      <c r="AQ49" s="52">
        <v>0</v>
      </c>
      <c r="AR49" s="52">
        <v>0</v>
      </c>
      <c r="AS49" s="52">
        <v>0</v>
      </c>
      <c r="AT49" s="52">
        <v>0</v>
      </c>
      <c r="AU49" s="52">
        <v>0</v>
      </c>
      <c r="AV49" s="52">
        <v>1</v>
      </c>
      <c r="AW49" s="52">
        <v>0</v>
      </c>
      <c r="AX49" s="52">
        <v>1</v>
      </c>
      <c r="AY49" s="52">
        <v>0</v>
      </c>
      <c r="AZ49" s="52">
        <v>0</v>
      </c>
      <c r="BA49" s="52">
        <v>0</v>
      </c>
      <c r="BB49" s="52">
        <v>1</v>
      </c>
      <c r="BC49" s="52">
        <v>1</v>
      </c>
      <c r="BD49" s="52">
        <v>1</v>
      </c>
      <c r="BE49" s="52">
        <v>0</v>
      </c>
      <c r="BF49" s="52">
        <v>0</v>
      </c>
      <c r="BG49" s="52">
        <v>1</v>
      </c>
      <c r="BH49" s="52">
        <v>0</v>
      </c>
      <c r="BI49" s="52">
        <v>0</v>
      </c>
      <c r="BJ49" s="52">
        <v>0</v>
      </c>
      <c r="BK49" s="52">
        <v>2</v>
      </c>
      <c r="BL49" s="52">
        <v>1</v>
      </c>
      <c r="BM49" s="52">
        <v>2</v>
      </c>
      <c r="BN49" s="52">
        <v>0</v>
      </c>
      <c r="BO49" s="52">
        <v>1</v>
      </c>
      <c r="BP49" s="52">
        <v>0</v>
      </c>
      <c r="BQ49" s="52">
        <v>0</v>
      </c>
      <c r="BR49" s="52">
        <v>0</v>
      </c>
      <c r="BS49" s="52">
        <v>0</v>
      </c>
      <c r="BT49" s="52">
        <v>3</v>
      </c>
      <c r="BU49" s="52">
        <v>0</v>
      </c>
      <c r="BV49" s="52">
        <v>0</v>
      </c>
    </row>
    <row r="50" spans="1:74" s="52" customFormat="1" x14ac:dyDescent="0.2">
      <c r="A50" s="52">
        <v>272213</v>
      </c>
      <c r="B50" s="52" t="s">
        <v>281</v>
      </c>
      <c r="C50" s="52" t="s">
        <v>468</v>
      </c>
      <c r="D50" s="52">
        <v>1</v>
      </c>
      <c r="E50" s="52">
        <v>1.4875197096361501</v>
      </c>
      <c r="F50" s="52">
        <v>19.3908819291856</v>
      </c>
      <c r="G50" s="52">
        <v>0</v>
      </c>
      <c r="H50" s="52">
        <v>0</v>
      </c>
      <c r="I50" s="52">
        <v>0</v>
      </c>
      <c r="J50" s="52">
        <v>0</v>
      </c>
      <c r="K50" s="52">
        <v>1</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1</v>
      </c>
      <c r="AS50" s="52">
        <v>0</v>
      </c>
      <c r="AT50" s="52">
        <v>0</v>
      </c>
      <c r="AU50" s="52">
        <v>0</v>
      </c>
      <c r="AV50" s="52">
        <v>0</v>
      </c>
      <c r="AW50" s="52">
        <v>0</v>
      </c>
      <c r="AX50" s="52">
        <v>0</v>
      </c>
      <c r="AY50" s="52">
        <v>0</v>
      </c>
      <c r="AZ50" s="52">
        <v>0</v>
      </c>
      <c r="BA50" s="52">
        <v>0</v>
      </c>
      <c r="BB50" s="52">
        <v>0</v>
      </c>
      <c r="BC50" s="52">
        <v>1</v>
      </c>
      <c r="BD50" s="52">
        <v>0</v>
      </c>
      <c r="BE50" s="52">
        <v>0</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272221</v>
      </c>
      <c r="B51" s="52" t="s">
        <v>189</v>
      </c>
      <c r="C51" s="52" t="s">
        <v>468</v>
      </c>
      <c r="D51" s="52">
        <v>2</v>
      </c>
      <c r="E51" s="52">
        <v>1.83551913069814</v>
      </c>
      <c r="F51" s="52">
        <v>23.927302953743599</v>
      </c>
      <c r="G51" s="52">
        <v>0</v>
      </c>
      <c r="H51" s="52">
        <v>0</v>
      </c>
      <c r="I51" s="52">
        <v>0</v>
      </c>
      <c r="J51" s="52">
        <v>0</v>
      </c>
      <c r="K51" s="52">
        <v>0</v>
      </c>
      <c r="L51" s="52">
        <v>1</v>
      </c>
      <c r="M51" s="52">
        <v>0</v>
      </c>
      <c r="N51" s="52">
        <v>1</v>
      </c>
      <c r="O51" s="52">
        <v>0</v>
      </c>
      <c r="P51" s="52">
        <v>1</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1</v>
      </c>
      <c r="AY51" s="52">
        <v>0</v>
      </c>
      <c r="AZ51" s="52">
        <v>0</v>
      </c>
      <c r="BA51" s="52">
        <v>0</v>
      </c>
      <c r="BB51" s="52">
        <v>1</v>
      </c>
      <c r="BC51" s="52">
        <v>1</v>
      </c>
      <c r="BD51" s="52">
        <v>0</v>
      </c>
      <c r="BE51" s="52">
        <v>0</v>
      </c>
      <c r="BF51" s="52">
        <v>1</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272230</v>
      </c>
      <c r="B52" s="52" t="s">
        <v>171</v>
      </c>
      <c r="C52" s="52" t="s">
        <v>468</v>
      </c>
      <c r="D52" s="52">
        <v>2</v>
      </c>
      <c r="E52" s="52">
        <v>1.6958206500080599</v>
      </c>
      <c r="F52" s="52">
        <v>22.1062334733193</v>
      </c>
      <c r="G52" s="52">
        <v>0</v>
      </c>
      <c r="H52" s="52">
        <v>0</v>
      </c>
      <c r="I52" s="52">
        <v>0</v>
      </c>
      <c r="J52" s="52">
        <v>1</v>
      </c>
      <c r="K52" s="52">
        <v>0</v>
      </c>
      <c r="L52" s="52">
        <v>0</v>
      </c>
      <c r="M52" s="52">
        <v>1</v>
      </c>
      <c r="N52" s="52">
        <v>0</v>
      </c>
      <c r="O52" s="52">
        <v>0</v>
      </c>
      <c r="P52" s="52">
        <v>2</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1</v>
      </c>
      <c r="AS52" s="52">
        <v>0</v>
      </c>
      <c r="AT52" s="52">
        <v>0</v>
      </c>
      <c r="AU52" s="52">
        <v>0</v>
      </c>
      <c r="AV52" s="52">
        <v>0</v>
      </c>
      <c r="AW52" s="52">
        <v>0</v>
      </c>
      <c r="AX52" s="52">
        <v>1</v>
      </c>
      <c r="AY52" s="52">
        <v>0</v>
      </c>
      <c r="AZ52" s="52">
        <v>0</v>
      </c>
      <c r="BA52" s="52">
        <v>0</v>
      </c>
      <c r="BB52" s="52">
        <v>0</v>
      </c>
      <c r="BC52" s="52">
        <v>0</v>
      </c>
      <c r="BD52" s="52">
        <v>0</v>
      </c>
      <c r="BE52" s="52">
        <v>0</v>
      </c>
      <c r="BF52" s="52">
        <v>0</v>
      </c>
      <c r="BG52" s="52">
        <v>0</v>
      </c>
      <c r="BH52" s="52">
        <v>1</v>
      </c>
      <c r="BI52" s="52">
        <v>1</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272248</v>
      </c>
      <c r="B53" s="52" t="s">
        <v>190</v>
      </c>
      <c r="C53" s="52" t="s">
        <v>468</v>
      </c>
      <c r="D53" s="52">
        <v>1</v>
      </c>
      <c r="E53" s="52">
        <v>1.15664434343084</v>
      </c>
      <c r="F53" s="52">
        <v>15.077685191152</v>
      </c>
      <c r="G53" s="52">
        <v>0</v>
      </c>
      <c r="H53" s="52">
        <v>0</v>
      </c>
      <c r="I53" s="52">
        <v>0</v>
      </c>
      <c r="J53" s="52">
        <v>0</v>
      </c>
      <c r="K53" s="52">
        <v>1</v>
      </c>
      <c r="L53" s="52">
        <v>0</v>
      </c>
      <c r="M53" s="52">
        <v>0</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0</v>
      </c>
      <c r="AU53" s="52">
        <v>0</v>
      </c>
      <c r="AV53" s="52">
        <v>1</v>
      </c>
      <c r="AW53" s="52">
        <v>0</v>
      </c>
      <c r="AX53" s="52">
        <v>0</v>
      </c>
      <c r="AY53" s="52">
        <v>0</v>
      </c>
      <c r="AZ53" s="52">
        <v>0</v>
      </c>
      <c r="BA53" s="52">
        <v>0</v>
      </c>
      <c r="BB53" s="52">
        <v>0</v>
      </c>
      <c r="BC53" s="52">
        <v>0</v>
      </c>
      <c r="BD53" s="52">
        <v>0</v>
      </c>
      <c r="BE53" s="52">
        <v>0</v>
      </c>
      <c r="BF53" s="52">
        <v>0</v>
      </c>
      <c r="BG53" s="52">
        <v>1</v>
      </c>
      <c r="BH53" s="52">
        <v>0</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272256</v>
      </c>
      <c r="B54" s="52" t="s">
        <v>191</v>
      </c>
      <c r="C54" s="52" t="s">
        <v>468</v>
      </c>
      <c r="D54" s="52">
        <v>1</v>
      </c>
      <c r="E54" s="52">
        <v>1.75463222908478</v>
      </c>
      <c r="F54" s="52">
        <v>22.8728844148552</v>
      </c>
      <c r="G54" s="52">
        <v>0</v>
      </c>
      <c r="H54" s="52">
        <v>0</v>
      </c>
      <c r="I54" s="52">
        <v>0</v>
      </c>
      <c r="J54" s="52">
        <v>0</v>
      </c>
      <c r="K54" s="52">
        <v>0</v>
      </c>
      <c r="L54" s="52">
        <v>0</v>
      </c>
      <c r="M54" s="52">
        <v>1</v>
      </c>
      <c r="N54" s="52">
        <v>0</v>
      </c>
      <c r="O54" s="52">
        <v>0</v>
      </c>
      <c r="P54" s="52">
        <v>0</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0</v>
      </c>
      <c r="AW54" s="52">
        <v>0</v>
      </c>
      <c r="AX54" s="52">
        <v>0</v>
      </c>
      <c r="AY54" s="52">
        <v>0</v>
      </c>
      <c r="AZ54" s="52">
        <v>0</v>
      </c>
      <c r="BA54" s="52">
        <v>0</v>
      </c>
      <c r="BB54" s="52">
        <v>1</v>
      </c>
      <c r="BC54" s="52">
        <v>1</v>
      </c>
      <c r="BD54" s="52">
        <v>0</v>
      </c>
      <c r="BE54" s="52">
        <v>0</v>
      </c>
      <c r="BF54" s="52">
        <v>0</v>
      </c>
      <c r="BG54" s="52">
        <v>0</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272264</v>
      </c>
      <c r="B55" s="52" t="s">
        <v>192</v>
      </c>
      <c r="C55" s="52" t="s">
        <v>468</v>
      </c>
      <c r="D55" s="52">
        <v>1</v>
      </c>
      <c r="E55" s="52">
        <v>1.57888088922572</v>
      </c>
      <c r="F55" s="52">
        <v>20.581840163121001</v>
      </c>
      <c r="G55" s="52">
        <v>0</v>
      </c>
      <c r="H55" s="52">
        <v>1</v>
      </c>
      <c r="I55" s="52">
        <v>0</v>
      </c>
      <c r="J55" s="52">
        <v>0</v>
      </c>
      <c r="K55" s="52">
        <v>0</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1</v>
      </c>
      <c r="AQ55" s="52">
        <v>0</v>
      </c>
      <c r="AR55" s="52">
        <v>0</v>
      </c>
      <c r="AS55" s="52">
        <v>0</v>
      </c>
      <c r="AT55" s="52">
        <v>0</v>
      </c>
      <c r="AU55" s="52">
        <v>0</v>
      </c>
      <c r="AV55" s="52">
        <v>0</v>
      </c>
      <c r="AW55" s="52">
        <v>0</v>
      </c>
      <c r="AX55" s="52">
        <v>0</v>
      </c>
      <c r="AY55" s="52">
        <v>0</v>
      </c>
      <c r="AZ55" s="52">
        <v>0</v>
      </c>
      <c r="BA55" s="52">
        <v>0</v>
      </c>
      <c r="BB55" s="52">
        <v>0</v>
      </c>
      <c r="BC55" s="52">
        <v>0</v>
      </c>
      <c r="BD55" s="52">
        <v>0</v>
      </c>
      <c r="BE55" s="52">
        <v>0</v>
      </c>
      <c r="BF55" s="52">
        <v>1</v>
      </c>
      <c r="BG55" s="52">
        <v>0</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2">
      <c r="A56" s="52">
        <v>272272</v>
      </c>
      <c r="B56" s="52" t="s">
        <v>193</v>
      </c>
      <c r="C56" s="52" t="s">
        <v>468</v>
      </c>
      <c r="D56" s="52">
        <v>5</v>
      </c>
      <c r="E56" s="52">
        <v>1.04136944247163</v>
      </c>
      <c r="F56" s="52">
        <v>13.5749945179337</v>
      </c>
      <c r="G56" s="52">
        <v>0</v>
      </c>
      <c r="H56" s="52">
        <v>2</v>
      </c>
      <c r="I56" s="52">
        <v>0</v>
      </c>
      <c r="J56" s="52">
        <v>1</v>
      </c>
      <c r="K56" s="52">
        <v>0</v>
      </c>
      <c r="L56" s="52">
        <v>2</v>
      </c>
      <c r="M56" s="52">
        <v>0</v>
      </c>
      <c r="N56" s="52">
        <v>0</v>
      </c>
      <c r="O56" s="52">
        <v>0</v>
      </c>
      <c r="P56" s="52">
        <v>4</v>
      </c>
      <c r="Q56" s="52">
        <v>1</v>
      </c>
      <c r="R56" s="52">
        <v>0</v>
      </c>
      <c r="S56" s="52">
        <v>1</v>
      </c>
      <c r="T56" s="52">
        <v>4</v>
      </c>
      <c r="U56" s="52">
        <v>0</v>
      </c>
      <c r="V56" s="52">
        <v>4</v>
      </c>
      <c r="W56" s="52">
        <v>0</v>
      </c>
      <c r="X56" s="52">
        <v>0</v>
      </c>
      <c r="Y56" s="52">
        <v>1</v>
      </c>
      <c r="Z56" s="52">
        <v>3</v>
      </c>
      <c r="AA56" s="52">
        <v>0</v>
      </c>
      <c r="AB56" s="52">
        <v>2</v>
      </c>
      <c r="AC56" s="52">
        <v>0</v>
      </c>
      <c r="AD56" s="52">
        <v>1</v>
      </c>
      <c r="AE56" s="52">
        <v>0</v>
      </c>
      <c r="AF56" s="52">
        <v>0</v>
      </c>
      <c r="AG56" s="52">
        <v>2</v>
      </c>
      <c r="AH56" s="52">
        <v>0</v>
      </c>
      <c r="AI56" s="52">
        <v>5</v>
      </c>
      <c r="AJ56" s="52">
        <v>0</v>
      </c>
      <c r="AK56" s="52">
        <v>0</v>
      </c>
      <c r="AL56" s="52">
        <v>0</v>
      </c>
      <c r="AM56" s="52">
        <v>0</v>
      </c>
      <c r="AN56" s="52">
        <v>0</v>
      </c>
      <c r="AO56" s="52">
        <v>0</v>
      </c>
      <c r="AP56" s="52">
        <v>0</v>
      </c>
      <c r="AQ56" s="52">
        <v>1</v>
      </c>
      <c r="AR56" s="52">
        <v>0</v>
      </c>
      <c r="AS56" s="52">
        <v>0</v>
      </c>
      <c r="AT56" s="52">
        <v>0</v>
      </c>
      <c r="AU56" s="52">
        <v>1</v>
      </c>
      <c r="AV56" s="52">
        <v>1</v>
      </c>
      <c r="AW56" s="52">
        <v>0</v>
      </c>
      <c r="AX56" s="52">
        <v>0</v>
      </c>
      <c r="AY56" s="52">
        <v>0</v>
      </c>
      <c r="AZ56" s="52">
        <v>0</v>
      </c>
      <c r="BA56" s="52">
        <v>1</v>
      </c>
      <c r="BB56" s="52">
        <v>1</v>
      </c>
      <c r="BC56" s="52">
        <v>1</v>
      </c>
      <c r="BD56" s="52">
        <v>0</v>
      </c>
      <c r="BE56" s="52">
        <v>0</v>
      </c>
      <c r="BF56" s="52">
        <v>1</v>
      </c>
      <c r="BG56" s="52">
        <v>1</v>
      </c>
      <c r="BH56" s="52">
        <v>2</v>
      </c>
      <c r="BI56" s="52">
        <v>0</v>
      </c>
      <c r="BJ56" s="52">
        <v>0</v>
      </c>
      <c r="BK56" s="52">
        <v>1</v>
      </c>
      <c r="BL56" s="52">
        <v>3</v>
      </c>
      <c r="BM56" s="52">
        <v>1</v>
      </c>
      <c r="BN56" s="52">
        <v>0</v>
      </c>
      <c r="BO56" s="52">
        <v>0</v>
      </c>
      <c r="BP56" s="52">
        <v>0</v>
      </c>
      <c r="BQ56" s="52">
        <v>1</v>
      </c>
      <c r="BR56" s="52">
        <v>0</v>
      </c>
      <c r="BS56" s="52">
        <v>2</v>
      </c>
      <c r="BT56" s="52">
        <v>3</v>
      </c>
      <c r="BU56" s="52">
        <v>0</v>
      </c>
      <c r="BV56" s="52">
        <v>0</v>
      </c>
    </row>
    <row r="57" spans="1:74" x14ac:dyDescent="0.2">
      <c r="A57">
        <v>272311</v>
      </c>
      <c r="B57" t="s">
        <v>197</v>
      </c>
      <c r="C57" t="s">
        <v>468</v>
      </c>
      <c r="D57">
        <v>1</v>
      </c>
      <c r="E57">
        <v>1.7155012694709399</v>
      </c>
      <c r="F57">
        <v>22.3627844056033</v>
      </c>
      <c r="G57">
        <v>0</v>
      </c>
      <c r="H57">
        <v>0</v>
      </c>
      <c r="I57">
        <v>0</v>
      </c>
      <c r="J57">
        <v>0</v>
      </c>
      <c r="K57">
        <v>0</v>
      </c>
      <c r="L57">
        <v>0</v>
      </c>
      <c r="M57">
        <v>1</v>
      </c>
      <c r="N57">
        <v>0</v>
      </c>
      <c r="O57">
        <v>0</v>
      </c>
      <c r="P57">
        <v>1</v>
      </c>
      <c r="Q57">
        <v>0</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v>0</v>
      </c>
      <c r="AQ57">
        <v>0</v>
      </c>
      <c r="AR57">
        <v>0</v>
      </c>
      <c r="AS57">
        <v>0</v>
      </c>
      <c r="AT57">
        <v>0</v>
      </c>
      <c r="AU57">
        <v>0</v>
      </c>
      <c r="AV57">
        <v>0</v>
      </c>
      <c r="AW57">
        <v>0</v>
      </c>
      <c r="AX57">
        <v>0</v>
      </c>
      <c r="AY57">
        <v>0</v>
      </c>
      <c r="AZ57">
        <v>0</v>
      </c>
      <c r="BA57">
        <v>1</v>
      </c>
      <c r="BB57">
        <v>0</v>
      </c>
      <c r="BC57">
        <v>1</v>
      </c>
      <c r="BD57">
        <v>0</v>
      </c>
      <c r="BE57">
        <v>0</v>
      </c>
      <c r="BF57">
        <v>0</v>
      </c>
      <c r="BG57">
        <v>0</v>
      </c>
      <c r="BH57">
        <v>0</v>
      </c>
      <c r="BI57">
        <v>0</v>
      </c>
      <c r="BJ57">
        <v>0</v>
      </c>
      <c r="BK57" t="s">
        <v>170</v>
      </c>
      <c r="BL57" t="s">
        <v>170</v>
      </c>
      <c r="BM57" t="s">
        <v>170</v>
      </c>
      <c r="BN57" t="s">
        <v>170</v>
      </c>
      <c r="BO57" t="s">
        <v>170</v>
      </c>
      <c r="BP57" t="s">
        <v>170</v>
      </c>
      <c r="BQ57" t="s">
        <v>170</v>
      </c>
      <c r="BR57" t="s">
        <v>170</v>
      </c>
      <c r="BS57" t="s">
        <v>170</v>
      </c>
      <c r="BT57" t="s">
        <v>170</v>
      </c>
      <c r="BU57" t="s">
        <v>170</v>
      </c>
      <c r="BV57">
        <v>0</v>
      </c>
    </row>
    <row r="58" spans="1:74" x14ac:dyDescent="0.2">
      <c r="A58">
        <v>272329</v>
      </c>
      <c r="B58" t="s">
        <v>198</v>
      </c>
      <c r="C58" t="s">
        <v>468</v>
      </c>
      <c r="D58">
        <v>1</v>
      </c>
      <c r="E58">
        <v>1.93877353186374</v>
      </c>
      <c r="F58">
        <v>25.273297826080899</v>
      </c>
      <c r="G58">
        <v>0</v>
      </c>
      <c r="H58">
        <v>0</v>
      </c>
      <c r="I58">
        <v>0</v>
      </c>
      <c r="J58">
        <v>0</v>
      </c>
      <c r="K58">
        <v>1</v>
      </c>
      <c r="L58">
        <v>0</v>
      </c>
      <c r="M58">
        <v>0</v>
      </c>
      <c r="N58">
        <v>0</v>
      </c>
      <c r="O58">
        <v>0</v>
      </c>
      <c r="P58">
        <v>1</v>
      </c>
      <c r="Q58">
        <v>0</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v>0</v>
      </c>
      <c r="AQ58">
        <v>0</v>
      </c>
      <c r="AR58">
        <v>0</v>
      </c>
      <c r="AS58">
        <v>0</v>
      </c>
      <c r="AT58">
        <v>0</v>
      </c>
      <c r="AU58">
        <v>0</v>
      </c>
      <c r="AV58">
        <v>0</v>
      </c>
      <c r="AW58">
        <v>0</v>
      </c>
      <c r="AX58">
        <v>0</v>
      </c>
      <c r="AY58">
        <v>0</v>
      </c>
      <c r="AZ58">
        <v>0</v>
      </c>
      <c r="BA58">
        <v>0</v>
      </c>
      <c r="BB58">
        <v>1</v>
      </c>
      <c r="BC58">
        <v>0</v>
      </c>
      <c r="BD58">
        <v>0</v>
      </c>
      <c r="BE58">
        <v>0</v>
      </c>
      <c r="BF58">
        <v>0</v>
      </c>
      <c r="BG58">
        <v>0</v>
      </c>
      <c r="BH58">
        <v>0</v>
      </c>
      <c r="BI58">
        <v>1</v>
      </c>
      <c r="BJ58">
        <v>0</v>
      </c>
      <c r="BK58" t="s">
        <v>170</v>
      </c>
      <c r="BL58" t="s">
        <v>170</v>
      </c>
      <c r="BM58" t="s">
        <v>170</v>
      </c>
      <c r="BN58" t="s">
        <v>170</v>
      </c>
      <c r="BO58" t="s">
        <v>170</v>
      </c>
      <c r="BP58" t="s">
        <v>170</v>
      </c>
      <c r="BQ58" t="s">
        <v>170</v>
      </c>
      <c r="BR58" t="s">
        <v>170</v>
      </c>
      <c r="BS58" t="s">
        <v>170</v>
      </c>
      <c r="BT58" t="s">
        <v>170</v>
      </c>
      <c r="BU58" t="s">
        <v>170</v>
      </c>
      <c r="BV58">
        <v>0</v>
      </c>
    </row>
    <row r="59" spans="1:74" x14ac:dyDescent="0.2">
      <c r="A59">
        <v>273210</v>
      </c>
      <c r="B59" t="s">
        <v>647</v>
      </c>
      <c r="C59" t="s">
        <v>468</v>
      </c>
      <c r="D59">
        <v>1</v>
      </c>
      <c r="E59">
        <v>5.3978192810104701</v>
      </c>
      <c r="F59">
        <v>70.364429913172202</v>
      </c>
      <c r="G59">
        <v>0</v>
      </c>
      <c r="H59">
        <v>0</v>
      </c>
      <c r="I59">
        <v>0</v>
      </c>
      <c r="J59">
        <v>0</v>
      </c>
      <c r="K59">
        <v>0</v>
      </c>
      <c r="L59">
        <v>0</v>
      </c>
      <c r="M59">
        <v>0</v>
      </c>
      <c r="N59">
        <v>1</v>
      </c>
      <c r="O59">
        <v>0</v>
      </c>
      <c r="P59">
        <v>0</v>
      </c>
      <c r="Q59">
        <v>1</v>
      </c>
      <c r="R59">
        <v>0</v>
      </c>
      <c r="S59" t="s">
        <v>170</v>
      </c>
      <c r="T59" t="s">
        <v>170</v>
      </c>
      <c r="U59" t="s">
        <v>170</v>
      </c>
      <c r="V59" t="s">
        <v>170</v>
      </c>
      <c r="W59" t="s">
        <v>170</v>
      </c>
      <c r="X59" t="s">
        <v>170</v>
      </c>
      <c r="Y59" t="s">
        <v>170</v>
      </c>
      <c r="Z59" t="s">
        <v>170</v>
      </c>
      <c r="AA59" t="s">
        <v>170</v>
      </c>
      <c r="AB59" t="s">
        <v>170</v>
      </c>
      <c r="AC59" t="s">
        <v>170</v>
      </c>
      <c r="AD59" t="s">
        <v>170</v>
      </c>
      <c r="AE59" t="s">
        <v>170</v>
      </c>
      <c r="AF59" t="s">
        <v>170</v>
      </c>
      <c r="AG59" t="s">
        <v>170</v>
      </c>
      <c r="AH59" t="s">
        <v>170</v>
      </c>
      <c r="AI59" t="s">
        <v>170</v>
      </c>
      <c r="AJ59" t="s">
        <v>170</v>
      </c>
      <c r="AK59" t="s">
        <v>170</v>
      </c>
      <c r="AL59" t="s">
        <v>170</v>
      </c>
      <c r="AM59" t="s">
        <v>170</v>
      </c>
      <c r="AN59" t="s">
        <v>170</v>
      </c>
      <c r="AO59" t="s">
        <v>170</v>
      </c>
      <c r="AP59">
        <v>0</v>
      </c>
      <c r="AQ59">
        <v>0</v>
      </c>
      <c r="AR59">
        <v>0</v>
      </c>
      <c r="AS59">
        <v>0</v>
      </c>
      <c r="AT59">
        <v>0</v>
      </c>
      <c r="AU59">
        <v>1</v>
      </c>
      <c r="AV59">
        <v>0</v>
      </c>
      <c r="AW59">
        <v>0</v>
      </c>
      <c r="AX59">
        <v>0</v>
      </c>
      <c r="AY59">
        <v>0</v>
      </c>
      <c r="AZ59">
        <v>0</v>
      </c>
      <c r="BA59">
        <v>0</v>
      </c>
      <c r="BB59">
        <v>0</v>
      </c>
      <c r="BC59">
        <v>0</v>
      </c>
      <c r="BD59">
        <v>0</v>
      </c>
      <c r="BE59">
        <v>0</v>
      </c>
      <c r="BF59">
        <v>0</v>
      </c>
      <c r="BG59">
        <v>0</v>
      </c>
      <c r="BH59">
        <v>0</v>
      </c>
      <c r="BI59">
        <v>1</v>
      </c>
      <c r="BJ59">
        <v>0</v>
      </c>
      <c r="BK59" t="s">
        <v>170</v>
      </c>
      <c r="BL59" t="s">
        <v>170</v>
      </c>
      <c r="BM59" t="s">
        <v>170</v>
      </c>
      <c r="BN59" t="s">
        <v>170</v>
      </c>
      <c r="BO59" t="s">
        <v>170</v>
      </c>
      <c r="BP59" t="s">
        <v>170</v>
      </c>
      <c r="BQ59" t="s">
        <v>170</v>
      </c>
      <c r="BR59" t="s">
        <v>170</v>
      </c>
      <c r="BS59" t="s">
        <v>170</v>
      </c>
      <c r="BT59" t="s">
        <v>170</v>
      </c>
      <c r="BU59" t="s">
        <v>170</v>
      </c>
      <c r="BV59">
        <v>0</v>
      </c>
    </row>
    <row r="60" spans="1:74" x14ac:dyDescent="0.2">
      <c r="A60">
        <v>273619</v>
      </c>
      <c r="B60" t="s">
        <v>638</v>
      </c>
      <c r="C60" t="s">
        <v>468</v>
      </c>
      <c r="D60">
        <v>2</v>
      </c>
      <c r="E60">
        <v>4.6497570501941299</v>
      </c>
      <c r="F60">
        <v>60.612904404316303</v>
      </c>
      <c r="G60">
        <v>0</v>
      </c>
      <c r="H60">
        <v>0</v>
      </c>
      <c r="I60">
        <v>0</v>
      </c>
      <c r="J60">
        <v>0</v>
      </c>
      <c r="K60">
        <v>0</v>
      </c>
      <c r="L60">
        <v>1</v>
      </c>
      <c r="M60">
        <v>0</v>
      </c>
      <c r="N60">
        <v>1</v>
      </c>
      <c r="O60">
        <v>0</v>
      </c>
      <c r="P60">
        <v>1</v>
      </c>
      <c r="Q60">
        <v>1</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v>1</v>
      </c>
      <c r="AQ60">
        <v>0</v>
      </c>
      <c r="AR60">
        <v>0</v>
      </c>
      <c r="AS60">
        <v>0</v>
      </c>
      <c r="AT60">
        <v>1</v>
      </c>
      <c r="AU60">
        <v>0</v>
      </c>
      <c r="AV60">
        <v>0</v>
      </c>
      <c r="AW60">
        <v>0</v>
      </c>
      <c r="AX60">
        <v>0</v>
      </c>
      <c r="AY60">
        <v>0</v>
      </c>
      <c r="AZ60">
        <v>0</v>
      </c>
      <c r="BA60">
        <v>0</v>
      </c>
      <c r="BB60">
        <v>0</v>
      </c>
      <c r="BC60">
        <v>0</v>
      </c>
      <c r="BD60">
        <v>0</v>
      </c>
      <c r="BE60">
        <v>0</v>
      </c>
      <c r="BF60">
        <v>2</v>
      </c>
      <c r="BG60">
        <v>0</v>
      </c>
      <c r="BH60">
        <v>0</v>
      </c>
      <c r="BI60">
        <v>0</v>
      </c>
      <c r="BJ60">
        <v>0</v>
      </c>
      <c r="BK60" t="s">
        <v>170</v>
      </c>
      <c r="BL60" t="s">
        <v>170</v>
      </c>
      <c r="BM60" t="s">
        <v>170</v>
      </c>
      <c r="BN60" t="s">
        <v>170</v>
      </c>
      <c r="BO60" t="s">
        <v>170</v>
      </c>
      <c r="BP60" t="s">
        <v>170</v>
      </c>
      <c r="BQ60" t="s">
        <v>170</v>
      </c>
      <c r="BR60" t="s">
        <v>170</v>
      </c>
      <c r="BS60" t="s">
        <v>170</v>
      </c>
      <c r="BT60" t="s">
        <v>170</v>
      </c>
      <c r="BU60" t="s">
        <v>170</v>
      </c>
      <c r="BV60">
        <v>0</v>
      </c>
    </row>
    <row r="61" spans="1:74" x14ac:dyDescent="0.2">
      <c r="A61">
        <v>273627</v>
      </c>
      <c r="B61" t="s">
        <v>651</v>
      </c>
      <c r="C61" t="s">
        <v>468</v>
      </c>
      <c r="D61">
        <v>1</v>
      </c>
      <c r="E61">
        <v>11.7674746999294</v>
      </c>
      <c r="F61">
        <v>153.39743805265101</v>
      </c>
      <c r="G61">
        <v>0</v>
      </c>
      <c r="H61">
        <v>0</v>
      </c>
      <c r="I61">
        <v>0</v>
      </c>
      <c r="J61">
        <v>0</v>
      </c>
      <c r="K61">
        <v>0</v>
      </c>
      <c r="L61">
        <v>1</v>
      </c>
      <c r="M61">
        <v>0</v>
      </c>
      <c r="N61">
        <v>0</v>
      </c>
      <c r="O61">
        <v>0</v>
      </c>
      <c r="P61">
        <v>1</v>
      </c>
      <c r="Q61">
        <v>0</v>
      </c>
      <c r="R61">
        <v>0</v>
      </c>
      <c r="S61" t="s">
        <v>170</v>
      </c>
      <c r="T61" t="s">
        <v>170</v>
      </c>
      <c r="U61" t="s">
        <v>170</v>
      </c>
      <c r="V61" t="s">
        <v>170</v>
      </c>
      <c r="W61" t="s">
        <v>170</v>
      </c>
      <c r="X61" t="s">
        <v>170</v>
      </c>
      <c r="Y61" t="s">
        <v>170</v>
      </c>
      <c r="Z61" t="s">
        <v>170</v>
      </c>
      <c r="AA61" t="s">
        <v>170</v>
      </c>
      <c r="AB61" t="s">
        <v>170</v>
      </c>
      <c r="AC61" t="s">
        <v>170</v>
      </c>
      <c r="AD61" t="s">
        <v>170</v>
      </c>
      <c r="AE61" t="s">
        <v>170</v>
      </c>
      <c r="AF61" t="s">
        <v>170</v>
      </c>
      <c r="AG61" t="s">
        <v>170</v>
      </c>
      <c r="AH61" t="s">
        <v>170</v>
      </c>
      <c r="AI61" t="s">
        <v>170</v>
      </c>
      <c r="AJ61" t="s">
        <v>170</v>
      </c>
      <c r="AK61" t="s">
        <v>170</v>
      </c>
      <c r="AL61" t="s">
        <v>170</v>
      </c>
      <c r="AM61" t="s">
        <v>170</v>
      </c>
      <c r="AN61" t="s">
        <v>170</v>
      </c>
      <c r="AO61" t="s">
        <v>170</v>
      </c>
      <c r="AP61">
        <v>0</v>
      </c>
      <c r="AQ61">
        <v>0</v>
      </c>
      <c r="AR61">
        <v>0</v>
      </c>
      <c r="AS61">
        <v>0</v>
      </c>
      <c r="AT61">
        <v>0</v>
      </c>
      <c r="AU61">
        <v>0</v>
      </c>
      <c r="AV61">
        <v>0</v>
      </c>
      <c r="AW61">
        <v>0</v>
      </c>
      <c r="AX61">
        <v>0</v>
      </c>
      <c r="AY61">
        <v>1</v>
      </c>
      <c r="AZ61">
        <v>0</v>
      </c>
      <c r="BA61">
        <v>0</v>
      </c>
      <c r="BB61">
        <v>0</v>
      </c>
      <c r="BC61">
        <v>0</v>
      </c>
      <c r="BD61">
        <v>0</v>
      </c>
      <c r="BE61">
        <v>0</v>
      </c>
      <c r="BF61">
        <v>1</v>
      </c>
      <c r="BG61">
        <v>0</v>
      </c>
      <c r="BH61">
        <v>0</v>
      </c>
      <c r="BI61">
        <v>0</v>
      </c>
      <c r="BJ61">
        <v>0</v>
      </c>
      <c r="BK61" t="s">
        <v>170</v>
      </c>
      <c r="BL61" t="s">
        <v>170</v>
      </c>
      <c r="BM61" t="s">
        <v>170</v>
      </c>
      <c r="BN61" t="s">
        <v>170</v>
      </c>
      <c r="BO61" t="s">
        <v>170</v>
      </c>
      <c r="BP61" t="s">
        <v>170</v>
      </c>
      <c r="BQ61" t="s">
        <v>170</v>
      </c>
      <c r="BR61" t="s">
        <v>170</v>
      </c>
      <c r="BS61" t="s">
        <v>170</v>
      </c>
      <c r="BT61" t="s">
        <v>170</v>
      </c>
      <c r="BU61" t="s">
        <v>170</v>
      </c>
      <c r="BV61">
        <v>0</v>
      </c>
    </row>
    <row r="62" spans="1:74" x14ac:dyDescent="0.2">
      <c r="A62">
        <v>273813</v>
      </c>
      <c r="B62" t="s">
        <v>639</v>
      </c>
      <c r="C62" t="s">
        <v>468</v>
      </c>
      <c r="D62">
        <v>1</v>
      </c>
      <c r="E62">
        <v>7.7166448028397303</v>
      </c>
      <c r="F62">
        <v>100.59197689416099</v>
      </c>
      <c r="G62">
        <v>0</v>
      </c>
      <c r="H62">
        <v>0</v>
      </c>
      <c r="I62">
        <v>0</v>
      </c>
      <c r="J62">
        <v>0</v>
      </c>
      <c r="K62">
        <v>0</v>
      </c>
      <c r="L62">
        <v>1</v>
      </c>
      <c r="M62">
        <v>0</v>
      </c>
      <c r="N62">
        <v>0</v>
      </c>
      <c r="O62">
        <v>0</v>
      </c>
      <c r="P62">
        <v>1</v>
      </c>
      <c r="Q62">
        <v>0</v>
      </c>
      <c r="R62">
        <v>0</v>
      </c>
      <c r="S62" t="s">
        <v>170</v>
      </c>
      <c r="T62" t="s">
        <v>170</v>
      </c>
      <c r="U62" t="s">
        <v>170</v>
      </c>
      <c r="V62" t="s">
        <v>170</v>
      </c>
      <c r="W62" t="s">
        <v>170</v>
      </c>
      <c r="X62" t="s">
        <v>170</v>
      </c>
      <c r="Y62" t="s">
        <v>170</v>
      </c>
      <c r="Z62" t="s">
        <v>170</v>
      </c>
      <c r="AA62" t="s">
        <v>170</v>
      </c>
      <c r="AB62" t="s">
        <v>170</v>
      </c>
      <c r="AC62" t="s">
        <v>170</v>
      </c>
      <c r="AD62" t="s">
        <v>170</v>
      </c>
      <c r="AE62" t="s">
        <v>170</v>
      </c>
      <c r="AF62" t="s">
        <v>170</v>
      </c>
      <c r="AG62" t="s">
        <v>170</v>
      </c>
      <c r="AH62" t="s">
        <v>170</v>
      </c>
      <c r="AI62" t="s">
        <v>170</v>
      </c>
      <c r="AJ62" t="s">
        <v>170</v>
      </c>
      <c r="AK62" t="s">
        <v>170</v>
      </c>
      <c r="AL62" t="s">
        <v>170</v>
      </c>
      <c r="AM62" t="s">
        <v>170</v>
      </c>
      <c r="AN62" t="s">
        <v>170</v>
      </c>
      <c r="AO62" t="s">
        <v>170</v>
      </c>
      <c r="AP62">
        <v>0</v>
      </c>
      <c r="AQ62">
        <v>0</v>
      </c>
      <c r="AR62">
        <v>0</v>
      </c>
      <c r="AS62">
        <v>0</v>
      </c>
      <c r="AT62">
        <v>0</v>
      </c>
      <c r="AU62">
        <v>0</v>
      </c>
      <c r="AV62">
        <v>1</v>
      </c>
      <c r="AW62">
        <v>0</v>
      </c>
      <c r="AX62">
        <v>0</v>
      </c>
      <c r="AY62">
        <v>0</v>
      </c>
      <c r="AZ62">
        <v>0</v>
      </c>
      <c r="BA62">
        <v>0</v>
      </c>
      <c r="BB62">
        <v>0</v>
      </c>
      <c r="BC62">
        <v>1</v>
      </c>
      <c r="BD62">
        <v>0</v>
      </c>
      <c r="BE62">
        <v>0</v>
      </c>
      <c r="BF62">
        <v>0</v>
      </c>
      <c r="BG62">
        <v>0</v>
      </c>
      <c r="BH62">
        <v>0</v>
      </c>
      <c r="BI62">
        <v>0</v>
      </c>
      <c r="BJ62">
        <v>0</v>
      </c>
      <c r="BK62" t="s">
        <v>170</v>
      </c>
      <c r="BL62" t="s">
        <v>170</v>
      </c>
      <c r="BM62" t="s">
        <v>170</v>
      </c>
      <c r="BN62" t="s">
        <v>170</v>
      </c>
      <c r="BO62" t="s">
        <v>170</v>
      </c>
      <c r="BP62" t="s">
        <v>170</v>
      </c>
      <c r="BQ62" t="s">
        <v>170</v>
      </c>
      <c r="BR62" t="s">
        <v>170</v>
      </c>
      <c r="BS62" t="s">
        <v>170</v>
      </c>
      <c r="BT62" t="s">
        <v>170</v>
      </c>
      <c r="BU62" t="s">
        <v>170</v>
      </c>
      <c r="BV62">
        <v>0</v>
      </c>
    </row>
    <row r="85" spans="1:75" x14ac:dyDescent="0.2">
      <c r="B85" s="52">
        <v>271004</v>
      </c>
      <c r="C85" t="s">
        <v>397</v>
      </c>
      <c r="D85">
        <f>IFERROR(VLOOKUP($B85,$A$8:$BW$70,D$88,FALSE),0)</f>
        <v>56</v>
      </c>
      <c r="E85">
        <f t="shared" ref="E85:BP85" si="0">IFERROR(VLOOKUP($B85,$A$8:$BW$70,E88,FALSE),0)</f>
        <v>2.0426125452155999</v>
      </c>
      <c r="F85">
        <f t="shared" si="0"/>
        <v>26.626913535846199</v>
      </c>
      <c r="G85">
        <f t="shared" si="0"/>
        <v>1</v>
      </c>
      <c r="H85">
        <f t="shared" si="0"/>
        <v>6</v>
      </c>
      <c r="I85">
        <f t="shared" si="0"/>
        <v>11</v>
      </c>
      <c r="J85">
        <f t="shared" si="0"/>
        <v>11</v>
      </c>
      <c r="K85">
        <f t="shared" si="0"/>
        <v>14</v>
      </c>
      <c r="L85">
        <f t="shared" si="0"/>
        <v>4</v>
      </c>
      <c r="M85">
        <f t="shared" si="0"/>
        <v>5</v>
      </c>
      <c r="N85">
        <f t="shared" si="0"/>
        <v>4</v>
      </c>
      <c r="O85">
        <f t="shared" si="0"/>
        <v>0</v>
      </c>
      <c r="P85">
        <f t="shared" si="0"/>
        <v>26</v>
      </c>
      <c r="Q85">
        <f t="shared" si="0"/>
        <v>30</v>
      </c>
      <c r="R85">
        <f t="shared" si="0"/>
        <v>0</v>
      </c>
      <c r="S85">
        <f t="shared" si="0"/>
        <v>20</v>
      </c>
      <c r="T85">
        <f t="shared" si="0"/>
        <v>34</v>
      </c>
      <c r="U85">
        <f t="shared" si="0"/>
        <v>0</v>
      </c>
      <c r="V85">
        <f t="shared" si="0"/>
        <v>34</v>
      </c>
      <c r="W85">
        <f t="shared" si="0"/>
        <v>3</v>
      </c>
      <c r="X85">
        <f t="shared" si="0"/>
        <v>9</v>
      </c>
      <c r="Y85">
        <f t="shared" si="0"/>
        <v>16</v>
      </c>
      <c r="Z85">
        <f t="shared" si="0"/>
        <v>6</v>
      </c>
      <c r="AA85">
        <f t="shared" si="0"/>
        <v>2</v>
      </c>
      <c r="AB85">
        <f t="shared" si="0"/>
        <v>35</v>
      </c>
      <c r="AC85">
        <f t="shared" si="0"/>
        <v>5</v>
      </c>
      <c r="AD85">
        <f t="shared" si="0"/>
        <v>4</v>
      </c>
      <c r="AE85">
        <f t="shared" si="0"/>
        <v>3</v>
      </c>
      <c r="AF85">
        <f t="shared" si="0"/>
        <v>3</v>
      </c>
      <c r="AG85">
        <f t="shared" si="0"/>
        <v>6</v>
      </c>
      <c r="AH85">
        <f t="shared" si="0"/>
        <v>0</v>
      </c>
      <c r="AI85">
        <f t="shared" si="0"/>
        <v>28</v>
      </c>
      <c r="AJ85">
        <f t="shared" si="0"/>
        <v>3</v>
      </c>
      <c r="AK85">
        <f t="shared" si="0"/>
        <v>4</v>
      </c>
      <c r="AL85">
        <f t="shared" si="0"/>
        <v>14</v>
      </c>
      <c r="AM85">
        <f t="shared" si="0"/>
        <v>3</v>
      </c>
      <c r="AN85">
        <f t="shared" si="0"/>
        <v>4</v>
      </c>
      <c r="AO85">
        <f t="shared" si="0"/>
        <v>0</v>
      </c>
      <c r="AP85">
        <f t="shared" si="0"/>
        <v>2</v>
      </c>
      <c r="AQ85">
        <f t="shared" si="0"/>
        <v>1</v>
      </c>
      <c r="AR85">
        <f t="shared" si="0"/>
        <v>4</v>
      </c>
      <c r="AS85">
        <f t="shared" si="0"/>
        <v>3</v>
      </c>
      <c r="AT85">
        <f t="shared" si="0"/>
        <v>2</v>
      </c>
      <c r="AU85">
        <f t="shared" si="0"/>
        <v>5</v>
      </c>
      <c r="AV85">
        <f t="shared" si="0"/>
        <v>3</v>
      </c>
      <c r="AW85">
        <f t="shared" si="0"/>
        <v>2</v>
      </c>
      <c r="AX85">
        <f t="shared" si="0"/>
        <v>4</v>
      </c>
      <c r="AY85">
        <f t="shared" si="0"/>
        <v>5</v>
      </c>
      <c r="AZ85">
        <f t="shared" si="0"/>
        <v>4</v>
      </c>
      <c r="BA85">
        <f t="shared" si="0"/>
        <v>4</v>
      </c>
      <c r="BB85">
        <f t="shared" si="0"/>
        <v>17</v>
      </c>
      <c r="BC85">
        <f t="shared" si="0"/>
        <v>9</v>
      </c>
      <c r="BD85">
        <f t="shared" si="0"/>
        <v>6</v>
      </c>
      <c r="BE85">
        <f t="shared" si="0"/>
        <v>10</v>
      </c>
      <c r="BF85">
        <f t="shared" si="0"/>
        <v>5</v>
      </c>
      <c r="BG85">
        <f t="shared" si="0"/>
        <v>9</v>
      </c>
      <c r="BH85">
        <f t="shared" si="0"/>
        <v>7</v>
      </c>
      <c r="BI85">
        <f t="shared" si="0"/>
        <v>9</v>
      </c>
      <c r="BJ85">
        <f t="shared" si="0"/>
        <v>1</v>
      </c>
      <c r="BK85">
        <f t="shared" si="0"/>
        <v>11</v>
      </c>
      <c r="BL85">
        <f t="shared" si="0"/>
        <v>35</v>
      </c>
      <c r="BM85">
        <f t="shared" si="0"/>
        <v>27</v>
      </c>
      <c r="BN85">
        <f t="shared" si="0"/>
        <v>10</v>
      </c>
      <c r="BO85">
        <f t="shared" si="0"/>
        <v>3</v>
      </c>
      <c r="BP85">
        <f t="shared" si="0"/>
        <v>0</v>
      </c>
      <c r="BQ85">
        <f t="shared" ref="BQ85:BW85" si="1">IFERROR(VLOOKUP($B85,$A$8:$BW$70,BQ88,FALSE),0)</f>
        <v>4</v>
      </c>
      <c r="BR85">
        <f t="shared" si="1"/>
        <v>3</v>
      </c>
      <c r="BS85">
        <f t="shared" si="1"/>
        <v>12</v>
      </c>
      <c r="BT85">
        <f t="shared" si="1"/>
        <v>42</v>
      </c>
      <c r="BU85">
        <f t="shared" si="1"/>
        <v>2</v>
      </c>
      <c r="BV85">
        <f t="shared" si="1"/>
        <v>0</v>
      </c>
      <c r="BW85">
        <f t="shared" si="1"/>
        <v>0</v>
      </c>
    </row>
    <row r="86" spans="1:75" x14ac:dyDescent="0.2">
      <c r="B86" s="52">
        <v>271403</v>
      </c>
      <c r="C86" t="s">
        <v>398</v>
      </c>
      <c r="D86">
        <f>IFERROR(VLOOKUP($B86,$A$8:$BW$70,D$88,FALSE),0)</f>
        <v>6</v>
      </c>
      <c r="E86">
        <f t="shared" ref="E86:BP86" si="2">IFERROR(VLOOKUP($B86,$A$8:$BW$70,E$88,FALSE),0)</f>
        <v>0.73043529073759395</v>
      </c>
      <c r="F86">
        <f t="shared" si="2"/>
        <v>9.5217457542579194</v>
      </c>
      <c r="G86">
        <f t="shared" si="2"/>
        <v>0</v>
      </c>
      <c r="H86">
        <f t="shared" si="2"/>
        <v>1</v>
      </c>
      <c r="I86">
        <f t="shared" si="2"/>
        <v>1</v>
      </c>
      <c r="J86">
        <f t="shared" si="2"/>
        <v>1</v>
      </c>
      <c r="K86">
        <f t="shared" si="2"/>
        <v>1</v>
      </c>
      <c r="L86">
        <f t="shared" si="2"/>
        <v>0</v>
      </c>
      <c r="M86">
        <f t="shared" si="2"/>
        <v>0</v>
      </c>
      <c r="N86">
        <f t="shared" si="2"/>
        <v>2</v>
      </c>
      <c r="O86">
        <f t="shared" si="2"/>
        <v>0</v>
      </c>
      <c r="P86">
        <f t="shared" si="2"/>
        <v>4</v>
      </c>
      <c r="Q86">
        <f t="shared" si="2"/>
        <v>2</v>
      </c>
      <c r="R86">
        <f t="shared" si="2"/>
        <v>0</v>
      </c>
      <c r="S86">
        <f t="shared" si="2"/>
        <v>3</v>
      </c>
      <c r="T86">
        <f t="shared" si="2"/>
        <v>3</v>
      </c>
      <c r="U86">
        <f t="shared" si="2"/>
        <v>0</v>
      </c>
      <c r="V86">
        <f t="shared" si="2"/>
        <v>3</v>
      </c>
      <c r="W86">
        <f t="shared" si="2"/>
        <v>0</v>
      </c>
      <c r="X86">
        <f t="shared" si="2"/>
        <v>1</v>
      </c>
      <c r="Y86">
        <f t="shared" si="2"/>
        <v>2</v>
      </c>
      <c r="Z86">
        <f t="shared" si="2"/>
        <v>0</v>
      </c>
      <c r="AA86">
        <f t="shared" si="2"/>
        <v>0</v>
      </c>
      <c r="AB86">
        <f t="shared" si="2"/>
        <v>4</v>
      </c>
      <c r="AC86">
        <f t="shared" si="2"/>
        <v>1</v>
      </c>
      <c r="AD86">
        <f t="shared" si="2"/>
        <v>0</v>
      </c>
      <c r="AE86">
        <f t="shared" si="2"/>
        <v>0</v>
      </c>
      <c r="AF86">
        <f t="shared" si="2"/>
        <v>1</v>
      </c>
      <c r="AG86">
        <f t="shared" si="2"/>
        <v>0</v>
      </c>
      <c r="AH86">
        <f t="shared" si="2"/>
        <v>0</v>
      </c>
      <c r="AI86">
        <f t="shared" si="2"/>
        <v>3</v>
      </c>
      <c r="AJ86">
        <f t="shared" si="2"/>
        <v>0</v>
      </c>
      <c r="AK86">
        <f t="shared" si="2"/>
        <v>0</v>
      </c>
      <c r="AL86">
        <f t="shared" si="2"/>
        <v>3</v>
      </c>
      <c r="AM86">
        <f t="shared" si="2"/>
        <v>0</v>
      </c>
      <c r="AN86">
        <f t="shared" si="2"/>
        <v>0</v>
      </c>
      <c r="AO86">
        <f t="shared" si="2"/>
        <v>0</v>
      </c>
      <c r="AP86">
        <f t="shared" si="2"/>
        <v>0</v>
      </c>
      <c r="AQ86">
        <f t="shared" si="2"/>
        <v>0</v>
      </c>
      <c r="AR86">
        <f t="shared" si="2"/>
        <v>1</v>
      </c>
      <c r="AS86">
        <f t="shared" si="2"/>
        <v>1</v>
      </c>
      <c r="AT86">
        <f t="shared" si="2"/>
        <v>0</v>
      </c>
      <c r="AU86">
        <f t="shared" si="2"/>
        <v>0</v>
      </c>
      <c r="AV86">
        <f t="shared" si="2"/>
        <v>0</v>
      </c>
      <c r="AW86">
        <f t="shared" si="2"/>
        <v>0</v>
      </c>
      <c r="AX86">
        <f t="shared" si="2"/>
        <v>1</v>
      </c>
      <c r="AY86">
        <f t="shared" si="2"/>
        <v>0</v>
      </c>
      <c r="AZ86">
        <f t="shared" si="2"/>
        <v>1</v>
      </c>
      <c r="BA86">
        <f t="shared" si="2"/>
        <v>0</v>
      </c>
      <c r="BB86">
        <f t="shared" si="2"/>
        <v>2</v>
      </c>
      <c r="BC86">
        <f t="shared" si="2"/>
        <v>3</v>
      </c>
      <c r="BD86">
        <f t="shared" si="2"/>
        <v>1</v>
      </c>
      <c r="BE86">
        <f t="shared" si="2"/>
        <v>1</v>
      </c>
      <c r="BF86">
        <f t="shared" si="2"/>
        <v>1</v>
      </c>
      <c r="BG86">
        <f t="shared" si="2"/>
        <v>0</v>
      </c>
      <c r="BH86">
        <f t="shared" si="2"/>
        <v>0</v>
      </c>
      <c r="BI86">
        <f t="shared" si="2"/>
        <v>0</v>
      </c>
      <c r="BJ86">
        <f t="shared" si="2"/>
        <v>0</v>
      </c>
      <c r="BK86">
        <f t="shared" si="2"/>
        <v>1</v>
      </c>
      <c r="BL86">
        <f t="shared" si="2"/>
        <v>2</v>
      </c>
      <c r="BM86">
        <f t="shared" si="2"/>
        <v>1</v>
      </c>
      <c r="BN86">
        <f t="shared" si="2"/>
        <v>1</v>
      </c>
      <c r="BO86">
        <f t="shared" si="2"/>
        <v>1</v>
      </c>
      <c r="BP86">
        <f t="shared" si="2"/>
        <v>0</v>
      </c>
      <c r="BQ86">
        <f t="shared" ref="BQ86:BW86" si="3">IFERROR(VLOOKUP($B86,$A$8:$BW$70,BQ$88,FALSE),0)</f>
        <v>2</v>
      </c>
      <c r="BR86">
        <f t="shared" si="3"/>
        <v>0</v>
      </c>
      <c r="BS86">
        <f t="shared" si="3"/>
        <v>1</v>
      </c>
      <c r="BT86">
        <f t="shared" si="3"/>
        <v>5</v>
      </c>
      <c r="BU86">
        <f t="shared" si="3"/>
        <v>0</v>
      </c>
      <c r="BV86">
        <f t="shared" si="3"/>
        <v>0</v>
      </c>
      <c r="BW86">
        <f t="shared" si="3"/>
        <v>0</v>
      </c>
    </row>
    <row r="87" spans="1:75" x14ac:dyDescent="0.2">
      <c r="C87" t="s">
        <v>399</v>
      </c>
      <c r="D87">
        <f>SUM(D8:D83)</f>
        <v>193</v>
      </c>
      <c r="G87">
        <f t="shared" ref="G87:BR87" si="4">SUM(G8:G83)</f>
        <v>2</v>
      </c>
      <c r="H87">
        <f t="shared" si="4"/>
        <v>26</v>
      </c>
      <c r="I87">
        <f t="shared" si="4"/>
        <v>27</v>
      </c>
      <c r="J87">
        <f t="shared" si="4"/>
        <v>34</v>
      </c>
      <c r="K87">
        <f t="shared" si="4"/>
        <v>45</v>
      </c>
      <c r="L87">
        <f t="shared" si="4"/>
        <v>20</v>
      </c>
      <c r="M87">
        <f t="shared" si="4"/>
        <v>17</v>
      </c>
      <c r="N87">
        <f t="shared" si="4"/>
        <v>22</v>
      </c>
      <c r="O87">
        <f t="shared" si="4"/>
        <v>0</v>
      </c>
      <c r="P87">
        <f t="shared" si="4"/>
        <v>104</v>
      </c>
      <c r="Q87">
        <f t="shared" si="4"/>
        <v>89</v>
      </c>
      <c r="R87">
        <f t="shared" si="4"/>
        <v>0</v>
      </c>
      <c r="S87">
        <f t="shared" si="4"/>
        <v>41</v>
      </c>
      <c r="T87">
        <f t="shared" si="4"/>
        <v>63</v>
      </c>
      <c r="U87">
        <f t="shared" si="4"/>
        <v>2</v>
      </c>
      <c r="V87">
        <f t="shared" si="4"/>
        <v>61</v>
      </c>
      <c r="W87">
        <f t="shared" si="4"/>
        <v>6</v>
      </c>
      <c r="X87">
        <f t="shared" si="4"/>
        <v>11</v>
      </c>
      <c r="Y87">
        <f t="shared" si="4"/>
        <v>35</v>
      </c>
      <c r="Z87">
        <f t="shared" si="4"/>
        <v>9</v>
      </c>
      <c r="AA87">
        <f t="shared" si="4"/>
        <v>2</v>
      </c>
      <c r="AB87">
        <f t="shared" si="4"/>
        <v>66</v>
      </c>
      <c r="AC87">
        <f t="shared" si="4"/>
        <v>9</v>
      </c>
      <c r="AD87">
        <f t="shared" si="4"/>
        <v>6</v>
      </c>
      <c r="AE87">
        <f t="shared" si="4"/>
        <v>4</v>
      </c>
      <c r="AF87">
        <f t="shared" si="4"/>
        <v>5</v>
      </c>
      <c r="AG87">
        <f t="shared" si="4"/>
        <v>16</v>
      </c>
      <c r="AH87">
        <f t="shared" si="4"/>
        <v>0</v>
      </c>
      <c r="AI87">
        <f t="shared" si="4"/>
        <v>61</v>
      </c>
      <c r="AJ87">
        <f t="shared" si="4"/>
        <v>4</v>
      </c>
      <c r="AK87">
        <f t="shared" si="4"/>
        <v>7</v>
      </c>
      <c r="AL87">
        <f t="shared" si="4"/>
        <v>25</v>
      </c>
      <c r="AM87">
        <f t="shared" si="4"/>
        <v>4</v>
      </c>
      <c r="AN87">
        <f t="shared" si="4"/>
        <v>5</v>
      </c>
      <c r="AO87">
        <f t="shared" si="4"/>
        <v>0</v>
      </c>
      <c r="AP87">
        <f t="shared" si="4"/>
        <v>8</v>
      </c>
      <c r="AQ87">
        <f t="shared" si="4"/>
        <v>7</v>
      </c>
      <c r="AR87">
        <f t="shared" si="4"/>
        <v>14</v>
      </c>
      <c r="AS87">
        <f t="shared" si="4"/>
        <v>8</v>
      </c>
      <c r="AT87">
        <f t="shared" si="4"/>
        <v>11</v>
      </c>
      <c r="AU87">
        <f t="shared" si="4"/>
        <v>15</v>
      </c>
      <c r="AV87">
        <f t="shared" si="4"/>
        <v>13</v>
      </c>
      <c r="AW87">
        <f t="shared" si="4"/>
        <v>9</v>
      </c>
      <c r="AX87">
        <f t="shared" si="4"/>
        <v>16</v>
      </c>
      <c r="AY87">
        <f t="shared" si="4"/>
        <v>18</v>
      </c>
      <c r="AZ87">
        <f t="shared" si="4"/>
        <v>11</v>
      </c>
      <c r="BA87">
        <f t="shared" si="4"/>
        <v>17</v>
      </c>
      <c r="BB87">
        <f t="shared" si="4"/>
        <v>46</v>
      </c>
      <c r="BC87">
        <f t="shared" si="4"/>
        <v>35</v>
      </c>
      <c r="BD87">
        <f t="shared" si="4"/>
        <v>22</v>
      </c>
      <c r="BE87">
        <f t="shared" si="4"/>
        <v>30</v>
      </c>
      <c r="BF87">
        <f t="shared" si="4"/>
        <v>24</v>
      </c>
      <c r="BG87">
        <f t="shared" si="4"/>
        <v>28</v>
      </c>
      <c r="BH87">
        <f t="shared" si="4"/>
        <v>23</v>
      </c>
      <c r="BI87">
        <f t="shared" si="4"/>
        <v>29</v>
      </c>
      <c r="BJ87">
        <f t="shared" si="4"/>
        <v>2</v>
      </c>
      <c r="BK87">
        <f t="shared" si="4"/>
        <v>23</v>
      </c>
      <c r="BL87">
        <f t="shared" si="4"/>
        <v>75</v>
      </c>
      <c r="BM87">
        <f t="shared" si="4"/>
        <v>39</v>
      </c>
      <c r="BN87">
        <f t="shared" si="4"/>
        <v>13</v>
      </c>
      <c r="BO87">
        <f t="shared" si="4"/>
        <v>6</v>
      </c>
      <c r="BP87">
        <f t="shared" si="4"/>
        <v>1</v>
      </c>
      <c r="BQ87">
        <f t="shared" si="4"/>
        <v>10</v>
      </c>
      <c r="BR87">
        <f t="shared" si="4"/>
        <v>3</v>
      </c>
      <c r="BS87">
        <f t="shared" ref="BS87:BW87" si="5">SUM(BS8:BS83)</f>
        <v>22</v>
      </c>
      <c r="BT87">
        <f t="shared" si="5"/>
        <v>81</v>
      </c>
      <c r="BU87">
        <f t="shared" si="5"/>
        <v>3</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131</v>
      </c>
      <c r="E90">
        <v>1.49127643130947</v>
      </c>
      <c r="F90">
        <v>19.439853479569901</v>
      </c>
      <c r="G90">
        <v>1</v>
      </c>
      <c r="H90">
        <v>19</v>
      </c>
      <c r="I90">
        <v>15</v>
      </c>
      <c r="J90">
        <v>22</v>
      </c>
      <c r="K90">
        <v>30</v>
      </c>
      <c r="L90">
        <v>16</v>
      </c>
      <c r="M90">
        <v>12</v>
      </c>
      <c r="N90">
        <v>16</v>
      </c>
      <c r="O90">
        <v>0</v>
      </c>
      <c r="P90">
        <v>74</v>
      </c>
      <c r="Q90">
        <v>57</v>
      </c>
      <c r="R90">
        <v>0</v>
      </c>
      <c r="S90">
        <v>43</v>
      </c>
      <c r="T90">
        <v>86</v>
      </c>
      <c r="U90">
        <v>4</v>
      </c>
      <c r="V90">
        <v>82</v>
      </c>
      <c r="W90">
        <v>9</v>
      </c>
      <c r="X90">
        <v>13</v>
      </c>
      <c r="Y90">
        <v>50</v>
      </c>
      <c r="Z90">
        <v>10</v>
      </c>
      <c r="AA90">
        <v>2</v>
      </c>
      <c r="AB90">
        <v>82</v>
      </c>
      <c r="AC90">
        <v>10</v>
      </c>
      <c r="AD90">
        <v>7</v>
      </c>
      <c r="AE90">
        <v>6</v>
      </c>
      <c r="AF90">
        <v>5</v>
      </c>
      <c r="AG90">
        <v>21</v>
      </c>
      <c r="AH90">
        <v>0</v>
      </c>
      <c r="AI90">
        <v>75</v>
      </c>
      <c r="AJ90">
        <v>4</v>
      </c>
      <c r="AK90">
        <v>8</v>
      </c>
      <c r="AL90">
        <v>27</v>
      </c>
      <c r="AM90">
        <v>6</v>
      </c>
      <c r="AN90">
        <v>11</v>
      </c>
      <c r="AO90">
        <v>0</v>
      </c>
      <c r="AP90">
        <v>6</v>
      </c>
      <c r="AQ90">
        <v>6</v>
      </c>
      <c r="AR90">
        <v>9</v>
      </c>
      <c r="AS90">
        <v>4</v>
      </c>
      <c r="AT90">
        <v>9</v>
      </c>
      <c r="AU90">
        <v>10</v>
      </c>
      <c r="AV90">
        <v>10</v>
      </c>
      <c r="AW90">
        <v>7</v>
      </c>
      <c r="AX90">
        <v>11</v>
      </c>
      <c r="AY90">
        <v>13</v>
      </c>
      <c r="AZ90">
        <v>6</v>
      </c>
      <c r="BA90">
        <v>13</v>
      </c>
      <c r="BB90">
        <v>27</v>
      </c>
      <c r="BC90">
        <v>23</v>
      </c>
      <c r="BD90">
        <v>15</v>
      </c>
      <c r="BE90">
        <v>19</v>
      </c>
      <c r="BF90">
        <v>18</v>
      </c>
      <c r="BG90">
        <v>19</v>
      </c>
      <c r="BH90">
        <v>16</v>
      </c>
      <c r="BI90">
        <v>20</v>
      </c>
      <c r="BJ90">
        <v>1</v>
      </c>
      <c r="BK90">
        <v>26</v>
      </c>
      <c r="BL90">
        <v>100</v>
      </c>
      <c r="BM90">
        <v>47</v>
      </c>
      <c r="BN90">
        <v>13</v>
      </c>
      <c r="BO90">
        <v>6</v>
      </c>
      <c r="BP90">
        <v>3</v>
      </c>
      <c r="BQ90">
        <v>12</v>
      </c>
      <c r="BR90">
        <v>3</v>
      </c>
      <c r="BS90">
        <v>25</v>
      </c>
      <c r="BT90">
        <v>103</v>
      </c>
      <c r="BU90">
        <v>3</v>
      </c>
      <c r="BV90">
        <v>0</v>
      </c>
    </row>
    <row r="91" spans="1:75" x14ac:dyDescent="0.2">
      <c r="B91" t="s">
        <v>513</v>
      </c>
    </row>
    <row r="92" spans="1:75" x14ac:dyDescent="0.2">
      <c r="D92">
        <f>D87-D85-D86</f>
        <v>131</v>
      </c>
    </row>
    <row r="100" spans="1:7" s="147" customFormat="1" x14ac:dyDescent="0.2"/>
    <row r="101" spans="1:7" x14ac:dyDescent="0.2">
      <c r="A101" s="52">
        <v>271004</v>
      </c>
      <c r="B101" s="52" t="s">
        <v>172</v>
      </c>
      <c r="C101" s="52" t="s">
        <v>468</v>
      </c>
      <c r="D101" s="52">
        <v>35</v>
      </c>
      <c r="E101" s="52">
        <v>1.28102036566177</v>
      </c>
      <c r="F101" s="52">
        <v>16.699015480948098</v>
      </c>
      <c r="G101">
        <v>1</v>
      </c>
    </row>
    <row r="102" spans="1:7" x14ac:dyDescent="0.2">
      <c r="A102" s="52">
        <v>271021</v>
      </c>
      <c r="B102" s="52" t="s">
        <v>468</v>
      </c>
      <c r="C102" s="52" t="s">
        <v>612</v>
      </c>
      <c r="D102" s="52">
        <v>1</v>
      </c>
      <c r="E102" s="52">
        <v>0.95022710427792201</v>
      </c>
      <c r="F102" s="52">
        <v>12.386889037908601</v>
      </c>
      <c r="G102">
        <v>0</v>
      </c>
    </row>
    <row r="103" spans="1:7" x14ac:dyDescent="0.2">
      <c r="A103" s="52">
        <v>271039</v>
      </c>
      <c r="B103" s="52" t="s">
        <v>468</v>
      </c>
      <c r="C103" s="52" t="s">
        <v>613</v>
      </c>
      <c r="D103" s="52">
        <v>1</v>
      </c>
      <c r="E103" s="52">
        <v>1.2750873434830301</v>
      </c>
      <c r="F103" s="52">
        <v>16.621674298975201</v>
      </c>
      <c r="G103">
        <v>0</v>
      </c>
    </row>
    <row r="104" spans="1:7" x14ac:dyDescent="0.2">
      <c r="A104" s="52">
        <v>271047</v>
      </c>
      <c r="B104" s="52" t="s">
        <v>468</v>
      </c>
      <c r="C104" s="52" t="s">
        <v>614</v>
      </c>
      <c r="D104" s="52">
        <v>1</v>
      </c>
      <c r="E104" s="52">
        <v>1.52506443397234</v>
      </c>
      <c r="F104" s="52">
        <v>19.880304228567901</v>
      </c>
      <c r="G104">
        <v>0</v>
      </c>
    </row>
    <row r="105" spans="1:7" x14ac:dyDescent="0.2">
      <c r="A105" s="52">
        <v>271063</v>
      </c>
      <c r="B105" s="52" t="s">
        <v>468</v>
      </c>
      <c r="C105" s="52" t="s">
        <v>615</v>
      </c>
      <c r="D105" s="52">
        <v>1</v>
      </c>
      <c r="E105" s="52">
        <v>0.96323338181607998</v>
      </c>
      <c r="F105" s="52">
        <v>12.5564351558168</v>
      </c>
      <c r="G105">
        <v>0</v>
      </c>
    </row>
    <row r="106" spans="1:7" x14ac:dyDescent="0.2">
      <c r="A106" s="52">
        <v>271071</v>
      </c>
      <c r="B106" s="52" t="s">
        <v>468</v>
      </c>
      <c r="C106" s="52" t="s">
        <v>616</v>
      </c>
      <c r="D106" s="52">
        <v>2</v>
      </c>
      <c r="E106" s="52">
        <v>2.5149007871639499</v>
      </c>
      <c r="F106" s="52">
        <v>32.783528118387203</v>
      </c>
      <c r="G106">
        <v>0</v>
      </c>
    </row>
    <row r="107" spans="1:7" x14ac:dyDescent="0.2">
      <c r="A107" s="52">
        <v>271080</v>
      </c>
      <c r="B107" s="52" t="s">
        <v>468</v>
      </c>
      <c r="C107" s="52" t="s">
        <v>617</v>
      </c>
      <c r="D107" s="52">
        <v>1</v>
      </c>
      <c r="E107" s="52">
        <v>1.58020321413334</v>
      </c>
      <c r="F107" s="52">
        <v>20.599077612809602</v>
      </c>
      <c r="G107">
        <v>0</v>
      </c>
    </row>
    <row r="108" spans="1:7" x14ac:dyDescent="0.2">
      <c r="A108" s="52">
        <v>271110</v>
      </c>
      <c r="B108" s="52" t="s">
        <v>468</v>
      </c>
      <c r="C108" s="52" t="s">
        <v>618</v>
      </c>
      <c r="D108" s="52">
        <v>1</v>
      </c>
      <c r="E108" s="52">
        <v>1.4032133585911699</v>
      </c>
      <c r="F108" s="52">
        <v>18.2918884244921</v>
      </c>
      <c r="G108">
        <v>0</v>
      </c>
    </row>
    <row r="109" spans="1:7" x14ac:dyDescent="0.2">
      <c r="A109" s="52">
        <v>271136</v>
      </c>
      <c r="B109" s="52" t="s">
        <v>468</v>
      </c>
      <c r="C109" s="52" t="s">
        <v>619</v>
      </c>
      <c r="D109" s="52">
        <v>1</v>
      </c>
      <c r="E109" s="52">
        <v>1.0274957872672701</v>
      </c>
      <c r="F109" s="52">
        <v>13.394141512591199</v>
      </c>
      <c r="G109">
        <v>0</v>
      </c>
    </row>
    <row r="110" spans="1:7" x14ac:dyDescent="0.2">
      <c r="A110" s="52">
        <v>271144</v>
      </c>
      <c r="B110" s="52" t="s">
        <v>468</v>
      </c>
      <c r="C110" s="52" t="s">
        <v>620</v>
      </c>
      <c r="D110" s="52">
        <v>1</v>
      </c>
      <c r="E110" s="52">
        <v>0.58473377071419397</v>
      </c>
      <c r="F110" s="52">
        <v>7.6224223682385999</v>
      </c>
      <c r="G110">
        <v>0</v>
      </c>
    </row>
    <row r="111" spans="1:7" x14ac:dyDescent="0.2">
      <c r="A111" s="52">
        <v>271152</v>
      </c>
      <c r="B111" s="52" t="s">
        <v>468</v>
      </c>
      <c r="C111" s="52" t="s">
        <v>621</v>
      </c>
      <c r="D111" s="52">
        <v>1</v>
      </c>
      <c r="E111" s="52">
        <v>1.1852554225435601</v>
      </c>
      <c r="F111" s="52">
        <v>15.4506510438714</v>
      </c>
      <c r="G111">
        <v>1</v>
      </c>
    </row>
    <row r="112" spans="1:7" x14ac:dyDescent="0.2">
      <c r="A112" s="52">
        <v>271161</v>
      </c>
      <c r="B112" s="52" t="s">
        <v>468</v>
      </c>
      <c r="C112" s="52" t="s">
        <v>622</v>
      </c>
      <c r="D112" s="52">
        <v>3</v>
      </c>
      <c r="E112" s="52">
        <v>2.3866348448687398</v>
      </c>
      <c r="F112" s="52">
        <v>31.111489942038901</v>
      </c>
      <c r="G112">
        <v>0</v>
      </c>
    </row>
    <row r="113" spans="1:7" x14ac:dyDescent="0.2">
      <c r="A113" s="52">
        <v>271179</v>
      </c>
      <c r="B113" s="52" t="s">
        <v>468</v>
      </c>
      <c r="C113" s="52" t="s">
        <v>623</v>
      </c>
      <c r="D113" s="52">
        <v>2</v>
      </c>
      <c r="E113" s="52">
        <v>2.22893378952178</v>
      </c>
      <c r="F113" s="52">
        <v>29.0557440419804</v>
      </c>
      <c r="G113">
        <v>0</v>
      </c>
    </row>
    <row r="114" spans="1:7" x14ac:dyDescent="0.2">
      <c r="A114" s="52">
        <v>271187</v>
      </c>
      <c r="B114" s="52" t="s">
        <v>468</v>
      </c>
      <c r="C114" s="52" t="s">
        <v>624</v>
      </c>
      <c r="D114" s="52">
        <v>2</v>
      </c>
      <c r="E114" s="52">
        <v>1.17416370190332</v>
      </c>
      <c r="F114" s="52">
        <v>15.3060625426683</v>
      </c>
      <c r="G114">
        <v>0</v>
      </c>
    </row>
    <row r="115" spans="1:7" x14ac:dyDescent="0.2">
      <c r="A115" s="52">
        <v>271195</v>
      </c>
      <c r="B115" s="52" t="s">
        <v>468</v>
      </c>
      <c r="C115" s="52" t="s">
        <v>640</v>
      </c>
      <c r="D115" s="52">
        <v>2</v>
      </c>
      <c r="E115" s="52">
        <v>1.79830240253201</v>
      </c>
      <c r="F115" s="52">
        <v>23.442156318720802</v>
      </c>
      <c r="G115">
        <v>0</v>
      </c>
    </row>
    <row r="116" spans="1:7" x14ac:dyDescent="0.2">
      <c r="A116" s="52">
        <v>271209</v>
      </c>
      <c r="B116" s="52" t="s">
        <v>468</v>
      </c>
      <c r="C116" s="52" t="s">
        <v>625</v>
      </c>
      <c r="D116" s="52">
        <v>1</v>
      </c>
      <c r="E116" s="52">
        <v>0.65721590199596502</v>
      </c>
      <c r="F116" s="52">
        <v>8.5672787224473996</v>
      </c>
      <c r="G116">
        <v>0</v>
      </c>
    </row>
    <row r="117" spans="1:7" x14ac:dyDescent="0.2">
      <c r="A117" s="52">
        <v>271217</v>
      </c>
      <c r="B117" s="52" t="s">
        <v>468</v>
      </c>
      <c r="C117" s="52" t="s">
        <v>626</v>
      </c>
      <c r="D117" s="52">
        <v>4</v>
      </c>
      <c r="E117" s="52">
        <v>3.0485713632448999</v>
      </c>
      <c r="F117" s="52">
        <v>39.740305270870998</v>
      </c>
      <c r="G117">
        <v>0</v>
      </c>
    </row>
    <row r="118" spans="1:7" x14ac:dyDescent="0.2">
      <c r="A118" s="52">
        <v>271225</v>
      </c>
      <c r="B118" s="52" t="s">
        <v>468</v>
      </c>
      <c r="C118" s="52" t="s">
        <v>627</v>
      </c>
      <c r="D118" s="52">
        <v>2</v>
      </c>
      <c r="E118" s="52">
        <v>1.90936255930957</v>
      </c>
      <c r="F118" s="52">
        <v>24.8899047909998</v>
      </c>
      <c r="G118">
        <v>0</v>
      </c>
    </row>
    <row r="119" spans="1:7" x14ac:dyDescent="0.2">
      <c r="A119" s="52">
        <v>271241</v>
      </c>
      <c r="B119" s="52" t="s">
        <v>468</v>
      </c>
      <c r="C119" s="52" t="s">
        <v>645</v>
      </c>
      <c r="D119" s="52">
        <v>2</v>
      </c>
      <c r="E119" s="52">
        <v>1.7730339270041899</v>
      </c>
      <c r="F119" s="52">
        <v>23.1127636913047</v>
      </c>
      <c r="G119">
        <v>0</v>
      </c>
    </row>
    <row r="120" spans="1:7" x14ac:dyDescent="0.2">
      <c r="A120" s="52">
        <v>271250</v>
      </c>
      <c r="B120" s="52" t="s">
        <v>468</v>
      </c>
      <c r="C120" s="52" t="s">
        <v>629</v>
      </c>
      <c r="D120" s="52">
        <v>1</v>
      </c>
      <c r="E120" s="52">
        <v>0.84042794591005698</v>
      </c>
      <c r="F120" s="52">
        <v>10.955578580613199</v>
      </c>
      <c r="G120">
        <v>0</v>
      </c>
    </row>
    <row r="121" spans="1:7" x14ac:dyDescent="0.2">
      <c r="A121" s="52">
        <v>271268</v>
      </c>
      <c r="B121" s="52" t="s">
        <v>468</v>
      </c>
      <c r="C121" s="52" t="s">
        <v>630</v>
      </c>
      <c r="D121" s="52">
        <v>4</v>
      </c>
      <c r="E121" s="52">
        <v>2.08190202569067</v>
      </c>
      <c r="F121" s="52">
        <v>27.139079977753401</v>
      </c>
      <c r="G121">
        <v>0</v>
      </c>
    </row>
    <row r="122" spans="1:7" x14ac:dyDescent="0.2">
      <c r="A122" s="52">
        <v>271284</v>
      </c>
      <c r="B122" s="52" t="s">
        <v>468</v>
      </c>
      <c r="C122" s="52" t="s">
        <v>631</v>
      </c>
      <c r="D122" s="52">
        <v>1</v>
      </c>
      <c r="E122" s="52">
        <v>0.92057296461317495</v>
      </c>
      <c r="F122" s="52">
        <v>12.0003261458503</v>
      </c>
      <c r="G122">
        <v>0</v>
      </c>
    </row>
    <row r="123" spans="1:7" x14ac:dyDescent="0.2">
      <c r="A123" s="52">
        <v>271403</v>
      </c>
      <c r="B123" s="52" t="s">
        <v>173</v>
      </c>
      <c r="C123" s="52" t="s">
        <v>468</v>
      </c>
      <c r="D123" s="52">
        <v>11</v>
      </c>
      <c r="E123" s="52">
        <v>1.33146444142646</v>
      </c>
      <c r="F123" s="52">
        <v>17.356590040023502</v>
      </c>
      <c r="G123">
        <v>0</v>
      </c>
    </row>
    <row r="124" spans="1:7" x14ac:dyDescent="0.2">
      <c r="A124" s="52">
        <v>271411</v>
      </c>
      <c r="B124" s="52" t="s">
        <v>468</v>
      </c>
      <c r="C124" s="52" t="s">
        <v>632</v>
      </c>
      <c r="D124" s="52">
        <v>4</v>
      </c>
      <c r="E124" s="52">
        <v>2.73309919783539</v>
      </c>
      <c r="F124" s="52">
        <v>35.627900257496997</v>
      </c>
      <c r="G124">
        <v>0</v>
      </c>
    </row>
    <row r="125" spans="1:7" x14ac:dyDescent="0.2">
      <c r="A125" s="52">
        <v>271420</v>
      </c>
      <c r="B125" s="52" t="s">
        <v>468</v>
      </c>
      <c r="C125" s="52" t="s">
        <v>642</v>
      </c>
      <c r="D125" s="52">
        <v>2</v>
      </c>
      <c r="E125" s="52">
        <v>1.64869588155769</v>
      </c>
      <c r="F125" s="52">
        <v>21.491928456019899</v>
      </c>
      <c r="G125">
        <v>0</v>
      </c>
    </row>
    <row r="126" spans="1:7" x14ac:dyDescent="0.2">
      <c r="A126" s="52">
        <v>271446</v>
      </c>
      <c r="B126" s="52" t="s">
        <v>468</v>
      </c>
      <c r="C126" s="52" t="s">
        <v>634</v>
      </c>
      <c r="D126" s="52">
        <v>1</v>
      </c>
      <c r="E126" s="52">
        <v>0.73069503711930806</v>
      </c>
      <c r="F126" s="52">
        <v>9.5251317338766892</v>
      </c>
      <c r="G126">
        <v>0</v>
      </c>
    </row>
    <row r="127" spans="1:7" x14ac:dyDescent="0.2">
      <c r="A127" s="52">
        <v>271454</v>
      </c>
      <c r="B127" s="52" t="s">
        <v>468</v>
      </c>
      <c r="C127" s="52" t="s">
        <v>635</v>
      </c>
      <c r="D127" s="52">
        <v>3</v>
      </c>
      <c r="E127" s="52">
        <v>2.1632223359916898</v>
      </c>
      <c r="F127" s="52">
        <v>28.199148308463101</v>
      </c>
      <c r="G127">
        <v>0</v>
      </c>
    </row>
    <row r="128" spans="1:7" x14ac:dyDescent="0.2">
      <c r="A128" s="52">
        <v>271471</v>
      </c>
      <c r="B128" s="52" t="s">
        <v>468</v>
      </c>
      <c r="C128" s="52" t="s">
        <v>637</v>
      </c>
      <c r="D128" s="52">
        <v>1</v>
      </c>
      <c r="E128" s="52">
        <v>2.6315096971132301</v>
      </c>
      <c r="F128" s="52">
        <v>34.303608551654698</v>
      </c>
      <c r="G128">
        <v>1</v>
      </c>
    </row>
    <row r="129" spans="1:7" x14ac:dyDescent="0.2">
      <c r="A129" s="52">
        <v>272027</v>
      </c>
      <c r="B129" s="52" t="s">
        <v>253</v>
      </c>
      <c r="C129" s="52" t="s">
        <v>468</v>
      </c>
      <c r="D129" s="52">
        <v>2</v>
      </c>
      <c r="E129" s="52">
        <v>1.0479269385338501</v>
      </c>
      <c r="F129" s="52">
        <v>13.6604761630305</v>
      </c>
      <c r="G129">
        <v>0</v>
      </c>
    </row>
    <row r="130" spans="1:7" x14ac:dyDescent="0.2">
      <c r="A130" s="52">
        <v>272035</v>
      </c>
      <c r="B130" s="52" t="s">
        <v>174</v>
      </c>
      <c r="C130" s="52" t="s">
        <v>468</v>
      </c>
      <c r="D130" s="52">
        <v>5</v>
      </c>
      <c r="E130" s="52">
        <v>1.22308599272998</v>
      </c>
      <c r="F130" s="52">
        <v>15.943799548087201</v>
      </c>
      <c r="G130">
        <v>1</v>
      </c>
    </row>
    <row r="131" spans="1:7" x14ac:dyDescent="0.2">
      <c r="A131" s="52">
        <v>272043</v>
      </c>
      <c r="B131" s="52" t="s">
        <v>175</v>
      </c>
      <c r="C131" s="52" t="s">
        <v>468</v>
      </c>
      <c r="D131" s="52">
        <v>2</v>
      </c>
      <c r="E131" s="52">
        <v>1.9344791898401199</v>
      </c>
      <c r="F131" s="52">
        <v>25.217318010415799</v>
      </c>
      <c r="G131">
        <v>0</v>
      </c>
    </row>
    <row r="132" spans="1:7" x14ac:dyDescent="0.2">
      <c r="A132" s="52">
        <v>272051</v>
      </c>
      <c r="B132" s="52" t="s">
        <v>176</v>
      </c>
      <c r="C132" s="52" t="s">
        <v>468</v>
      </c>
      <c r="D132" s="52">
        <v>6</v>
      </c>
      <c r="E132" s="52">
        <v>1.5836608431938199</v>
      </c>
      <c r="F132" s="52">
        <v>20.644150277348</v>
      </c>
      <c r="G132">
        <v>1</v>
      </c>
    </row>
    <row r="133" spans="1:7" x14ac:dyDescent="0.2">
      <c r="A133" s="52">
        <v>272078</v>
      </c>
      <c r="B133" s="52" t="s">
        <v>177</v>
      </c>
      <c r="C133" s="52" t="s">
        <v>468</v>
      </c>
      <c r="D133" s="52">
        <v>3</v>
      </c>
      <c r="E133" s="52">
        <v>0.85728737129973298</v>
      </c>
      <c r="F133" s="52">
        <v>11.1753532330144</v>
      </c>
      <c r="G133">
        <v>0</v>
      </c>
    </row>
    <row r="134" spans="1:7" x14ac:dyDescent="0.2">
      <c r="A134" s="52">
        <v>272108</v>
      </c>
      <c r="B134" s="52" t="s">
        <v>180</v>
      </c>
      <c r="C134" s="52" t="s">
        <v>468</v>
      </c>
      <c r="D134" s="52">
        <v>1</v>
      </c>
      <c r="E134" s="52">
        <v>0.25145782675058698</v>
      </c>
      <c r="F134" s="52">
        <v>3.2779323844272898</v>
      </c>
      <c r="G134">
        <v>0</v>
      </c>
    </row>
    <row r="135" spans="1:7" x14ac:dyDescent="0.2">
      <c r="A135" s="52">
        <v>272116</v>
      </c>
      <c r="B135" s="52" t="s">
        <v>181</v>
      </c>
      <c r="C135" s="52" t="s">
        <v>468</v>
      </c>
      <c r="D135" s="52">
        <v>5</v>
      </c>
      <c r="E135" s="52">
        <v>1.76364354647553</v>
      </c>
      <c r="F135" s="52">
        <v>22.990353373698898</v>
      </c>
      <c r="G135">
        <v>0</v>
      </c>
    </row>
    <row r="136" spans="1:7" x14ac:dyDescent="0.2">
      <c r="A136" s="52">
        <v>272124</v>
      </c>
      <c r="B136" s="52" t="s">
        <v>182</v>
      </c>
      <c r="C136" s="52" t="s">
        <v>468</v>
      </c>
      <c r="D136" s="52">
        <v>5</v>
      </c>
      <c r="E136" s="52">
        <v>1.8961443800176701</v>
      </c>
      <c r="F136" s="52">
        <v>24.717596382373198</v>
      </c>
      <c r="G136">
        <v>1</v>
      </c>
    </row>
    <row r="137" spans="1:7" x14ac:dyDescent="0.2">
      <c r="A137" s="52">
        <v>272159</v>
      </c>
      <c r="B137" s="52" t="s">
        <v>184</v>
      </c>
      <c r="C137" s="52" t="s">
        <v>468</v>
      </c>
      <c r="D137" s="52">
        <v>3</v>
      </c>
      <c r="E137" s="52">
        <v>1.30903188365325</v>
      </c>
      <c r="F137" s="52">
        <v>17.0641656261941</v>
      </c>
      <c r="G137">
        <v>0</v>
      </c>
    </row>
    <row r="138" spans="1:7" x14ac:dyDescent="0.2">
      <c r="A138" s="52">
        <v>272167</v>
      </c>
      <c r="B138" s="52" t="s">
        <v>185</v>
      </c>
      <c r="C138" s="52" t="s">
        <v>468</v>
      </c>
      <c r="D138" s="52">
        <v>1</v>
      </c>
      <c r="E138" s="52">
        <v>0.98195172725308799</v>
      </c>
      <c r="F138" s="52">
        <v>12.800442158834899</v>
      </c>
      <c r="G138">
        <v>0</v>
      </c>
    </row>
    <row r="139" spans="1:7" x14ac:dyDescent="0.2">
      <c r="A139" s="52">
        <v>272175</v>
      </c>
      <c r="B139" s="52" t="s">
        <v>186</v>
      </c>
      <c r="C139" s="52" t="s">
        <v>468</v>
      </c>
      <c r="D139" s="52">
        <v>2</v>
      </c>
      <c r="E139" s="52">
        <v>1.6977784568891601</v>
      </c>
      <c r="F139" s="52">
        <v>22.131754884448</v>
      </c>
      <c r="G139">
        <v>1</v>
      </c>
    </row>
    <row r="140" spans="1:7" x14ac:dyDescent="0.2">
      <c r="A140" s="52">
        <v>272183</v>
      </c>
      <c r="B140" s="52" t="s">
        <v>187</v>
      </c>
      <c r="C140" s="52" t="s">
        <v>468</v>
      </c>
      <c r="D140" s="52">
        <v>3</v>
      </c>
      <c r="E140" s="52">
        <v>2.5353683890269298</v>
      </c>
      <c r="F140" s="52">
        <v>33.050337928386703</v>
      </c>
      <c r="G140">
        <v>0</v>
      </c>
    </row>
    <row r="141" spans="1:7" x14ac:dyDescent="0.2">
      <c r="A141" s="52">
        <v>272191</v>
      </c>
      <c r="B141" s="52" t="s">
        <v>278</v>
      </c>
      <c r="C141" s="52" t="s">
        <v>468</v>
      </c>
      <c r="D141" s="52">
        <v>1</v>
      </c>
      <c r="E141" s="52">
        <v>0.54166779514123997</v>
      </c>
      <c r="F141" s="52">
        <v>7.0610266152340202</v>
      </c>
      <c r="G141">
        <v>0</v>
      </c>
    </row>
    <row r="142" spans="1:7" x14ac:dyDescent="0.2">
      <c r="A142" s="52">
        <v>272205</v>
      </c>
      <c r="B142" s="52" t="s">
        <v>188</v>
      </c>
      <c r="C142" s="52" t="s">
        <v>468</v>
      </c>
      <c r="D142" s="52">
        <v>1</v>
      </c>
      <c r="E142" s="52">
        <v>0.71877291088653394</v>
      </c>
      <c r="F142" s="52">
        <v>9.3697183026280406</v>
      </c>
      <c r="G142">
        <v>0</v>
      </c>
    </row>
    <row r="143" spans="1:7" x14ac:dyDescent="0.2">
      <c r="A143" s="52">
        <v>272221</v>
      </c>
      <c r="B143" s="52" t="s">
        <v>189</v>
      </c>
      <c r="C143" s="52" t="s">
        <v>468</v>
      </c>
      <c r="D143" s="52">
        <v>1</v>
      </c>
      <c r="E143" s="52">
        <v>0.91270022361155501</v>
      </c>
      <c r="F143" s="52">
        <v>11.897699343507799</v>
      </c>
      <c r="G143">
        <v>0</v>
      </c>
    </row>
    <row r="144" spans="1:7" x14ac:dyDescent="0.2">
      <c r="A144" s="52">
        <v>272230</v>
      </c>
      <c r="B144" s="52" t="s">
        <v>171</v>
      </c>
      <c r="C144" s="52" t="s">
        <v>468</v>
      </c>
      <c r="D144" s="52">
        <v>1</v>
      </c>
      <c r="E144" s="52">
        <v>0.839200745210262</v>
      </c>
      <c r="F144" s="52">
        <v>10.939581142919501</v>
      </c>
      <c r="G144">
        <v>0</v>
      </c>
    </row>
    <row r="145" spans="1:7" x14ac:dyDescent="0.2">
      <c r="A145" s="52">
        <v>272248</v>
      </c>
      <c r="B145" s="52" t="s">
        <v>190</v>
      </c>
      <c r="C145" s="52" t="s">
        <v>468</v>
      </c>
      <c r="D145" s="52">
        <v>2</v>
      </c>
      <c r="E145" s="52">
        <v>2.30709778633967</v>
      </c>
      <c r="F145" s="52">
        <v>30.0746675719279</v>
      </c>
      <c r="G145">
        <v>0</v>
      </c>
    </row>
    <row r="146" spans="1:7" x14ac:dyDescent="0.2">
      <c r="A146" s="52">
        <v>272272</v>
      </c>
      <c r="B146" s="52" t="s">
        <v>193</v>
      </c>
      <c r="C146" s="52" t="s">
        <v>468</v>
      </c>
      <c r="D146" s="52">
        <v>10</v>
      </c>
      <c r="E146" s="52">
        <v>2.0741164782331798</v>
      </c>
      <c r="F146" s="52">
        <v>27.037589805539699</v>
      </c>
      <c r="G146">
        <v>0</v>
      </c>
    </row>
    <row r="147" spans="1:7" x14ac:dyDescent="0.2">
      <c r="A147" s="52">
        <v>272299</v>
      </c>
      <c r="B147" s="52" t="s">
        <v>195</v>
      </c>
      <c r="C147" s="52" t="s">
        <v>468</v>
      </c>
      <c r="D147" s="52">
        <v>1</v>
      </c>
      <c r="E147" s="52">
        <v>1.8176860856130099</v>
      </c>
      <c r="F147" s="52">
        <v>23.694836473169701</v>
      </c>
      <c r="G147">
        <v>1</v>
      </c>
    </row>
    <row r="148" spans="1:7" x14ac:dyDescent="0.2">
      <c r="A148" s="52">
        <v>272311</v>
      </c>
      <c r="B148" s="52" t="s">
        <v>197</v>
      </c>
      <c r="C148" s="52" t="s">
        <v>468</v>
      </c>
      <c r="D148" s="52">
        <v>1</v>
      </c>
      <c r="E148" s="52">
        <v>1.7095185995623601</v>
      </c>
      <c r="F148" s="52">
        <v>22.284796030009399</v>
      </c>
      <c r="G148">
        <v>0</v>
      </c>
    </row>
    <row r="149" spans="1:7" x14ac:dyDescent="0.2">
      <c r="A149" s="52">
        <v>273015</v>
      </c>
      <c r="B149" s="52" t="s">
        <v>646</v>
      </c>
      <c r="C149" s="52" t="s">
        <v>468</v>
      </c>
      <c r="D149" s="52">
        <v>2</v>
      </c>
      <c r="E149" s="52">
        <v>6.2697890215994203</v>
      </c>
      <c r="F149" s="52">
        <v>81.731178317278193</v>
      </c>
      <c r="G149">
        <v>0</v>
      </c>
    </row>
    <row r="150" spans="1:7" x14ac:dyDescent="0.2">
      <c r="A150" s="52">
        <v>273619</v>
      </c>
      <c r="B150" s="52" t="s">
        <v>638</v>
      </c>
      <c r="C150" s="52" t="s">
        <v>468</v>
      </c>
      <c r="D150" s="52">
        <v>2</v>
      </c>
      <c r="E150" s="52">
        <v>4.6345645826574602</v>
      </c>
      <c r="F150" s="52">
        <v>60.414859738213302</v>
      </c>
      <c r="G150">
        <v>0</v>
      </c>
    </row>
    <row r="151" spans="1:7" x14ac:dyDescent="0.2">
      <c r="A151">
        <v>273813</v>
      </c>
      <c r="B151" t="s">
        <v>639</v>
      </c>
      <c r="C151" t="s">
        <v>468</v>
      </c>
      <c r="D151">
        <v>1</v>
      </c>
      <c r="E151">
        <v>7.6475986540226399</v>
      </c>
      <c r="F151">
        <v>99.691911025652203</v>
      </c>
      <c r="G151">
        <v>0</v>
      </c>
    </row>
    <row r="178" spans="1:6" x14ac:dyDescent="0.2">
      <c r="B178">
        <v>271004</v>
      </c>
      <c r="C178" t="s">
        <v>249</v>
      </c>
      <c r="D178">
        <v>35</v>
      </c>
      <c r="E178">
        <v>1.28102036566177</v>
      </c>
      <c r="F178">
        <v>16.699015480948098</v>
      </c>
    </row>
    <row r="179" spans="1:6" x14ac:dyDescent="0.2">
      <c r="B179">
        <v>271403</v>
      </c>
      <c r="C179" t="s">
        <v>251</v>
      </c>
      <c r="D179">
        <v>11</v>
      </c>
      <c r="E179">
        <v>1.33146444142646</v>
      </c>
      <c r="F179">
        <v>17.356590040023502</v>
      </c>
    </row>
    <row r="180" spans="1:6" x14ac:dyDescent="0.2">
      <c r="B180" s="52"/>
      <c r="C180" t="s">
        <v>399</v>
      </c>
      <c r="D180">
        <v>153</v>
      </c>
    </row>
    <row r="181" spans="1:6" x14ac:dyDescent="0.2">
      <c r="A181">
        <v>1</v>
      </c>
      <c r="B181" s="52">
        <v>2</v>
      </c>
      <c r="C181">
        <v>3</v>
      </c>
      <c r="D181">
        <v>4</v>
      </c>
      <c r="E181">
        <v>5</v>
      </c>
      <c r="F181">
        <v>6</v>
      </c>
    </row>
    <row r="183" spans="1:6" x14ac:dyDescent="0.2">
      <c r="A183">
        <v>270000</v>
      </c>
      <c r="B183" t="s">
        <v>313</v>
      </c>
      <c r="C183" t="s">
        <v>409</v>
      </c>
      <c r="D183">
        <v>107</v>
      </c>
      <c r="E183">
        <v>1.21580505668095</v>
      </c>
      <c r="F183">
        <v>15.848887346019501</v>
      </c>
    </row>
  </sheetData>
  <phoneticPr fontId="1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""&amp;市町村別自殺者集計表!Q7&amp;市町村別自殺者集計表!R7&amp;"年2月暫定値"</f>
        <v>令和5年2月暫定値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令和5年2月暫定値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令和5年2月暫定値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41</v>
      </c>
      <c r="E8" s="52">
        <v>3.0888822088671999</v>
      </c>
      <c r="F8" s="52">
        <v>40.265785937018897</v>
      </c>
      <c r="G8" s="52">
        <v>0</v>
      </c>
      <c r="H8" s="52">
        <v>3</v>
      </c>
      <c r="I8" s="52">
        <v>10</v>
      </c>
      <c r="J8" s="52">
        <v>8</v>
      </c>
      <c r="K8" s="52">
        <v>12</v>
      </c>
      <c r="L8" s="52">
        <v>3</v>
      </c>
      <c r="M8" s="52">
        <v>4</v>
      </c>
      <c r="N8" s="52">
        <v>1</v>
      </c>
      <c r="O8" s="52">
        <v>0</v>
      </c>
      <c r="P8" s="52">
        <v>18</v>
      </c>
      <c r="Q8" s="52">
        <v>23</v>
      </c>
      <c r="R8" s="52">
        <v>0</v>
      </c>
      <c r="S8" s="52">
        <v>15</v>
      </c>
      <c r="T8" s="52">
        <v>24</v>
      </c>
      <c r="U8" s="52">
        <v>0</v>
      </c>
      <c r="V8" s="52">
        <v>24</v>
      </c>
      <c r="W8" s="52">
        <v>0</v>
      </c>
      <c r="X8" s="52">
        <v>9</v>
      </c>
      <c r="Y8" s="52">
        <v>9</v>
      </c>
      <c r="Z8" s="52">
        <v>6</v>
      </c>
      <c r="AA8" s="52">
        <v>2</v>
      </c>
      <c r="AB8" s="52">
        <v>22</v>
      </c>
      <c r="AC8" s="52">
        <v>5</v>
      </c>
      <c r="AD8" s="52">
        <v>4</v>
      </c>
      <c r="AE8" s="52">
        <v>3</v>
      </c>
      <c r="AF8" s="52">
        <v>3</v>
      </c>
      <c r="AG8" s="52">
        <v>4</v>
      </c>
      <c r="AH8" s="52">
        <v>0</v>
      </c>
      <c r="AI8" s="52">
        <v>20</v>
      </c>
      <c r="AJ8" s="52">
        <v>2</v>
      </c>
      <c r="AK8" s="52">
        <v>4</v>
      </c>
      <c r="AL8" s="52">
        <v>12</v>
      </c>
      <c r="AM8" s="52">
        <v>1</v>
      </c>
      <c r="AN8" s="52">
        <v>2</v>
      </c>
      <c r="AO8" s="52">
        <v>0</v>
      </c>
      <c r="AP8" s="52">
        <v>2</v>
      </c>
      <c r="AQ8" s="52">
        <v>1</v>
      </c>
      <c r="AR8" s="52">
        <v>3</v>
      </c>
      <c r="AS8" s="52">
        <v>2</v>
      </c>
      <c r="AT8" s="52">
        <v>1</v>
      </c>
      <c r="AU8" s="52">
        <v>4</v>
      </c>
      <c r="AV8" s="52">
        <v>2</v>
      </c>
      <c r="AW8" s="52">
        <v>2</v>
      </c>
      <c r="AX8" s="52">
        <v>4</v>
      </c>
      <c r="AY8" s="52">
        <v>3</v>
      </c>
      <c r="AZ8" s="52">
        <v>1</v>
      </c>
      <c r="BA8" s="52">
        <v>3</v>
      </c>
      <c r="BB8" s="52">
        <v>13</v>
      </c>
      <c r="BC8" s="52">
        <v>7</v>
      </c>
      <c r="BD8" s="52">
        <v>4</v>
      </c>
      <c r="BE8" s="52">
        <v>6</v>
      </c>
      <c r="BF8" s="52">
        <v>5</v>
      </c>
      <c r="BG8" s="52">
        <v>4</v>
      </c>
      <c r="BH8" s="52">
        <v>6</v>
      </c>
      <c r="BI8" s="52">
        <v>8</v>
      </c>
      <c r="BJ8" s="52">
        <v>1</v>
      </c>
      <c r="BK8" s="52">
        <v>8</v>
      </c>
      <c r="BL8" s="52">
        <v>19</v>
      </c>
      <c r="BM8" s="52">
        <v>25</v>
      </c>
      <c r="BN8" s="52">
        <v>9</v>
      </c>
      <c r="BO8" s="52">
        <v>1</v>
      </c>
      <c r="BP8" s="52">
        <v>0</v>
      </c>
      <c r="BQ8" s="52">
        <v>2</v>
      </c>
      <c r="BR8" s="52">
        <v>3</v>
      </c>
      <c r="BS8" s="52">
        <v>7</v>
      </c>
      <c r="BT8" s="52">
        <v>32</v>
      </c>
      <c r="BU8" s="52">
        <v>2</v>
      </c>
      <c r="BV8" s="52">
        <v>0</v>
      </c>
    </row>
    <row r="9" spans="1:74" s="52" customFormat="1" x14ac:dyDescent="0.2">
      <c r="A9" s="52">
        <v>271021</v>
      </c>
      <c r="B9" s="52" t="s">
        <v>468</v>
      </c>
      <c r="C9" s="52" t="s">
        <v>612</v>
      </c>
      <c r="D9" s="52">
        <v>3</v>
      </c>
      <c r="E9" s="52">
        <v>5.9445963619070303</v>
      </c>
      <c r="F9" s="52">
        <v>77.4920597177166</v>
      </c>
      <c r="G9" s="52">
        <v>0</v>
      </c>
      <c r="H9" s="52">
        <v>0</v>
      </c>
      <c r="I9" s="52">
        <v>3</v>
      </c>
      <c r="J9" s="52">
        <v>0</v>
      </c>
      <c r="K9" s="52">
        <v>0</v>
      </c>
      <c r="L9" s="52">
        <v>0</v>
      </c>
      <c r="M9" s="52">
        <v>0</v>
      </c>
      <c r="N9" s="52">
        <v>0</v>
      </c>
      <c r="O9" s="52">
        <v>0</v>
      </c>
      <c r="P9" s="52">
        <v>1</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1</v>
      </c>
      <c r="AV9" s="52">
        <v>0</v>
      </c>
      <c r="AW9" s="52">
        <v>1</v>
      </c>
      <c r="AX9" s="52">
        <v>0</v>
      </c>
      <c r="AY9" s="52">
        <v>1</v>
      </c>
      <c r="AZ9" s="52">
        <v>0</v>
      </c>
      <c r="BA9" s="52">
        <v>0</v>
      </c>
      <c r="BB9" s="52">
        <v>0</v>
      </c>
      <c r="BC9" s="52">
        <v>0</v>
      </c>
      <c r="BD9" s="52">
        <v>0</v>
      </c>
      <c r="BE9" s="52">
        <v>0</v>
      </c>
      <c r="BF9" s="52">
        <v>0</v>
      </c>
      <c r="BG9" s="52">
        <v>0</v>
      </c>
      <c r="BH9" s="52">
        <v>1</v>
      </c>
      <c r="BI9" s="52">
        <v>2</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468</v>
      </c>
      <c r="C10" s="52" t="s">
        <v>613</v>
      </c>
      <c r="D10" s="52">
        <v>1</v>
      </c>
      <c r="E10" s="52">
        <v>2.6617690116851702</v>
      </c>
      <c r="F10" s="52">
        <v>34.698060330895899</v>
      </c>
      <c r="G10" s="52">
        <v>0</v>
      </c>
      <c r="H10" s="52">
        <v>0</v>
      </c>
      <c r="I10" s="52">
        <v>0</v>
      </c>
      <c r="J10" s="52">
        <v>0</v>
      </c>
      <c r="K10" s="52">
        <v>1</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1</v>
      </c>
      <c r="AV10" s="52">
        <v>0</v>
      </c>
      <c r="AW10" s="52">
        <v>0</v>
      </c>
      <c r="AX10" s="52">
        <v>0</v>
      </c>
      <c r="AY10" s="52">
        <v>0</v>
      </c>
      <c r="AZ10" s="52">
        <v>0</v>
      </c>
      <c r="BA10" s="52">
        <v>0</v>
      </c>
      <c r="BB10" s="52">
        <v>0</v>
      </c>
      <c r="BC10" s="52">
        <v>0</v>
      </c>
      <c r="BD10" s="52">
        <v>0</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468</v>
      </c>
      <c r="C11" s="52" t="s">
        <v>614</v>
      </c>
      <c r="D11" s="52">
        <v>3</v>
      </c>
      <c r="E11" s="52">
        <v>9.3823299452697402</v>
      </c>
      <c r="F11" s="52">
        <v>122.305372500838</v>
      </c>
      <c r="G11" s="52">
        <v>0</v>
      </c>
      <c r="H11" s="52">
        <v>1</v>
      </c>
      <c r="I11" s="52">
        <v>1</v>
      </c>
      <c r="J11" s="52">
        <v>1</v>
      </c>
      <c r="K11" s="52">
        <v>0</v>
      </c>
      <c r="L11" s="52">
        <v>0</v>
      </c>
      <c r="M11" s="52">
        <v>0</v>
      </c>
      <c r="N11" s="52">
        <v>0</v>
      </c>
      <c r="O11" s="52">
        <v>0</v>
      </c>
      <c r="P11" s="52">
        <v>3</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1</v>
      </c>
      <c r="AU11" s="52">
        <v>0</v>
      </c>
      <c r="AV11" s="52">
        <v>1</v>
      </c>
      <c r="AW11" s="52">
        <v>0</v>
      </c>
      <c r="AX11" s="52">
        <v>0</v>
      </c>
      <c r="AY11" s="52">
        <v>0</v>
      </c>
      <c r="AZ11" s="52">
        <v>0</v>
      </c>
      <c r="BA11" s="52">
        <v>1</v>
      </c>
      <c r="BB11" s="52">
        <v>0</v>
      </c>
      <c r="BC11" s="52">
        <v>0</v>
      </c>
      <c r="BD11" s="52">
        <v>0</v>
      </c>
      <c r="BE11" s="52">
        <v>0</v>
      </c>
      <c r="BF11" s="52">
        <v>0</v>
      </c>
      <c r="BG11" s="52">
        <v>2</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468</v>
      </c>
      <c r="C12" s="52" t="s">
        <v>615</v>
      </c>
      <c r="D12" s="52">
        <v>1</v>
      </c>
      <c r="E12" s="52">
        <v>2.0076289901626199</v>
      </c>
      <c r="F12" s="52">
        <v>26.170877907476999</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0</v>
      </c>
      <c r="AY12" s="52">
        <v>0</v>
      </c>
      <c r="AZ12" s="52">
        <v>0</v>
      </c>
      <c r="BA12" s="52">
        <v>0</v>
      </c>
      <c r="BB12" s="52">
        <v>0</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271080</v>
      </c>
      <c r="B13" s="52" t="s">
        <v>468</v>
      </c>
      <c r="C13" s="52" t="s">
        <v>617</v>
      </c>
      <c r="D13" s="52">
        <v>1</v>
      </c>
      <c r="E13" s="52">
        <v>3.2479132157588801</v>
      </c>
      <c r="F13" s="52">
        <v>42.338868705428197</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1</v>
      </c>
      <c r="AS13" s="52">
        <v>0</v>
      </c>
      <c r="AT13" s="52">
        <v>0</v>
      </c>
      <c r="AU13" s="52">
        <v>0</v>
      </c>
      <c r="AV13" s="52">
        <v>0</v>
      </c>
      <c r="AW13" s="52">
        <v>0</v>
      </c>
      <c r="AX13" s="52">
        <v>0</v>
      </c>
      <c r="AY13" s="52">
        <v>0</v>
      </c>
      <c r="AZ13" s="52">
        <v>0</v>
      </c>
      <c r="BA13" s="52">
        <v>0</v>
      </c>
      <c r="BB13" s="52">
        <v>0</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271110</v>
      </c>
      <c r="B14" s="52" t="s">
        <v>468</v>
      </c>
      <c r="C14" s="52" t="s">
        <v>618</v>
      </c>
      <c r="D14" s="52">
        <v>1</v>
      </c>
      <c r="E14" s="52">
        <v>2.6497787434749198</v>
      </c>
      <c r="F14" s="52">
        <v>34.541758620298097</v>
      </c>
      <c r="G14" s="52">
        <v>0</v>
      </c>
      <c r="H14" s="52">
        <v>0</v>
      </c>
      <c r="I14" s="52">
        <v>0</v>
      </c>
      <c r="J14" s="52">
        <v>0</v>
      </c>
      <c r="K14" s="52">
        <v>0</v>
      </c>
      <c r="L14" s="52">
        <v>1</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0</v>
      </c>
      <c r="AX14" s="52">
        <v>0</v>
      </c>
      <c r="AY14" s="52">
        <v>0</v>
      </c>
      <c r="AZ14" s="52">
        <v>0</v>
      </c>
      <c r="BA14" s="52">
        <v>0</v>
      </c>
      <c r="BB14" s="52">
        <v>0</v>
      </c>
      <c r="BC14" s="52">
        <v>0</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271136</v>
      </c>
      <c r="B15" s="52" t="s">
        <v>468</v>
      </c>
      <c r="C15" s="52" t="s">
        <v>619</v>
      </c>
      <c r="D15" s="52">
        <v>2</v>
      </c>
      <c r="E15" s="52">
        <v>4.1695332207559401</v>
      </c>
      <c r="F15" s="52">
        <v>54.352843770568498</v>
      </c>
      <c r="G15" s="52">
        <v>0</v>
      </c>
      <c r="H15" s="52">
        <v>0</v>
      </c>
      <c r="I15" s="52">
        <v>0</v>
      </c>
      <c r="J15" s="52">
        <v>1</v>
      </c>
      <c r="K15" s="52">
        <v>1</v>
      </c>
      <c r="L15" s="52">
        <v>0</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2</v>
      </c>
      <c r="BC15" s="52">
        <v>0</v>
      </c>
      <c r="BD15" s="52">
        <v>0</v>
      </c>
      <c r="BE15" s="52">
        <v>0</v>
      </c>
      <c r="BF15" s="52">
        <v>1</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271144</v>
      </c>
      <c r="B16" s="52" t="s">
        <v>468</v>
      </c>
      <c r="C16" s="52" t="s">
        <v>620</v>
      </c>
      <c r="D16" s="52">
        <v>5</v>
      </c>
      <c r="E16" s="52">
        <v>5.9127514397549801</v>
      </c>
      <c r="F16" s="52">
        <v>77.076938411091604</v>
      </c>
      <c r="G16" s="52">
        <v>0</v>
      </c>
      <c r="H16" s="52">
        <v>0</v>
      </c>
      <c r="I16" s="52">
        <v>1</v>
      </c>
      <c r="J16" s="52">
        <v>1</v>
      </c>
      <c r="K16" s="52">
        <v>3</v>
      </c>
      <c r="L16" s="52">
        <v>0</v>
      </c>
      <c r="M16" s="52">
        <v>0</v>
      </c>
      <c r="N16" s="52">
        <v>0</v>
      </c>
      <c r="O16" s="52">
        <v>0</v>
      </c>
      <c r="P16" s="52">
        <v>0</v>
      </c>
      <c r="Q16" s="52">
        <v>5</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1</v>
      </c>
      <c r="AX16" s="52">
        <v>1</v>
      </c>
      <c r="AY16" s="52">
        <v>0</v>
      </c>
      <c r="AZ16" s="52">
        <v>1</v>
      </c>
      <c r="BA16" s="52">
        <v>0</v>
      </c>
      <c r="BB16" s="52">
        <v>2</v>
      </c>
      <c r="BC16" s="52">
        <v>2</v>
      </c>
      <c r="BD16" s="52">
        <v>0</v>
      </c>
      <c r="BE16" s="52">
        <v>1</v>
      </c>
      <c r="BF16" s="52">
        <v>0</v>
      </c>
      <c r="BG16" s="52">
        <v>0</v>
      </c>
      <c r="BH16" s="52">
        <v>1</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271152</v>
      </c>
      <c r="B17" s="52" t="s">
        <v>468</v>
      </c>
      <c r="C17" s="52" t="s">
        <v>621</v>
      </c>
      <c r="D17" s="52">
        <v>1</v>
      </c>
      <c r="E17" s="52">
        <v>2.4945120734384401</v>
      </c>
      <c r="F17" s="52">
        <v>32.517746671608201</v>
      </c>
      <c r="G17" s="52">
        <v>0</v>
      </c>
      <c r="H17" s="52">
        <v>0</v>
      </c>
      <c r="I17" s="52">
        <v>0</v>
      </c>
      <c r="J17" s="52">
        <v>1</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0</v>
      </c>
      <c r="BD17" s="52">
        <v>0</v>
      </c>
      <c r="BE17" s="52">
        <v>0</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271161</v>
      </c>
      <c r="B18" s="52" t="s">
        <v>468</v>
      </c>
      <c r="C18" s="52" t="s">
        <v>622</v>
      </c>
      <c r="D18" s="52">
        <v>2</v>
      </c>
      <c r="E18" s="52">
        <v>3.2808937154480899</v>
      </c>
      <c r="F18" s="52">
        <v>42.768793076376902</v>
      </c>
      <c r="G18" s="52">
        <v>0</v>
      </c>
      <c r="H18" s="52">
        <v>1</v>
      </c>
      <c r="I18" s="52">
        <v>0</v>
      </c>
      <c r="J18" s="52">
        <v>0</v>
      </c>
      <c r="K18" s="52">
        <v>1</v>
      </c>
      <c r="L18" s="52">
        <v>0</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1</v>
      </c>
      <c r="AQ18" s="52">
        <v>0</v>
      </c>
      <c r="AR18" s="52">
        <v>0</v>
      </c>
      <c r="AS18" s="52">
        <v>0</v>
      </c>
      <c r="AT18" s="52">
        <v>0</v>
      </c>
      <c r="AU18" s="52">
        <v>0</v>
      </c>
      <c r="AV18" s="52">
        <v>0</v>
      </c>
      <c r="AW18" s="52">
        <v>0</v>
      </c>
      <c r="AX18" s="52">
        <v>0</v>
      </c>
      <c r="AY18" s="52">
        <v>0</v>
      </c>
      <c r="AZ18" s="52">
        <v>0</v>
      </c>
      <c r="BA18" s="52">
        <v>1</v>
      </c>
      <c r="BB18" s="52">
        <v>0</v>
      </c>
      <c r="BC18" s="52">
        <v>0</v>
      </c>
      <c r="BD18" s="52">
        <v>1</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271179</v>
      </c>
      <c r="B19" s="52" t="s">
        <v>468</v>
      </c>
      <c r="C19" s="52" t="s">
        <v>623</v>
      </c>
      <c r="D19" s="52">
        <v>1</v>
      </c>
      <c r="E19" s="52">
        <v>2.3378687988030098</v>
      </c>
      <c r="F19" s="52">
        <v>30.4757896986821</v>
      </c>
      <c r="G19" s="52">
        <v>0</v>
      </c>
      <c r="H19" s="52">
        <v>0</v>
      </c>
      <c r="I19" s="52">
        <v>0</v>
      </c>
      <c r="J19" s="52">
        <v>0</v>
      </c>
      <c r="K19" s="52">
        <v>0</v>
      </c>
      <c r="L19" s="52">
        <v>0</v>
      </c>
      <c r="M19" s="52">
        <v>1</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0</v>
      </c>
      <c r="AX19" s="52">
        <v>0</v>
      </c>
      <c r="AY19" s="52">
        <v>0</v>
      </c>
      <c r="AZ19" s="52">
        <v>0</v>
      </c>
      <c r="BA19" s="52">
        <v>0</v>
      </c>
      <c r="BB19" s="52">
        <v>0</v>
      </c>
      <c r="BC19" s="52">
        <v>1</v>
      </c>
      <c r="BD19" s="52">
        <v>0</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271187</v>
      </c>
      <c r="B20" s="52" t="s">
        <v>468</v>
      </c>
      <c r="C20" s="52" t="s">
        <v>624</v>
      </c>
      <c r="D20" s="52">
        <v>2</v>
      </c>
      <c r="E20" s="52">
        <v>2.4731661473017801</v>
      </c>
      <c r="F20" s="52">
        <v>32.239487277326702</v>
      </c>
      <c r="G20" s="52">
        <v>0</v>
      </c>
      <c r="H20" s="52">
        <v>0</v>
      </c>
      <c r="I20" s="52">
        <v>0</v>
      </c>
      <c r="J20" s="52">
        <v>0</v>
      </c>
      <c r="K20" s="52">
        <v>1</v>
      </c>
      <c r="L20" s="52">
        <v>0</v>
      </c>
      <c r="M20" s="52">
        <v>0</v>
      </c>
      <c r="N20" s="52">
        <v>1</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1</v>
      </c>
      <c r="AZ20" s="52">
        <v>0</v>
      </c>
      <c r="BA20" s="52">
        <v>0</v>
      </c>
      <c r="BB20" s="52">
        <v>1</v>
      </c>
      <c r="BC20" s="52">
        <v>0</v>
      </c>
      <c r="BD20" s="52">
        <v>0</v>
      </c>
      <c r="BE20" s="52">
        <v>0</v>
      </c>
      <c r="BF20" s="52">
        <v>0</v>
      </c>
      <c r="BG20" s="52">
        <v>0</v>
      </c>
      <c r="BH20" s="52">
        <v>1</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271209</v>
      </c>
      <c r="B21" s="52" t="s">
        <v>468</v>
      </c>
      <c r="C21" s="52" t="s">
        <v>625</v>
      </c>
      <c r="D21" s="52">
        <v>3</v>
      </c>
      <c r="E21" s="52">
        <v>4.2332820635838999</v>
      </c>
      <c r="F21" s="52">
        <v>55.183855471718601</v>
      </c>
      <c r="G21" s="52">
        <v>0</v>
      </c>
      <c r="H21" s="52">
        <v>0</v>
      </c>
      <c r="I21" s="52">
        <v>0</v>
      </c>
      <c r="J21" s="52">
        <v>0</v>
      </c>
      <c r="K21" s="52">
        <v>2</v>
      </c>
      <c r="L21" s="52">
        <v>1</v>
      </c>
      <c r="M21" s="52">
        <v>0</v>
      </c>
      <c r="N21" s="52">
        <v>0</v>
      </c>
      <c r="O21" s="52">
        <v>0</v>
      </c>
      <c r="P21" s="52">
        <v>2</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1</v>
      </c>
      <c r="AY21" s="52">
        <v>1</v>
      </c>
      <c r="AZ21" s="52">
        <v>0</v>
      </c>
      <c r="BA21" s="52">
        <v>1</v>
      </c>
      <c r="BB21" s="52">
        <v>0</v>
      </c>
      <c r="BC21" s="52">
        <v>0</v>
      </c>
      <c r="BD21" s="52">
        <v>1</v>
      </c>
      <c r="BE21" s="52">
        <v>1</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271217</v>
      </c>
      <c r="B22" s="52" t="s">
        <v>468</v>
      </c>
      <c r="C22" s="52" t="s">
        <v>626</v>
      </c>
      <c r="D22" s="52">
        <v>2</v>
      </c>
      <c r="E22" s="52">
        <v>3.1970331532338001</v>
      </c>
      <c r="F22" s="52">
        <v>41.675610747512003</v>
      </c>
      <c r="G22" s="52">
        <v>0</v>
      </c>
      <c r="H22" s="52">
        <v>0</v>
      </c>
      <c r="I22" s="52">
        <v>0</v>
      </c>
      <c r="J22" s="52">
        <v>0</v>
      </c>
      <c r="K22" s="52">
        <v>1</v>
      </c>
      <c r="L22" s="52">
        <v>0</v>
      </c>
      <c r="M22" s="52">
        <v>1</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1</v>
      </c>
      <c r="AW22" s="52">
        <v>0</v>
      </c>
      <c r="AX22" s="52">
        <v>0</v>
      </c>
      <c r="AY22" s="52">
        <v>0</v>
      </c>
      <c r="AZ22" s="52">
        <v>0</v>
      </c>
      <c r="BA22" s="52">
        <v>0</v>
      </c>
      <c r="BB22" s="52">
        <v>1</v>
      </c>
      <c r="BC22" s="52">
        <v>1</v>
      </c>
      <c r="BD22" s="52">
        <v>0</v>
      </c>
      <c r="BE22" s="52">
        <v>0</v>
      </c>
      <c r="BF22" s="52">
        <v>0</v>
      </c>
      <c r="BG22" s="52">
        <v>0</v>
      </c>
      <c r="BH22" s="52">
        <v>0</v>
      </c>
      <c r="BI22" s="52">
        <v>0</v>
      </c>
      <c r="BJ22" s="52">
        <v>1</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271225</v>
      </c>
      <c r="B23" s="52" t="s">
        <v>468</v>
      </c>
      <c r="C23" s="52" t="s">
        <v>627</v>
      </c>
      <c r="D23" s="52">
        <v>2</v>
      </c>
      <c r="E23" s="52">
        <v>3.2956530336486201</v>
      </c>
      <c r="F23" s="52">
        <v>42.961191331490902</v>
      </c>
      <c r="G23" s="52">
        <v>0</v>
      </c>
      <c r="H23" s="52">
        <v>0</v>
      </c>
      <c r="I23" s="52">
        <v>1</v>
      </c>
      <c r="J23" s="52">
        <v>1</v>
      </c>
      <c r="K23" s="52">
        <v>0</v>
      </c>
      <c r="L23" s="52">
        <v>0</v>
      </c>
      <c r="M23" s="52">
        <v>0</v>
      </c>
      <c r="N23" s="52">
        <v>0</v>
      </c>
      <c r="O23" s="52">
        <v>0</v>
      </c>
      <c r="P23" s="52">
        <v>0</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0</v>
      </c>
      <c r="AT23" s="52">
        <v>0</v>
      </c>
      <c r="AU23" s="52">
        <v>0</v>
      </c>
      <c r="AV23" s="52">
        <v>0</v>
      </c>
      <c r="AW23" s="52">
        <v>0</v>
      </c>
      <c r="AX23" s="52">
        <v>0</v>
      </c>
      <c r="AY23" s="52">
        <v>0</v>
      </c>
      <c r="AZ23" s="52">
        <v>0</v>
      </c>
      <c r="BA23" s="52">
        <v>0</v>
      </c>
      <c r="BB23" s="52">
        <v>1</v>
      </c>
      <c r="BC23" s="52">
        <v>1</v>
      </c>
      <c r="BD23" s="52">
        <v>0</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271233</v>
      </c>
      <c r="B24" s="52" t="s">
        <v>468</v>
      </c>
      <c r="C24" s="52" t="s">
        <v>628</v>
      </c>
      <c r="D24" s="52">
        <v>5</v>
      </c>
      <c r="E24" s="52">
        <v>5.5473577934829601</v>
      </c>
      <c r="F24" s="52">
        <v>72.313771236474395</v>
      </c>
      <c r="G24" s="52">
        <v>0</v>
      </c>
      <c r="H24" s="52">
        <v>0</v>
      </c>
      <c r="I24" s="52">
        <v>3</v>
      </c>
      <c r="J24" s="52">
        <v>1</v>
      </c>
      <c r="K24" s="52">
        <v>0</v>
      </c>
      <c r="L24" s="52">
        <v>1</v>
      </c>
      <c r="M24" s="52">
        <v>0</v>
      </c>
      <c r="N24" s="52">
        <v>0</v>
      </c>
      <c r="O24" s="52">
        <v>0</v>
      </c>
      <c r="P24" s="52">
        <v>3</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1</v>
      </c>
      <c r="AT24" s="52">
        <v>0</v>
      </c>
      <c r="AU24" s="52">
        <v>0</v>
      </c>
      <c r="AV24" s="52">
        <v>0</v>
      </c>
      <c r="AW24" s="52">
        <v>0</v>
      </c>
      <c r="AX24" s="52">
        <v>0</v>
      </c>
      <c r="AY24" s="52">
        <v>0</v>
      </c>
      <c r="AZ24" s="52">
        <v>0</v>
      </c>
      <c r="BA24" s="52">
        <v>0</v>
      </c>
      <c r="BB24" s="52">
        <v>3</v>
      </c>
      <c r="BC24" s="52">
        <v>0</v>
      </c>
      <c r="BD24" s="52">
        <v>0</v>
      </c>
      <c r="BE24" s="52">
        <v>1</v>
      </c>
      <c r="BF24" s="52">
        <v>2</v>
      </c>
      <c r="BG24" s="52">
        <v>0</v>
      </c>
      <c r="BH24" s="52">
        <v>1</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271241</v>
      </c>
      <c r="B25" s="52" t="s">
        <v>468</v>
      </c>
      <c r="C25" s="52" t="s">
        <v>645</v>
      </c>
      <c r="D25" s="52">
        <v>1</v>
      </c>
      <c r="E25" s="52">
        <v>1.8749414080810001</v>
      </c>
      <c r="F25" s="52">
        <v>24.4412004981987</v>
      </c>
      <c r="G25" s="52">
        <v>0</v>
      </c>
      <c r="H25" s="52">
        <v>0</v>
      </c>
      <c r="I25" s="52">
        <v>1</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0</v>
      </c>
      <c r="BA25" s="52">
        <v>0</v>
      </c>
      <c r="BB25" s="52">
        <v>1</v>
      </c>
      <c r="BC25" s="52">
        <v>0</v>
      </c>
      <c r="BD25" s="52">
        <v>0</v>
      </c>
      <c r="BE25" s="52">
        <v>0</v>
      </c>
      <c r="BF25" s="52">
        <v>0</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271268</v>
      </c>
      <c r="B26" s="52" t="s">
        <v>468</v>
      </c>
      <c r="C26" s="52" t="s">
        <v>630</v>
      </c>
      <c r="D26" s="52">
        <v>3</v>
      </c>
      <c r="E26" s="52">
        <v>3.3202000973925401</v>
      </c>
      <c r="F26" s="52">
        <v>43.281179841009802</v>
      </c>
      <c r="G26" s="52">
        <v>0</v>
      </c>
      <c r="H26" s="52">
        <v>0</v>
      </c>
      <c r="I26" s="52">
        <v>0</v>
      </c>
      <c r="J26" s="52">
        <v>0</v>
      </c>
      <c r="K26" s="52">
        <v>2</v>
      </c>
      <c r="L26" s="52">
        <v>0</v>
      </c>
      <c r="M26" s="52">
        <v>1</v>
      </c>
      <c r="N26" s="52">
        <v>0</v>
      </c>
      <c r="O26" s="52">
        <v>0</v>
      </c>
      <c r="P26" s="52">
        <v>1</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1</v>
      </c>
      <c r="AT26" s="52">
        <v>0</v>
      </c>
      <c r="AU26" s="52">
        <v>0</v>
      </c>
      <c r="AV26" s="52">
        <v>0</v>
      </c>
      <c r="AW26" s="52">
        <v>0</v>
      </c>
      <c r="AX26" s="52">
        <v>2</v>
      </c>
      <c r="AY26" s="52">
        <v>0</v>
      </c>
      <c r="AZ26" s="52">
        <v>0</v>
      </c>
      <c r="BA26" s="52">
        <v>0</v>
      </c>
      <c r="BB26" s="52">
        <v>0</v>
      </c>
      <c r="BC26" s="52">
        <v>2</v>
      </c>
      <c r="BD26" s="52">
        <v>0</v>
      </c>
      <c r="BE26" s="52">
        <v>0</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271276</v>
      </c>
      <c r="B27" s="52" t="s">
        <v>468</v>
      </c>
      <c r="C27" s="52" t="s">
        <v>641</v>
      </c>
      <c r="D27" s="52">
        <v>2</v>
      </c>
      <c r="E27" s="52">
        <v>3.0163637734710802</v>
      </c>
      <c r="F27" s="52">
        <v>39.320456332748002</v>
      </c>
      <c r="G27" s="52">
        <v>0</v>
      </c>
      <c r="H27" s="52">
        <v>0</v>
      </c>
      <c r="I27" s="52">
        <v>0</v>
      </c>
      <c r="J27" s="52">
        <v>1</v>
      </c>
      <c r="K27" s="52">
        <v>0</v>
      </c>
      <c r="L27" s="52">
        <v>0</v>
      </c>
      <c r="M27" s="52">
        <v>1</v>
      </c>
      <c r="N27" s="52">
        <v>0</v>
      </c>
      <c r="O27" s="52">
        <v>0</v>
      </c>
      <c r="P27" s="52">
        <v>0</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1</v>
      </c>
      <c r="AV27" s="52">
        <v>0</v>
      </c>
      <c r="AW27" s="52">
        <v>0</v>
      </c>
      <c r="AX27" s="52">
        <v>0</v>
      </c>
      <c r="AY27" s="52">
        <v>0</v>
      </c>
      <c r="AZ27" s="52">
        <v>0</v>
      </c>
      <c r="BA27" s="52">
        <v>0</v>
      </c>
      <c r="BB27" s="52">
        <v>1</v>
      </c>
      <c r="BC27" s="52">
        <v>0</v>
      </c>
      <c r="BD27" s="52">
        <v>0</v>
      </c>
      <c r="BE27" s="52">
        <v>0</v>
      </c>
      <c r="BF27" s="52">
        <v>0</v>
      </c>
      <c r="BG27" s="52">
        <v>1</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271403</v>
      </c>
      <c r="B28" s="52" t="s">
        <v>173</v>
      </c>
      <c r="C28" s="52" t="s">
        <v>468</v>
      </c>
      <c r="D28" s="52">
        <v>4</v>
      </c>
      <c r="E28" s="52">
        <v>1.0168026640229799</v>
      </c>
      <c r="F28" s="52">
        <v>13.254749013156699</v>
      </c>
      <c r="G28" s="52">
        <v>0</v>
      </c>
      <c r="H28" s="52">
        <v>1</v>
      </c>
      <c r="I28" s="52">
        <v>0</v>
      </c>
      <c r="J28" s="52">
        <v>1</v>
      </c>
      <c r="K28" s="52">
        <v>1</v>
      </c>
      <c r="L28" s="52">
        <v>0</v>
      </c>
      <c r="M28" s="52">
        <v>0</v>
      </c>
      <c r="N28" s="52">
        <v>1</v>
      </c>
      <c r="O28" s="52">
        <v>0</v>
      </c>
      <c r="P28" s="52">
        <v>3</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1</v>
      </c>
      <c r="AS28" s="52">
        <v>0</v>
      </c>
      <c r="AT28" s="52">
        <v>0</v>
      </c>
      <c r="AU28" s="52">
        <v>0</v>
      </c>
      <c r="AV28" s="52">
        <v>0</v>
      </c>
      <c r="AW28" s="52">
        <v>0</v>
      </c>
      <c r="AX28" s="52">
        <v>1</v>
      </c>
      <c r="AY28" s="52">
        <v>0</v>
      </c>
      <c r="AZ28" s="52">
        <v>0</v>
      </c>
      <c r="BA28" s="52">
        <v>0</v>
      </c>
      <c r="BB28" s="52">
        <v>2</v>
      </c>
      <c r="BC28" s="52">
        <v>1</v>
      </c>
      <c r="BD28" s="52">
        <v>1</v>
      </c>
      <c r="BE28" s="52">
        <v>1</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271420</v>
      </c>
      <c r="B29" s="52" t="s">
        <v>468</v>
      </c>
      <c r="C29" s="52" t="s">
        <v>642</v>
      </c>
      <c r="D29" s="52">
        <v>1</v>
      </c>
      <c r="E29" s="52">
        <v>1.7151776066411699</v>
      </c>
      <c r="F29" s="52">
        <v>22.358565229429502</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1</v>
      </c>
      <c r="AS29" s="52">
        <v>0</v>
      </c>
      <c r="AT29" s="52">
        <v>0</v>
      </c>
      <c r="AU29" s="52">
        <v>0</v>
      </c>
      <c r="AV29" s="52">
        <v>0</v>
      </c>
      <c r="AW29" s="52">
        <v>0</v>
      </c>
      <c r="AX29" s="52">
        <v>0</v>
      </c>
      <c r="AY29" s="52">
        <v>0</v>
      </c>
      <c r="AZ29" s="52">
        <v>0</v>
      </c>
      <c r="BA29" s="52">
        <v>0</v>
      </c>
      <c r="BB29" s="52">
        <v>0</v>
      </c>
      <c r="BC29" s="52">
        <v>0</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271438</v>
      </c>
      <c r="B30" s="52" t="s">
        <v>468</v>
      </c>
      <c r="C30" s="52" t="s">
        <v>633</v>
      </c>
      <c r="D30" s="52">
        <v>1</v>
      </c>
      <c r="E30" s="52">
        <v>2.4336229344625302</v>
      </c>
      <c r="F30" s="52">
        <v>31.724013252815201</v>
      </c>
      <c r="G30" s="52">
        <v>0</v>
      </c>
      <c r="H30" s="52">
        <v>0</v>
      </c>
      <c r="I30" s="52">
        <v>0</v>
      </c>
      <c r="J30" s="52">
        <v>1</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0</v>
      </c>
      <c r="BE30" s="52">
        <v>1</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271454</v>
      </c>
      <c r="B31" s="52" t="s">
        <v>468</v>
      </c>
      <c r="C31" s="52" t="s">
        <v>635</v>
      </c>
      <c r="D31" s="52">
        <v>1</v>
      </c>
      <c r="E31" s="52">
        <v>1.5797538743463799</v>
      </c>
      <c r="F31" s="52">
        <v>20.5932201477296</v>
      </c>
      <c r="G31" s="52">
        <v>0</v>
      </c>
      <c r="H31" s="52">
        <v>0</v>
      </c>
      <c r="I31" s="52">
        <v>0</v>
      </c>
      <c r="J31" s="52">
        <v>0</v>
      </c>
      <c r="K31" s="52">
        <v>0</v>
      </c>
      <c r="L31" s="52">
        <v>0</v>
      </c>
      <c r="M31" s="52">
        <v>0</v>
      </c>
      <c r="N31" s="52">
        <v>1</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1</v>
      </c>
      <c r="AY31" s="52">
        <v>0</v>
      </c>
      <c r="AZ31" s="52">
        <v>0</v>
      </c>
      <c r="BA31" s="52">
        <v>0</v>
      </c>
      <c r="BB31" s="52">
        <v>0</v>
      </c>
      <c r="BC31" s="52">
        <v>0</v>
      </c>
      <c r="BD31" s="52">
        <v>1</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271462</v>
      </c>
      <c r="B32" s="52" t="s">
        <v>468</v>
      </c>
      <c r="C32" s="52" t="s">
        <v>636</v>
      </c>
      <c r="D32" s="52">
        <v>1</v>
      </c>
      <c r="E32" s="52">
        <v>1.3378821325841199</v>
      </c>
      <c r="F32" s="52">
        <v>17.4402492283287</v>
      </c>
      <c r="G32" s="52">
        <v>0</v>
      </c>
      <c r="H32" s="52">
        <v>1</v>
      </c>
      <c r="I32" s="52">
        <v>0</v>
      </c>
      <c r="J32" s="52">
        <v>0</v>
      </c>
      <c r="K32" s="52">
        <v>0</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0</v>
      </c>
      <c r="BB32" s="52">
        <v>1</v>
      </c>
      <c r="BC32" s="52">
        <v>1</v>
      </c>
      <c r="BD32" s="52">
        <v>0</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272027</v>
      </c>
      <c r="B33" s="52" t="s">
        <v>253</v>
      </c>
      <c r="C33" s="52" t="s">
        <v>468</v>
      </c>
      <c r="D33" s="52">
        <v>4</v>
      </c>
      <c r="E33" s="52">
        <v>4.4025711015232902</v>
      </c>
      <c r="F33" s="52">
        <v>57.390659002</v>
      </c>
      <c r="G33" s="52">
        <v>0</v>
      </c>
      <c r="H33" s="52">
        <v>0</v>
      </c>
      <c r="I33" s="52">
        <v>1</v>
      </c>
      <c r="J33" s="52">
        <v>1</v>
      </c>
      <c r="K33" s="52">
        <v>2</v>
      </c>
      <c r="L33" s="52">
        <v>0</v>
      </c>
      <c r="M33" s="52">
        <v>0</v>
      </c>
      <c r="N33" s="52">
        <v>0</v>
      </c>
      <c r="O33" s="52">
        <v>0</v>
      </c>
      <c r="P33" s="52">
        <v>3</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1</v>
      </c>
      <c r="AS33" s="52">
        <v>0</v>
      </c>
      <c r="AT33" s="52">
        <v>0</v>
      </c>
      <c r="AU33" s="52">
        <v>0</v>
      </c>
      <c r="AV33" s="52">
        <v>0</v>
      </c>
      <c r="AW33" s="52">
        <v>1</v>
      </c>
      <c r="AX33" s="52">
        <v>1</v>
      </c>
      <c r="AY33" s="52">
        <v>0</v>
      </c>
      <c r="AZ33" s="52">
        <v>0</v>
      </c>
      <c r="BA33" s="52">
        <v>0</v>
      </c>
      <c r="BB33" s="52">
        <v>1</v>
      </c>
      <c r="BC33" s="52">
        <v>0</v>
      </c>
      <c r="BD33" s="52">
        <v>1</v>
      </c>
      <c r="BE33" s="52">
        <v>1</v>
      </c>
      <c r="BF33" s="52">
        <v>0</v>
      </c>
      <c r="BG33" s="52">
        <v>0</v>
      </c>
      <c r="BH33" s="52">
        <v>1</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272035</v>
      </c>
      <c r="B34" s="52" t="s">
        <v>174</v>
      </c>
      <c r="C34" s="52" t="s">
        <v>468</v>
      </c>
      <c r="D34" s="52">
        <v>1</v>
      </c>
      <c r="E34" s="52">
        <v>0.51645156459001496</v>
      </c>
      <c r="F34" s="52">
        <v>6.7323150384055497</v>
      </c>
      <c r="G34" s="52">
        <v>0</v>
      </c>
      <c r="H34" s="52">
        <v>0</v>
      </c>
      <c r="I34" s="52">
        <v>0</v>
      </c>
      <c r="J34" s="52">
        <v>0</v>
      </c>
      <c r="K34" s="52">
        <v>1</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1</v>
      </c>
      <c r="AY34" s="52">
        <v>0</v>
      </c>
      <c r="AZ34" s="52">
        <v>0</v>
      </c>
      <c r="BA34" s="52">
        <v>0</v>
      </c>
      <c r="BB34" s="52">
        <v>0</v>
      </c>
      <c r="BC34" s="52">
        <v>1</v>
      </c>
      <c r="BD34" s="52">
        <v>0</v>
      </c>
      <c r="BE34" s="52">
        <v>0</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272043</v>
      </c>
      <c r="B35" s="52" t="s">
        <v>175</v>
      </c>
      <c r="C35" s="52" t="s">
        <v>468</v>
      </c>
      <c r="D35" s="52">
        <v>1</v>
      </c>
      <c r="E35" s="52">
        <v>2.0345466012898998</v>
      </c>
      <c r="F35" s="52">
        <v>26.521768195386201</v>
      </c>
      <c r="G35" s="52">
        <v>0</v>
      </c>
      <c r="H35" s="52">
        <v>0</v>
      </c>
      <c r="I35" s="52">
        <v>0</v>
      </c>
      <c r="J35" s="52">
        <v>0</v>
      </c>
      <c r="K35" s="52">
        <v>1</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1</v>
      </c>
      <c r="AX35" s="52">
        <v>0</v>
      </c>
      <c r="AY35" s="52">
        <v>0</v>
      </c>
      <c r="AZ35" s="52">
        <v>0</v>
      </c>
      <c r="BA35" s="52">
        <v>0</v>
      </c>
      <c r="BB35" s="52">
        <v>0</v>
      </c>
      <c r="BC35" s="52">
        <v>0</v>
      </c>
      <c r="BD35" s="52">
        <v>0</v>
      </c>
      <c r="BE35" s="52">
        <v>1</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272060</v>
      </c>
      <c r="B36" s="52" t="s">
        <v>262</v>
      </c>
      <c r="C36" s="52" t="s">
        <v>468</v>
      </c>
      <c r="D36" s="52">
        <v>2</v>
      </c>
      <c r="E36" s="52">
        <v>5.7213147581314203</v>
      </c>
      <c r="F36" s="52">
        <v>74.581424525641694</v>
      </c>
      <c r="G36" s="52">
        <v>0</v>
      </c>
      <c r="H36" s="52">
        <v>1</v>
      </c>
      <c r="I36" s="52">
        <v>0</v>
      </c>
      <c r="J36" s="52">
        <v>1</v>
      </c>
      <c r="K36" s="52">
        <v>0</v>
      </c>
      <c r="L36" s="52">
        <v>0</v>
      </c>
      <c r="M36" s="52">
        <v>0</v>
      </c>
      <c r="N36" s="52">
        <v>0</v>
      </c>
      <c r="O36" s="52">
        <v>0</v>
      </c>
      <c r="P36" s="52">
        <v>0</v>
      </c>
      <c r="Q36" s="52">
        <v>2</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1</v>
      </c>
      <c r="AQ36" s="52">
        <v>0</v>
      </c>
      <c r="AR36" s="52">
        <v>1</v>
      </c>
      <c r="AS36" s="52">
        <v>0</v>
      </c>
      <c r="AT36" s="52">
        <v>0</v>
      </c>
      <c r="AU36" s="52">
        <v>0</v>
      </c>
      <c r="AV36" s="52">
        <v>0</v>
      </c>
      <c r="AW36" s="52">
        <v>0</v>
      </c>
      <c r="AX36" s="52">
        <v>0</v>
      </c>
      <c r="AY36" s="52">
        <v>0</v>
      </c>
      <c r="AZ36" s="52">
        <v>0</v>
      </c>
      <c r="BA36" s="52">
        <v>0</v>
      </c>
      <c r="BB36" s="52">
        <v>0</v>
      </c>
      <c r="BC36" s="52">
        <v>0</v>
      </c>
      <c r="BD36" s="52">
        <v>0</v>
      </c>
      <c r="BE36" s="52">
        <v>0</v>
      </c>
      <c r="BF36" s="52">
        <v>0</v>
      </c>
      <c r="BG36" s="52">
        <v>1</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272078</v>
      </c>
      <c r="B37" s="52" t="s">
        <v>177</v>
      </c>
      <c r="C37" s="52" t="s">
        <v>468</v>
      </c>
      <c r="D37" s="52">
        <v>2</v>
      </c>
      <c r="E37" s="52">
        <v>1.203058173878</v>
      </c>
      <c r="F37" s="52">
        <v>15.6827226237668</v>
      </c>
      <c r="G37" s="52">
        <v>0</v>
      </c>
      <c r="H37" s="52">
        <v>0</v>
      </c>
      <c r="I37" s="52">
        <v>0</v>
      </c>
      <c r="J37" s="52">
        <v>1</v>
      </c>
      <c r="K37" s="52">
        <v>1</v>
      </c>
      <c r="L37" s="52">
        <v>0</v>
      </c>
      <c r="M37" s="52">
        <v>0</v>
      </c>
      <c r="N37" s="52">
        <v>0</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1</v>
      </c>
      <c r="AU37" s="52">
        <v>0</v>
      </c>
      <c r="AV37" s="52">
        <v>0</v>
      </c>
      <c r="AW37" s="52">
        <v>0</v>
      </c>
      <c r="AX37" s="52">
        <v>0</v>
      </c>
      <c r="AY37" s="52">
        <v>0</v>
      </c>
      <c r="AZ37" s="52">
        <v>0</v>
      </c>
      <c r="BA37" s="52">
        <v>1</v>
      </c>
      <c r="BB37" s="52">
        <v>0</v>
      </c>
      <c r="BC37" s="52">
        <v>0</v>
      </c>
      <c r="BD37" s="52">
        <v>1</v>
      </c>
      <c r="BE37" s="52">
        <v>0</v>
      </c>
      <c r="BF37" s="52">
        <v>0</v>
      </c>
      <c r="BG37" s="52">
        <v>1</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272086</v>
      </c>
      <c r="B38" s="52" t="s">
        <v>178</v>
      </c>
      <c r="C38" s="52" t="s">
        <v>468</v>
      </c>
      <c r="D38" s="52">
        <v>1</v>
      </c>
      <c r="E38" s="52">
        <v>2.4925845609312298</v>
      </c>
      <c r="F38" s="52">
        <v>32.492620169282098</v>
      </c>
      <c r="G38" s="52">
        <v>0</v>
      </c>
      <c r="H38" s="52">
        <v>0</v>
      </c>
      <c r="I38" s="52">
        <v>0</v>
      </c>
      <c r="J38" s="52">
        <v>0</v>
      </c>
      <c r="K38" s="52">
        <v>0</v>
      </c>
      <c r="L38" s="52">
        <v>1</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1</v>
      </c>
      <c r="AZ38" s="52">
        <v>0</v>
      </c>
      <c r="BA38" s="52">
        <v>0</v>
      </c>
      <c r="BB38" s="52">
        <v>0</v>
      </c>
      <c r="BC38" s="52">
        <v>0</v>
      </c>
      <c r="BD38" s="52">
        <v>0</v>
      </c>
      <c r="BE38" s="52">
        <v>1</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272108</v>
      </c>
      <c r="B39" s="52" t="s">
        <v>180</v>
      </c>
      <c r="C39" s="52" t="s">
        <v>468</v>
      </c>
      <c r="D39" s="52">
        <v>3</v>
      </c>
      <c r="E39" s="52">
        <v>1.5810693298901199</v>
      </c>
      <c r="F39" s="52">
        <v>20.610368050353301</v>
      </c>
      <c r="G39" s="52">
        <v>0</v>
      </c>
      <c r="H39" s="52">
        <v>1</v>
      </c>
      <c r="I39" s="52">
        <v>0</v>
      </c>
      <c r="J39" s="52">
        <v>1</v>
      </c>
      <c r="K39" s="52">
        <v>1</v>
      </c>
      <c r="L39" s="52">
        <v>0</v>
      </c>
      <c r="M39" s="52">
        <v>0</v>
      </c>
      <c r="N39" s="52">
        <v>0</v>
      </c>
      <c r="O39" s="52">
        <v>0</v>
      </c>
      <c r="P39" s="52">
        <v>1</v>
      </c>
      <c r="Q39" s="52">
        <v>2</v>
      </c>
      <c r="R39" s="52">
        <v>0</v>
      </c>
      <c r="S39" s="52">
        <v>1</v>
      </c>
      <c r="T39" s="52">
        <v>2</v>
      </c>
      <c r="U39" s="52">
        <v>0</v>
      </c>
      <c r="V39" s="52">
        <v>2</v>
      </c>
      <c r="W39" s="52">
        <v>0</v>
      </c>
      <c r="X39" s="52">
        <v>0</v>
      </c>
      <c r="Y39" s="52">
        <v>2</v>
      </c>
      <c r="Z39" s="52">
        <v>0</v>
      </c>
      <c r="AA39" s="52">
        <v>0</v>
      </c>
      <c r="AB39" s="52">
        <v>2</v>
      </c>
      <c r="AC39" s="52">
        <v>0</v>
      </c>
      <c r="AD39" s="52">
        <v>0</v>
      </c>
      <c r="AE39" s="52">
        <v>0</v>
      </c>
      <c r="AF39" s="52">
        <v>0</v>
      </c>
      <c r="AG39" s="52">
        <v>1</v>
      </c>
      <c r="AH39" s="52">
        <v>0</v>
      </c>
      <c r="AI39" s="52">
        <v>3</v>
      </c>
      <c r="AJ39" s="52">
        <v>0</v>
      </c>
      <c r="AK39" s="52">
        <v>0</v>
      </c>
      <c r="AL39" s="52">
        <v>0</v>
      </c>
      <c r="AM39" s="52">
        <v>0</v>
      </c>
      <c r="AN39" s="52">
        <v>0</v>
      </c>
      <c r="AO39" s="52">
        <v>0</v>
      </c>
      <c r="AP39" s="52">
        <v>1</v>
      </c>
      <c r="AQ39" s="52">
        <v>0</v>
      </c>
      <c r="AR39" s="52">
        <v>0</v>
      </c>
      <c r="AS39" s="52">
        <v>0</v>
      </c>
      <c r="AT39" s="52">
        <v>0</v>
      </c>
      <c r="AU39" s="52">
        <v>0</v>
      </c>
      <c r="AV39" s="52">
        <v>0</v>
      </c>
      <c r="AW39" s="52">
        <v>0</v>
      </c>
      <c r="AX39" s="52">
        <v>0</v>
      </c>
      <c r="AY39" s="52">
        <v>0</v>
      </c>
      <c r="AZ39" s="52">
        <v>0</v>
      </c>
      <c r="BA39" s="52">
        <v>2</v>
      </c>
      <c r="BB39" s="52">
        <v>0</v>
      </c>
      <c r="BC39" s="52">
        <v>0</v>
      </c>
      <c r="BD39" s="52">
        <v>1</v>
      </c>
      <c r="BE39" s="52">
        <v>1</v>
      </c>
      <c r="BF39" s="52">
        <v>0</v>
      </c>
      <c r="BG39" s="52">
        <v>0</v>
      </c>
      <c r="BH39" s="52">
        <v>0</v>
      </c>
      <c r="BI39" s="52">
        <v>1</v>
      </c>
      <c r="BJ39" s="52">
        <v>0</v>
      </c>
      <c r="BK39" s="52">
        <v>0</v>
      </c>
      <c r="BL39" s="52">
        <v>4</v>
      </c>
      <c r="BM39" s="52">
        <v>0</v>
      </c>
      <c r="BN39" s="52">
        <v>0</v>
      </c>
      <c r="BO39" s="52">
        <v>0</v>
      </c>
      <c r="BP39" s="52">
        <v>0</v>
      </c>
      <c r="BQ39" s="52">
        <v>0</v>
      </c>
      <c r="BR39" s="52">
        <v>0</v>
      </c>
      <c r="BS39" s="52">
        <v>1</v>
      </c>
      <c r="BT39" s="52">
        <v>2</v>
      </c>
      <c r="BU39" s="52">
        <v>0</v>
      </c>
      <c r="BV39" s="52">
        <v>0</v>
      </c>
    </row>
    <row r="40" spans="1:74" s="52" customFormat="1" x14ac:dyDescent="0.2">
      <c r="A40" s="52">
        <v>272116</v>
      </c>
      <c r="B40" s="52" t="s">
        <v>181</v>
      </c>
      <c r="C40" s="52" t="s">
        <v>468</v>
      </c>
      <c r="D40" s="52">
        <v>1</v>
      </c>
      <c r="E40" s="52">
        <v>0.72743673119030505</v>
      </c>
      <c r="F40" s="52">
        <v>9.4826573887307593</v>
      </c>
      <c r="G40" s="52">
        <v>0</v>
      </c>
      <c r="H40" s="52">
        <v>1</v>
      </c>
      <c r="I40" s="52">
        <v>0</v>
      </c>
      <c r="J40" s="52">
        <v>0</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1</v>
      </c>
      <c r="AY40" s="52">
        <v>0</v>
      </c>
      <c r="AZ40" s="52">
        <v>0</v>
      </c>
      <c r="BA40" s="52">
        <v>0</v>
      </c>
      <c r="BB40" s="52">
        <v>0</v>
      </c>
      <c r="BC40" s="52">
        <v>1</v>
      </c>
      <c r="BD40" s="52">
        <v>0</v>
      </c>
      <c r="BE40" s="52">
        <v>0</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272124</v>
      </c>
      <c r="B41" s="52" t="s">
        <v>182</v>
      </c>
      <c r="C41" s="52" t="s">
        <v>468</v>
      </c>
      <c r="D41" s="52">
        <v>4</v>
      </c>
      <c r="E41" s="52">
        <v>3.1998720051198002</v>
      </c>
      <c r="F41" s="52">
        <v>41.712617209597298</v>
      </c>
      <c r="G41" s="52">
        <v>0</v>
      </c>
      <c r="H41" s="52">
        <v>1</v>
      </c>
      <c r="I41" s="52">
        <v>0</v>
      </c>
      <c r="J41" s="52">
        <v>1</v>
      </c>
      <c r="K41" s="52">
        <v>0</v>
      </c>
      <c r="L41" s="52">
        <v>1</v>
      </c>
      <c r="M41" s="52">
        <v>0</v>
      </c>
      <c r="N41" s="52">
        <v>1</v>
      </c>
      <c r="O41" s="52">
        <v>0</v>
      </c>
      <c r="P41" s="52">
        <v>2</v>
      </c>
      <c r="Q41" s="52">
        <v>2</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1</v>
      </c>
      <c r="AU41" s="52">
        <v>0</v>
      </c>
      <c r="AV41" s="52">
        <v>1</v>
      </c>
      <c r="AW41" s="52">
        <v>0</v>
      </c>
      <c r="AX41" s="52">
        <v>0</v>
      </c>
      <c r="AY41" s="52">
        <v>1</v>
      </c>
      <c r="AZ41" s="52">
        <v>0</v>
      </c>
      <c r="BA41" s="52">
        <v>1</v>
      </c>
      <c r="BB41" s="52">
        <v>0</v>
      </c>
      <c r="BC41" s="52">
        <v>0</v>
      </c>
      <c r="BD41" s="52">
        <v>0</v>
      </c>
      <c r="BE41" s="52">
        <v>1</v>
      </c>
      <c r="BF41" s="52">
        <v>0</v>
      </c>
      <c r="BG41" s="52">
        <v>2</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272141</v>
      </c>
      <c r="B42" s="52" t="s">
        <v>272</v>
      </c>
      <c r="C42" s="52" t="s">
        <v>468</v>
      </c>
      <c r="D42" s="52">
        <v>1</v>
      </c>
      <c r="E42" s="52">
        <v>1.9618999038669001</v>
      </c>
      <c r="F42" s="52">
        <v>25.574766603979299</v>
      </c>
      <c r="G42" s="52">
        <v>0</v>
      </c>
      <c r="H42" s="52">
        <v>1</v>
      </c>
      <c r="I42" s="52">
        <v>0</v>
      </c>
      <c r="J42" s="52">
        <v>0</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1</v>
      </c>
      <c r="AZ42" s="52">
        <v>0</v>
      </c>
      <c r="BA42" s="52">
        <v>0</v>
      </c>
      <c r="BB42" s="52">
        <v>0</v>
      </c>
      <c r="BC42" s="52">
        <v>0</v>
      </c>
      <c r="BD42" s="52">
        <v>0</v>
      </c>
      <c r="BE42" s="52">
        <v>0</v>
      </c>
      <c r="BF42" s="52">
        <v>0</v>
      </c>
      <c r="BG42" s="52">
        <v>0</v>
      </c>
      <c r="BH42" s="52">
        <v>0</v>
      </c>
      <c r="BI42" s="52">
        <v>1</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272159</v>
      </c>
      <c r="B43" s="52" t="s">
        <v>184</v>
      </c>
      <c r="C43" s="52" t="s">
        <v>468</v>
      </c>
      <c r="D43" s="52">
        <v>5</v>
      </c>
      <c r="E43" s="52">
        <v>4.5561822837408101</v>
      </c>
      <c r="F43" s="52">
        <v>59.3930904844784</v>
      </c>
      <c r="G43" s="52">
        <v>0</v>
      </c>
      <c r="H43" s="52">
        <v>1</v>
      </c>
      <c r="I43" s="52">
        <v>0</v>
      </c>
      <c r="J43" s="52">
        <v>1</v>
      </c>
      <c r="K43" s="52">
        <v>1</v>
      </c>
      <c r="L43" s="52">
        <v>1</v>
      </c>
      <c r="M43" s="52">
        <v>0</v>
      </c>
      <c r="N43" s="52">
        <v>1</v>
      </c>
      <c r="O43" s="52">
        <v>0</v>
      </c>
      <c r="P43" s="52">
        <v>3</v>
      </c>
      <c r="Q43" s="52">
        <v>2</v>
      </c>
      <c r="R43" s="52">
        <v>0</v>
      </c>
      <c r="S43" s="52">
        <v>0</v>
      </c>
      <c r="T43" s="52">
        <v>5</v>
      </c>
      <c r="U43" s="52">
        <v>1</v>
      </c>
      <c r="V43" s="52">
        <v>4</v>
      </c>
      <c r="W43" s="52">
        <v>0</v>
      </c>
      <c r="X43" s="52">
        <v>1</v>
      </c>
      <c r="Y43" s="52">
        <v>3</v>
      </c>
      <c r="Z43" s="52">
        <v>0</v>
      </c>
      <c r="AA43" s="52">
        <v>0</v>
      </c>
      <c r="AB43" s="52">
        <v>1</v>
      </c>
      <c r="AC43" s="52">
        <v>1</v>
      </c>
      <c r="AD43" s="52">
        <v>0</v>
      </c>
      <c r="AE43" s="52">
        <v>1</v>
      </c>
      <c r="AF43" s="52">
        <v>1</v>
      </c>
      <c r="AG43" s="52">
        <v>1</v>
      </c>
      <c r="AH43" s="52">
        <v>0</v>
      </c>
      <c r="AI43" s="52">
        <v>2</v>
      </c>
      <c r="AJ43" s="52">
        <v>0</v>
      </c>
      <c r="AK43" s="52">
        <v>0</v>
      </c>
      <c r="AL43" s="52">
        <v>3</v>
      </c>
      <c r="AM43" s="52">
        <v>0</v>
      </c>
      <c r="AN43" s="52">
        <v>0</v>
      </c>
      <c r="AO43" s="52">
        <v>0</v>
      </c>
      <c r="AP43" s="52">
        <v>0</v>
      </c>
      <c r="AQ43" s="52">
        <v>0</v>
      </c>
      <c r="AR43" s="52">
        <v>0</v>
      </c>
      <c r="AS43" s="52">
        <v>0</v>
      </c>
      <c r="AT43" s="52">
        <v>0</v>
      </c>
      <c r="AU43" s="52">
        <v>1</v>
      </c>
      <c r="AV43" s="52">
        <v>0</v>
      </c>
      <c r="AW43" s="52">
        <v>0</v>
      </c>
      <c r="AX43" s="52">
        <v>0</v>
      </c>
      <c r="AY43" s="52">
        <v>3</v>
      </c>
      <c r="AZ43" s="52">
        <v>0</v>
      </c>
      <c r="BA43" s="52">
        <v>0</v>
      </c>
      <c r="BB43" s="52">
        <v>1</v>
      </c>
      <c r="BC43" s="52">
        <v>1</v>
      </c>
      <c r="BD43" s="52">
        <v>0</v>
      </c>
      <c r="BE43" s="52">
        <v>0</v>
      </c>
      <c r="BF43" s="52">
        <v>2</v>
      </c>
      <c r="BG43" s="52">
        <v>2</v>
      </c>
      <c r="BH43" s="52">
        <v>0</v>
      </c>
      <c r="BI43" s="52">
        <v>0</v>
      </c>
      <c r="BJ43" s="52">
        <v>0</v>
      </c>
      <c r="BK43" s="52">
        <v>1</v>
      </c>
      <c r="BL43" s="52">
        <v>4</v>
      </c>
      <c r="BM43" s="52">
        <v>0</v>
      </c>
      <c r="BN43" s="52">
        <v>0</v>
      </c>
      <c r="BO43" s="52">
        <v>0</v>
      </c>
      <c r="BP43" s="52">
        <v>1</v>
      </c>
      <c r="BQ43" s="52">
        <v>0</v>
      </c>
      <c r="BR43" s="52">
        <v>0</v>
      </c>
      <c r="BS43" s="52">
        <v>1</v>
      </c>
      <c r="BT43" s="52">
        <v>4</v>
      </c>
      <c r="BU43" s="52">
        <v>0</v>
      </c>
      <c r="BV43" s="52">
        <v>0</v>
      </c>
    </row>
    <row r="44" spans="1:74" s="52" customFormat="1" x14ac:dyDescent="0.2">
      <c r="A44" s="52">
        <v>272175</v>
      </c>
      <c r="B44" s="52" t="s">
        <v>186</v>
      </c>
      <c r="C44" s="52" t="s">
        <v>468</v>
      </c>
      <c r="D44" s="52">
        <v>1</v>
      </c>
      <c r="E44" s="52">
        <v>1.77853662006901</v>
      </c>
      <c r="F44" s="52">
        <v>23.1844952258996</v>
      </c>
      <c r="G44" s="52">
        <v>0</v>
      </c>
      <c r="H44" s="52">
        <v>1</v>
      </c>
      <c r="I44" s="52">
        <v>0</v>
      </c>
      <c r="J44" s="52">
        <v>0</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1</v>
      </c>
      <c r="AR44" s="52">
        <v>0</v>
      </c>
      <c r="AS44" s="52">
        <v>0</v>
      </c>
      <c r="AT44" s="52">
        <v>0</v>
      </c>
      <c r="AU44" s="52">
        <v>0</v>
      </c>
      <c r="AV44" s="52">
        <v>0</v>
      </c>
      <c r="AW44" s="52">
        <v>0</v>
      </c>
      <c r="AX44" s="52">
        <v>0</v>
      </c>
      <c r="AY44" s="52">
        <v>0</v>
      </c>
      <c r="AZ44" s="52">
        <v>0</v>
      </c>
      <c r="BA44" s="52">
        <v>0</v>
      </c>
      <c r="BB44" s="52">
        <v>0</v>
      </c>
      <c r="BC44" s="52">
        <v>0</v>
      </c>
      <c r="BD44" s="52">
        <v>0</v>
      </c>
      <c r="BE44" s="52">
        <v>0</v>
      </c>
      <c r="BF44" s="52">
        <v>0</v>
      </c>
      <c r="BG44" s="52">
        <v>1</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272205</v>
      </c>
      <c r="B45" s="52" t="s">
        <v>188</v>
      </c>
      <c r="C45" s="52" t="s">
        <v>468</v>
      </c>
      <c r="D45" s="52">
        <v>3</v>
      </c>
      <c r="E45" s="52">
        <v>4.5045045045045002</v>
      </c>
      <c r="F45" s="52">
        <v>58.719433719433702</v>
      </c>
      <c r="G45" s="52">
        <v>0</v>
      </c>
      <c r="H45" s="52">
        <v>0</v>
      </c>
      <c r="I45" s="52">
        <v>0</v>
      </c>
      <c r="J45" s="52">
        <v>1</v>
      </c>
      <c r="K45" s="52">
        <v>1</v>
      </c>
      <c r="L45" s="52">
        <v>1</v>
      </c>
      <c r="M45" s="52">
        <v>0</v>
      </c>
      <c r="N45" s="52">
        <v>0</v>
      </c>
      <c r="O45" s="52">
        <v>0</v>
      </c>
      <c r="P45" s="52">
        <v>1</v>
      </c>
      <c r="Q45" s="52">
        <v>2</v>
      </c>
      <c r="R45" s="52">
        <v>0</v>
      </c>
      <c r="S45" s="52">
        <v>2</v>
      </c>
      <c r="T45" s="52">
        <v>1</v>
      </c>
      <c r="U45" s="52">
        <v>0</v>
      </c>
      <c r="V45" s="52">
        <v>1</v>
      </c>
      <c r="W45" s="52">
        <v>0</v>
      </c>
      <c r="X45" s="52">
        <v>0</v>
      </c>
      <c r="Y45" s="52">
        <v>1</v>
      </c>
      <c r="Z45" s="52">
        <v>0</v>
      </c>
      <c r="AA45" s="52">
        <v>0</v>
      </c>
      <c r="AB45" s="52">
        <v>1</v>
      </c>
      <c r="AC45" s="52">
        <v>1</v>
      </c>
      <c r="AD45" s="52">
        <v>1</v>
      </c>
      <c r="AE45" s="52">
        <v>0</v>
      </c>
      <c r="AF45" s="52">
        <v>0</v>
      </c>
      <c r="AG45" s="52">
        <v>0</v>
      </c>
      <c r="AH45" s="52">
        <v>0</v>
      </c>
      <c r="AI45" s="52">
        <v>1</v>
      </c>
      <c r="AJ45" s="52">
        <v>0</v>
      </c>
      <c r="AK45" s="52">
        <v>1</v>
      </c>
      <c r="AL45" s="52">
        <v>1</v>
      </c>
      <c r="AM45" s="52">
        <v>0</v>
      </c>
      <c r="AN45" s="52">
        <v>0</v>
      </c>
      <c r="AO45" s="52">
        <v>0</v>
      </c>
      <c r="AP45" s="52">
        <v>0</v>
      </c>
      <c r="AQ45" s="52">
        <v>0</v>
      </c>
      <c r="AR45" s="52">
        <v>0</v>
      </c>
      <c r="AS45" s="52">
        <v>0</v>
      </c>
      <c r="AT45" s="52">
        <v>0</v>
      </c>
      <c r="AU45" s="52">
        <v>0</v>
      </c>
      <c r="AV45" s="52">
        <v>1</v>
      </c>
      <c r="AW45" s="52">
        <v>0</v>
      </c>
      <c r="AX45" s="52">
        <v>1</v>
      </c>
      <c r="AY45" s="52">
        <v>0</v>
      </c>
      <c r="AZ45" s="52">
        <v>0</v>
      </c>
      <c r="BA45" s="52">
        <v>0</v>
      </c>
      <c r="BB45" s="52">
        <v>1</v>
      </c>
      <c r="BC45" s="52">
        <v>1</v>
      </c>
      <c r="BD45" s="52">
        <v>1</v>
      </c>
      <c r="BE45" s="52">
        <v>0</v>
      </c>
      <c r="BF45" s="52">
        <v>0</v>
      </c>
      <c r="BG45" s="52">
        <v>1</v>
      </c>
      <c r="BH45" s="52">
        <v>0</v>
      </c>
      <c r="BI45" s="52">
        <v>0</v>
      </c>
      <c r="BJ45" s="52">
        <v>0</v>
      </c>
      <c r="BK45" s="52">
        <v>2</v>
      </c>
      <c r="BL45" s="52">
        <v>1</v>
      </c>
      <c r="BM45" s="52">
        <v>2</v>
      </c>
      <c r="BN45" s="52">
        <v>0</v>
      </c>
      <c r="BO45" s="52">
        <v>1</v>
      </c>
      <c r="BP45" s="52">
        <v>0</v>
      </c>
      <c r="BQ45" s="52">
        <v>0</v>
      </c>
      <c r="BR45" s="52">
        <v>0</v>
      </c>
      <c r="BS45" s="52">
        <v>0</v>
      </c>
      <c r="BT45" s="52">
        <v>3</v>
      </c>
      <c r="BU45" s="52">
        <v>0</v>
      </c>
      <c r="BV45" s="52">
        <v>0</v>
      </c>
    </row>
    <row r="46" spans="1:74" s="52" customFormat="1" x14ac:dyDescent="0.2">
      <c r="A46" s="52">
        <v>272221</v>
      </c>
      <c r="B46" s="52" t="s">
        <v>189</v>
      </c>
      <c r="C46" s="52" t="s">
        <v>468</v>
      </c>
      <c r="D46" s="52">
        <v>2</v>
      </c>
      <c r="E46" s="52">
        <v>3.86189850930718</v>
      </c>
      <c r="F46" s="52">
        <v>50.342605567754198</v>
      </c>
      <c r="G46" s="52">
        <v>0</v>
      </c>
      <c r="H46" s="52">
        <v>0</v>
      </c>
      <c r="I46" s="52">
        <v>0</v>
      </c>
      <c r="J46" s="52">
        <v>0</v>
      </c>
      <c r="K46" s="52">
        <v>0</v>
      </c>
      <c r="L46" s="52">
        <v>1</v>
      </c>
      <c r="M46" s="52">
        <v>0</v>
      </c>
      <c r="N46" s="52">
        <v>1</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1</v>
      </c>
      <c r="AY46" s="52">
        <v>0</v>
      </c>
      <c r="AZ46" s="52">
        <v>0</v>
      </c>
      <c r="BA46" s="52">
        <v>0</v>
      </c>
      <c r="BB46" s="52">
        <v>1</v>
      </c>
      <c r="BC46" s="52">
        <v>1</v>
      </c>
      <c r="BD46" s="52">
        <v>0</v>
      </c>
      <c r="BE46" s="52">
        <v>0</v>
      </c>
      <c r="BF46" s="52">
        <v>1</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272256</v>
      </c>
      <c r="B47" s="52" t="s">
        <v>191</v>
      </c>
      <c r="C47" s="52" t="s">
        <v>468</v>
      </c>
      <c r="D47" s="52">
        <v>1</v>
      </c>
      <c r="E47" s="52">
        <v>3.6852773171181101</v>
      </c>
      <c r="F47" s="52">
        <v>48.040222169575401</v>
      </c>
      <c r="G47" s="52">
        <v>0</v>
      </c>
      <c r="H47" s="52">
        <v>0</v>
      </c>
      <c r="I47" s="52">
        <v>0</v>
      </c>
      <c r="J47" s="52">
        <v>0</v>
      </c>
      <c r="K47" s="52">
        <v>0</v>
      </c>
      <c r="L47" s="52">
        <v>0</v>
      </c>
      <c r="M47" s="52">
        <v>1</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0</v>
      </c>
      <c r="BA47" s="52">
        <v>0</v>
      </c>
      <c r="BB47" s="52">
        <v>1</v>
      </c>
      <c r="BC47" s="52">
        <v>1</v>
      </c>
      <c r="BD47" s="52">
        <v>0</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272272</v>
      </c>
      <c r="B48" s="52" t="s">
        <v>193</v>
      </c>
      <c r="C48" s="52" t="s">
        <v>468</v>
      </c>
      <c r="D48" s="52">
        <v>5</v>
      </c>
      <c r="E48" s="52">
        <v>2.1421716479298101</v>
      </c>
      <c r="F48" s="52">
        <v>27.924737553370701</v>
      </c>
      <c r="G48" s="52">
        <v>0</v>
      </c>
      <c r="H48" s="52">
        <v>2</v>
      </c>
      <c r="I48" s="52">
        <v>0</v>
      </c>
      <c r="J48" s="52">
        <v>1</v>
      </c>
      <c r="K48" s="52">
        <v>0</v>
      </c>
      <c r="L48" s="52">
        <v>2</v>
      </c>
      <c r="M48" s="52">
        <v>0</v>
      </c>
      <c r="N48" s="52">
        <v>0</v>
      </c>
      <c r="O48" s="52">
        <v>0</v>
      </c>
      <c r="P48" s="52">
        <v>4</v>
      </c>
      <c r="Q48" s="52">
        <v>1</v>
      </c>
      <c r="R48" s="52">
        <v>0</v>
      </c>
      <c r="S48" s="52">
        <v>1</v>
      </c>
      <c r="T48" s="52">
        <v>4</v>
      </c>
      <c r="U48" s="52">
        <v>0</v>
      </c>
      <c r="V48" s="52">
        <v>4</v>
      </c>
      <c r="W48" s="52">
        <v>0</v>
      </c>
      <c r="X48" s="52">
        <v>0</v>
      </c>
      <c r="Y48" s="52">
        <v>1</v>
      </c>
      <c r="Z48" s="52">
        <v>3</v>
      </c>
      <c r="AA48" s="52">
        <v>0</v>
      </c>
      <c r="AB48" s="52">
        <v>2</v>
      </c>
      <c r="AC48" s="52">
        <v>0</v>
      </c>
      <c r="AD48" s="52">
        <v>1</v>
      </c>
      <c r="AE48" s="52">
        <v>0</v>
      </c>
      <c r="AF48" s="52">
        <v>0</v>
      </c>
      <c r="AG48" s="52">
        <v>2</v>
      </c>
      <c r="AH48" s="52">
        <v>0</v>
      </c>
      <c r="AI48" s="52">
        <v>5</v>
      </c>
      <c r="AJ48" s="52">
        <v>0</v>
      </c>
      <c r="AK48" s="52">
        <v>0</v>
      </c>
      <c r="AL48" s="52">
        <v>0</v>
      </c>
      <c r="AM48" s="52">
        <v>0</v>
      </c>
      <c r="AN48" s="52">
        <v>0</v>
      </c>
      <c r="AO48" s="52">
        <v>0</v>
      </c>
      <c r="AP48" s="52">
        <v>0</v>
      </c>
      <c r="AQ48" s="52">
        <v>1</v>
      </c>
      <c r="AR48" s="52">
        <v>0</v>
      </c>
      <c r="AS48" s="52">
        <v>0</v>
      </c>
      <c r="AT48" s="52">
        <v>0</v>
      </c>
      <c r="AU48" s="52">
        <v>1</v>
      </c>
      <c r="AV48" s="52">
        <v>1</v>
      </c>
      <c r="AW48" s="52">
        <v>0</v>
      </c>
      <c r="AX48" s="52">
        <v>0</v>
      </c>
      <c r="AY48" s="52">
        <v>0</v>
      </c>
      <c r="AZ48" s="52">
        <v>0</v>
      </c>
      <c r="BA48" s="52">
        <v>1</v>
      </c>
      <c r="BB48" s="52">
        <v>1</v>
      </c>
      <c r="BC48" s="52">
        <v>1</v>
      </c>
      <c r="BD48" s="52">
        <v>0</v>
      </c>
      <c r="BE48" s="52">
        <v>0</v>
      </c>
      <c r="BF48" s="52">
        <v>1</v>
      </c>
      <c r="BG48" s="52">
        <v>1</v>
      </c>
      <c r="BH48" s="52">
        <v>2</v>
      </c>
      <c r="BI48" s="52">
        <v>0</v>
      </c>
      <c r="BJ48" s="52">
        <v>0</v>
      </c>
      <c r="BK48" s="52">
        <v>1</v>
      </c>
      <c r="BL48" s="52">
        <v>3</v>
      </c>
      <c r="BM48" s="52">
        <v>1</v>
      </c>
      <c r="BN48" s="52">
        <v>0</v>
      </c>
      <c r="BO48" s="52">
        <v>0</v>
      </c>
      <c r="BP48" s="52">
        <v>0</v>
      </c>
      <c r="BQ48" s="52">
        <v>1</v>
      </c>
      <c r="BR48" s="52">
        <v>0</v>
      </c>
      <c r="BS48" s="52">
        <v>2</v>
      </c>
      <c r="BT48" s="52">
        <v>3</v>
      </c>
      <c r="BU48" s="52">
        <v>0</v>
      </c>
      <c r="BV48" s="52">
        <v>0</v>
      </c>
    </row>
    <row r="49" spans="1:74" x14ac:dyDescent="0.2">
      <c r="A49">
        <v>272311</v>
      </c>
      <c r="B49" t="s">
        <v>197</v>
      </c>
      <c r="C49" t="s">
        <v>468</v>
      </c>
      <c r="D49">
        <v>1</v>
      </c>
      <c r="E49">
        <v>3.6491023208290798</v>
      </c>
      <c r="F49">
        <v>47.568655253664701</v>
      </c>
      <c r="G49">
        <v>0</v>
      </c>
      <c r="H49">
        <v>0</v>
      </c>
      <c r="I49">
        <v>0</v>
      </c>
      <c r="J49">
        <v>0</v>
      </c>
      <c r="K49">
        <v>0</v>
      </c>
      <c r="L49">
        <v>0</v>
      </c>
      <c r="M49">
        <v>1</v>
      </c>
      <c r="N49">
        <v>0</v>
      </c>
      <c r="O49">
        <v>0</v>
      </c>
      <c r="P49">
        <v>1</v>
      </c>
      <c r="Q49">
        <v>0</v>
      </c>
      <c r="R49">
        <v>0</v>
      </c>
      <c r="S49" t="s">
        <v>170</v>
      </c>
      <c r="T49" t="s">
        <v>170</v>
      </c>
      <c r="U49" t="s">
        <v>170</v>
      </c>
      <c r="V49" t="s">
        <v>170</v>
      </c>
      <c r="W49" t="s">
        <v>170</v>
      </c>
      <c r="X49" t="s">
        <v>170</v>
      </c>
      <c r="Y49" t="s">
        <v>170</v>
      </c>
      <c r="Z49" t="s">
        <v>170</v>
      </c>
      <c r="AA49" t="s">
        <v>170</v>
      </c>
      <c r="AB49" t="s">
        <v>170</v>
      </c>
      <c r="AC49" t="s">
        <v>170</v>
      </c>
      <c r="AD49" t="s">
        <v>170</v>
      </c>
      <c r="AE49" t="s">
        <v>170</v>
      </c>
      <c r="AF49" t="s">
        <v>170</v>
      </c>
      <c r="AG49" t="s">
        <v>170</v>
      </c>
      <c r="AH49" t="s">
        <v>170</v>
      </c>
      <c r="AI49" t="s">
        <v>170</v>
      </c>
      <c r="AJ49" t="s">
        <v>170</v>
      </c>
      <c r="AK49" t="s">
        <v>170</v>
      </c>
      <c r="AL49" t="s">
        <v>170</v>
      </c>
      <c r="AM49" t="s">
        <v>170</v>
      </c>
      <c r="AN49" t="s">
        <v>170</v>
      </c>
      <c r="AO49" t="s">
        <v>170</v>
      </c>
      <c r="AP49">
        <v>0</v>
      </c>
      <c r="AQ49">
        <v>0</v>
      </c>
      <c r="AR49">
        <v>0</v>
      </c>
      <c r="AS49">
        <v>0</v>
      </c>
      <c r="AT49">
        <v>0</v>
      </c>
      <c r="AU49">
        <v>0</v>
      </c>
      <c r="AV49">
        <v>0</v>
      </c>
      <c r="AW49">
        <v>0</v>
      </c>
      <c r="AX49">
        <v>0</v>
      </c>
      <c r="AY49">
        <v>0</v>
      </c>
      <c r="AZ49">
        <v>0</v>
      </c>
      <c r="BA49">
        <v>1</v>
      </c>
      <c r="BB49">
        <v>0</v>
      </c>
      <c r="BC49">
        <v>1</v>
      </c>
      <c r="BD49">
        <v>0</v>
      </c>
      <c r="BE49">
        <v>0</v>
      </c>
      <c r="BF49">
        <v>0</v>
      </c>
      <c r="BG49">
        <v>0</v>
      </c>
      <c r="BH49">
        <v>0</v>
      </c>
      <c r="BI49">
        <v>0</v>
      </c>
      <c r="BJ49">
        <v>0</v>
      </c>
      <c r="BK49" t="s">
        <v>170</v>
      </c>
      <c r="BL49" t="s">
        <v>170</v>
      </c>
      <c r="BM49" t="s">
        <v>170</v>
      </c>
      <c r="BN49" t="s">
        <v>170</v>
      </c>
      <c r="BO49" t="s">
        <v>170</v>
      </c>
      <c r="BP49" t="s">
        <v>170</v>
      </c>
      <c r="BQ49" t="s">
        <v>170</v>
      </c>
      <c r="BR49" t="s">
        <v>170</v>
      </c>
      <c r="BS49" t="s">
        <v>170</v>
      </c>
      <c r="BT49" t="s">
        <v>170</v>
      </c>
      <c r="BU49" t="s">
        <v>170</v>
      </c>
      <c r="BV49">
        <v>0</v>
      </c>
    </row>
    <row r="50" spans="1:74" x14ac:dyDescent="0.2">
      <c r="A50">
        <v>273210</v>
      </c>
      <c r="B50" t="s">
        <v>647</v>
      </c>
      <c r="C50" t="s">
        <v>468</v>
      </c>
      <c r="D50">
        <v>1</v>
      </c>
      <c r="E50">
        <v>11.299435028248601</v>
      </c>
      <c r="F50">
        <v>147.296206618241</v>
      </c>
      <c r="G50">
        <v>0</v>
      </c>
      <c r="H50">
        <v>0</v>
      </c>
      <c r="I50">
        <v>0</v>
      </c>
      <c r="J50">
        <v>0</v>
      </c>
      <c r="K50">
        <v>0</v>
      </c>
      <c r="L50">
        <v>0</v>
      </c>
      <c r="M50">
        <v>0</v>
      </c>
      <c r="N50">
        <v>1</v>
      </c>
      <c r="O50">
        <v>0</v>
      </c>
      <c r="P50">
        <v>0</v>
      </c>
      <c r="Q50">
        <v>1</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v>0</v>
      </c>
      <c r="AQ50">
        <v>0</v>
      </c>
      <c r="AR50">
        <v>0</v>
      </c>
      <c r="AS50">
        <v>0</v>
      </c>
      <c r="AT50">
        <v>0</v>
      </c>
      <c r="AU50">
        <v>1</v>
      </c>
      <c r="AV50">
        <v>0</v>
      </c>
      <c r="AW50">
        <v>0</v>
      </c>
      <c r="AX50">
        <v>0</v>
      </c>
      <c r="AY50">
        <v>0</v>
      </c>
      <c r="AZ50">
        <v>0</v>
      </c>
      <c r="BA50">
        <v>0</v>
      </c>
      <c r="BB50">
        <v>0</v>
      </c>
      <c r="BC50">
        <v>0</v>
      </c>
      <c r="BD50">
        <v>0</v>
      </c>
      <c r="BE50">
        <v>0</v>
      </c>
      <c r="BF50">
        <v>0</v>
      </c>
      <c r="BG50">
        <v>0</v>
      </c>
      <c r="BH50">
        <v>0</v>
      </c>
      <c r="BI50">
        <v>1</v>
      </c>
      <c r="BJ50">
        <v>0</v>
      </c>
      <c r="BK50" t="s">
        <v>170</v>
      </c>
      <c r="BL50" t="s">
        <v>170</v>
      </c>
      <c r="BM50" t="s">
        <v>170</v>
      </c>
      <c r="BN50" t="s">
        <v>170</v>
      </c>
      <c r="BO50" t="s">
        <v>170</v>
      </c>
      <c r="BP50" t="s">
        <v>170</v>
      </c>
      <c r="BQ50" t="s">
        <v>170</v>
      </c>
      <c r="BR50" t="s">
        <v>170</v>
      </c>
      <c r="BS50" t="s">
        <v>170</v>
      </c>
      <c r="BT50" t="s">
        <v>170</v>
      </c>
      <c r="BU50" t="s">
        <v>170</v>
      </c>
      <c r="BV50">
        <v>0</v>
      </c>
    </row>
    <row r="51" spans="1:74" x14ac:dyDescent="0.2">
      <c r="A51">
        <v>273619</v>
      </c>
      <c r="B51" t="s">
        <v>638</v>
      </c>
      <c r="C51" t="s">
        <v>468</v>
      </c>
      <c r="D51">
        <v>2</v>
      </c>
      <c r="E51">
        <v>9.60291928746339</v>
      </c>
      <c r="F51">
        <v>125.180912140148</v>
      </c>
      <c r="G51">
        <v>0</v>
      </c>
      <c r="H51">
        <v>0</v>
      </c>
      <c r="I51">
        <v>0</v>
      </c>
      <c r="J51">
        <v>0</v>
      </c>
      <c r="K51">
        <v>0</v>
      </c>
      <c r="L51">
        <v>1</v>
      </c>
      <c r="M51">
        <v>0</v>
      </c>
      <c r="N51">
        <v>1</v>
      </c>
      <c r="O51">
        <v>0</v>
      </c>
      <c r="P51">
        <v>1</v>
      </c>
      <c r="Q51">
        <v>1</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v>1</v>
      </c>
      <c r="AQ51">
        <v>0</v>
      </c>
      <c r="AR51">
        <v>0</v>
      </c>
      <c r="AS51">
        <v>0</v>
      </c>
      <c r="AT51">
        <v>1</v>
      </c>
      <c r="AU51">
        <v>0</v>
      </c>
      <c r="AV51">
        <v>0</v>
      </c>
      <c r="AW51">
        <v>0</v>
      </c>
      <c r="AX51">
        <v>0</v>
      </c>
      <c r="AY51">
        <v>0</v>
      </c>
      <c r="AZ51">
        <v>0</v>
      </c>
      <c r="BA51">
        <v>0</v>
      </c>
      <c r="BB51">
        <v>0</v>
      </c>
      <c r="BC51">
        <v>0</v>
      </c>
      <c r="BD51">
        <v>0</v>
      </c>
      <c r="BE51">
        <v>0</v>
      </c>
      <c r="BF51">
        <v>2</v>
      </c>
      <c r="BG51">
        <v>0</v>
      </c>
      <c r="BH51">
        <v>0</v>
      </c>
      <c r="BI51">
        <v>0</v>
      </c>
      <c r="BJ51">
        <v>0</v>
      </c>
      <c r="BK51" t="s">
        <v>170</v>
      </c>
      <c r="BL51" t="s">
        <v>170</v>
      </c>
      <c r="BM51" t="s">
        <v>170</v>
      </c>
      <c r="BN51" t="s">
        <v>170</v>
      </c>
      <c r="BO51" t="s">
        <v>170</v>
      </c>
      <c r="BP51" t="s">
        <v>170</v>
      </c>
      <c r="BQ51" t="s">
        <v>170</v>
      </c>
      <c r="BR51" t="s">
        <v>170</v>
      </c>
      <c r="BS51" t="s">
        <v>170</v>
      </c>
      <c r="BT51" t="s">
        <v>170</v>
      </c>
      <c r="BU51" t="s">
        <v>170</v>
      </c>
      <c r="BV51">
        <v>0</v>
      </c>
    </row>
    <row r="85" spans="1:75" x14ac:dyDescent="0.2">
      <c r="B85" s="52">
        <v>271004</v>
      </c>
      <c r="C85" t="s">
        <v>397</v>
      </c>
      <c r="D85">
        <f>IFERROR(VLOOKUP($B85,$A$8:$BW$70,D$88,FALSE),0)</f>
        <v>41</v>
      </c>
      <c r="E85">
        <f t="shared" ref="E85:BP85" si="0">IFERROR(VLOOKUP($B85,$A$8:$BW$70,E88,FALSE),0)</f>
        <v>3.0888822088671999</v>
      </c>
      <c r="F85">
        <f t="shared" si="0"/>
        <v>40.265785937018897</v>
      </c>
      <c r="G85">
        <f t="shared" si="0"/>
        <v>0</v>
      </c>
      <c r="H85">
        <f t="shared" si="0"/>
        <v>3</v>
      </c>
      <c r="I85">
        <f t="shared" si="0"/>
        <v>10</v>
      </c>
      <c r="J85">
        <f t="shared" si="0"/>
        <v>8</v>
      </c>
      <c r="K85">
        <f t="shared" si="0"/>
        <v>12</v>
      </c>
      <c r="L85">
        <f t="shared" si="0"/>
        <v>3</v>
      </c>
      <c r="M85">
        <f t="shared" si="0"/>
        <v>4</v>
      </c>
      <c r="N85">
        <f t="shared" si="0"/>
        <v>1</v>
      </c>
      <c r="O85">
        <f t="shared" si="0"/>
        <v>0</v>
      </c>
      <c r="P85">
        <f t="shared" si="0"/>
        <v>18</v>
      </c>
      <c r="Q85">
        <f t="shared" si="0"/>
        <v>23</v>
      </c>
      <c r="R85">
        <f t="shared" si="0"/>
        <v>0</v>
      </c>
      <c r="S85">
        <f t="shared" si="0"/>
        <v>15</v>
      </c>
      <c r="T85">
        <f t="shared" si="0"/>
        <v>24</v>
      </c>
      <c r="U85">
        <f t="shared" si="0"/>
        <v>0</v>
      </c>
      <c r="V85">
        <f t="shared" si="0"/>
        <v>24</v>
      </c>
      <c r="W85">
        <f t="shared" si="0"/>
        <v>0</v>
      </c>
      <c r="X85">
        <f t="shared" si="0"/>
        <v>9</v>
      </c>
      <c r="Y85">
        <f t="shared" si="0"/>
        <v>9</v>
      </c>
      <c r="Z85">
        <f t="shared" si="0"/>
        <v>6</v>
      </c>
      <c r="AA85">
        <f t="shared" si="0"/>
        <v>2</v>
      </c>
      <c r="AB85">
        <f t="shared" si="0"/>
        <v>22</v>
      </c>
      <c r="AC85">
        <f t="shared" si="0"/>
        <v>5</v>
      </c>
      <c r="AD85">
        <f t="shared" si="0"/>
        <v>4</v>
      </c>
      <c r="AE85">
        <f t="shared" si="0"/>
        <v>3</v>
      </c>
      <c r="AF85">
        <f t="shared" si="0"/>
        <v>3</v>
      </c>
      <c r="AG85">
        <f t="shared" si="0"/>
        <v>4</v>
      </c>
      <c r="AH85">
        <f t="shared" si="0"/>
        <v>0</v>
      </c>
      <c r="AI85">
        <f t="shared" si="0"/>
        <v>20</v>
      </c>
      <c r="AJ85">
        <f t="shared" si="0"/>
        <v>2</v>
      </c>
      <c r="AK85">
        <f t="shared" si="0"/>
        <v>4</v>
      </c>
      <c r="AL85">
        <f t="shared" si="0"/>
        <v>12</v>
      </c>
      <c r="AM85">
        <f t="shared" si="0"/>
        <v>1</v>
      </c>
      <c r="AN85">
        <f t="shared" si="0"/>
        <v>2</v>
      </c>
      <c r="AO85">
        <f t="shared" si="0"/>
        <v>0</v>
      </c>
      <c r="AP85">
        <f t="shared" si="0"/>
        <v>2</v>
      </c>
      <c r="AQ85">
        <f t="shared" si="0"/>
        <v>1</v>
      </c>
      <c r="AR85">
        <f t="shared" si="0"/>
        <v>3</v>
      </c>
      <c r="AS85">
        <f t="shared" si="0"/>
        <v>2</v>
      </c>
      <c r="AT85">
        <f t="shared" si="0"/>
        <v>1</v>
      </c>
      <c r="AU85">
        <f t="shared" si="0"/>
        <v>4</v>
      </c>
      <c r="AV85">
        <f t="shared" si="0"/>
        <v>2</v>
      </c>
      <c r="AW85">
        <f t="shared" si="0"/>
        <v>2</v>
      </c>
      <c r="AX85">
        <f t="shared" si="0"/>
        <v>4</v>
      </c>
      <c r="AY85">
        <f t="shared" si="0"/>
        <v>3</v>
      </c>
      <c r="AZ85">
        <f t="shared" si="0"/>
        <v>1</v>
      </c>
      <c r="BA85">
        <f t="shared" si="0"/>
        <v>3</v>
      </c>
      <c r="BB85">
        <f t="shared" si="0"/>
        <v>13</v>
      </c>
      <c r="BC85">
        <f t="shared" si="0"/>
        <v>7</v>
      </c>
      <c r="BD85">
        <f t="shared" si="0"/>
        <v>4</v>
      </c>
      <c r="BE85">
        <f t="shared" si="0"/>
        <v>6</v>
      </c>
      <c r="BF85">
        <f t="shared" si="0"/>
        <v>5</v>
      </c>
      <c r="BG85">
        <f t="shared" si="0"/>
        <v>4</v>
      </c>
      <c r="BH85">
        <f t="shared" si="0"/>
        <v>6</v>
      </c>
      <c r="BI85">
        <f t="shared" si="0"/>
        <v>8</v>
      </c>
      <c r="BJ85">
        <f t="shared" si="0"/>
        <v>1</v>
      </c>
      <c r="BK85">
        <f t="shared" si="0"/>
        <v>8</v>
      </c>
      <c r="BL85">
        <f t="shared" si="0"/>
        <v>19</v>
      </c>
      <c r="BM85">
        <f t="shared" si="0"/>
        <v>25</v>
      </c>
      <c r="BN85">
        <f t="shared" si="0"/>
        <v>9</v>
      </c>
      <c r="BO85">
        <f t="shared" si="0"/>
        <v>1</v>
      </c>
      <c r="BP85">
        <f t="shared" si="0"/>
        <v>0</v>
      </c>
      <c r="BQ85">
        <f t="shared" ref="BQ85:BW85" si="1">IFERROR(VLOOKUP($B85,$A$8:$BW$70,BQ88,FALSE),0)</f>
        <v>2</v>
      </c>
      <c r="BR85">
        <f t="shared" si="1"/>
        <v>3</v>
      </c>
      <c r="BS85">
        <f t="shared" si="1"/>
        <v>7</v>
      </c>
      <c r="BT85">
        <f t="shared" si="1"/>
        <v>32</v>
      </c>
      <c r="BU85">
        <f t="shared" si="1"/>
        <v>2</v>
      </c>
      <c r="BV85">
        <f t="shared" si="1"/>
        <v>0</v>
      </c>
      <c r="BW85">
        <f t="shared" si="1"/>
        <v>0</v>
      </c>
    </row>
    <row r="86" spans="1:75" x14ac:dyDescent="0.2">
      <c r="B86" s="52">
        <v>271403</v>
      </c>
      <c r="C86" t="s">
        <v>398</v>
      </c>
      <c r="D86">
        <f>IFERROR(VLOOKUP($B86,$A$8:$BW$70,D$88,FALSE),0)</f>
        <v>4</v>
      </c>
      <c r="E86">
        <f t="shared" ref="E86:BP86" si="2">IFERROR(VLOOKUP($B86,$A$8:$BW$70,E$88,FALSE),0)</f>
        <v>1.0168026640229799</v>
      </c>
      <c r="F86">
        <f t="shared" si="2"/>
        <v>13.254749013156699</v>
      </c>
      <c r="G86">
        <f t="shared" si="2"/>
        <v>0</v>
      </c>
      <c r="H86">
        <f t="shared" si="2"/>
        <v>1</v>
      </c>
      <c r="I86">
        <f t="shared" si="2"/>
        <v>0</v>
      </c>
      <c r="J86">
        <f t="shared" si="2"/>
        <v>1</v>
      </c>
      <c r="K86">
        <f t="shared" si="2"/>
        <v>1</v>
      </c>
      <c r="L86">
        <f t="shared" si="2"/>
        <v>0</v>
      </c>
      <c r="M86">
        <f t="shared" si="2"/>
        <v>0</v>
      </c>
      <c r="N86">
        <f t="shared" si="2"/>
        <v>1</v>
      </c>
      <c r="O86">
        <f t="shared" si="2"/>
        <v>0</v>
      </c>
      <c r="P86">
        <f t="shared" si="2"/>
        <v>3</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1</v>
      </c>
      <c r="AS86">
        <f t="shared" si="2"/>
        <v>0</v>
      </c>
      <c r="AT86">
        <f t="shared" si="2"/>
        <v>0</v>
      </c>
      <c r="AU86">
        <f t="shared" si="2"/>
        <v>0</v>
      </c>
      <c r="AV86">
        <f t="shared" si="2"/>
        <v>0</v>
      </c>
      <c r="AW86">
        <f t="shared" si="2"/>
        <v>0</v>
      </c>
      <c r="AX86">
        <f t="shared" si="2"/>
        <v>1</v>
      </c>
      <c r="AY86">
        <f t="shared" si="2"/>
        <v>0</v>
      </c>
      <c r="AZ86">
        <f t="shared" si="2"/>
        <v>0</v>
      </c>
      <c r="BA86">
        <f t="shared" si="2"/>
        <v>0</v>
      </c>
      <c r="BB86">
        <f t="shared" si="2"/>
        <v>2</v>
      </c>
      <c r="BC86">
        <f t="shared" si="2"/>
        <v>1</v>
      </c>
      <c r="BD86">
        <f t="shared" si="2"/>
        <v>1</v>
      </c>
      <c r="BE86">
        <f t="shared" si="2"/>
        <v>1</v>
      </c>
      <c r="BF86">
        <f t="shared" si="2"/>
        <v>1</v>
      </c>
      <c r="BG86">
        <f t="shared" si="2"/>
        <v>0</v>
      </c>
      <c r="BH86">
        <f t="shared" si="2"/>
        <v>0</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399</v>
      </c>
      <c r="D87">
        <f>SUM(D8:D83)</f>
        <v>131</v>
      </c>
      <c r="G87">
        <f t="shared" ref="G87:BR87" si="4">SUM(G8:G83)</f>
        <v>0</v>
      </c>
      <c r="H87">
        <f t="shared" si="4"/>
        <v>17</v>
      </c>
      <c r="I87">
        <f t="shared" si="4"/>
        <v>21</v>
      </c>
      <c r="J87">
        <f t="shared" si="4"/>
        <v>26</v>
      </c>
      <c r="K87">
        <f t="shared" si="4"/>
        <v>34</v>
      </c>
      <c r="L87">
        <f t="shared" si="4"/>
        <v>14</v>
      </c>
      <c r="M87">
        <f t="shared" si="4"/>
        <v>10</v>
      </c>
      <c r="N87">
        <f t="shared" si="4"/>
        <v>9</v>
      </c>
      <c r="O87">
        <f t="shared" si="4"/>
        <v>0</v>
      </c>
      <c r="P87">
        <f t="shared" si="4"/>
        <v>67</v>
      </c>
      <c r="Q87">
        <f t="shared" si="4"/>
        <v>64</v>
      </c>
      <c r="R87">
        <f t="shared" si="4"/>
        <v>0</v>
      </c>
      <c r="S87">
        <f t="shared" si="4"/>
        <v>19</v>
      </c>
      <c r="T87">
        <f t="shared" si="4"/>
        <v>36</v>
      </c>
      <c r="U87">
        <f t="shared" si="4"/>
        <v>1</v>
      </c>
      <c r="V87">
        <f t="shared" si="4"/>
        <v>35</v>
      </c>
      <c r="W87">
        <f t="shared" si="4"/>
        <v>0</v>
      </c>
      <c r="X87">
        <f t="shared" si="4"/>
        <v>10</v>
      </c>
      <c r="Y87">
        <f t="shared" si="4"/>
        <v>16</v>
      </c>
      <c r="Z87">
        <f t="shared" si="4"/>
        <v>9</v>
      </c>
      <c r="AA87">
        <f t="shared" si="4"/>
        <v>2</v>
      </c>
      <c r="AB87">
        <f t="shared" si="4"/>
        <v>28</v>
      </c>
      <c r="AC87">
        <f t="shared" si="4"/>
        <v>7</v>
      </c>
      <c r="AD87">
        <f t="shared" si="4"/>
        <v>6</v>
      </c>
      <c r="AE87">
        <f t="shared" si="4"/>
        <v>4</v>
      </c>
      <c r="AF87">
        <f t="shared" si="4"/>
        <v>4</v>
      </c>
      <c r="AG87">
        <f t="shared" si="4"/>
        <v>8</v>
      </c>
      <c r="AH87">
        <f t="shared" si="4"/>
        <v>0</v>
      </c>
      <c r="AI87">
        <f t="shared" si="4"/>
        <v>31</v>
      </c>
      <c r="AJ87">
        <f t="shared" si="4"/>
        <v>2</v>
      </c>
      <c r="AK87">
        <f t="shared" si="4"/>
        <v>5</v>
      </c>
      <c r="AL87">
        <f t="shared" si="4"/>
        <v>16</v>
      </c>
      <c r="AM87">
        <f t="shared" si="4"/>
        <v>1</v>
      </c>
      <c r="AN87">
        <f t="shared" si="4"/>
        <v>2</v>
      </c>
      <c r="AO87">
        <f t="shared" si="4"/>
        <v>0</v>
      </c>
      <c r="AP87">
        <f t="shared" si="4"/>
        <v>7</v>
      </c>
      <c r="AQ87">
        <f t="shared" si="4"/>
        <v>4</v>
      </c>
      <c r="AR87">
        <f t="shared" si="4"/>
        <v>10</v>
      </c>
      <c r="AS87">
        <f t="shared" si="4"/>
        <v>4</v>
      </c>
      <c r="AT87">
        <f t="shared" si="4"/>
        <v>5</v>
      </c>
      <c r="AU87">
        <f t="shared" si="4"/>
        <v>11</v>
      </c>
      <c r="AV87">
        <f t="shared" si="4"/>
        <v>7</v>
      </c>
      <c r="AW87">
        <f t="shared" si="4"/>
        <v>6</v>
      </c>
      <c r="AX87">
        <f t="shared" si="4"/>
        <v>15</v>
      </c>
      <c r="AY87">
        <f t="shared" si="4"/>
        <v>12</v>
      </c>
      <c r="AZ87">
        <f t="shared" si="4"/>
        <v>2</v>
      </c>
      <c r="BA87">
        <f t="shared" si="4"/>
        <v>12</v>
      </c>
      <c r="BB87">
        <f t="shared" si="4"/>
        <v>36</v>
      </c>
      <c r="BC87">
        <f t="shared" si="4"/>
        <v>24</v>
      </c>
      <c r="BD87">
        <f t="shared" si="4"/>
        <v>14</v>
      </c>
      <c r="BE87">
        <f t="shared" si="4"/>
        <v>19</v>
      </c>
      <c r="BF87">
        <f t="shared" si="4"/>
        <v>18</v>
      </c>
      <c r="BG87">
        <f t="shared" si="4"/>
        <v>17</v>
      </c>
      <c r="BH87">
        <f t="shared" si="4"/>
        <v>15</v>
      </c>
      <c r="BI87">
        <f t="shared" si="4"/>
        <v>22</v>
      </c>
      <c r="BJ87">
        <f t="shared" si="4"/>
        <v>2</v>
      </c>
      <c r="BK87">
        <f t="shared" si="4"/>
        <v>12</v>
      </c>
      <c r="BL87">
        <f t="shared" si="4"/>
        <v>31</v>
      </c>
      <c r="BM87">
        <f t="shared" si="4"/>
        <v>28</v>
      </c>
      <c r="BN87">
        <f t="shared" si="4"/>
        <v>9</v>
      </c>
      <c r="BO87">
        <f t="shared" si="4"/>
        <v>2</v>
      </c>
      <c r="BP87">
        <f t="shared" si="4"/>
        <v>1</v>
      </c>
      <c r="BQ87">
        <f t="shared" si="4"/>
        <v>3</v>
      </c>
      <c r="BR87">
        <f t="shared" si="4"/>
        <v>3</v>
      </c>
      <c r="BS87">
        <f t="shared" ref="BS87:BW87" si="5">SUM(BS8:BS83)</f>
        <v>11</v>
      </c>
      <c r="BT87">
        <f t="shared" si="5"/>
        <v>44</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86</v>
      </c>
      <c r="E90">
        <v>2.0343333974384898</v>
      </c>
      <c r="F90">
        <v>26.518988930894601</v>
      </c>
      <c r="G90">
        <v>0</v>
      </c>
      <c r="H90">
        <v>13</v>
      </c>
      <c r="I90">
        <v>11</v>
      </c>
      <c r="J90">
        <v>17</v>
      </c>
      <c r="K90">
        <v>21</v>
      </c>
      <c r="L90">
        <v>11</v>
      </c>
      <c r="M90">
        <v>6</v>
      </c>
      <c r="N90">
        <v>7</v>
      </c>
      <c r="O90">
        <v>0</v>
      </c>
      <c r="P90">
        <v>46</v>
      </c>
      <c r="Q90">
        <v>40</v>
      </c>
      <c r="R90">
        <v>0</v>
      </c>
      <c r="S90">
        <v>33</v>
      </c>
      <c r="T90">
        <v>51</v>
      </c>
      <c r="U90">
        <v>3</v>
      </c>
      <c r="V90">
        <v>48</v>
      </c>
      <c r="W90">
        <v>0</v>
      </c>
      <c r="X90">
        <v>12</v>
      </c>
      <c r="Y90">
        <v>27</v>
      </c>
      <c r="Z90">
        <v>9</v>
      </c>
      <c r="AA90">
        <v>2</v>
      </c>
      <c r="AB90">
        <v>44</v>
      </c>
      <c r="AC90">
        <v>9</v>
      </c>
      <c r="AD90">
        <v>7</v>
      </c>
      <c r="AE90">
        <v>5</v>
      </c>
      <c r="AF90">
        <v>5</v>
      </c>
      <c r="AG90">
        <v>16</v>
      </c>
      <c r="AH90">
        <v>0</v>
      </c>
      <c r="AI90">
        <v>47</v>
      </c>
      <c r="AJ90">
        <v>2</v>
      </c>
      <c r="AK90">
        <v>8</v>
      </c>
      <c r="AL90">
        <v>21</v>
      </c>
      <c r="AM90">
        <v>3</v>
      </c>
      <c r="AN90">
        <v>5</v>
      </c>
      <c r="AO90">
        <v>0</v>
      </c>
      <c r="AP90">
        <v>5</v>
      </c>
      <c r="AQ90">
        <v>3</v>
      </c>
      <c r="AR90">
        <v>6</v>
      </c>
      <c r="AS90">
        <v>2</v>
      </c>
      <c r="AT90">
        <v>4</v>
      </c>
      <c r="AU90">
        <v>7</v>
      </c>
      <c r="AV90">
        <v>5</v>
      </c>
      <c r="AW90">
        <v>4</v>
      </c>
      <c r="AX90">
        <v>10</v>
      </c>
      <c r="AY90">
        <v>9</v>
      </c>
      <c r="AZ90">
        <v>1</v>
      </c>
      <c r="BA90">
        <v>9</v>
      </c>
      <c r="BB90">
        <v>21</v>
      </c>
      <c r="BC90">
        <v>16</v>
      </c>
      <c r="BD90">
        <v>9</v>
      </c>
      <c r="BE90">
        <v>12</v>
      </c>
      <c r="BF90">
        <v>12</v>
      </c>
      <c r="BG90">
        <v>13</v>
      </c>
      <c r="BH90">
        <v>9</v>
      </c>
      <c r="BI90">
        <v>14</v>
      </c>
      <c r="BJ90">
        <v>1</v>
      </c>
      <c r="BK90">
        <v>16</v>
      </c>
      <c r="BL90">
        <v>50</v>
      </c>
      <c r="BM90">
        <v>42</v>
      </c>
      <c r="BN90">
        <v>12</v>
      </c>
      <c r="BO90">
        <v>2</v>
      </c>
      <c r="BP90">
        <v>3</v>
      </c>
      <c r="BQ90">
        <v>6</v>
      </c>
      <c r="BR90">
        <v>3</v>
      </c>
      <c r="BS90">
        <v>14</v>
      </c>
      <c r="BT90">
        <v>70</v>
      </c>
      <c r="BU90">
        <v>2</v>
      </c>
      <c r="BV90">
        <v>0</v>
      </c>
    </row>
    <row r="91" spans="1:75" x14ac:dyDescent="0.2">
      <c r="B91" t="s">
        <v>513</v>
      </c>
    </row>
    <row r="92" spans="1:75" x14ac:dyDescent="0.2">
      <c r="D92">
        <f>D87-D85-D86</f>
        <v>86</v>
      </c>
    </row>
    <row r="100" spans="1:6" s="147" customFormat="1" x14ac:dyDescent="0.2"/>
    <row r="101" spans="1:6" x14ac:dyDescent="0.2">
      <c r="A101" s="52">
        <v>271004</v>
      </c>
      <c r="B101" s="52" t="s">
        <v>172</v>
      </c>
      <c r="C101" s="52" t="s">
        <v>468</v>
      </c>
      <c r="D101" s="52">
        <v>28</v>
      </c>
      <c r="E101" s="52">
        <v>2.1156729048793501</v>
      </c>
      <c r="F101" s="52">
        <v>27.579307510034301</v>
      </c>
    </row>
    <row r="102" spans="1:6" x14ac:dyDescent="0.2">
      <c r="A102" s="52">
        <v>271021</v>
      </c>
      <c r="B102" s="52" t="s">
        <v>468</v>
      </c>
      <c r="C102" s="52" t="s">
        <v>612</v>
      </c>
      <c r="D102" s="52">
        <v>1</v>
      </c>
      <c r="E102" s="52">
        <v>1.9837727389950199</v>
      </c>
      <c r="F102" s="52">
        <v>25.859894633327901</v>
      </c>
    </row>
    <row r="103" spans="1:6" x14ac:dyDescent="0.2">
      <c r="A103" s="52">
        <v>271047</v>
      </c>
      <c r="B103" s="52" t="s">
        <v>468</v>
      </c>
      <c r="C103" s="52" t="s">
        <v>614</v>
      </c>
      <c r="D103" s="52">
        <v>1</v>
      </c>
      <c r="E103" s="52">
        <v>3.1139067073550502</v>
      </c>
      <c r="F103" s="52">
        <v>40.591998149449701</v>
      </c>
    </row>
    <row r="104" spans="1:6" x14ac:dyDescent="0.2">
      <c r="A104" s="52">
        <v>271063</v>
      </c>
      <c r="B104" s="52" t="s">
        <v>468</v>
      </c>
      <c r="C104" s="52" t="s">
        <v>615</v>
      </c>
      <c r="D104" s="52">
        <v>1</v>
      </c>
      <c r="E104" s="52">
        <v>2.0494743098395301</v>
      </c>
      <c r="F104" s="52">
        <v>26.716361538979498</v>
      </c>
    </row>
    <row r="105" spans="1:6" x14ac:dyDescent="0.2">
      <c r="A105" s="52">
        <v>271071</v>
      </c>
      <c r="B105" s="52" t="s">
        <v>468</v>
      </c>
      <c r="C105" s="52" t="s">
        <v>616</v>
      </c>
      <c r="D105" s="52">
        <v>2</v>
      </c>
      <c r="E105" s="52">
        <v>5.1390102266303499</v>
      </c>
      <c r="F105" s="52">
        <v>66.990669025717096</v>
      </c>
    </row>
    <row r="106" spans="1:6" x14ac:dyDescent="0.2">
      <c r="A106" s="52">
        <v>271080</v>
      </c>
      <c r="B106" s="52" t="s">
        <v>468</v>
      </c>
      <c r="C106" s="52" t="s">
        <v>617</v>
      </c>
      <c r="D106" s="52">
        <v>1</v>
      </c>
      <c r="E106" s="52">
        <v>3.2087277394513101</v>
      </c>
      <c r="F106" s="52">
        <v>41.8280580321331</v>
      </c>
    </row>
    <row r="107" spans="1:6" x14ac:dyDescent="0.2">
      <c r="A107" s="52">
        <v>271136</v>
      </c>
      <c r="B107" s="52" t="s">
        <v>468</v>
      </c>
      <c r="C107" s="52" t="s">
        <v>619</v>
      </c>
      <c r="D107" s="52">
        <v>1</v>
      </c>
      <c r="E107" s="52">
        <v>2.08129539825587</v>
      </c>
      <c r="F107" s="52">
        <v>27.1311721558355</v>
      </c>
    </row>
    <row r="108" spans="1:6" x14ac:dyDescent="0.2">
      <c r="A108" s="52">
        <v>271144</v>
      </c>
      <c r="B108" s="52" t="s">
        <v>468</v>
      </c>
      <c r="C108" s="52" t="s">
        <v>620</v>
      </c>
      <c r="D108" s="52">
        <v>1</v>
      </c>
      <c r="E108" s="52">
        <v>1.1833339250003001</v>
      </c>
      <c r="F108" s="52">
        <v>15.4256029508967</v>
      </c>
    </row>
    <row r="109" spans="1:6" x14ac:dyDescent="0.2">
      <c r="A109" s="52">
        <v>271152</v>
      </c>
      <c r="B109" s="52" t="s">
        <v>468</v>
      </c>
      <c r="C109" s="52" t="s">
        <v>621</v>
      </c>
      <c r="D109" s="52">
        <v>1</v>
      </c>
      <c r="E109" s="52">
        <v>2.50381832294249</v>
      </c>
      <c r="F109" s="52">
        <v>32.639060281214597</v>
      </c>
    </row>
    <row r="110" spans="1:6" x14ac:dyDescent="0.2">
      <c r="A110" s="52">
        <v>271161</v>
      </c>
      <c r="B110" s="52" t="s">
        <v>468</v>
      </c>
      <c r="C110" s="52" t="s">
        <v>622</v>
      </c>
      <c r="D110" s="52">
        <v>3</v>
      </c>
      <c r="E110" s="52">
        <v>4.9429908389903101</v>
      </c>
      <c r="F110" s="52">
        <v>64.435416293980893</v>
      </c>
    </row>
    <row r="111" spans="1:6" x14ac:dyDescent="0.2">
      <c r="A111" s="52">
        <v>271179</v>
      </c>
      <c r="B111" s="52" t="s">
        <v>468</v>
      </c>
      <c r="C111" s="52" t="s">
        <v>623</v>
      </c>
      <c r="D111" s="52">
        <v>2</v>
      </c>
      <c r="E111" s="52">
        <v>4.6547350292084602</v>
      </c>
      <c r="F111" s="52">
        <v>60.677795916467502</v>
      </c>
    </row>
    <row r="112" spans="1:6" x14ac:dyDescent="0.2">
      <c r="A112" s="52">
        <v>271187</v>
      </c>
      <c r="B112" s="52" t="s">
        <v>468</v>
      </c>
      <c r="C112" s="52" t="s">
        <v>624</v>
      </c>
      <c r="D112" s="52">
        <v>1</v>
      </c>
      <c r="E112" s="52">
        <v>1.23249852100177</v>
      </c>
      <c r="F112" s="52">
        <v>16.0664985773446</v>
      </c>
    </row>
    <row r="113" spans="1:6" x14ac:dyDescent="0.2">
      <c r="A113" s="52">
        <v>271217</v>
      </c>
      <c r="B113" s="52" t="s">
        <v>468</v>
      </c>
      <c r="C113" s="52" t="s">
        <v>626</v>
      </c>
      <c r="D113" s="52">
        <v>4</v>
      </c>
      <c r="E113" s="52">
        <v>6.4029709785340403</v>
      </c>
      <c r="F113" s="52">
        <v>83.467300255890194</v>
      </c>
    </row>
    <row r="114" spans="1:6" x14ac:dyDescent="0.2">
      <c r="A114" s="52">
        <v>271225</v>
      </c>
      <c r="B114" s="52" t="s">
        <v>468</v>
      </c>
      <c r="C114" s="52" t="s">
        <v>627</v>
      </c>
      <c r="D114" s="52">
        <v>2</v>
      </c>
      <c r="E114" s="52">
        <v>3.2924520536669699</v>
      </c>
      <c r="F114" s="52">
        <v>42.919464271015798</v>
      </c>
    </row>
    <row r="115" spans="1:6" x14ac:dyDescent="0.2">
      <c r="A115" s="52">
        <v>271241</v>
      </c>
      <c r="B115" s="52" t="s">
        <v>468</v>
      </c>
      <c r="C115" s="52" t="s">
        <v>645</v>
      </c>
      <c r="D115" s="52">
        <v>1</v>
      </c>
      <c r="E115" s="52">
        <v>1.86122692078618</v>
      </c>
      <c r="F115" s="52">
        <v>24.2624223602485</v>
      </c>
    </row>
    <row r="116" spans="1:6" x14ac:dyDescent="0.2">
      <c r="A116" s="52">
        <v>271250</v>
      </c>
      <c r="B116" s="52" t="s">
        <v>468</v>
      </c>
      <c r="C116" s="52" t="s">
        <v>629</v>
      </c>
      <c r="D116" s="52">
        <v>1</v>
      </c>
      <c r="E116" s="52">
        <v>1.74373997349515</v>
      </c>
      <c r="F116" s="52">
        <v>22.730896083061801</v>
      </c>
    </row>
    <row r="117" spans="1:6" x14ac:dyDescent="0.2">
      <c r="A117" s="52">
        <v>271268</v>
      </c>
      <c r="B117" s="52" t="s">
        <v>468</v>
      </c>
      <c r="C117" s="52" t="s">
        <v>630</v>
      </c>
      <c r="D117" s="52">
        <v>4</v>
      </c>
      <c r="E117" s="52">
        <v>4.3772296513536597</v>
      </c>
      <c r="F117" s="52">
        <v>57.060315098003102</v>
      </c>
    </row>
    <row r="118" spans="1:6" x14ac:dyDescent="0.2">
      <c r="A118" s="52">
        <v>271284</v>
      </c>
      <c r="B118" s="52" t="s">
        <v>468</v>
      </c>
      <c r="C118" s="52" t="s">
        <v>631</v>
      </c>
      <c r="D118" s="52">
        <v>1</v>
      </c>
      <c r="E118" s="52">
        <v>1.9687752249325701</v>
      </c>
      <c r="F118" s="52">
        <v>25.664391325013899</v>
      </c>
    </row>
    <row r="119" spans="1:6" x14ac:dyDescent="0.2">
      <c r="A119" s="52">
        <v>271403</v>
      </c>
      <c r="B119" s="52" t="s">
        <v>173</v>
      </c>
      <c r="C119" s="52" t="s">
        <v>468</v>
      </c>
      <c r="D119" s="52">
        <v>7</v>
      </c>
      <c r="E119" s="52">
        <v>1.7684895583323601</v>
      </c>
      <c r="F119" s="52">
        <v>23.053524599689801</v>
      </c>
    </row>
    <row r="120" spans="1:6" x14ac:dyDescent="0.2">
      <c r="A120" s="52">
        <v>271411</v>
      </c>
      <c r="B120" s="52" t="s">
        <v>468</v>
      </c>
      <c r="C120" s="52" t="s">
        <v>632</v>
      </c>
      <c r="D120" s="52">
        <v>3</v>
      </c>
      <c r="E120" s="52">
        <v>4.1792624994775904</v>
      </c>
      <c r="F120" s="52">
        <v>54.479671868190003</v>
      </c>
    </row>
    <row r="121" spans="1:6" x14ac:dyDescent="0.2">
      <c r="A121" s="52">
        <v>271420</v>
      </c>
      <c r="B121" s="52" t="s">
        <v>468</v>
      </c>
      <c r="C121" s="52" t="s">
        <v>642</v>
      </c>
      <c r="D121" s="52">
        <v>2</v>
      </c>
      <c r="E121" s="52">
        <v>3.4019391052900199</v>
      </c>
      <c r="F121" s="52">
        <v>44.346706193959101</v>
      </c>
    </row>
    <row r="122" spans="1:6" x14ac:dyDescent="0.2">
      <c r="A122" s="52">
        <v>271454</v>
      </c>
      <c r="B122" s="52" t="s">
        <v>468</v>
      </c>
      <c r="C122" s="52" t="s">
        <v>635</v>
      </c>
      <c r="D122" s="52">
        <v>1</v>
      </c>
      <c r="E122" s="52">
        <v>1.54983494257862</v>
      </c>
      <c r="F122" s="52">
        <v>20.203205501471199</v>
      </c>
    </row>
    <row r="123" spans="1:6" x14ac:dyDescent="0.2">
      <c r="A123" s="52">
        <v>271471</v>
      </c>
      <c r="B123" s="52" t="s">
        <v>468</v>
      </c>
      <c r="C123" s="52" t="s">
        <v>637</v>
      </c>
      <c r="D123" s="52">
        <v>1</v>
      </c>
      <c r="E123" s="52">
        <v>5.4019014693171998</v>
      </c>
      <c r="F123" s="52">
        <v>70.417644153599198</v>
      </c>
    </row>
    <row r="124" spans="1:6" x14ac:dyDescent="0.2">
      <c r="A124" s="52">
        <v>272027</v>
      </c>
      <c r="B124" s="52" t="s">
        <v>253</v>
      </c>
      <c r="C124" s="52" t="s">
        <v>468</v>
      </c>
      <c r="D124" s="52">
        <v>1</v>
      </c>
      <c r="E124" s="52">
        <v>1.0921322790616399</v>
      </c>
      <c r="F124" s="52">
        <v>14.2367243520535</v>
      </c>
    </row>
    <row r="125" spans="1:6" x14ac:dyDescent="0.2">
      <c r="A125" s="52">
        <v>272035</v>
      </c>
      <c r="B125" s="52" t="s">
        <v>174</v>
      </c>
      <c r="C125" s="52" t="s">
        <v>468</v>
      </c>
      <c r="D125" s="52">
        <v>5</v>
      </c>
      <c r="E125" s="52">
        <v>2.5738435720830601</v>
      </c>
      <c r="F125" s="52">
        <v>33.5518894217971</v>
      </c>
    </row>
    <row r="126" spans="1:6" x14ac:dyDescent="0.2">
      <c r="A126" s="52">
        <v>272043</v>
      </c>
      <c r="B126" s="52" t="s">
        <v>175</v>
      </c>
      <c r="C126" s="52" t="s">
        <v>468</v>
      </c>
      <c r="D126" s="52">
        <v>1</v>
      </c>
      <c r="E126" s="52">
        <v>2.0242914979757098</v>
      </c>
      <c r="F126" s="52">
        <v>26.388085598611902</v>
      </c>
    </row>
    <row r="127" spans="1:6" x14ac:dyDescent="0.2">
      <c r="A127" s="52">
        <v>272051</v>
      </c>
      <c r="B127" s="52" t="s">
        <v>176</v>
      </c>
      <c r="C127" s="52" t="s">
        <v>468</v>
      </c>
      <c r="D127" s="52">
        <v>4</v>
      </c>
      <c r="E127" s="52">
        <v>2.2089562129654698</v>
      </c>
      <c r="F127" s="52">
        <v>28.7953220618713</v>
      </c>
    </row>
    <row r="128" spans="1:6" x14ac:dyDescent="0.2">
      <c r="A128" s="52">
        <v>272078</v>
      </c>
      <c r="B128" s="52" t="s">
        <v>177</v>
      </c>
      <c r="C128" s="52" t="s">
        <v>468</v>
      </c>
      <c r="D128" s="52">
        <v>2</v>
      </c>
      <c r="E128" s="52">
        <v>1.19636544178785</v>
      </c>
      <c r="F128" s="52">
        <v>15.5954780804487</v>
      </c>
    </row>
    <row r="129" spans="1:6" x14ac:dyDescent="0.2">
      <c r="A129" s="52">
        <v>272108</v>
      </c>
      <c r="B129" s="52" t="s">
        <v>180</v>
      </c>
      <c r="C129" s="52" t="s">
        <v>468</v>
      </c>
      <c r="D129" s="52">
        <v>1</v>
      </c>
      <c r="E129" s="52">
        <v>0.52462043711374795</v>
      </c>
      <c r="F129" s="52">
        <v>6.8388021266613599</v>
      </c>
    </row>
    <row r="130" spans="1:6" x14ac:dyDescent="0.2">
      <c r="A130" s="52">
        <v>272116</v>
      </c>
      <c r="B130" s="52" t="s">
        <v>181</v>
      </c>
      <c r="C130" s="52" t="s">
        <v>468</v>
      </c>
      <c r="D130" s="52">
        <v>2</v>
      </c>
      <c r="E130" s="52">
        <v>1.45961962312621</v>
      </c>
      <c r="F130" s="52">
        <v>19.027184372895299</v>
      </c>
    </row>
    <row r="131" spans="1:6" x14ac:dyDescent="0.2">
      <c r="A131" s="52">
        <v>272124</v>
      </c>
      <c r="B131" s="52" t="s">
        <v>182</v>
      </c>
      <c r="C131" s="52" t="s">
        <v>468</v>
      </c>
      <c r="D131" s="52">
        <v>4</v>
      </c>
      <c r="E131" s="52">
        <v>3.1781344350866001</v>
      </c>
      <c r="F131" s="52">
        <v>41.429252457379</v>
      </c>
    </row>
    <row r="132" spans="1:6" x14ac:dyDescent="0.2">
      <c r="A132" s="52">
        <v>272159</v>
      </c>
      <c r="B132" s="52" t="s">
        <v>184</v>
      </c>
      <c r="C132" s="52" t="s">
        <v>468</v>
      </c>
      <c r="D132" s="52">
        <v>3</v>
      </c>
      <c r="E132" s="52">
        <v>2.7114722390433901</v>
      </c>
      <c r="F132" s="52">
        <v>35.345977401815702</v>
      </c>
    </row>
    <row r="133" spans="1:6" x14ac:dyDescent="0.2">
      <c r="A133" s="52">
        <v>272167</v>
      </c>
      <c r="B133" s="52" t="s">
        <v>185</v>
      </c>
      <c r="C133" s="52" t="s">
        <v>468</v>
      </c>
      <c r="D133" s="52">
        <v>1</v>
      </c>
      <c r="E133" s="52">
        <v>2.08537526327863</v>
      </c>
      <c r="F133" s="52">
        <v>27.184356110596401</v>
      </c>
    </row>
    <row r="134" spans="1:6" x14ac:dyDescent="0.2">
      <c r="A134" s="52">
        <v>272175</v>
      </c>
      <c r="B134" s="52" t="s">
        <v>186</v>
      </c>
      <c r="C134" s="52" t="s">
        <v>468</v>
      </c>
      <c r="D134" s="52">
        <v>1</v>
      </c>
      <c r="E134" s="52">
        <v>1.76320197478621</v>
      </c>
      <c r="F134" s="52">
        <v>22.984597171320299</v>
      </c>
    </row>
    <row r="135" spans="1:6" x14ac:dyDescent="0.2">
      <c r="A135" s="52">
        <v>272183</v>
      </c>
      <c r="B135" s="52" t="s">
        <v>187</v>
      </c>
      <c r="C135" s="52" t="s">
        <v>468</v>
      </c>
      <c r="D135" s="52">
        <v>2</v>
      </c>
      <c r="E135" s="52">
        <v>3.46897006278836</v>
      </c>
      <c r="F135" s="52">
        <v>45.2205026042054</v>
      </c>
    </row>
    <row r="136" spans="1:6" x14ac:dyDescent="0.2">
      <c r="A136" s="52">
        <v>272191</v>
      </c>
      <c r="B136" s="52" t="s">
        <v>278</v>
      </c>
      <c r="C136" s="52" t="s">
        <v>468</v>
      </c>
      <c r="D136" s="52">
        <v>1</v>
      </c>
      <c r="E136" s="52">
        <v>1.12018460642314</v>
      </c>
      <c r="F136" s="52">
        <v>14.6024064765873</v>
      </c>
    </row>
    <row r="137" spans="1:6" x14ac:dyDescent="0.2">
      <c r="A137" s="52">
        <v>272205</v>
      </c>
      <c r="B137" s="52" t="s">
        <v>188</v>
      </c>
      <c r="C137" s="52" t="s">
        <v>468</v>
      </c>
      <c r="D137" s="52">
        <v>1</v>
      </c>
      <c r="E137" s="52">
        <v>1.50394032364796</v>
      </c>
      <c r="F137" s="52">
        <v>19.6049363618394</v>
      </c>
    </row>
    <row r="138" spans="1:6" x14ac:dyDescent="0.2">
      <c r="A138" s="52">
        <v>272230</v>
      </c>
      <c r="B138" s="52" t="s">
        <v>171</v>
      </c>
      <c r="C138" s="52" t="s">
        <v>468</v>
      </c>
      <c r="D138" s="52">
        <v>1</v>
      </c>
      <c r="E138" s="52">
        <v>1.7058151237568899</v>
      </c>
      <c r="F138" s="52">
        <v>22.236518577545102</v>
      </c>
    </row>
    <row r="139" spans="1:6" x14ac:dyDescent="0.2">
      <c r="A139" s="52">
        <v>272248</v>
      </c>
      <c r="B139" s="52" t="s">
        <v>190</v>
      </c>
      <c r="C139" s="52" t="s">
        <v>468</v>
      </c>
      <c r="D139" s="52">
        <v>2</v>
      </c>
      <c r="E139" s="52">
        <v>4.6603751602003998</v>
      </c>
      <c r="F139" s="52">
        <v>60.751319052612303</v>
      </c>
    </row>
    <row r="140" spans="1:6" x14ac:dyDescent="0.2">
      <c r="A140" s="52">
        <v>272272</v>
      </c>
      <c r="B140" s="52" t="s">
        <v>193</v>
      </c>
      <c r="C140" s="52" t="s">
        <v>468</v>
      </c>
      <c r="D140" s="52">
        <v>6</v>
      </c>
      <c r="E140" s="52">
        <v>2.55837355665092</v>
      </c>
      <c r="F140" s="52">
        <v>33.350226720628001</v>
      </c>
    </row>
    <row r="141" spans="1:6" x14ac:dyDescent="0.2">
      <c r="A141">
        <v>272299</v>
      </c>
      <c r="B141" t="s">
        <v>195</v>
      </c>
      <c r="C141" t="s">
        <v>468</v>
      </c>
      <c r="D141">
        <v>1</v>
      </c>
      <c r="E141">
        <v>3.7266154878139699</v>
      </c>
      <c r="F141">
        <v>48.579094751860602</v>
      </c>
    </row>
    <row r="142" spans="1:6" x14ac:dyDescent="0.2">
      <c r="A142">
        <v>272311</v>
      </c>
      <c r="B142" t="s">
        <v>197</v>
      </c>
      <c r="C142" t="s">
        <v>468</v>
      </c>
      <c r="D142">
        <v>1</v>
      </c>
      <c r="E142">
        <v>3.6276572589421701</v>
      </c>
      <c r="F142">
        <v>47.289103554067601</v>
      </c>
    </row>
    <row r="143" spans="1:6" x14ac:dyDescent="0.2">
      <c r="A143">
        <v>273015</v>
      </c>
      <c r="B143" t="s">
        <v>646</v>
      </c>
      <c r="C143" t="s">
        <v>468</v>
      </c>
      <c r="D143">
        <v>2</v>
      </c>
      <c r="E143">
        <v>13.238019592269</v>
      </c>
      <c r="F143">
        <v>172.567041113507</v>
      </c>
    </row>
    <row r="144" spans="1:6" x14ac:dyDescent="0.2">
      <c r="A144">
        <v>273619</v>
      </c>
      <c r="B144" t="s">
        <v>638</v>
      </c>
      <c r="C144" t="s">
        <v>468</v>
      </c>
      <c r="D144">
        <v>2</v>
      </c>
      <c r="E144">
        <v>9.5840521372436296</v>
      </c>
      <c r="F144">
        <v>124.934965360497</v>
      </c>
    </row>
    <row r="145" spans="1:6" x14ac:dyDescent="0.2">
      <c r="A145">
        <v>273813</v>
      </c>
      <c r="B145" t="s">
        <v>639</v>
      </c>
      <c r="C145" t="s">
        <v>468</v>
      </c>
      <c r="D145">
        <v>1</v>
      </c>
      <c r="E145">
        <v>15.559358954411101</v>
      </c>
      <c r="F145">
        <v>202.82735779857299</v>
      </c>
    </row>
    <row r="178" spans="1:6" x14ac:dyDescent="0.2">
      <c r="B178">
        <v>271004</v>
      </c>
      <c r="C178" t="s">
        <v>249</v>
      </c>
      <c r="D178">
        <v>28</v>
      </c>
      <c r="E178">
        <v>2.1156729048793501</v>
      </c>
      <c r="F178">
        <v>27.579307510034301</v>
      </c>
    </row>
    <row r="179" spans="1:6" x14ac:dyDescent="0.2">
      <c r="B179">
        <v>271403</v>
      </c>
      <c r="C179" t="s">
        <v>251</v>
      </c>
      <c r="D179">
        <v>7</v>
      </c>
      <c r="E179">
        <v>1.7684895583323601</v>
      </c>
      <c r="F179">
        <v>23.053524599689801</v>
      </c>
    </row>
    <row r="180" spans="1:6" x14ac:dyDescent="0.2">
      <c r="B180" s="52"/>
      <c r="C180" t="s">
        <v>399</v>
      </c>
      <c r="D180">
        <v>115</v>
      </c>
    </row>
    <row r="181" spans="1:6" x14ac:dyDescent="0.2">
      <c r="A181">
        <v>1</v>
      </c>
      <c r="B181" s="52">
        <v>2</v>
      </c>
      <c r="C181">
        <v>3</v>
      </c>
      <c r="D181">
        <v>4</v>
      </c>
      <c r="E181">
        <v>5</v>
      </c>
      <c r="F181">
        <v>6</v>
      </c>
    </row>
    <row r="183" spans="1:6" x14ac:dyDescent="0.2">
      <c r="A183">
        <v>270000</v>
      </c>
      <c r="B183" t="s">
        <v>313</v>
      </c>
      <c r="C183" t="s">
        <v>409</v>
      </c>
      <c r="D183">
        <v>80</v>
      </c>
      <c r="E183">
        <v>1.8877487934925501</v>
      </c>
      <c r="F183">
        <v>24.608153915170799</v>
      </c>
    </row>
  </sheetData>
  <phoneticPr fontId="1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""&amp;市町村別自殺者集計表!Q7&amp;市町村別自殺者集計表!R7&amp;"年2月暫定値"</f>
        <v>令和5年2月暫定値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令和5年2月暫定値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令和5年2月暫定値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361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15</v>
      </c>
      <c r="E8" s="52">
        <v>1.06063584411764</v>
      </c>
      <c r="F8" s="52">
        <v>13.826145825105</v>
      </c>
      <c r="G8" s="52">
        <v>1</v>
      </c>
      <c r="H8" s="52">
        <v>3</v>
      </c>
      <c r="I8" s="52">
        <v>1</v>
      </c>
      <c r="J8" s="52">
        <v>3</v>
      </c>
      <c r="K8" s="52">
        <v>2</v>
      </c>
      <c r="L8" s="52">
        <v>1</v>
      </c>
      <c r="M8" s="52">
        <v>1</v>
      </c>
      <c r="N8" s="52">
        <v>3</v>
      </c>
      <c r="O8" s="52">
        <v>0</v>
      </c>
      <c r="P8" s="52">
        <v>8</v>
      </c>
      <c r="Q8" s="52">
        <v>7</v>
      </c>
      <c r="R8" s="52">
        <v>0</v>
      </c>
      <c r="S8" s="52">
        <v>5</v>
      </c>
      <c r="T8" s="52">
        <v>10</v>
      </c>
      <c r="U8" s="52">
        <v>0</v>
      </c>
      <c r="V8" s="52">
        <v>10</v>
      </c>
      <c r="W8" s="52">
        <v>3</v>
      </c>
      <c r="X8" s="52">
        <v>0</v>
      </c>
      <c r="Y8" s="52">
        <v>7</v>
      </c>
      <c r="Z8" s="52">
        <v>0</v>
      </c>
      <c r="AA8" s="52">
        <v>0</v>
      </c>
      <c r="AB8" s="52">
        <v>13</v>
      </c>
      <c r="AC8" s="52">
        <v>0</v>
      </c>
      <c r="AD8" s="52">
        <v>0</v>
      </c>
      <c r="AE8" s="52">
        <v>0</v>
      </c>
      <c r="AF8" s="52">
        <v>0</v>
      </c>
      <c r="AG8" s="52">
        <v>2</v>
      </c>
      <c r="AH8" s="52">
        <v>0</v>
      </c>
      <c r="AI8" s="52">
        <v>8</v>
      </c>
      <c r="AJ8" s="52">
        <v>1</v>
      </c>
      <c r="AK8" s="52">
        <v>0</v>
      </c>
      <c r="AL8" s="52">
        <v>2</v>
      </c>
      <c r="AM8" s="52">
        <v>2</v>
      </c>
      <c r="AN8" s="52">
        <v>2</v>
      </c>
      <c r="AO8" s="52">
        <v>0</v>
      </c>
      <c r="AP8" s="52">
        <v>0</v>
      </c>
      <c r="AQ8" s="52">
        <v>0</v>
      </c>
      <c r="AR8" s="52">
        <v>1</v>
      </c>
      <c r="AS8" s="52">
        <v>1</v>
      </c>
      <c r="AT8" s="52">
        <v>1</v>
      </c>
      <c r="AU8" s="52">
        <v>1</v>
      </c>
      <c r="AV8" s="52">
        <v>1</v>
      </c>
      <c r="AW8" s="52">
        <v>0</v>
      </c>
      <c r="AX8" s="52">
        <v>0</v>
      </c>
      <c r="AY8" s="52">
        <v>2</v>
      </c>
      <c r="AZ8" s="52">
        <v>3</v>
      </c>
      <c r="BA8" s="52">
        <v>1</v>
      </c>
      <c r="BB8" s="52">
        <v>4</v>
      </c>
      <c r="BC8" s="52">
        <v>2</v>
      </c>
      <c r="BD8" s="52">
        <v>2</v>
      </c>
      <c r="BE8" s="52">
        <v>4</v>
      </c>
      <c r="BF8" s="52">
        <v>0</v>
      </c>
      <c r="BG8" s="52">
        <v>5</v>
      </c>
      <c r="BH8" s="52">
        <v>1</v>
      </c>
      <c r="BI8" s="52">
        <v>1</v>
      </c>
      <c r="BJ8" s="52">
        <v>0</v>
      </c>
      <c r="BK8" s="52">
        <v>3</v>
      </c>
      <c r="BL8" s="52">
        <v>16</v>
      </c>
      <c r="BM8" s="52">
        <v>2</v>
      </c>
      <c r="BN8" s="52">
        <v>1</v>
      </c>
      <c r="BO8" s="52">
        <v>2</v>
      </c>
      <c r="BP8" s="52">
        <v>0</v>
      </c>
      <c r="BQ8" s="52">
        <v>2</v>
      </c>
      <c r="BR8" s="52">
        <v>0</v>
      </c>
      <c r="BS8" s="52">
        <v>5</v>
      </c>
      <c r="BT8" s="52">
        <v>10</v>
      </c>
      <c r="BU8" s="52">
        <v>0</v>
      </c>
      <c r="BV8" s="52">
        <v>0</v>
      </c>
    </row>
    <row r="9" spans="1:74" s="52" customFormat="1" x14ac:dyDescent="0.2">
      <c r="A9" s="52">
        <v>271063</v>
      </c>
      <c r="B9" s="52" t="s">
        <v>468</v>
      </c>
      <c r="C9" s="52" t="s">
        <v>615</v>
      </c>
      <c r="D9" s="52">
        <v>1</v>
      </c>
      <c r="E9" s="52">
        <v>1.7814515267039599</v>
      </c>
      <c r="F9" s="52">
        <v>23.222493115962301</v>
      </c>
      <c r="G9" s="52">
        <v>0</v>
      </c>
      <c r="H9" s="52">
        <v>1</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1</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271110</v>
      </c>
      <c r="B10" s="52" t="s">
        <v>468</v>
      </c>
      <c r="C10" s="52" t="s">
        <v>618</v>
      </c>
      <c r="D10" s="52">
        <v>2</v>
      </c>
      <c r="E10" s="52">
        <v>5.54708084870337</v>
      </c>
      <c r="F10" s="52">
        <v>72.310161063454601</v>
      </c>
      <c r="G10" s="52">
        <v>1</v>
      </c>
      <c r="H10" s="52">
        <v>1</v>
      </c>
      <c r="I10" s="52">
        <v>0</v>
      </c>
      <c r="J10" s="52">
        <v>0</v>
      </c>
      <c r="K10" s="52">
        <v>0</v>
      </c>
      <c r="L10" s="52">
        <v>0</v>
      </c>
      <c r="M10" s="52">
        <v>0</v>
      </c>
      <c r="N10" s="52">
        <v>0</v>
      </c>
      <c r="O10" s="52">
        <v>0</v>
      </c>
      <c r="P10" s="52">
        <v>0</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1</v>
      </c>
      <c r="AS10" s="52">
        <v>1</v>
      </c>
      <c r="AT10" s="52">
        <v>0</v>
      </c>
      <c r="AU10" s="52">
        <v>0</v>
      </c>
      <c r="AV10" s="52">
        <v>0</v>
      </c>
      <c r="AW10" s="52">
        <v>0</v>
      </c>
      <c r="AX10" s="52">
        <v>0</v>
      </c>
      <c r="AY10" s="52">
        <v>0</v>
      </c>
      <c r="AZ10" s="52">
        <v>0</v>
      </c>
      <c r="BA10" s="52">
        <v>0</v>
      </c>
      <c r="BB10" s="52">
        <v>0</v>
      </c>
      <c r="BC10" s="52">
        <v>1</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271144</v>
      </c>
      <c r="B11" s="52" t="s">
        <v>468</v>
      </c>
      <c r="C11" s="52" t="s">
        <v>620</v>
      </c>
      <c r="D11" s="52">
        <v>2</v>
      </c>
      <c r="E11" s="52">
        <v>2.3096021710260399</v>
      </c>
      <c r="F11" s="52">
        <v>30.107314015160899</v>
      </c>
      <c r="G11" s="52">
        <v>0</v>
      </c>
      <c r="H11" s="52">
        <v>0</v>
      </c>
      <c r="I11" s="52">
        <v>0</v>
      </c>
      <c r="J11" s="52">
        <v>1</v>
      </c>
      <c r="K11" s="52">
        <v>0</v>
      </c>
      <c r="L11" s="52">
        <v>0</v>
      </c>
      <c r="M11" s="52">
        <v>0</v>
      </c>
      <c r="N11" s="52">
        <v>1</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1</v>
      </c>
      <c r="BA11" s="52">
        <v>0</v>
      </c>
      <c r="BB11" s="52">
        <v>1</v>
      </c>
      <c r="BC11" s="52">
        <v>0</v>
      </c>
      <c r="BD11" s="52">
        <v>1</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271161</v>
      </c>
      <c r="B12" s="52" t="s">
        <v>468</v>
      </c>
      <c r="C12" s="52" t="s">
        <v>622</v>
      </c>
      <c r="D12" s="52">
        <v>1</v>
      </c>
      <c r="E12" s="52">
        <v>1.53895874051617</v>
      </c>
      <c r="F12" s="52">
        <v>20.0614264388715</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271187</v>
      </c>
      <c r="B13" s="52" t="s">
        <v>468</v>
      </c>
      <c r="C13" s="52" t="s">
        <v>624</v>
      </c>
      <c r="D13" s="52">
        <v>2</v>
      </c>
      <c r="E13" s="52">
        <v>2.2482014388489202</v>
      </c>
      <c r="F13" s="52">
        <v>29.306911613566299</v>
      </c>
      <c r="G13" s="52">
        <v>0</v>
      </c>
      <c r="H13" s="52">
        <v>0</v>
      </c>
      <c r="I13" s="52">
        <v>1</v>
      </c>
      <c r="J13" s="52">
        <v>1</v>
      </c>
      <c r="K13" s="52">
        <v>0</v>
      </c>
      <c r="L13" s="52">
        <v>0</v>
      </c>
      <c r="M13" s="52">
        <v>0</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1</v>
      </c>
      <c r="BA13" s="52">
        <v>0</v>
      </c>
      <c r="BB13" s="52">
        <v>1</v>
      </c>
      <c r="BC13" s="52">
        <v>0</v>
      </c>
      <c r="BD13" s="52">
        <v>0</v>
      </c>
      <c r="BE13" s="52">
        <v>0</v>
      </c>
      <c r="BF13" s="52">
        <v>0</v>
      </c>
      <c r="BG13" s="52">
        <v>2</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271217</v>
      </c>
      <c r="B14" s="52" t="s">
        <v>468</v>
      </c>
      <c r="C14" s="52" t="s">
        <v>626</v>
      </c>
      <c r="D14" s="52">
        <v>1</v>
      </c>
      <c r="E14" s="52">
        <v>1.4517580790337099</v>
      </c>
      <c r="F14" s="52">
        <v>18.924703530260899</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1</v>
      </c>
      <c r="AW14" s="52">
        <v>0</v>
      </c>
      <c r="AX14" s="52">
        <v>0</v>
      </c>
      <c r="AY14" s="52">
        <v>0</v>
      </c>
      <c r="AZ14" s="52">
        <v>0</v>
      </c>
      <c r="BA14" s="52">
        <v>0</v>
      </c>
      <c r="BB14" s="52">
        <v>0</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271225</v>
      </c>
      <c r="B15" s="52" t="s">
        <v>468</v>
      </c>
      <c r="C15" s="52" t="s">
        <v>627</v>
      </c>
      <c r="D15" s="52">
        <v>1</v>
      </c>
      <c r="E15" s="52">
        <v>2.2630066306094299</v>
      </c>
      <c r="F15" s="52">
        <v>29.499907863301502</v>
      </c>
      <c r="G15" s="52">
        <v>0</v>
      </c>
      <c r="H15" s="52">
        <v>1</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1</v>
      </c>
      <c r="AZ15" s="52">
        <v>0</v>
      </c>
      <c r="BA15" s="52">
        <v>0</v>
      </c>
      <c r="BB15" s="52">
        <v>0</v>
      </c>
      <c r="BC15" s="52">
        <v>0</v>
      </c>
      <c r="BD15" s="52">
        <v>0</v>
      </c>
      <c r="BE15" s="52">
        <v>1</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271233</v>
      </c>
      <c r="B16" s="52" t="s">
        <v>468</v>
      </c>
      <c r="C16" s="52" t="s">
        <v>628</v>
      </c>
      <c r="D16" s="52">
        <v>1</v>
      </c>
      <c r="E16" s="52">
        <v>1.0981287885443201</v>
      </c>
      <c r="F16" s="52">
        <v>14.314893136381301</v>
      </c>
      <c r="G16" s="52">
        <v>0</v>
      </c>
      <c r="H16" s="52">
        <v>0</v>
      </c>
      <c r="I16" s="52">
        <v>0</v>
      </c>
      <c r="J16" s="52">
        <v>1</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1</v>
      </c>
      <c r="BB16" s="52">
        <v>0</v>
      </c>
      <c r="BC16" s="52">
        <v>1</v>
      </c>
      <c r="BD16" s="52">
        <v>0</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271241</v>
      </c>
      <c r="B17" s="52" t="s">
        <v>468</v>
      </c>
      <c r="C17" s="52" t="s">
        <v>645</v>
      </c>
      <c r="D17" s="52">
        <v>2</v>
      </c>
      <c r="E17" s="52">
        <v>3.39893273512117</v>
      </c>
      <c r="F17" s="52">
        <v>44.307516011400999</v>
      </c>
      <c r="G17" s="52">
        <v>0</v>
      </c>
      <c r="H17" s="52">
        <v>0</v>
      </c>
      <c r="I17" s="52">
        <v>0</v>
      </c>
      <c r="J17" s="52">
        <v>0</v>
      </c>
      <c r="K17" s="52">
        <v>0</v>
      </c>
      <c r="L17" s="52">
        <v>0</v>
      </c>
      <c r="M17" s="52">
        <v>1</v>
      </c>
      <c r="N17" s="52">
        <v>1</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1</v>
      </c>
      <c r="AU17" s="52">
        <v>0</v>
      </c>
      <c r="AV17" s="52">
        <v>0</v>
      </c>
      <c r="AW17" s="52">
        <v>0</v>
      </c>
      <c r="AX17" s="52">
        <v>0</v>
      </c>
      <c r="AY17" s="52">
        <v>0</v>
      </c>
      <c r="AZ17" s="52">
        <v>0</v>
      </c>
      <c r="BA17" s="52">
        <v>0</v>
      </c>
      <c r="BB17" s="52">
        <v>1</v>
      </c>
      <c r="BC17" s="52">
        <v>0</v>
      </c>
      <c r="BD17" s="52">
        <v>1</v>
      </c>
      <c r="BE17" s="52">
        <v>1</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271268</v>
      </c>
      <c r="B18" s="52" t="s">
        <v>468</v>
      </c>
      <c r="C18" s="52" t="s">
        <v>630</v>
      </c>
      <c r="D18" s="52">
        <v>1</v>
      </c>
      <c r="E18" s="52">
        <v>0.99990000999899997</v>
      </c>
      <c r="F18" s="52">
        <v>13.0344108446298</v>
      </c>
      <c r="G18" s="52">
        <v>0</v>
      </c>
      <c r="H18" s="52">
        <v>0</v>
      </c>
      <c r="I18" s="52">
        <v>0</v>
      </c>
      <c r="J18" s="52">
        <v>0</v>
      </c>
      <c r="K18" s="52">
        <v>0</v>
      </c>
      <c r="L18" s="52">
        <v>0</v>
      </c>
      <c r="M18" s="52">
        <v>0</v>
      </c>
      <c r="N18" s="52">
        <v>1</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1</v>
      </c>
      <c r="AV18" s="52">
        <v>0</v>
      </c>
      <c r="AW18" s="52">
        <v>0</v>
      </c>
      <c r="AX18" s="52">
        <v>0</v>
      </c>
      <c r="AY18" s="52">
        <v>0</v>
      </c>
      <c r="AZ18" s="52">
        <v>0</v>
      </c>
      <c r="BA18" s="52">
        <v>0</v>
      </c>
      <c r="BB18" s="52">
        <v>0</v>
      </c>
      <c r="BC18" s="52">
        <v>0</v>
      </c>
      <c r="BD18" s="52">
        <v>0</v>
      </c>
      <c r="BE18" s="52">
        <v>0</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271276</v>
      </c>
      <c r="B19" s="52" t="s">
        <v>468</v>
      </c>
      <c r="C19" s="52" t="s">
        <v>641</v>
      </c>
      <c r="D19" s="52">
        <v>1</v>
      </c>
      <c r="E19" s="52">
        <v>1.42182790195075</v>
      </c>
      <c r="F19" s="52">
        <v>18.534542293286499</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1</v>
      </c>
      <c r="AZ19" s="52">
        <v>0</v>
      </c>
      <c r="BA19" s="52">
        <v>0</v>
      </c>
      <c r="BB19" s="52">
        <v>0</v>
      </c>
      <c r="BC19" s="52">
        <v>0</v>
      </c>
      <c r="BD19" s="52">
        <v>0</v>
      </c>
      <c r="BE19" s="52">
        <v>0</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271403</v>
      </c>
      <c r="B20" s="52" t="s">
        <v>173</v>
      </c>
      <c r="C20" s="52" t="s">
        <v>468</v>
      </c>
      <c r="D20" s="52">
        <v>2</v>
      </c>
      <c r="E20" s="52">
        <v>0.46724823496979201</v>
      </c>
      <c r="F20" s="52">
        <v>6.0909144915705102</v>
      </c>
      <c r="G20" s="52">
        <v>0</v>
      </c>
      <c r="H20" s="52">
        <v>0</v>
      </c>
      <c r="I20" s="52">
        <v>1</v>
      </c>
      <c r="J20" s="52">
        <v>0</v>
      </c>
      <c r="K20" s="52">
        <v>0</v>
      </c>
      <c r="L20" s="52">
        <v>0</v>
      </c>
      <c r="M20" s="52">
        <v>0</v>
      </c>
      <c r="N20" s="52">
        <v>1</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1</v>
      </c>
      <c r="AT20" s="52">
        <v>0</v>
      </c>
      <c r="AU20" s="52">
        <v>0</v>
      </c>
      <c r="AV20" s="52">
        <v>0</v>
      </c>
      <c r="AW20" s="52">
        <v>0</v>
      </c>
      <c r="AX20" s="52">
        <v>0</v>
      </c>
      <c r="AY20" s="52">
        <v>0</v>
      </c>
      <c r="AZ20" s="52">
        <v>1</v>
      </c>
      <c r="BA20" s="52">
        <v>0</v>
      </c>
      <c r="BB20" s="52">
        <v>0</v>
      </c>
      <c r="BC20" s="52">
        <v>2</v>
      </c>
      <c r="BD20" s="52">
        <v>0</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271411</v>
      </c>
      <c r="B21" s="52" t="s">
        <v>468</v>
      </c>
      <c r="C21" s="52" t="s">
        <v>632</v>
      </c>
      <c r="D21" s="52">
        <v>2</v>
      </c>
      <c r="E21" s="52">
        <v>2.67665952890792</v>
      </c>
      <c r="F21" s="52">
        <v>34.892168858978302</v>
      </c>
      <c r="G21" s="52">
        <v>0</v>
      </c>
      <c r="H21" s="52">
        <v>0</v>
      </c>
      <c r="I21" s="52">
        <v>1</v>
      </c>
      <c r="J21" s="52">
        <v>0</v>
      </c>
      <c r="K21" s="52">
        <v>0</v>
      </c>
      <c r="L21" s="52">
        <v>0</v>
      </c>
      <c r="M21" s="52">
        <v>0</v>
      </c>
      <c r="N21" s="52">
        <v>1</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1</v>
      </c>
      <c r="AT21" s="52">
        <v>0</v>
      </c>
      <c r="AU21" s="52">
        <v>0</v>
      </c>
      <c r="AV21" s="52">
        <v>0</v>
      </c>
      <c r="AW21" s="52">
        <v>0</v>
      </c>
      <c r="AX21" s="52">
        <v>0</v>
      </c>
      <c r="AY21" s="52">
        <v>0</v>
      </c>
      <c r="AZ21" s="52">
        <v>1</v>
      </c>
      <c r="BA21" s="52">
        <v>0</v>
      </c>
      <c r="BB21" s="52">
        <v>0</v>
      </c>
      <c r="BC21" s="52">
        <v>2</v>
      </c>
      <c r="BD21" s="52">
        <v>0</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272027</v>
      </c>
      <c r="B22" s="52" t="s">
        <v>253</v>
      </c>
      <c r="C22" s="52" t="s">
        <v>468</v>
      </c>
      <c r="D22" s="52">
        <v>1</v>
      </c>
      <c r="E22" s="52">
        <v>1.0148163182464001</v>
      </c>
      <c r="F22" s="52">
        <v>13.2288555771405</v>
      </c>
      <c r="G22" s="52">
        <v>0</v>
      </c>
      <c r="H22" s="52">
        <v>0</v>
      </c>
      <c r="I22" s="52">
        <v>0</v>
      </c>
      <c r="J22" s="52">
        <v>0</v>
      </c>
      <c r="K22" s="52">
        <v>0</v>
      </c>
      <c r="L22" s="52">
        <v>0</v>
      </c>
      <c r="M22" s="52">
        <v>0</v>
      </c>
      <c r="N22" s="52">
        <v>1</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1</v>
      </c>
      <c r="AW22" s="52">
        <v>0</v>
      </c>
      <c r="AX22" s="52">
        <v>0</v>
      </c>
      <c r="AY22" s="52">
        <v>0</v>
      </c>
      <c r="AZ22" s="52">
        <v>0</v>
      </c>
      <c r="BA22" s="52">
        <v>0</v>
      </c>
      <c r="BB22" s="52">
        <v>0</v>
      </c>
      <c r="BC22" s="52">
        <v>0</v>
      </c>
      <c r="BD22" s="52">
        <v>0</v>
      </c>
      <c r="BE22" s="52">
        <v>0</v>
      </c>
      <c r="BF22" s="52">
        <v>1</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272043</v>
      </c>
      <c r="B23" s="52" t="s">
        <v>175</v>
      </c>
      <c r="C23" s="52" t="s">
        <v>468</v>
      </c>
      <c r="D23" s="52">
        <v>2</v>
      </c>
      <c r="E23" s="52">
        <v>3.7089924522003601</v>
      </c>
      <c r="F23" s="52">
        <v>48.349365894754698</v>
      </c>
      <c r="G23" s="52">
        <v>0</v>
      </c>
      <c r="H23" s="52">
        <v>1</v>
      </c>
      <c r="I23" s="52">
        <v>0</v>
      </c>
      <c r="J23" s="52">
        <v>0</v>
      </c>
      <c r="K23" s="52">
        <v>1</v>
      </c>
      <c r="L23" s="52">
        <v>0</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1</v>
      </c>
      <c r="AR23" s="52">
        <v>0</v>
      </c>
      <c r="AS23" s="52">
        <v>0</v>
      </c>
      <c r="AT23" s="52">
        <v>0</v>
      </c>
      <c r="AU23" s="52">
        <v>0</v>
      </c>
      <c r="AV23" s="52">
        <v>0</v>
      </c>
      <c r="AW23" s="52">
        <v>0</v>
      </c>
      <c r="AX23" s="52">
        <v>0</v>
      </c>
      <c r="AY23" s="52">
        <v>0</v>
      </c>
      <c r="AZ23" s="52">
        <v>0</v>
      </c>
      <c r="BA23" s="52">
        <v>0</v>
      </c>
      <c r="BB23" s="52">
        <v>1</v>
      </c>
      <c r="BC23" s="52">
        <v>0</v>
      </c>
      <c r="BD23" s="52">
        <v>0</v>
      </c>
      <c r="BE23" s="52">
        <v>0</v>
      </c>
      <c r="BF23" s="52">
        <v>0</v>
      </c>
      <c r="BG23" s="52">
        <v>0</v>
      </c>
      <c r="BH23" s="52">
        <v>1</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272051</v>
      </c>
      <c r="B24" s="52" t="s">
        <v>176</v>
      </c>
      <c r="C24" s="52" t="s">
        <v>468</v>
      </c>
      <c r="D24" s="52">
        <v>1</v>
      </c>
      <c r="E24" s="52">
        <v>0.50191228580893199</v>
      </c>
      <c r="F24" s="52">
        <v>6.54278515429501</v>
      </c>
      <c r="G24" s="52">
        <v>0</v>
      </c>
      <c r="H24" s="52">
        <v>0</v>
      </c>
      <c r="I24" s="52">
        <v>1</v>
      </c>
      <c r="J24" s="52">
        <v>0</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1</v>
      </c>
      <c r="AX24" s="52">
        <v>0</v>
      </c>
      <c r="AY24" s="52">
        <v>0</v>
      </c>
      <c r="AZ24" s="52">
        <v>0</v>
      </c>
      <c r="BA24" s="52">
        <v>0</v>
      </c>
      <c r="BB24" s="52">
        <v>0</v>
      </c>
      <c r="BC24" s="52">
        <v>0</v>
      </c>
      <c r="BD24" s="52">
        <v>0</v>
      </c>
      <c r="BE24" s="52">
        <v>0</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272078</v>
      </c>
      <c r="B25" s="52" t="s">
        <v>177</v>
      </c>
      <c r="C25" s="52" t="s">
        <v>468</v>
      </c>
      <c r="D25" s="52">
        <v>4</v>
      </c>
      <c r="E25" s="52">
        <v>2.1943418894380802</v>
      </c>
      <c r="F25" s="52">
        <v>28.604813915889299</v>
      </c>
      <c r="G25" s="52">
        <v>0</v>
      </c>
      <c r="H25" s="52">
        <v>0</v>
      </c>
      <c r="I25" s="52">
        <v>1</v>
      </c>
      <c r="J25" s="52">
        <v>0</v>
      </c>
      <c r="K25" s="52">
        <v>1</v>
      </c>
      <c r="L25" s="52">
        <v>0</v>
      </c>
      <c r="M25" s="52">
        <v>1</v>
      </c>
      <c r="N25" s="52">
        <v>1</v>
      </c>
      <c r="O25" s="52">
        <v>0</v>
      </c>
      <c r="P25" s="52">
        <v>2</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2</v>
      </c>
      <c r="AV25" s="52">
        <v>0</v>
      </c>
      <c r="AW25" s="52">
        <v>1</v>
      </c>
      <c r="AX25" s="52">
        <v>0</v>
      </c>
      <c r="AY25" s="52">
        <v>0</v>
      </c>
      <c r="AZ25" s="52">
        <v>0</v>
      </c>
      <c r="BA25" s="52">
        <v>1</v>
      </c>
      <c r="BB25" s="52">
        <v>0</v>
      </c>
      <c r="BC25" s="52">
        <v>0</v>
      </c>
      <c r="BD25" s="52">
        <v>1</v>
      </c>
      <c r="BE25" s="52">
        <v>1</v>
      </c>
      <c r="BF25" s="52">
        <v>0</v>
      </c>
      <c r="BG25" s="52">
        <v>0</v>
      </c>
      <c r="BH25" s="52">
        <v>1</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272108</v>
      </c>
      <c r="B26" s="52" t="s">
        <v>180</v>
      </c>
      <c r="C26" s="52" t="s">
        <v>468</v>
      </c>
      <c r="D26" s="52">
        <v>5</v>
      </c>
      <c r="E26" s="52">
        <v>2.4212254306149399</v>
      </c>
      <c r="F26" s="52">
        <v>31.562402934801899</v>
      </c>
      <c r="G26" s="52">
        <v>0</v>
      </c>
      <c r="H26" s="52">
        <v>1</v>
      </c>
      <c r="I26" s="52">
        <v>0</v>
      </c>
      <c r="J26" s="52">
        <v>0</v>
      </c>
      <c r="K26" s="52">
        <v>2</v>
      </c>
      <c r="L26" s="52">
        <v>1</v>
      </c>
      <c r="M26" s="52">
        <v>0</v>
      </c>
      <c r="N26" s="52">
        <v>1</v>
      </c>
      <c r="O26" s="52">
        <v>0</v>
      </c>
      <c r="P26" s="52">
        <v>3</v>
      </c>
      <c r="Q26" s="52">
        <v>2</v>
      </c>
      <c r="R26" s="52">
        <v>0</v>
      </c>
      <c r="S26" s="52">
        <v>1</v>
      </c>
      <c r="T26" s="52">
        <v>4</v>
      </c>
      <c r="U26" s="52">
        <v>0</v>
      </c>
      <c r="V26" s="52">
        <v>4</v>
      </c>
      <c r="W26" s="52">
        <v>2</v>
      </c>
      <c r="X26" s="52">
        <v>0</v>
      </c>
      <c r="Y26" s="52">
        <v>2</v>
      </c>
      <c r="Z26" s="52">
        <v>0</v>
      </c>
      <c r="AA26" s="52">
        <v>0</v>
      </c>
      <c r="AB26" s="52">
        <v>4</v>
      </c>
      <c r="AC26" s="52">
        <v>1</v>
      </c>
      <c r="AD26" s="52">
        <v>0</v>
      </c>
      <c r="AE26" s="52">
        <v>0</v>
      </c>
      <c r="AF26" s="52">
        <v>0</v>
      </c>
      <c r="AG26" s="52">
        <v>0</v>
      </c>
      <c r="AH26" s="52">
        <v>0</v>
      </c>
      <c r="AI26" s="52">
        <v>2</v>
      </c>
      <c r="AJ26" s="52">
        <v>1</v>
      </c>
      <c r="AK26" s="52">
        <v>0</v>
      </c>
      <c r="AL26" s="52">
        <v>2</v>
      </c>
      <c r="AM26" s="52">
        <v>0</v>
      </c>
      <c r="AN26" s="52">
        <v>0</v>
      </c>
      <c r="AO26" s="52">
        <v>0</v>
      </c>
      <c r="AP26" s="52">
        <v>0</v>
      </c>
      <c r="AQ26" s="52">
        <v>0</v>
      </c>
      <c r="AR26" s="52">
        <v>0</v>
      </c>
      <c r="AS26" s="52">
        <v>0</v>
      </c>
      <c r="AT26" s="52">
        <v>1</v>
      </c>
      <c r="AU26" s="52">
        <v>0</v>
      </c>
      <c r="AV26" s="52">
        <v>1</v>
      </c>
      <c r="AW26" s="52">
        <v>1</v>
      </c>
      <c r="AX26" s="52">
        <v>0</v>
      </c>
      <c r="AY26" s="52">
        <v>0</v>
      </c>
      <c r="AZ26" s="52">
        <v>1</v>
      </c>
      <c r="BA26" s="52">
        <v>1</v>
      </c>
      <c r="BB26" s="52">
        <v>0</v>
      </c>
      <c r="BC26" s="52">
        <v>0</v>
      </c>
      <c r="BD26" s="52">
        <v>2</v>
      </c>
      <c r="BE26" s="52">
        <v>1</v>
      </c>
      <c r="BF26" s="52">
        <v>1</v>
      </c>
      <c r="BG26" s="52">
        <v>0</v>
      </c>
      <c r="BH26" s="52">
        <v>1</v>
      </c>
      <c r="BI26" s="52">
        <v>0</v>
      </c>
      <c r="BJ26" s="52">
        <v>0</v>
      </c>
      <c r="BK26" s="52">
        <v>0</v>
      </c>
      <c r="BL26" s="52">
        <v>7</v>
      </c>
      <c r="BM26" s="52">
        <v>0</v>
      </c>
      <c r="BN26" s="52">
        <v>0</v>
      </c>
      <c r="BO26" s="52">
        <v>0</v>
      </c>
      <c r="BP26" s="52">
        <v>0</v>
      </c>
      <c r="BQ26" s="52">
        <v>1</v>
      </c>
      <c r="BR26" s="52">
        <v>0</v>
      </c>
      <c r="BS26" s="52">
        <v>1</v>
      </c>
      <c r="BT26" s="52">
        <v>4</v>
      </c>
      <c r="BU26" s="52">
        <v>0</v>
      </c>
      <c r="BV26" s="52">
        <v>0</v>
      </c>
    </row>
    <row r="27" spans="1:74" s="52" customFormat="1" x14ac:dyDescent="0.2">
      <c r="A27" s="52">
        <v>272116</v>
      </c>
      <c r="B27" s="52" t="s">
        <v>181</v>
      </c>
      <c r="C27" s="52" t="s">
        <v>468</v>
      </c>
      <c r="D27" s="52">
        <v>2</v>
      </c>
      <c r="E27" s="52">
        <v>1.3563735995442601</v>
      </c>
      <c r="F27" s="52">
        <v>17.681298708344801</v>
      </c>
      <c r="G27" s="52">
        <v>0</v>
      </c>
      <c r="H27" s="52">
        <v>0</v>
      </c>
      <c r="I27" s="52">
        <v>0</v>
      </c>
      <c r="J27" s="52">
        <v>1</v>
      </c>
      <c r="K27" s="52">
        <v>0</v>
      </c>
      <c r="L27" s="52">
        <v>0</v>
      </c>
      <c r="M27" s="52">
        <v>0</v>
      </c>
      <c r="N27" s="52">
        <v>1</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1</v>
      </c>
      <c r="AZ27" s="52">
        <v>0</v>
      </c>
      <c r="BA27" s="52">
        <v>1</v>
      </c>
      <c r="BB27" s="52">
        <v>0</v>
      </c>
      <c r="BC27" s="52">
        <v>1</v>
      </c>
      <c r="BD27" s="52">
        <v>0</v>
      </c>
      <c r="BE27" s="52">
        <v>0</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272124</v>
      </c>
      <c r="B28" s="52" t="s">
        <v>182</v>
      </c>
      <c r="C28" s="52" t="s">
        <v>468</v>
      </c>
      <c r="D28" s="52">
        <v>2</v>
      </c>
      <c r="E28" s="52">
        <v>1.459928609491</v>
      </c>
      <c r="F28" s="52">
        <v>19.031212230864799</v>
      </c>
      <c r="G28" s="52">
        <v>0</v>
      </c>
      <c r="H28" s="52">
        <v>0</v>
      </c>
      <c r="I28" s="52">
        <v>0</v>
      </c>
      <c r="J28" s="52">
        <v>0</v>
      </c>
      <c r="K28" s="52">
        <v>0</v>
      </c>
      <c r="L28" s="52">
        <v>1</v>
      </c>
      <c r="M28" s="52">
        <v>0</v>
      </c>
      <c r="N28" s="52">
        <v>1</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1</v>
      </c>
      <c r="AR28" s="52">
        <v>0</v>
      </c>
      <c r="AS28" s="52">
        <v>0</v>
      </c>
      <c r="AT28" s="52">
        <v>1</v>
      </c>
      <c r="AU28" s="52">
        <v>0</v>
      </c>
      <c r="AV28" s="52">
        <v>0</v>
      </c>
      <c r="AW28" s="52">
        <v>0</v>
      </c>
      <c r="AX28" s="52">
        <v>0</v>
      </c>
      <c r="AY28" s="52">
        <v>0</v>
      </c>
      <c r="AZ28" s="52">
        <v>0</v>
      </c>
      <c r="BA28" s="52">
        <v>0</v>
      </c>
      <c r="BB28" s="52">
        <v>0</v>
      </c>
      <c r="BC28" s="52">
        <v>0</v>
      </c>
      <c r="BD28" s="52">
        <v>0</v>
      </c>
      <c r="BE28" s="52">
        <v>1</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272141</v>
      </c>
      <c r="B29" s="52" t="s">
        <v>272</v>
      </c>
      <c r="C29" s="52" t="s">
        <v>468</v>
      </c>
      <c r="D29" s="52">
        <v>1</v>
      </c>
      <c r="E29" s="52">
        <v>1.7502712920502701</v>
      </c>
      <c r="F29" s="52">
        <v>22.8160364856553</v>
      </c>
      <c r="G29" s="52">
        <v>0</v>
      </c>
      <c r="H29" s="52">
        <v>0</v>
      </c>
      <c r="I29" s="52">
        <v>0</v>
      </c>
      <c r="J29" s="52">
        <v>0</v>
      </c>
      <c r="K29" s="52">
        <v>0</v>
      </c>
      <c r="L29" s="52">
        <v>0</v>
      </c>
      <c r="M29" s="52">
        <v>1</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1</v>
      </c>
      <c r="AU29" s="52">
        <v>0</v>
      </c>
      <c r="AV29" s="52">
        <v>0</v>
      </c>
      <c r="AW29" s="52">
        <v>0</v>
      </c>
      <c r="AX29" s="52">
        <v>0</v>
      </c>
      <c r="AY29" s="52">
        <v>0</v>
      </c>
      <c r="AZ29" s="52">
        <v>0</v>
      </c>
      <c r="BA29" s="52">
        <v>0</v>
      </c>
      <c r="BB29" s="52">
        <v>0</v>
      </c>
      <c r="BC29" s="52">
        <v>0</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272167</v>
      </c>
      <c r="B30" s="52" t="s">
        <v>185</v>
      </c>
      <c r="C30" s="52" t="s">
        <v>468</v>
      </c>
      <c r="D30" s="52">
        <v>1</v>
      </c>
      <c r="E30" s="52">
        <v>1.8824238088963301</v>
      </c>
      <c r="F30" s="52">
        <v>24.538738937398701</v>
      </c>
      <c r="G30" s="52">
        <v>0</v>
      </c>
      <c r="H30" s="52">
        <v>0</v>
      </c>
      <c r="I30" s="52">
        <v>0</v>
      </c>
      <c r="J30" s="52">
        <v>0</v>
      </c>
      <c r="K30" s="52">
        <v>0</v>
      </c>
      <c r="L30" s="52">
        <v>0</v>
      </c>
      <c r="M30" s="52">
        <v>1</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1</v>
      </c>
      <c r="AR30" s="52">
        <v>0</v>
      </c>
      <c r="AS30" s="52">
        <v>0</v>
      </c>
      <c r="AT30" s="52">
        <v>0</v>
      </c>
      <c r="AU30" s="52">
        <v>0</v>
      </c>
      <c r="AV30" s="52">
        <v>0</v>
      </c>
      <c r="AW30" s="52">
        <v>0</v>
      </c>
      <c r="AX30" s="52">
        <v>0</v>
      </c>
      <c r="AY30" s="52">
        <v>0</v>
      </c>
      <c r="AZ30" s="52">
        <v>0</v>
      </c>
      <c r="BA30" s="52">
        <v>0</v>
      </c>
      <c r="BB30" s="52">
        <v>0</v>
      </c>
      <c r="BC30" s="52">
        <v>0</v>
      </c>
      <c r="BD30" s="52">
        <v>0</v>
      </c>
      <c r="BE30" s="52">
        <v>0</v>
      </c>
      <c r="BF30" s="52">
        <v>0</v>
      </c>
      <c r="BG30" s="52">
        <v>0</v>
      </c>
      <c r="BH30" s="52">
        <v>1</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272183</v>
      </c>
      <c r="B31" s="52" t="s">
        <v>187</v>
      </c>
      <c r="C31" s="52" t="s">
        <v>468</v>
      </c>
      <c r="D31" s="52">
        <v>1</v>
      </c>
      <c r="E31" s="52">
        <v>1.66168162180126</v>
      </c>
      <c r="F31" s="52">
        <v>21.6612068556236</v>
      </c>
      <c r="G31" s="52">
        <v>0</v>
      </c>
      <c r="H31" s="52">
        <v>0</v>
      </c>
      <c r="I31" s="52">
        <v>0</v>
      </c>
      <c r="J31" s="52">
        <v>0</v>
      </c>
      <c r="K31" s="52">
        <v>0</v>
      </c>
      <c r="L31" s="52">
        <v>0</v>
      </c>
      <c r="M31" s="52">
        <v>1</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1</v>
      </c>
      <c r="AU31" s="52">
        <v>0</v>
      </c>
      <c r="AV31" s="52">
        <v>0</v>
      </c>
      <c r="AW31" s="52">
        <v>0</v>
      </c>
      <c r="AX31" s="52">
        <v>0</v>
      </c>
      <c r="AY31" s="52">
        <v>0</v>
      </c>
      <c r="AZ31" s="52">
        <v>0</v>
      </c>
      <c r="BA31" s="52">
        <v>0</v>
      </c>
      <c r="BB31" s="52">
        <v>0</v>
      </c>
      <c r="BC31" s="52">
        <v>0</v>
      </c>
      <c r="BD31" s="52">
        <v>1</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272213</v>
      </c>
      <c r="B32" s="52" t="s">
        <v>281</v>
      </c>
      <c r="C32" s="52" t="s">
        <v>468</v>
      </c>
      <c r="D32" s="52">
        <v>1</v>
      </c>
      <c r="E32" s="52">
        <v>2.8595939376608501</v>
      </c>
      <c r="F32" s="52">
        <v>37.276849544507499</v>
      </c>
      <c r="G32" s="52">
        <v>0</v>
      </c>
      <c r="H32" s="52">
        <v>0</v>
      </c>
      <c r="I32" s="52">
        <v>0</v>
      </c>
      <c r="J32" s="52">
        <v>0</v>
      </c>
      <c r="K32" s="52">
        <v>1</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1</v>
      </c>
      <c r="AS32" s="52">
        <v>0</v>
      </c>
      <c r="AT32" s="52">
        <v>0</v>
      </c>
      <c r="AU32" s="52">
        <v>0</v>
      </c>
      <c r="AV32" s="52">
        <v>0</v>
      </c>
      <c r="AW32" s="52">
        <v>0</v>
      </c>
      <c r="AX32" s="52">
        <v>0</v>
      </c>
      <c r="AY32" s="52">
        <v>0</v>
      </c>
      <c r="AZ32" s="52">
        <v>0</v>
      </c>
      <c r="BA32" s="52">
        <v>0</v>
      </c>
      <c r="BB32" s="52">
        <v>0</v>
      </c>
      <c r="BC32" s="52">
        <v>1</v>
      </c>
      <c r="BD32" s="52">
        <v>0</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272230</v>
      </c>
      <c r="B33" s="52" t="s">
        <v>171</v>
      </c>
      <c r="C33" s="52" t="s">
        <v>468</v>
      </c>
      <c r="D33" s="52">
        <v>2</v>
      </c>
      <c r="E33" s="52">
        <v>3.3387309483665302</v>
      </c>
      <c r="F33" s="52">
        <v>43.522742719777902</v>
      </c>
      <c r="G33" s="52">
        <v>0</v>
      </c>
      <c r="H33" s="52">
        <v>0</v>
      </c>
      <c r="I33" s="52">
        <v>0</v>
      </c>
      <c r="J33" s="52">
        <v>1</v>
      </c>
      <c r="K33" s="52">
        <v>0</v>
      </c>
      <c r="L33" s="52">
        <v>0</v>
      </c>
      <c r="M33" s="52">
        <v>1</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1</v>
      </c>
      <c r="AS33" s="52">
        <v>0</v>
      </c>
      <c r="AT33" s="52">
        <v>0</v>
      </c>
      <c r="AU33" s="52">
        <v>0</v>
      </c>
      <c r="AV33" s="52">
        <v>0</v>
      </c>
      <c r="AW33" s="52">
        <v>0</v>
      </c>
      <c r="AX33" s="52">
        <v>1</v>
      </c>
      <c r="AY33" s="52">
        <v>0</v>
      </c>
      <c r="AZ33" s="52">
        <v>0</v>
      </c>
      <c r="BA33" s="52">
        <v>0</v>
      </c>
      <c r="BB33" s="52">
        <v>0</v>
      </c>
      <c r="BC33" s="52">
        <v>0</v>
      </c>
      <c r="BD33" s="52">
        <v>0</v>
      </c>
      <c r="BE33" s="52">
        <v>0</v>
      </c>
      <c r="BF33" s="52">
        <v>0</v>
      </c>
      <c r="BG33" s="52">
        <v>0</v>
      </c>
      <c r="BH33" s="52">
        <v>1</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x14ac:dyDescent="0.2">
      <c r="A34">
        <v>272248</v>
      </c>
      <c r="B34" t="s">
        <v>190</v>
      </c>
      <c r="C34" t="s">
        <v>468</v>
      </c>
      <c r="D34">
        <v>1</v>
      </c>
      <c r="E34">
        <v>2.2854530910753099</v>
      </c>
      <c r="F34">
        <v>29.7925135086602</v>
      </c>
      <c r="G34">
        <v>0</v>
      </c>
      <c r="H34">
        <v>0</v>
      </c>
      <c r="I34">
        <v>0</v>
      </c>
      <c r="J34">
        <v>0</v>
      </c>
      <c r="K34">
        <v>1</v>
      </c>
      <c r="L34">
        <v>0</v>
      </c>
      <c r="M34">
        <v>0</v>
      </c>
      <c r="N34">
        <v>0</v>
      </c>
      <c r="O34">
        <v>0</v>
      </c>
      <c r="P34">
        <v>1</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0</v>
      </c>
      <c r="AQ34">
        <v>0</v>
      </c>
      <c r="AR34">
        <v>0</v>
      </c>
      <c r="AS34">
        <v>0</v>
      </c>
      <c r="AT34">
        <v>0</v>
      </c>
      <c r="AU34">
        <v>0</v>
      </c>
      <c r="AV34">
        <v>1</v>
      </c>
      <c r="AW34">
        <v>0</v>
      </c>
      <c r="AX34">
        <v>0</v>
      </c>
      <c r="AY34">
        <v>0</v>
      </c>
      <c r="AZ34">
        <v>0</v>
      </c>
      <c r="BA34">
        <v>0</v>
      </c>
      <c r="BB34">
        <v>0</v>
      </c>
      <c r="BC34">
        <v>0</v>
      </c>
      <c r="BD34">
        <v>0</v>
      </c>
      <c r="BE34">
        <v>0</v>
      </c>
      <c r="BF34">
        <v>0</v>
      </c>
      <c r="BG34">
        <v>1</v>
      </c>
      <c r="BH34">
        <v>0</v>
      </c>
      <c r="BI34">
        <v>0</v>
      </c>
      <c r="BJ34">
        <v>0</v>
      </c>
      <c r="BK34" t="s">
        <v>170</v>
      </c>
      <c r="BL34" t="s">
        <v>170</v>
      </c>
      <c r="BM34" t="s">
        <v>170</v>
      </c>
      <c r="BN34" t="s">
        <v>170</v>
      </c>
      <c r="BO34" t="s">
        <v>170</v>
      </c>
      <c r="BP34" t="s">
        <v>170</v>
      </c>
      <c r="BQ34" t="s">
        <v>170</v>
      </c>
      <c r="BR34" t="s">
        <v>170</v>
      </c>
      <c r="BS34" t="s">
        <v>170</v>
      </c>
      <c r="BT34" t="s">
        <v>170</v>
      </c>
      <c r="BU34" t="s">
        <v>170</v>
      </c>
      <c r="BV34">
        <v>0</v>
      </c>
    </row>
    <row r="35" spans="1:74" x14ac:dyDescent="0.2">
      <c r="A35">
        <v>272264</v>
      </c>
      <c r="B35" t="s">
        <v>192</v>
      </c>
      <c r="C35" t="s">
        <v>468</v>
      </c>
      <c r="D35">
        <v>1</v>
      </c>
      <c r="E35">
        <v>3.0125926372235901</v>
      </c>
      <c r="F35">
        <v>39.271296878093302</v>
      </c>
      <c r="G35">
        <v>0</v>
      </c>
      <c r="H35">
        <v>1</v>
      </c>
      <c r="I35">
        <v>0</v>
      </c>
      <c r="J35">
        <v>0</v>
      </c>
      <c r="K35">
        <v>0</v>
      </c>
      <c r="L35">
        <v>0</v>
      </c>
      <c r="M35">
        <v>0</v>
      </c>
      <c r="N35">
        <v>0</v>
      </c>
      <c r="O35">
        <v>0</v>
      </c>
      <c r="P35">
        <v>1</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1</v>
      </c>
      <c r="AQ35">
        <v>0</v>
      </c>
      <c r="AR35">
        <v>0</v>
      </c>
      <c r="AS35">
        <v>0</v>
      </c>
      <c r="AT35">
        <v>0</v>
      </c>
      <c r="AU35">
        <v>0</v>
      </c>
      <c r="AV35">
        <v>0</v>
      </c>
      <c r="AW35">
        <v>0</v>
      </c>
      <c r="AX35">
        <v>0</v>
      </c>
      <c r="AY35">
        <v>0</v>
      </c>
      <c r="AZ35">
        <v>0</v>
      </c>
      <c r="BA35">
        <v>0</v>
      </c>
      <c r="BB35">
        <v>0</v>
      </c>
      <c r="BC35">
        <v>0</v>
      </c>
      <c r="BD35">
        <v>0</v>
      </c>
      <c r="BE35">
        <v>0</v>
      </c>
      <c r="BF35">
        <v>1</v>
      </c>
      <c r="BG35">
        <v>0</v>
      </c>
      <c r="BH35">
        <v>0</v>
      </c>
      <c r="BI35">
        <v>0</v>
      </c>
      <c r="BJ35">
        <v>0</v>
      </c>
      <c r="BK35" t="s">
        <v>170</v>
      </c>
      <c r="BL35" t="s">
        <v>170</v>
      </c>
      <c r="BM35" t="s">
        <v>170</v>
      </c>
      <c r="BN35" t="s">
        <v>170</v>
      </c>
      <c r="BO35" t="s">
        <v>170</v>
      </c>
      <c r="BP35" t="s">
        <v>170</v>
      </c>
      <c r="BQ35" t="s">
        <v>170</v>
      </c>
      <c r="BR35" t="s">
        <v>170</v>
      </c>
      <c r="BS35" t="s">
        <v>170</v>
      </c>
      <c r="BT35" t="s">
        <v>170</v>
      </c>
      <c r="BU35" t="s">
        <v>170</v>
      </c>
      <c r="BV35">
        <v>0</v>
      </c>
    </row>
    <row r="36" spans="1:74" x14ac:dyDescent="0.2">
      <c r="A36">
        <v>272329</v>
      </c>
      <c r="B36" t="s">
        <v>198</v>
      </c>
      <c r="C36" t="s">
        <v>468</v>
      </c>
      <c r="D36">
        <v>1</v>
      </c>
      <c r="E36">
        <v>3.7027437331062298</v>
      </c>
      <c r="F36">
        <v>48.267909377991899</v>
      </c>
      <c r="G36">
        <v>0</v>
      </c>
      <c r="H36">
        <v>0</v>
      </c>
      <c r="I36">
        <v>0</v>
      </c>
      <c r="J36">
        <v>0</v>
      </c>
      <c r="K36">
        <v>1</v>
      </c>
      <c r="L36">
        <v>0</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v>0</v>
      </c>
      <c r="AQ36">
        <v>0</v>
      </c>
      <c r="AR36">
        <v>0</v>
      </c>
      <c r="AS36">
        <v>0</v>
      </c>
      <c r="AT36">
        <v>0</v>
      </c>
      <c r="AU36">
        <v>0</v>
      </c>
      <c r="AV36">
        <v>0</v>
      </c>
      <c r="AW36">
        <v>0</v>
      </c>
      <c r="AX36">
        <v>0</v>
      </c>
      <c r="AY36">
        <v>0</v>
      </c>
      <c r="AZ36">
        <v>0</v>
      </c>
      <c r="BA36">
        <v>0</v>
      </c>
      <c r="BB36">
        <v>1</v>
      </c>
      <c r="BC36">
        <v>0</v>
      </c>
      <c r="BD36">
        <v>0</v>
      </c>
      <c r="BE36">
        <v>0</v>
      </c>
      <c r="BF36">
        <v>0</v>
      </c>
      <c r="BG36">
        <v>0</v>
      </c>
      <c r="BH36">
        <v>0</v>
      </c>
      <c r="BI36">
        <v>1</v>
      </c>
      <c r="BJ36">
        <v>0</v>
      </c>
      <c r="BK36" t="s">
        <v>170</v>
      </c>
      <c r="BL36" t="s">
        <v>170</v>
      </c>
      <c r="BM36" t="s">
        <v>170</v>
      </c>
      <c r="BN36" t="s">
        <v>170</v>
      </c>
      <c r="BO36" t="s">
        <v>170</v>
      </c>
      <c r="BP36" t="s">
        <v>170</v>
      </c>
      <c r="BQ36" t="s">
        <v>170</v>
      </c>
      <c r="BR36" t="s">
        <v>170</v>
      </c>
      <c r="BS36" t="s">
        <v>170</v>
      </c>
      <c r="BT36" t="s">
        <v>170</v>
      </c>
      <c r="BU36" t="s">
        <v>170</v>
      </c>
      <c r="BV36">
        <v>0</v>
      </c>
    </row>
    <row r="37" spans="1:74" x14ac:dyDescent="0.2">
      <c r="A37">
        <v>273627</v>
      </c>
      <c r="B37" t="s">
        <v>651</v>
      </c>
      <c r="C37" t="s">
        <v>468</v>
      </c>
      <c r="D37">
        <v>1</v>
      </c>
      <c r="E37">
        <v>23.304591004427898</v>
      </c>
      <c r="F37">
        <v>303.79198987914901</v>
      </c>
      <c r="G37">
        <v>0</v>
      </c>
      <c r="H37">
        <v>0</v>
      </c>
      <c r="I37">
        <v>0</v>
      </c>
      <c r="J37">
        <v>0</v>
      </c>
      <c r="K37">
        <v>0</v>
      </c>
      <c r="L37">
        <v>1</v>
      </c>
      <c r="M37">
        <v>0</v>
      </c>
      <c r="N37">
        <v>0</v>
      </c>
      <c r="O37">
        <v>0</v>
      </c>
      <c r="P37">
        <v>1</v>
      </c>
      <c r="Q37">
        <v>0</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v>0</v>
      </c>
      <c r="AQ37">
        <v>0</v>
      </c>
      <c r="AR37">
        <v>0</v>
      </c>
      <c r="AS37">
        <v>0</v>
      </c>
      <c r="AT37">
        <v>0</v>
      </c>
      <c r="AU37">
        <v>0</v>
      </c>
      <c r="AV37">
        <v>0</v>
      </c>
      <c r="AW37">
        <v>0</v>
      </c>
      <c r="AX37">
        <v>0</v>
      </c>
      <c r="AY37">
        <v>1</v>
      </c>
      <c r="AZ37">
        <v>0</v>
      </c>
      <c r="BA37">
        <v>0</v>
      </c>
      <c r="BB37">
        <v>0</v>
      </c>
      <c r="BC37">
        <v>0</v>
      </c>
      <c r="BD37">
        <v>0</v>
      </c>
      <c r="BE37">
        <v>0</v>
      </c>
      <c r="BF37">
        <v>1</v>
      </c>
      <c r="BG37">
        <v>0</v>
      </c>
      <c r="BH37">
        <v>0</v>
      </c>
      <c r="BI37">
        <v>0</v>
      </c>
      <c r="BJ37">
        <v>0</v>
      </c>
      <c r="BK37" t="s">
        <v>170</v>
      </c>
      <c r="BL37" t="s">
        <v>170</v>
      </c>
      <c r="BM37" t="s">
        <v>170</v>
      </c>
      <c r="BN37" t="s">
        <v>170</v>
      </c>
      <c r="BO37" t="s">
        <v>170</v>
      </c>
      <c r="BP37" t="s">
        <v>170</v>
      </c>
      <c r="BQ37" t="s">
        <v>170</v>
      </c>
      <c r="BR37" t="s">
        <v>170</v>
      </c>
      <c r="BS37" t="s">
        <v>170</v>
      </c>
      <c r="BT37" t="s">
        <v>170</v>
      </c>
      <c r="BU37" t="s">
        <v>170</v>
      </c>
      <c r="BV37">
        <v>0</v>
      </c>
    </row>
    <row r="38" spans="1:74" x14ac:dyDescent="0.2">
      <c r="A38">
        <v>273813</v>
      </c>
      <c r="B38" t="s">
        <v>639</v>
      </c>
      <c r="C38" t="s">
        <v>468</v>
      </c>
      <c r="D38">
        <v>1</v>
      </c>
      <c r="E38">
        <v>15.112588786459099</v>
      </c>
      <c r="F38">
        <v>197.003389537771</v>
      </c>
      <c r="G38">
        <v>0</v>
      </c>
      <c r="H38">
        <v>0</v>
      </c>
      <c r="I38">
        <v>0</v>
      </c>
      <c r="J38">
        <v>0</v>
      </c>
      <c r="K38">
        <v>0</v>
      </c>
      <c r="L38">
        <v>1</v>
      </c>
      <c r="M38">
        <v>0</v>
      </c>
      <c r="N38">
        <v>0</v>
      </c>
      <c r="O38">
        <v>0</v>
      </c>
      <c r="P38">
        <v>1</v>
      </c>
      <c r="Q38">
        <v>0</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v>0</v>
      </c>
      <c r="AQ38">
        <v>0</v>
      </c>
      <c r="AR38">
        <v>0</v>
      </c>
      <c r="AS38">
        <v>0</v>
      </c>
      <c r="AT38">
        <v>0</v>
      </c>
      <c r="AU38">
        <v>0</v>
      </c>
      <c r="AV38">
        <v>1</v>
      </c>
      <c r="AW38">
        <v>0</v>
      </c>
      <c r="AX38">
        <v>0</v>
      </c>
      <c r="AY38">
        <v>0</v>
      </c>
      <c r="AZ38">
        <v>0</v>
      </c>
      <c r="BA38">
        <v>0</v>
      </c>
      <c r="BB38">
        <v>0</v>
      </c>
      <c r="BC38">
        <v>1</v>
      </c>
      <c r="BD38">
        <v>0</v>
      </c>
      <c r="BE38">
        <v>0</v>
      </c>
      <c r="BF38">
        <v>0</v>
      </c>
      <c r="BG38">
        <v>0</v>
      </c>
      <c r="BH38">
        <v>0</v>
      </c>
      <c r="BI38">
        <v>0</v>
      </c>
      <c r="BJ38">
        <v>0</v>
      </c>
      <c r="BK38" t="s">
        <v>170</v>
      </c>
      <c r="BL38" t="s">
        <v>170</v>
      </c>
      <c r="BM38" t="s">
        <v>170</v>
      </c>
      <c r="BN38" t="s">
        <v>170</v>
      </c>
      <c r="BO38" t="s">
        <v>170</v>
      </c>
      <c r="BP38" t="s">
        <v>170</v>
      </c>
      <c r="BQ38" t="s">
        <v>170</v>
      </c>
      <c r="BR38" t="s">
        <v>170</v>
      </c>
      <c r="BS38" t="s">
        <v>170</v>
      </c>
      <c r="BT38" t="s">
        <v>170</v>
      </c>
      <c r="BU38" t="s">
        <v>170</v>
      </c>
      <c r="BV38">
        <v>0</v>
      </c>
    </row>
    <row r="85" spans="1:75" x14ac:dyDescent="0.2">
      <c r="B85" s="52">
        <v>271004</v>
      </c>
      <c r="C85" t="s">
        <v>397</v>
      </c>
      <c r="D85">
        <f>IFERROR(VLOOKUP($B85,$A$8:$BW$70,D$88,FALSE),0)</f>
        <v>15</v>
      </c>
      <c r="E85">
        <f t="shared" ref="E85:BP85" si="0">IFERROR(VLOOKUP($B85,$A$8:$BW$70,E88,FALSE),0)</f>
        <v>1.06063584411764</v>
      </c>
      <c r="F85">
        <f t="shared" si="0"/>
        <v>13.826145825105</v>
      </c>
      <c r="G85">
        <f t="shared" si="0"/>
        <v>1</v>
      </c>
      <c r="H85">
        <f t="shared" si="0"/>
        <v>3</v>
      </c>
      <c r="I85">
        <f t="shared" si="0"/>
        <v>1</v>
      </c>
      <c r="J85">
        <f t="shared" si="0"/>
        <v>3</v>
      </c>
      <c r="K85">
        <f t="shared" si="0"/>
        <v>2</v>
      </c>
      <c r="L85">
        <f t="shared" si="0"/>
        <v>1</v>
      </c>
      <c r="M85">
        <f t="shared" si="0"/>
        <v>1</v>
      </c>
      <c r="N85">
        <f t="shared" si="0"/>
        <v>3</v>
      </c>
      <c r="O85">
        <f t="shared" si="0"/>
        <v>0</v>
      </c>
      <c r="P85">
        <f t="shared" si="0"/>
        <v>8</v>
      </c>
      <c r="Q85">
        <f t="shared" si="0"/>
        <v>7</v>
      </c>
      <c r="R85">
        <f t="shared" si="0"/>
        <v>0</v>
      </c>
      <c r="S85">
        <f t="shared" si="0"/>
        <v>5</v>
      </c>
      <c r="T85">
        <f t="shared" si="0"/>
        <v>10</v>
      </c>
      <c r="U85">
        <f t="shared" si="0"/>
        <v>0</v>
      </c>
      <c r="V85">
        <f t="shared" si="0"/>
        <v>10</v>
      </c>
      <c r="W85">
        <f t="shared" si="0"/>
        <v>3</v>
      </c>
      <c r="X85">
        <f t="shared" si="0"/>
        <v>0</v>
      </c>
      <c r="Y85">
        <f t="shared" si="0"/>
        <v>7</v>
      </c>
      <c r="Z85">
        <f t="shared" si="0"/>
        <v>0</v>
      </c>
      <c r="AA85">
        <f t="shared" si="0"/>
        <v>0</v>
      </c>
      <c r="AB85">
        <f t="shared" si="0"/>
        <v>13</v>
      </c>
      <c r="AC85">
        <f t="shared" si="0"/>
        <v>0</v>
      </c>
      <c r="AD85">
        <f t="shared" si="0"/>
        <v>0</v>
      </c>
      <c r="AE85">
        <f t="shared" si="0"/>
        <v>0</v>
      </c>
      <c r="AF85">
        <f t="shared" si="0"/>
        <v>0</v>
      </c>
      <c r="AG85">
        <f t="shared" si="0"/>
        <v>2</v>
      </c>
      <c r="AH85">
        <f t="shared" si="0"/>
        <v>0</v>
      </c>
      <c r="AI85">
        <f t="shared" si="0"/>
        <v>8</v>
      </c>
      <c r="AJ85">
        <f t="shared" si="0"/>
        <v>1</v>
      </c>
      <c r="AK85">
        <f t="shared" si="0"/>
        <v>0</v>
      </c>
      <c r="AL85">
        <f t="shared" si="0"/>
        <v>2</v>
      </c>
      <c r="AM85">
        <f t="shared" si="0"/>
        <v>2</v>
      </c>
      <c r="AN85">
        <f t="shared" si="0"/>
        <v>2</v>
      </c>
      <c r="AO85">
        <f t="shared" si="0"/>
        <v>0</v>
      </c>
      <c r="AP85">
        <f t="shared" si="0"/>
        <v>0</v>
      </c>
      <c r="AQ85">
        <f t="shared" si="0"/>
        <v>0</v>
      </c>
      <c r="AR85">
        <f t="shared" si="0"/>
        <v>1</v>
      </c>
      <c r="AS85">
        <f t="shared" si="0"/>
        <v>1</v>
      </c>
      <c r="AT85">
        <f t="shared" si="0"/>
        <v>1</v>
      </c>
      <c r="AU85">
        <f t="shared" si="0"/>
        <v>1</v>
      </c>
      <c r="AV85">
        <f t="shared" si="0"/>
        <v>1</v>
      </c>
      <c r="AW85">
        <f t="shared" si="0"/>
        <v>0</v>
      </c>
      <c r="AX85">
        <f t="shared" si="0"/>
        <v>0</v>
      </c>
      <c r="AY85">
        <f t="shared" si="0"/>
        <v>2</v>
      </c>
      <c r="AZ85">
        <f t="shared" si="0"/>
        <v>3</v>
      </c>
      <c r="BA85">
        <f t="shared" si="0"/>
        <v>1</v>
      </c>
      <c r="BB85">
        <f t="shared" si="0"/>
        <v>4</v>
      </c>
      <c r="BC85">
        <f t="shared" si="0"/>
        <v>2</v>
      </c>
      <c r="BD85">
        <f t="shared" si="0"/>
        <v>2</v>
      </c>
      <c r="BE85">
        <f t="shared" si="0"/>
        <v>4</v>
      </c>
      <c r="BF85">
        <f t="shared" si="0"/>
        <v>0</v>
      </c>
      <c r="BG85">
        <f t="shared" si="0"/>
        <v>5</v>
      </c>
      <c r="BH85">
        <f t="shared" si="0"/>
        <v>1</v>
      </c>
      <c r="BI85">
        <f t="shared" si="0"/>
        <v>1</v>
      </c>
      <c r="BJ85">
        <f t="shared" si="0"/>
        <v>0</v>
      </c>
      <c r="BK85">
        <f t="shared" si="0"/>
        <v>3</v>
      </c>
      <c r="BL85">
        <f t="shared" si="0"/>
        <v>16</v>
      </c>
      <c r="BM85">
        <f t="shared" si="0"/>
        <v>2</v>
      </c>
      <c r="BN85">
        <f t="shared" si="0"/>
        <v>1</v>
      </c>
      <c r="BO85">
        <f t="shared" si="0"/>
        <v>2</v>
      </c>
      <c r="BP85">
        <f t="shared" si="0"/>
        <v>0</v>
      </c>
      <c r="BQ85">
        <f t="shared" ref="BQ85:BW85" si="1">IFERROR(VLOOKUP($B85,$A$8:$BW$70,BQ88,FALSE),0)</f>
        <v>2</v>
      </c>
      <c r="BR85">
        <f t="shared" si="1"/>
        <v>0</v>
      </c>
      <c r="BS85">
        <f t="shared" si="1"/>
        <v>5</v>
      </c>
      <c r="BT85">
        <f t="shared" si="1"/>
        <v>10</v>
      </c>
      <c r="BU85">
        <f t="shared" si="1"/>
        <v>0</v>
      </c>
      <c r="BV85">
        <f t="shared" si="1"/>
        <v>0</v>
      </c>
      <c r="BW85">
        <f t="shared" si="1"/>
        <v>0</v>
      </c>
    </row>
    <row r="86" spans="1:75" x14ac:dyDescent="0.2">
      <c r="B86" s="52">
        <v>271403</v>
      </c>
      <c r="C86" t="s">
        <v>398</v>
      </c>
      <c r="D86">
        <f>IFERROR(VLOOKUP($B86,$A$8:$BW$70,D$88,FALSE),0)</f>
        <v>2</v>
      </c>
      <c r="E86">
        <f t="shared" ref="E86:BP86" si="2">IFERROR(VLOOKUP($B86,$A$8:$BW$70,E$88,FALSE),0)</f>
        <v>0.46724823496979201</v>
      </c>
      <c r="F86">
        <f t="shared" si="2"/>
        <v>6.0909144915705102</v>
      </c>
      <c r="G86">
        <f t="shared" si="2"/>
        <v>0</v>
      </c>
      <c r="H86">
        <f t="shared" si="2"/>
        <v>0</v>
      </c>
      <c r="I86">
        <f t="shared" si="2"/>
        <v>1</v>
      </c>
      <c r="J86">
        <f t="shared" si="2"/>
        <v>0</v>
      </c>
      <c r="K86">
        <f t="shared" si="2"/>
        <v>0</v>
      </c>
      <c r="L86">
        <f t="shared" si="2"/>
        <v>0</v>
      </c>
      <c r="M86">
        <f t="shared" si="2"/>
        <v>0</v>
      </c>
      <c r="N86">
        <f t="shared" si="2"/>
        <v>1</v>
      </c>
      <c r="O86">
        <f t="shared" si="2"/>
        <v>0</v>
      </c>
      <c r="P86">
        <f t="shared" si="2"/>
        <v>1</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0</v>
      </c>
      <c r="AS86">
        <f t="shared" si="2"/>
        <v>1</v>
      </c>
      <c r="AT86">
        <f t="shared" si="2"/>
        <v>0</v>
      </c>
      <c r="AU86">
        <f t="shared" si="2"/>
        <v>0</v>
      </c>
      <c r="AV86">
        <f t="shared" si="2"/>
        <v>0</v>
      </c>
      <c r="AW86">
        <f t="shared" si="2"/>
        <v>0</v>
      </c>
      <c r="AX86">
        <f t="shared" si="2"/>
        <v>0</v>
      </c>
      <c r="AY86">
        <f t="shared" si="2"/>
        <v>0</v>
      </c>
      <c r="AZ86">
        <f t="shared" si="2"/>
        <v>1</v>
      </c>
      <c r="BA86">
        <f t="shared" si="2"/>
        <v>0</v>
      </c>
      <c r="BB86">
        <f t="shared" si="2"/>
        <v>0</v>
      </c>
      <c r="BC86">
        <f t="shared" si="2"/>
        <v>2</v>
      </c>
      <c r="BD86">
        <f t="shared" si="2"/>
        <v>0</v>
      </c>
      <c r="BE86">
        <f t="shared" si="2"/>
        <v>0</v>
      </c>
      <c r="BF86">
        <f t="shared" si="2"/>
        <v>0</v>
      </c>
      <c r="BG86">
        <f t="shared" si="2"/>
        <v>0</v>
      </c>
      <c r="BH86">
        <f t="shared" si="2"/>
        <v>0</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399</v>
      </c>
      <c r="D87">
        <f>SUM(D8:D83)</f>
        <v>62</v>
      </c>
      <c r="G87">
        <f t="shared" ref="G87:BR87" si="4">SUM(G8:G83)</f>
        <v>2</v>
      </c>
      <c r="H87">
        <f t="shared" si="4"/>
        <v>9</v>
      </c>
      <c r="I87">
        <f t="shared" si="4"/>
        <v>6</v>
      </c>
      <c r="J87">
        <f t="shared" si="4"/>
        <v>8</v>
      </c>
      <c r="K87">
        <f t="shared" si="4"/>
        <v>11</v>
      </c>
      <c r="L87">
        <f t="shared" si="4"/>
        <v>6</v>
      </c>
      <c r="M87">
        <f t="shared" si="4"/>
        <v>7</v>
      </c>
      <c r="N87">
        <f t="shared" si="4"/>
        <v>13</v>
      </c>
      <c r="O87">
        <f t="shared" si="4"/>
        <v>0</v>
      </c>
      <c r="P87">
        <f t="shared" si="4"/>
        <v>37</v>
      </c>
      <c r="Q87">
        <f t="shared" si="4"/>
        <v>25</v>
      </c>
      <c r="R87">
        <f t="shared" si="4"/>
        <v>0</v>
      </c>
      <c r="S87">
        <f t="shared" si="4"/>
        <v>6</v>
      </c>
      <c r="T87">
        <f t="shared" si="4"/>
        <v>14</v>
      </c>
      <c r="U87">
        <f t="shared" si="4"/>
        <v>0</v>
      </c>
      <c r="V87">
        <f t="shared" si="4"/>
        <v>14</v>
      </c>
      <c r="W87">
        <f t="shared" si="4"/>
        <v>5</v>
      </c>
      <c r="X87">
        <f t="shared" si="4"/>
        <v>0</v>
      </c>
      <c r="Y87">
        <f t="shared" si="4"/>
        <v>9</v>
      </c>
      <c r="Z87">
        <f t="shared" si="4"/>
        <v>0</v>
      </c>
      <c r="AA87">
        <f t="shared" si="4"/>
        <v>0</v>
      </c>
      <c r="AB87">
        <f t="shared" si="4"/>
        <v>17</v>
      </c>
      <c r="AC87">
        <f t="shared" si="4"/>
        <v>1</v>
      </c>
      <c r="AD87">
        <f t="shared" si="4"/>
        <v>0</v>
      </c>
      <c r="AE87">
        <f t="shared" si="4"/>
        <v>0</v>
      </c>
      <c r="AF87">
        <f t="shared" si="4"/>
        <v>0</v>
      </c>
      <c r="AG87">
        <f t="shared" si="4"/>
        <v>2</v>
      </c>
      <c r="AH87">
        <f t="shared" si="4"/>
        <v>0</v>
      </c>
      <c r="AI87">
        <f t="shared" si="4"/>
        <v>10</v>
      </c>
      <c r="AJ87">
        <f t="shared" si="4"/>
        <v>2</v>
      </c>
      <c r="AK87">
        <f t="shared" si="4"/>
        <v>0</v>
      </c>
      <c r="AL87">
        <f t="shared" si="4"/>
        <v>4</v>
      </c>
      <c r="AM87">
        <f t="shared" si="4"/>
        <v>2</v>
      </c>
      <c r="AN87">
        <f t="shared" si="4"/>
        <v>2</v>
      </c>
      <c r="AO87">
        <f t="shared" si="4"/>
        <v>0</v>
      </c>
      <c r="AP87">
        <f t="shared" si="4"/>
        <v>1</v>
      </c>
      <c r="AQ87">
        <f t="shared" si="4"/>
        <v>3</v>
      </c>
      <c r="AR87">
        <f t="shared" si="4"/>
        <v>4</v>
      </c>
      <c r="AS87">
        <f t="shared" si="4"/>
        <v>4</v>
      </c>
      <c r="AT87">
        <f t="shared" si="4"/>
        <v>6</v>
      </c>
      <c r="AU87">
        <f t="shared" si="4"/>
        <v>4</v>
      </c>
      <c r="AV87">
        <f t="shared" si="4"/>
        <v>6</v>
      </c>
      <c r="AW87">
        <f t="shared" si="4"/>
        <v>3</v>
      </c>
      <c r="AX87">
        <f t="shared" si="4"/>
        <v>1</v>
      </c>
      <c r="AY87">
        <f t="shared" si="4"/>
        <v>6</v>
      </c>
      <c r="AZ87">
        <f t="shared" si="4"/>
        <v>9</v>
      </c>
      <c r="BA87">
        <f t="shared" si="4"/>
        <v>5</v>
      </c>
      <c r="BB87">
        <f t="shared" si="4"/>
        <v>10</v>
      </c>
      <c r="BC87">
        <f t="shared" si="4"/>
        <v>11</v>
      </c>
      <c r="BD87">
        <f t="shared" si="4"/>
        <v>8</v>
      </c>
      <c r="BE87">
        <f t="shared" si="4"/>
        <v>11</v>
      </c>
      <c r="BF87">
        <f t="shared" si="4"/>
        <v>6</v>
      </c>
      <c r="BG87">
        <f t="shared" si="4"/>
        <v>11</v>
      </c>
      <c r="BH87">
        <f t="shared" si="4"/>
        <v>8</v>
      </c>
      <c r="BI87">
        <f t="shared" si="4"/>
        <v>7</v>
      </c>
      <c r="BJ87">
        <f t="shared" si="4"/>
        <v>0</v>
      </c>
      <c r="BK87">
        <f t="shared" si="4"/>
        <v>3</v>
      </c>
      <c r="BL87">
        <f t="shared" si="4"/>
        <v>23</v>
      </c>
      <c r="BM87">
        <f t="shared" si="4"/>
        <v>2</v>
      </c>
      <c r="BN87">
        <f t="shared" si="4"/>
        <v>1</v>
      </c>
      <c r="BO87">
        <f t="shared" si="4"/>
        <v>2</v>
      </c>
      <c r="BP87">
        <f t="shared" si="4"/>
        <v>0</v>
      </c>
      <c r="BQ87">
        <f t="shared" si="4"/>
        <v>3</v>
      </c>
      <c r="BR87">
        <f t="shared" si="4"/>
        <v>0</v>
      </c>
      <c r="BS87">
        <f t="shared" ref="BS87:BW87" si="5">SUM(BS8:BS83)</f>
        <v>6</v>
      </c>
      <c r="BT87">
        <f t="shared" si="5"/>
        <v>14</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45</v>
      </c>
      <c r="E90">
        <v>0.98749350448716999</v>
      </c>
      <c r="F90">
        <v>12.8726831834935</v>
      </c>
      <c r="G90">
        <v>1</v>
      </c>
      <c r="H90">
        <v>6</v>
      </c>
      <c r="I90">
        <v>4</v>
      </c>
      <c r="J90">
        <v>5</v>
      </c>
      <c r="K90">
        <v>9</v>
      </c>
      <c r="L90">
        <v>5</v>
      </c>
      <c r="M90">
        <v>6</v>
      </c>
      <c r="N90">
        <v>9</v>
      </c>
      <c r="O90">
        <v>0</v>
      </c>
      <c r="P90">
        <v>28</v>
      </c>
      <c r="Q90">
        <v>17</v>
      </c>
      <c r="R90">
        <v>0</v>
      </c>
      <c r="S90">
        <v>10</v>
      </c>
      <c r="T90">
        <v>35</v>
      </c>
      <c r="U90">
        <v>1</v>
      </c>
      <c r="V90">
        <v>34</v>
      </c>
      <c r="W90">
        <v>9</v>
      </c>
      <c r="X90">
        <v>1</v>
      </c>
      <c r="Y90">
        <v>23</v>
      </c>
      <c r="Z90">
        <v>1</v>
      </c>
      <c r="AA90">
        <v>0</v>
      </c>
      <c r="AB90">
        <v>38</v>
      </c>
      <c r="AC90">
        <v>1</v>
      </c>
      <c r="AD90">
        <v>0</v>
      </c>
      <c r="AE90">
        <v>1</v>
      </c>
      <c r="AF90">
        <v>0</v>
      </c>
      <c r="AG90">
        <v>5</v>
      </c>
      <c r="AH90">
        <v>0</v>
      </c>
      <c r="AI90">
        <v>28</v>
      </c>
      <c r="AJ90">
        <v>2</v>
      </c>
      <c r="AK90">
        <v>0</v>
      </c>
      <c r="AL90">
        <v>6</v>
      </c>
      <c r="AM90">
        <v>3</v>
      </c>
      <c r="AN90">
        <v>6</v>
      </c>
      <c r="AO90">
        <v>0</v>
      </c>
      <c r="AP90">
        <v>1</v>
      </c>
      <c r="AQ90">
        <v>3</v>
      </c>
      <c r="AR90">
        <v>3</v>
      </c>
      <c r="AS90">
        <v>2</v>
      </c>
      <c r="AT90">
        <v>5</v>
      </c>
      <c r="AU90">
        <v>3</v>
      </c>
      <c r="AV90">
        <v>5</v>
      </c>
      <c r="AW90">
        <v>3</v>
      </c>
      <c r="AX90">
        <v>1</v>
      </c>
      <c r="AY90">
        <v>4</v>
      </c>
      <c r="AZ90">
        <v>5</v>
      </c>
      <c r="BA90">
        <v>4</v>
      </c>
      <c r="BB90">
        <v>6</v>
      </c>
      <c r="BC90">
        <v>7</v>
      </c>
      <c r="BD90">
        <v>6</v>
      </c>
      <c r="BE90">
        <v>7</v>
      </c>
      <c r="BF90">
        <v>6</v>
      </c>
      <c r="BG90">
        <v>6</v>
      </c>
      <c r="BH90">
        <v>7</v>
      </c>
      <c r="BI90">
        <v>6</v>
      </c>
      <c r="BJ90">
        <v>0</v>
      </c>
      <c r="BK90">
        <v>10</v>
      </c>
      <c r="BL90">
        <v>50</v>
      </c>
      <c r="BM90">
        <v>5</v>
      </c>
      <c r="BN90">
        <v>1</v>
      </c>
      <c r="BO90">
        <v>4</v>
      </c>
      <c r="BP90">
        <v>0</v>
      </c>
      <c r="BQ90">
        <v>6</v>
      </c>
      <c r="BR90">
        <v>0</v>
      </c>
      <c r="BS90">
        <v>11</v>
      </c>
      <c r="BT90">
        <v>33</v>
      </c>
      <c r="BU90">
        <v>1</v>
      </c>
      <c r="BV90">
        <v>0</v>
      </c>
    </row>
    <row r="91" spans="1:75" x14ac:dyDescent="0.2">
      <c r="B91" t="s">
        <v>513</v>
      </c>
    </row>
    <row r="92" spans="1:75" x14ac:dyDescent="0.2">
      <c r="D92">
        <f>D87-D85-D86</f>
        <v>45</v>
      </c>
    </row>
    <row r="100" spans="1:6" s="147" customFormat="1" x14ac:dyDescent="0.2"/>
    <row r="101" spans="1:6" x14ac:dyDescent="0.2">
      <c r="A101" s="52">
        <v>271004</v>
      </c>
      <c r="B101" s="52" t="s">
        <v>172</v>
      </c>
      <c r="C101" s="52" t="s">
        <v>468</v>
      </c>
      <c r="D101" s="52">
        <v>7</v>
      </c>
      <c r="E101" s="52">
        <v>0.496897584438871</v>
      </c>
      <c r="F101" s="52">
        <v>6.4774149400067103</v>
      </c>
    </row>
    <row r="102" spans="1:6" x14ac:dyDescent="0.2">
      <c r="A102" s="52">
        <v>271039</v>
      </c>
      <c r="B102" s="52" t="s">
        <v>468</v>
      </c>
      <c r="C102" s="52" t="s">
        <v>613</v>
      </c>
      <c r="D102" s="52">
        <v>1</v>
      </c>
      <c r="E102" s="52">
        <v>2.4272433796936799</v>
      </c>
      <c r="F102" s="52">
        <v>31.6408511995783</v>
      </c>
    </row>
    <row r="103" spans="1:6" x14ac:dyDescent="0.2">
      <c r="A103" s="52">
        <v>271110</v>
      </c>
      <c r="B103" s="52" t="s">
        <v>468</v>
      </c>
      <c r="C103" s="52" t="s">
        <v>618</v>
      </c>
      <c r="D103" s="52">
        <v>1</v>
      </c>
      <c r="E103" s="52">
        <v>2.86804141451803</v>
      </c>
      <c r="F103" s="52">
        <v>37.386968439252797</v>
      </c>
    </row>
    <row r="104" spans="1:6" x14ac:dyDescent="0.2">
      <c r="A104" s="52">
        <v>271187</v>
      </c>
      <c r="B104" s="52" t="s">
        <v>468</v>
      </c>
      <c r="C104" s="52" t="s">
        <v>624</v>
      </c>
      <c r="D104" s="52">
        <v>1</v>
      </c>
      <c r="E104" s="52">
        <v>1.1211013699858701</v>
      </c>
      <c r="F104" s="52">
        <v>14.614357144458699</v>
      </c>
    </row>
    <row r="105" spans="1:6" x14ac:dyDescent="0.2">
      <c r="A105" s="52">
        <v>271195</v>
      </c>
      <c r="B105" s="52" t="s">
        <v>468</v>
      </c>
      <c r="C105" s="52" t="s">
        <v>640</v>
      </c>
      <c r="D105" s="52">
        <v>2</v>
      </c>
      <c r="E105" s="52">
        <v>3.3517118868462101</v>
      </c>
      <c r="F105" s="52">
        <v>43.691958524959503</v>
      </c>
    </row>
    <row r="106" spans="1:6" x14ac:dyDescent="0.2">
      <c r="A106" s="52">
        <v>271209</v>
      </c>
      <c r="B106" s="52" t="s">
        <v>468</v>
      </c>
      <c r="C106" s="52" t="s">
        <v>625</v>
      </c>
      <c r="D106" s="52">
        <v>1</v>
      </c>
      <c r="E106" s="52">
        <v>1.23670541676973</v>
      </c>
      <c r="F106" s="52">
        <v>16.121338468605401</v>
      </c>
    </row>
    <row r="107" spans="1:6" x14ac:dyDescent="0.2">
      <c r="A107" s="52">
        <v>271241</v>
      </c>
      <c r="B107" s="52" t="s">
        <v>468</v>
      </c>
      <c r="C107" s="52" t="s">
        <v>645</v>
      </c>
      <c r="D107" s="52">
        <v>1</v>
      </c>
      <c r="E107" s="52">
        <v>1.6928207472110799</v>
      </c>
      <c r="F107" s="52">
        <v>22.067127597572998</v>
      </c>
    </row>
    <row r="108" spans="1:6" x14ac:dyDescent="0.2">
      <c r="A108" s="52">
        <v>271403</v>
      </c>
      <c r="B108" s="52" t="s">
        <v>173</v>
      </c>
      <c r="C108" s="52" t="s">
        <v>468</v>
      </c>
      <c r="D108" s="52">
        <v>4</v>
      </c>
      <c r="E108" s="52">
        <v>0.92949760654366298</v>
      </c>
      <c r="F108" s="52">
        <v>12.116665228158499</v>
      </c>
    </row>
    <row r="109" spans="1:6" x14ac:dyDescent="0.2">
      <c r="A109" s="52">
        <v>271411</v>
      </c>
      <c r="B109" s="52" t="s">
        <v>468</v>
      </c>
      <c r="C109" s="52" t="s">
        <v>632</v>
      </c>
      <c r="D109" s="52">
        <v>1</v>
      </c>
      <c r="E109" s="52">
        <v>1.3410038755011999</v>
      </c>
      <c r="F109" s="52">
        <v>17.480943377069199</v>
      </c>
    </row>
    <row r="110" spans="1:6" x14ac:dyDescent="0.2">
      <c r="A110" s="52">
        <v>271446</v>
      </c>
      <c r="B110" s="52" t="s">
        <v>468</v>
      </c>
      <c r="C110" s="52" t="s">
        <v>634</v>
      </c>
      <c r="D110" s="52">
        <v>1</v>
      </c>
      <c r="E110" s="52">
        <v>1.41041734249164</v>
      </c>
      <c r="F110" s="52">
        <v>18.3857975003375</v>
      </c>
    </row>
    <row r="111" spans="1:6" x14ac:dyDescent="0.2">
      <c r="A111" s="52">
        <v>271454</v>
      </c>
      <c r="B111" s="52" t="s">
        <v>468</v>
      </c>
      <c r="C111" s="52" t="s">
        <v>635</v>
      </c>
      <c r="D111" s="52">
        <v>2</v>
      </c>
      <c r="E111" s="52">
        <v>2.69690799498375</v>
      </c>
      <c r="F111" s="52">
        <v>35.156122077466797</v>
      </c>
    </row>
    <row r="112" spans="1:6" x14ac:dyDescent="0.2">
      <c r="A112" s="52">
        <v>272027</v>
      </c>
      <c r="B112" s="52" t="s">
        <v>253</v>
      </c>
      <c r="C112" s="52" t="s">
        <v>468</v>
      </c>
      <c r="D112" s="52">
        <v>1</v>
      </c>
      <c r="E112" s="52">
        <v>1.0071609140992499</v>
      </c>
      <c r="F112" s="52">
        <v>13.1290619159366</v>
      </c>
    </row>
    <row r="113" spans="1:6" x14ac:dyDescent="0.2">
      <c r="A113" s="52">
        <v>272043</v>
      </c>
      <c r="B113" s="52" t="s">
        <v>175</v>
      </c>
      <c r="C113" s="52" t="s">
        <v>468</v>
      </c>
      <c r="D113" s="52">
        <v>1</v>
      </c>
      <c r="E113" s="52">
        <v>1.85229777539037</v>
      </c>
      <c r="F113" s="52">
        <v>24.146024572053101</v>
      </c>
    </row>
    <row r="114" spans="1:6" x14ac:dyDescent="0.2">
      <c r="A114" s="52">
        <v>272051</v>
      </c>
      <c r="B114" s="52" t="s">
        <v>176</v>
      </c>
      <c r="C114" s="52" t="s">
        <v>468</v>
      </c>
      <c r="D114" s="52">
        <v>2</v>
      </c>
      <c r="E114" s="52">
        <v>1.0111836916294199</v>
      </c>
      <c r="F114" s="52">
        <v>13.181501694454999</v>
      </c>
    </row>
    <row r="115" spans="1:6" x14ac:dyDescent="0.2">
      <c r="A115" s="52">
        <v>272078</v>
      </c>
      <c r="B115" s="52" t="s">
        <v>177</v>
      </c>
      <c r="C115" s="52" t="s">
        <v>468</v>
      </c>
      <c r="D115" s="52">
        <v>1</v>
      </c>
      <c r="E115" s="52">
        <v>0.54714173159415203</v>
      </c>
      <c r="F115" s="52">
        <v>7.13238328685234</v>
      </c>
    </row>
    <row r="116" spans="1:6" x14ac:dyDescent="0.2">
      <c r="A116" s="52">
        <v>272116</v>
      </c>
      <c r="B116" s="52" t="s">
        <v>181</v>
      </c>
      <c r="C116" s="52" t="s">
        <v>468</v>
      </c>
      <c r="D116" s="52">
        <v>3</v>
      </c>
      <c r="E116" s="52">
        <v>2.0480332054450399</v>
      </c>
      <c r="F116" s="52">
        <v>26.6975757138371</v>
      </c>
    </row>
    <row r="117" spans="1:6" x14ac:dyDescent="0.2">
      <c r="A117" s="52">
        <v>272124</v>
      </c>
      <c r="B117" s="52" t="s">
        <v>182</v>
      </c>
      <c r="C117" s="52" t="s">
        <v>468</v>
      </c>
      <c r="D117" s="52">
        <v>1</v>
      </c>
      <c r="E117" s="52">
        <v>0.72551566025552705</v>
      </c>
      <c r="F117" s="52">
        <v>9.4576148569023992</v>
      </c>
    </row>
    <row r="118" spans="1:6" x14ac:dyDescent="0.2">
      <c r="A118" s="52">
        <v>272175</v>
      </c>
      <c r="B118" s="52" t="s">
        <v>186</v>
      </c>
      <c r="C118" s="52" t="s">
        <v>468</v>
      </c>
      <c r="D118" s="52">
        <v>1</v>
      </c>
      <c r="E118" s="52">
        <v>1.63703630946534</v>
      </c>
      <c r="F118" s="52">
        <v>21.339937605530402</v>
      </c>
    </row>
    <row r="119" spans="1:6" x14ac:dyDescent="0.2">
      <c r="A119" s="52">
        <v>272183</v>
      </c>
      <c r="B119" s="52" t="s">
        <v>187</v>
      </c>
      <c r="C119" s="52" t="s">
        <v>468</v>
      </c>
      <c r="D119" s="52">
        <v>1</v>
      </c>
      <c r="E119" s="52">
        <v>1.6482067510548499</v>
      </c>
      <c r="F119" s="52">
        <v>21.4855522905365</v>
      </c>
    </row>
    <row r="120" spans="1:6" x14ac:dyDescent="0.2">
      <c r="A120" s="52">
        <v>272221</v>
      </c>
      <c r="B120" s="52" t="s">
        <v>189</v>
      </c>
      <c r="C120" s="52" t="s">
        <v>468</v>
      </c>
      <c r="D120" s="52">
        <v>1</v>
      </c>
      <c r="E120" s="52">
        <v>1.7389489792369499</v>
      </c>
      <c r="F120" s="52">
        <v>22.6684420507674</v>
      </c>
    </row>
    <row r="121" spans="1:6" x14ac:dyDescent="0.2">
      <c r="A121" s="52">
        <v>272272</v>
      </c>
      <c r="B121" s="52" t="s">
        <v>193</v>
      </c>
      <c r="C121" s="52" t="s">
        <v>468</v>
      </c>
      <c r="D121" s="52">
        <v>4</v>
      </c>
      <c r="E121" s="52">
        <v>1.6154501653817099</v>
      </c>
      <c r="F121" s="52">
        <v>21.058546798725899</v>
      </c>
    </row>
    <row r="122" spans="1:6" x14ac:dyDescent="0.2">
      <c r="A122" s="52"/>
      <c r="B122" s="52"/>
      <c r="C122" s="52"/>
      <c r="D122" s="52"/>
      <c r="E122" s="52"/>
      <c r="F122" s="52"/>
    </row>
    <row r="123" spans="1:6" x14ac:dyDescent="0.2">
      <c r="A123" s="52"/>
      <c r="B123" s="52"/>
      <c r="C123" s="52"/>
      <c r="D123" s="52"/>
      <c r="E123" s="52"/>
      <c r="F123" s="52"/>
    </row>
    <row r="124" spans="1:6" x14ac:dyDescent="0.2">
      <c r="A124" s="52"/>
      <c r="B124" s="52"/>
      <c r="C124" s="52"/>
      <c r="D124" s="52"/>
      <c r="E124" s="52"/>
      <c r="F124" s="52"/>
    </row>
    <row r="125" spans="1:6" x14ac:dyDescent="0.2">
      <c r="A125" s="52"/>
      <c r="B125" s="52"/>
      <c r="C125" s="52"/>
      <c r="D125" s="52"/>
      <c r="E125" s="52"/>
      <c r="F125" s="52"/>
    </row>
    <row r="126" spans="1:6" x14ac:dyDescent="0.2">
      <c r="A126" s="52"/>
      <c r="B126" s="52"/>
      <c r="C126" s="52"/>
      <c r="D126" s="52"/>
      <c r="E126" s="52"/>
      <c r="F126" s="52"/>
    </row>
    <row r="127" spans="1:6" x14ac:dyDescent="0.2">
      <c r="A127" s="52"/>
      <c r="B127" s="52"/>
      <c r="C127" s="52"/>
      <c r="D127" s="52"/>
      <c r="E127" s="52"/>
      <c r="F127" s="52"/>
    </row>
    <row r="128" spans="1:6" x14ac:dyDescent="0.2">
      <c r="A128" s="52"/>
      <c r="B128" s="52"/>
      <c r="C128" s="52"/>
      <c r="D128" s="52"/>
      <c r="E128" s="52"/>
      <c r="F128" s="52"/>
    </row>
    <row r="129" spans="1:6" x14ac:dyDescent="0.2">
      <c r="A129" s="52"/>
      <c r="B129" s="52"/>
      <c r="C129" s="52"/>
      <c r="D129" s="52"/>
      <c r="E129" s="52"/>
      <c r="F129" s="52"/>
    </row>
    <row r="130" spans="1:6" x14ac:dyDescent="0.2">
      <c r="A130" s="52"/>
      <c r="B130" s="52"/>
      <c r="C130" s="52"/>
      <c r="D130" s="52"/>
      <c r="E130" s="52"/>
      <c r="F130" s="52"/>
    </row>
    <row r="178" spans="1:6" x14ac:dyDescent="0.2">
      <c r="B178">
        <v>271004</v>
      </c>
      <c r="C178" t="s">
        <v>249</v>
      </c>
      <c r="D178">
        <v>7</v>
      </c>
      <c r="E178">
        <v>0.496897584438871</v>
      </c>
      <c r="F178">
        <v>6.4774149400067103</v>
      </c>
    </row>
    <row r="179" spans="1:6" x14ac:dyDescent="0.2">
      <c r="B179">
        <v>271403</v>
      </c>
      <c r="C179" t="s">
        <v>251</v>
      </c>
      <c r="D179">
        <v>4</v>
      </c>
      <c r="E179">
        <v>0.92949760654366298</v>
      </c>
      <c r="F179">
        <v>12.116665228158499</v>
      </c>
    </row>
    <row r="180" spans="1:6" x14ac:dyDescent="0.2">
      <c r="B180" s="52"/>
      <c r="C180" t="s">
        <v>399</v>
      </c>
      <c r="D180">
        <v>38</v>
      </c>
    </row>
    <row r="181" spans="1:6" x14ac:dyDescent="0.2">
      <c r="A181">
        <v>1</v>
      </c>
      <c r="B181" s="52">
        <v>2</v>
      </c>
      <c r="C181">
        <v>3</v>
      </c>
      <c r="D181">
        <v>4</v>
      </c>
      <c r="E181">
        <v>5</v>
      </c>
      <c r="F181">
        <v>6</v>
      </c>
    </row>
    <row r="183" spans="1:6" x14ac:dyDescent="0.2">
      <c r="A183">
        <v>270000</v>
      </c>
      <c r="B183" t="s">
        <v>313</v>
      </c>
      <c r="C183" t="s">
        <v>409</v>
      </c>
      <c r="D183">
        <v>27</v>
      </c>
      <c r="E183">
        <v>0.59172881462911397</v>
      </c>
      <c r="F183">
        <v>7.71360776212952</v>
      </c>
    </row>
  </sheetData>
  <phoneticPr fontId="1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W183"/>
  <sheetViews>
    <sheetView topLeftCell="A75" workbookViewId="0">
      <selection activeCell="C90" sqref="C90:BV90"/>
    </sheetView>
  </sheetViews>
  <sheetFormatPr defaultRowHeight="13.2" x14ac:dyDescent="0.2"/>
  <cols>
    <col min="2" max="2" width="8.109375" customWidth="1"/>
  </cols>
  <sheetData>
    <row r="1" spans="1:74" x14ac:dyDescent="0.2">
      <c r="A1" s="145" t="s">
        <v>356</v>
      </c>
      <c r="B1" s="145"/>
      <c r="C1" s="145" t="str">
        <f>""&amp;市町村別自殺者集計表!Q7&amp;市町村別自殺者集計表!R7&amp;"年3月暫定値"</f>
        <v>令和5年3月暫定値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令和5年3月暫定値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令和5年3月暫定値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47</v>
      </c>
      <c r="E8" s="52">
        <v>1.71433552902024</v>
      </c>
      <c r="F8" s="52">
        <v>20.184918325560801</v>
      </c>
      <c r="G8" s="52">
        <v>0</v>
      </c>
      <c r="H8" s="52">
        <v>3</v>
      </c>
      <c r="I8" s="52">
        <v>6</v>
      </c>
      <c r="J8" s="52">
        <v>11</v>
      </c>
      <c r="K8" s="52">
        <v>14</v>
      </c>
      <c r="L8" s="52">
        <v>5</v>
      </c>
      <c r="M8" s="52">
        <v>4</v>
      </c>
      <c r="N8" s="52">
        <v>4</v>
      </c>
      <c r="O8" s="52">
        <v>0</v>
      </c>
      <c r="P8" s="52">
        <v>20</v>
      </c>
      <c r="Q8" s="52">
        <v>27</v>
      </c>
      <c r="R8" s="52">
        <v>0</v>
      </c>
      <c r="S8" s="52">
        <v>21</v>
      </c>
      <c r="T8" s="52">
        <v>24</v>
      </c>
      <c r="U8" s="52">
        <v>0</v>
      </c>
      <c r="V8" s="52">
        <v>24</v>
      </c>
      <c r="W8" s="52">
        <v>4</v>
      </c>
      <c r="X8" s="52">
        <v>3</v>
      </c>
      <c r="Y8" s="52">
        <v>13</v>
      </c>
      <c r="Z8" s="52">
        <v>4</v>
      </c>
      <c r="AA8" s="52">
        <v>2</v>
      </c>
      <c r="AB8" s="52">
        <v>31</v>
      </c>
      <c r="AC8" s="52">
        <v>2</v>
      </c>
      <c r="AD8" s="52">
        <v>2</v>
      </c>
      <c r="AE8" s="52">
        <v>2</v>
      </c>
      <c r="AF8" s="52">
        <v>1</v>
      </c>
      <c r="AG8" s="52">
        <v>9</v>
      </c>
      <c r="AH8" s="52">
        <v>0</v>
      </c>
      <c r="AI8" s="52">
        <v>26</v>
      </c>
      <c r="AJ8" s="52">
        <v>0</v>
      </c>
      <c r="AK8" s="52">
        <v>3</v>
      </c>
      <c r="AL8" s="52">
        <v>14</v>
      </c>
      <c r="AM8" s="52">
        <v>2</v>
      </c>
      <c r="AN8" s="52">
        <v>2</v>
      </c>
      <c r="AO8" s="52">
        <v>0</v>
      </c>
      <c r="AP8" s="52">
        <v>5</v>
      </c>
      <c r="AQ8" s="52">
        <v>6</v>
      </c>
      <c r="AR8" s="52">
        <v>3</v>
      </c>
      <c r="AS8" s="52">
        <v>4</v>
      </c>
      <c r="AT8" s="52">
        <v>0</v>
      </c>
      <c r="AU8" s="52">
        <v>3</v>
      </c>
      <c r="AV8" s="52">
        <v>2</v>
      </c>
      <c r="AW8" s="52">
        <v>3</v>
      </c>
      <c r="AX8" s="52">
        <v>4</v>
      </c>
      <c r="AY8" s="52">
        <v>2</v>
      </c>
      <c r="AZ8" s="52">
        <v>4</v>
      </c>
      <c r="BA8" s="52">
        <v>1</v>
      </c>
      <c r="BB8" s="52">
        <v>10</v>
      </c>
      <c r="BC8" s="52">
        <v>13</v>
      </c>
      <c r="BD8" s="52">
        <v>8</v>
      </c>
      <c r="BE8" s="52">
        <v>7</v>
      </c>
      <c r="BF8" s="52">
        <v>5</v>
      </c>
      <c r="BG8" s="52">
        <v>3</v>
      </c>
      <c r="BH8" s="52">
        <v>7</v>
      </c>
      <c r="BI8" s="52">
        <v>4</v>
      </c>
      <c r="BJ8" s="52">
        <v>0</v>
      </c>
      <c r="BK8" s="52">
        <v>6</v>
      </c>
      <c r="BL8" s="52">
        <v>39</v>
      </c>
      <c r="BM8" s="52">
        <v>22</v>
      </c>
      <c r="BN8" s="52">
        <v>4</v>
      </c>
      <c r="BO8" s="52">
        <v>2</v>
      </c>
      <c r="BP8" s="52">
        <v>0</v>
      </c>
      <c r="BQ8" s="52">
        <v>4</v>
      </c>
      <c r="BR8" s="52">
        <v>1</v>
      </c>
      <c r="BS8" s="52">
        <v>8</v>
      </c>
      <c r="BT8" s="52">
        <v>38</v>
      </c>
      <c r="BU8" s="52">
        <v>1</v>
      </c>
      <c r="BV8" s="52">
        <v>0</v>
      </c>
    </row>
    <row r="9" spans="1:74" s="52" customFormat="1" x14ac:dyDescent="0.2">
      <c r="A9" s="52">
        <v>271039</v>
      </c>
      <c r="B9" s="52" t="s">
        <v>468</v>
      </c>
      <c r="C9" s="52" t="s">
        <v>613</v>
      </c>
      <c r="D9" s="52">
        <v>3</v>
      </c>
      <c r="E9" s="52">
        <v>3.7879266152350399</v>
      </c>
      <c r="F9" s="52">
        <v>44.5997811148642</v>
      </c>
      <c r="G9" s="52">
        <v>0</v>
      </c>
      <c r="H9" s="52">
        <v>1</v>
      </c>
      <c r="I9" s="52">
        <v>1</v>
      </c>
      <c r="J9" s="52">
        <v>0</v>
      </c>
      <c r="K9" s="52">
        <v>1</v>
      </c>
      <c r="L9" s="52">
        <v>0</v>
      </c>
      <c r="M9" s="52">
        <v>0</v>
      </c>
      <c r="N9" s="52">
        <v>0</v>
      </c>
      <c r="O9" s="52">
        <v>0</v>
      </c>
      <c r="P9" s="52">
        <v>2</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1</v>
      </c>
      <c r="AQ9" s="52">
        <v>0</v>
      </c>
      <c r="AR9" s="52">
        <v>0</v>
      </c>
      <c r="AS9" s="52">
        <v>0</v>
      </c>
      <c r="AT9" s="52">
        <v>0</v>
      </c>
      <c r="AU9" s="52">
        <v>0</v>
      </c>
      <c r="AV9" s="52">
        <v>1</v>
      </c>
      <c r="AW9" s="52">
        <v>0</v>
      </c>
      <c r="AX9" s="52">
        <v>0</v>
      </c>
      <c r="AY9" s="52">
        <v>0</v>
      </c>
      <c r="AZ9" s="52">
        <v>1</v>
      </c>
      <c r="BA9" s="52">
        <v>0</v>
      </c>
      <c r="BB9" s="52">
        <v>0</v>
      </c>
      <c r="BC9" s="52">
        <v>1</v>
      </c>
      <c r="BD9" s="52">
        <v>2</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468</v>
      </c>
      <c r="C10" s="52" t="s">
        <v>614</v>
      </c>
      <c r="D10" s="52">
        <v>1</v>
      </c>
      <c r="E10" s="52">
        <v>1.53212091498261</v>
      </c>
      <c r="F10" s="52">
        <v>18.039488192537199</v>
      </c>
      <c r="G10" s="52">
        <v>0</v>
      </c>
      <c r="H10" s="52">
        <v>0</v>
      </c>
      <c r="I10" s="52">
        <v>0</v>
      </c>
      <c r="J10" s="52">
        <v>0</v>
      </c>
      <c r="K10" s="52">
        <v>0</v>
      </c>
      <c r="L10" s="52">
        <v>0</v>
      </c>
      <c r="M10" s="52">
        <v>1</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1</v>
      </c>
      <c r="AQ10" s="52">
        <v>0</v>
      </c>
      <c r="AR10" s="52">
        <v>0</v>
      </c>
      <c r="AS10" s="52">
        <v>0</v>
      </c>
      <c r="AT10" s="52">
        <v>0</v>
      </c>
      <c r="AU10" s="52">
        <v>0</v>
      </c>
      <c r="AV10" s="52">
        <v>0</v>
      </c>
      <c r="AW10" s="52">
        <v>0</v>
      </c>
      <c r="AX10" s="52">
        <v>0</v>
      </c>
      <c r="AY10" s="52">
        <v>0</v>
      </c>
      <c r="AZ10" s="52">
        <v>0</v>
      </c>
      <c r="BA10" s="52">
        <v>0</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468</v>
      </c>
      <c r="C11" s="52" t="s">
        <v>615</v>
      </c>
      <c r="D11" s="52">
        <v>1</v>
      </c>
      <c r="E11" s="52">
        <v>0.94389488786528697</v>
      </c>
      <c r="F11" s="52">
        <v>11.113601099059</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1</v>
      </c>
      <c r="AT11" s="52">
        <v>0</v>
      </c>
      <c r="AU11" s="52">
        <v>0</v>
      </c>
      <c r="AV11" s="52">
        <v>0</v>
      </c>
      <c r="AW11" s="52">
        <v>0</v>
      </c>
      <c r="AX11" s="52">
        <v>0</v>
      </c>
      <c r="AY11" s="52">
        <v>0</v>
      </c>
      <c r="AZ11" s="52">
        <v>0</v>
      </c>
      <c r="BA11" s="52">
        <v>0</v>
      </c>
      <c r="BB11" s="52">
        <v>0</v>
      </c>
      <c r="BC11" s="52">
        <v>0</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271071</v>
      </c>
      <c r="B12" s="52" t="s">
        <v>468</v>
      </c>
      <c r="C12" s="52" t="s">
        <v>616</v>
      </c>
      <c r="D12" s="52">
        <v>1</v>
      </c>
      <c r="E12" s="52">
        <v>1.2618774212273001</v>
      </c>
      <c r="F12" s="52">
        <v>14.8575889918698</v>
      </c>
      <c r="G12" s="52">
        <v>0</v>
      </c>
      <c r="H12" s="52">
        <v>1</v>
      </c>
      <c r="I12" s="52">
        <v>0</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1</v>
      </c>
      <c r="BA12" s="52">
        <v>0</v>
      </c>
      <c r="BB12" s="52">
        <v>0</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271110</v>
      </c>
      <c r="B13" s="52" t="s">
        <v>468</v>
      </c>
      <c r="C13" s="52" t="s">
        <v>618</v>
      </c>
      <c r="D13" s="52">
        <v>2</v>
      </c>
      <c r="E13" s="52">
        <v>2.7102474455917802</v>
      </c>
      <c r="F13" s="52">
        <v>31.9109779884194</v>
      </c>
      <c r="G13" s="52">
        <v>0</v>
      </c>
      <c r="H13" s="52">
        <v>0</v>
      </c>
      <c r="I13" s="52">
        <v>0</v>
      </c>
      <c r="J13" s="52">
        <v>1</v>
      </c>
      <c r="K13" s="52">
        <v>1</v>
      </c>
      <c r="L13" s="52">
        <v>0</v>
      </c>
      <c r="M13" s="52">
        <v>0</v>
      </c>
      <c r="N13" s="52">
        <v>0</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1</v>
      </c>
      <c r="AV13" s="52">
        <v>0</v>
      </c>
      <c r="AW13" s="52">
        <v>0</v>
      </c>
      <c r="AX13" s="52">
        <v>0</v>
      </c>
      <c r="AY13" s="52">
        <v>0</v>
      </c>
      <c r="AZ13" s="52">
        <v>0</v>
      </c>
      <c r="BA13" s="52">
        <v>0</v>
      </c>
      <c r="BB13" s="52">
        <v>1</v>
      </c>
      <c r="BC13" s="52">
        <v>1</v>
      </c>
      <c r="BD13" s="52">
        <v>0</v>
      </c>
      <c r="BE13" s="52">
        <v>0</v>
      </c>
      <c r="BF13" s="52">
        <v>0</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468</v>
      </c>
      <c r="C14" s="52" t="s">
        <v>620</v>
      </c>
      <c r="D14" s="52">
        <v>6</v>
      </c>
      <c r="E14" s="52">
        <v>3.5055328994262598</v>
      </c>
      <c r="F14" s="52">
        <v>41.274822848083403</v>
      </c>
      <c r="G14" s="52">
        <v>0</v>
      </c>
      <c r="H14" s="52">
        <v>0</v>
      </c>
      <c r="I14" s="52">
        <v>2</v>
      </c>
      <c r="J14" s="52">
        <v>1</v>
      </c>
      <c r="K14" s="52">
        <v>2</v>
      </c>
      <c r="L14" s="52">
        <v>1</v>
      </c>
      <c r="M14" s="52">
        <v>0</v>
      </c>
      <c r="N14" s="52">
        <v>0</v>
      </c>
      <c r="O14" s="52">
        <v>0</v>
      </c>
      <c r="P14" s="52">
        <v>0</v>
      </c>
      <c r="Q14" s="52">
        <v>6</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3</v>
      </c>
      <c r="AR14" s="52">
        <v>0</v>
      </c>
      <c r="AS14" s="52">
        <v>0</v>
      </c>
      <c r="AT14" s="52">
        <v>0</v>
      </c>
      <c r="AU14" s="52">
        <v>0</v>
      </c>
      <c r="AV14" s="52">
        <v>0</v>
      </c>
      <c r="AW14" s="52">
        <v>1</v>
      </c>
      <c r="AX14" s="52">
        <v>0</v>
      </c>
      <c r="AY14" s="52">
        <v>0</v>
      </c>
      <c r="AZ14" s="52">
        <v>0</v>
      </c>
      <c r="BA14" s="52">
        <v>0</v>
      </c>
      <c r="BB14" s="52">
        <v>2</v>
      </c>
      <c r="BC14" s="52">
        <v>2</v>
      </c>
      <c r="BD14" s="52">
        <v>3</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271152</v>
      </c>
      <c r="B15" s="52" t="s">
        <v>468</v>
      </c>
      <c r="C15" s="52" t="s">
        <v>621</v>
      </c>
      <c r="D15" s="52">
        <v>1</v>
      </c>
      <c r="E15" s="52">
        <v>1.1766782373360001</v>
      </c>
      <c r="F15" s="52">
        <v>13.854437310569001</v>
      </c>
      <c r="G15" s="52">
        <v>0</v>
      </c>
      <c r="H15" s="52">
        <v>0</v>
      </c>
      <c r="I15" s="52">
        <v>0</v>
      </c>
      <c r="J15" s="52">
        <v>0</v>
      </c>
      <c r="K15" s="52">
        <v>0</v>
      </c>
      <c r="L15" s="52">
        <v>0</v>
      </c>
      <c r="M15" s="52">
        <v>1</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1</v>
      </c>
      <c r="AS15" s="52">
        <v>0</v>
      </c>
      <c r="AT15" s="52">
        <v>0</v>
      </c>
      <c r="AU15" s="52">
        <v>0</v>
      </c>
      <c r="AV15" s="52">
        <v>0</v>
      </c>
      <c r="AW15" s="52">
        <v>0</v>
      </c>
      <c r="AX15" s="52">
        <v>0</v>
      </c>
      <c r="AY15" s="52">
        <v>0</v>
      </c>
      <c r="AZ15" s="52">
        <v>0</v>
      </c>
      <c r="BA15" s="52">
        <v>0</v>
      </c>
      <c r="BB15" s="52">
        <v>0</v>
      </c>
      <c r="BC15" s="52">
        <v>0</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271161</v>
      </c>
      <c r="B16" s="52" t="s">
        <v>468</v>
      </c>
      <c r="C16" s="52" t="s">
        <v>622</v>
      </c>
      <c r="D16" s="52">
        <v>3</v>
      </c>
      <c r="E16" s="52">
        <v>2.38212453747082</v>
      </c>
      <c r="F16" s="52">
        <v>28.0475953605435</v>
      </c>
      <c r="G16" s="52">
        <v>0</v>
      </c>
      <c r="H16" s="52">
        <v>0</v>
      </c>
      <c r="I16" s="52">
        <v>0</v>
      </c>
      <c r="J16" s="52">
        <v>1</v>
      </c>
      <c r="K16" s="52">
        <v>0</v>
      </c>
      <c r="L16" s="52">
        <v>1</v>
      </c>
      <c r="M16" s="52">
        <v>0</v>
      </c>
      <c r="N16" s="52">
        <v>1</v>
      </c>
      <c r="O16" s="52">
        <v>0</v>
      </c>
      <c r="P16" s="52">
        <v>1</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1</v>
      </c>
      <c r="AW16" s="52">
        <v>0</v>
      </c>
      <c r="AX16" s="52">
        <v>0</v>
      </c>
      <c r="AY16" s="52">
        <v>0</v>
      </c>
      <c r="AZ16" s="52">
        <v>1</v>
      </c>
      <c r="BA16" s="52">
        <v>0</v>
      </c>
      <c r="BB16" s="52">
        <v>1</v>
      </c>
      <c r="BC16" s="52">
        <v>1</v>
      </c>
      <c r="BD16" s="52">
        <v>0</v>
      </c>
      <c r="BE16" s="52">
        <v>1</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271179</v>
      </c>
      <c r="B17" s="52" t="s">
        <v>468</v>
      </c>
      <c r="C17" s="52" t="s">
        <v>623</v>
      </c>
      <c r="D17" s="52">
        <v>1</v>
      </c>
      <c r="E17" s="52">
        <v>1.11865582316289</v>
      </c>
      <c r="F17" s="52">
        <v>13.171270175950101</v>
      </c>
      <c r="G17" s="52">
        <v>0</v>
      </c>
      <c r="H17" s="52">
        <v>0</v>
      </c>
      <c r="I17" s="52">
        <v>0</v>
      </c>
      <c r="J17" s="52">
        <v>0</v>
      </c>
      <c r="K17" s="52">
        <v>1</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271187</v>
      </c>
      <c r="B18" s="52" t="s">
        <v>468</v>
      </c>
      <c r="C18" s="52" t="s">
        <v>624</v>
      </c>
      <c r="D18" s="52">
        <v>3</v>
      </c>
      <c r="E18" s="52">
        <v>1.76649315778317</v>
      </c>
      <c r="F18" s="52">
        <v>20.799032341640501</v>
      </c>
      <c r="G18" s="52">
        <v>0</v>
      </c>
      <c r="H18" s="52">
        <v>0</v>
      </c>
      <c r="I18" s="52">
        <v>0</v>
      </c>
      <c r="J18" s="52">
        <v>1</v>
      </c>
      <c r="K18" s="52">
        <v>2</v>
      </c>
      <c r="L18" s="52">
        <v>0</v>
      </c>
      <c r="M18" s="52">
        <v>0</v>
      </c>
      <c r="N18" s="52">
        <v>0</v>
      </c>
      <c r="O18" s="52">
        <v>0</v>
      </c>
      <c r="P18" s="52">
        <v>1</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1</v>
      </c>
      <c r="AR18" s="52">
        <v>1</v>
      </c>
      <c r="AS18" s="52">
        <v>0</v>
      </c>
      <c r="AT18" s="52">
        <v>0</v>
      </c>
      <c r="AU18" s="52">
        <v>0</v>
      </c>
      <c r="AV18" s="52">
        <v>0</v>
      </c>
      <c r="AW18" s="52">
        <v>0</v>
      </c>
      <c r="AX18" s="52">
        <v>0</v>
      </c>
      <c r="AY18" s="52">
        <v>0</v>
      </c>
      <c r="AZ18" s="52">
        <v>0</v>
      </c>
      <c r="BA18" s="52">
        <v>0</v>
      </c>
      <c r="BB18" s="52">
        <v>1</v>
      </c>
      <c r="BC18" s="52">
        <v>2</v>
      </c>
      <c r="BD18" s="52">
        <v>0</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271195</v>
      </c>
      <c r="B19" s="52" t="s">
        <v>468</v>
      </c>
      <c r="C19" s="52" t="s">
        <v>640</v>
      </c>
      <c r="D19" s="52">
        <v>1</v>
      </c>
      <c r="E19" s="52">
        <v>0.89695752009184804</v>
      </c>
      <c r="F19" s="52">
        <v>10.560951446242701</v>
      </c>
      <c r="G19" s="52">
        <v>0</v>
      </c>
      <c r="H19" s="52">
        <v>0</v>
      </c>
      <c r="I19" s="52">
        <v>0</v>
      </c>
      <c r="J19" s="52">
        <v>0</v>
      </c>
      <c r="K19" s="52">
        <v>0</v>
      </c>
      <c r="L19" s="52">
        <v>0</v>
      </c>
      <c r="M19" s="52">
        <v>0</v>
      </c>
      <c r="N19" s="52">
        <v>1</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1</v>
      </c>
      <c r="BA19" s="52">
        <v>0</v>
      </c>
      <c r="BB19" s="52">
        <v>0</v>
      </c>
      <c r="BC19" s="52">
        <v>0</v>
      </c>
      <c r="BD19" s="52">
        <v>0</v>
      </c>
      <c r="BE19" s="52">
        <v>0</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271209</v>
      </c>
      <c r="B20" s="52" t="s">
        <v>468</v>
      </c>
      <c r="C20" s="52" t="s">
        <v>625</v>
      </c>
      <c r="D20" s="52">
        <v>6</v>
      </c>
      <c r="E20" s="52">
        <v>3.9603960396039599</v>
      </c>
      <c r="F20" s="52">
        <v>46.630469498562803</v>
      </c>
      <c r="G20" s="52">
        <v>0</v>
      </c>
      <c r="H20" s="52">
        <v>1</v>
      </c>
      <c r="I20" s="52">
        <v>0</v>
      </c>
      <c r="J20" s="52">
        <v>2</v>
      </c>
      <c r="K20" s="52">
        <v>1</v>
      </c>
      <c r="L20" s="52">
        <v>1</v>
      </c>
      <c r="M20" s="52">
        <v>0</v>
      </c>
      <c r="N20" s="52">
        <v>1</v>
      </c>
      <c r="O20" s="52">
        <v>0</v>
      </c>
      <c r="P20" s="52">
        <v>1</v>
      </c>
      <c r="Q20" s="52">
        <v>5</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0</v>
      </c>
      <c r="AV20" s="52">
        <v>0</v>
      </c>
      <c r="AW20" s="52">
        <v>1</v>
      </c>
      <c r="AX20" s="52">
        <v>1</v>
      </c>
      <c r="AY20" s="52">
        <v>1</v>
      </c>
      <c r="AZ20" s="52">
        <v>0</v>
      </c>
      <c r="BA20" s="52">
        <v>0</v>
      </c>
      <c r="BB20" s="52">
        <v>2</v>
      </c>
      <c r="BC20" s="52">
        <v>2</v>
      </c>
      <c r="BD20" s="52">
        <v>1</v>
      </c>
      <c r="BE20" s="52">
        <v>0</v>
      </c>
      <c r="BF20" s="52">
        <v>0</v>
      </c>
      <c r="BG20" s="52">
        <v>0</v>
      </c>
      <c r="BH20" s="52">
        <v>1</v>
      </c>
      <c r="BI20" s="52">
        <v>2</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271217</v>
      </c>
      <c r="B21" s="52" t="s">
        <v>468</v>
      </c>
      <c r="C21" s="52" t="s">
        <v>626</v>
      </c>
      <c r="D21" s="52">
        <v>4</v>
      </c>
      <c r="E21" s="52">
        <v>3.0432136335970799</v>
      </c>
      <c r="F21" s="52">
        <v>35.831386331062397</v>
      </c>
      <c r="G21" s="52">
        <v>0</v>
      </c>
      <c r="H21" s="52">
        <v>0</v>
      </c>
      <c r="I21" s="52">
        <v>1</v>
      </c>
      <c r="J21" s="52">
        <v>0</v>
      </c>
      <c r="K21" s="52">
        <v>1</v>
      </c>
      <c r="L21" s="52">
        <v>0</v>
      </c>
      <c r="M21" s="52">
        <v>2</v>
      </c>
      <c r="N21" s="52">
        <v>0</v>
      </c>
      <c r="O21" s="52">
        <v>0</v>
      </c>
      <c r="P21" s="52">
        <v>2</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1</v>
      </c>
      <c r="AS21" s="52">
        <v>0</v>
      </c>
      <c r="AT21" s="52">
        <v>0</v>
      </c>
      <c r="AU21" s="52">
        <v>0</v>
      </c>
      <c r="AV21" s="52">
        <v>0</v>
      </c>
      <c r="AW21" s="52">
        <v>0</v>
      </c>
      <c r="AX21" s="52">
        <v>0</v>
      </c>
      <c r="AY21" s="52">
        <v>1</v>
      </c>
      <c r="AZ21" s="52">
        <v>0</v>
      </c>
      <c r="BA21" s="52">
        <v>0</v>
      </c>
      <c r="BB21" s="52">
        <v>2</v>
      </c>
      <c r="BC21" s="52">
        <v>0</v>
      </c>
      <c r="BD21" s="52">
        <v>2</v>
      </c>
      <c r="BE21" s="52">
        <v>0</v>
      </c>
      <c r="BF21" s="52">
        <v>1</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271225</v>
      </c>
      <c r="B22" s="52" t="s">
        <v>468</v>
      </c>
      <c r="C22" s="52" t="s">
        <v>627</v>
      </c>
      <c r="D22" s="52">
        <v>2</v>
      </c>
      <c r="E22" s="52">
        <v>1.9070321811680599</v>
      </c>
      <c r="F22" s="52">
        <v>22.453766004075501</v>
      </c>
      <c r="G22" s="52">
        <v>0</v>
      </c>
      <c r="H22" s="52">
        <v>0</v>
      </c>
      <c r="I22" s="52">
        <v>0</v>
      </c>
      <c r="J22" s="52">
        <v>1</v>
      </c>
      <c r="K22" s="52">
        <v>0</v>
      </c>
      <c r="L22" s="52">
        <v>1</v>
      </c>
      <c r="M22" s="52">
        <v>0</v>
      </c>
      <c r="N22" s="52">
        <v>0</v>
      </c>
      <c r="O22" s="52">
        <v>0</v>
      </c>
      <c r="P22" s="52">
        <v>0</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0</v>
      </c>
      <c r="AT22" s="52">
        <v>0</v>
      </c>
      <c r="AU22" s="52">
        <v>1</v>
      </c>
      <c r="AV22" s="52">
        <v>0</v>
      </c>
      <c r="AW22" s="52">
        <v>0</v>
      </c>
      <c r="AX22" s="52">
        <v>0</v>
      </c>
      <c r="AY22" s="52">
        <v>0</v>
      </c>
      <c r="AZ22" s="52">
        <v>0</v>
      </c>
      <c r="BA22" s="52">
        <v>0</v>
      </c>
      <c r="BB22" s="52">
        <v>0</v>
      </c>
      <c r="BC22" s="52">
        <v>0</v>
      </c>
      <c r="BD22" s="52">
        <v>0</v>
      </c>
      <c r="BE22" s="52">
        <v>1</v>
      </c>
      <c r="BF22" s="52">
        <v>1</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271233</v>
      </c>
      <c r="B23" s="52" t="s">
        <v>468</v>
      </c>
      <c r="C23" s="52" t="s">
        <v>628</v>
      </c>
      <c r="D23" s="52">
        <v>6</v>
      </c>
      <c r="E23" s="52">
        <v>3.3113131012102901</v>
      </c>
      <c r="F23" s="52">
        <v>38.988041352959797</v>
      </c>
      <c r="G23" s="52">
        <v>0</v>
      </c>
      <c r="H23" s="52">
        <v>0</v>
      </c>
      <c r="I23" s="52">
        <v>1</v>
      </c>
      <c r="J23" s="52">
        <v>3</v>
      </c>
      <c r="K23" s="52">
        <v>1</v>
      </c>
      <c r="L23" s="52">
        <v>1</v>
      </c>
      <c r="M23" s="52">
        <v>0</v>
      </c>
      <c r="N23" s="52">
        <v>0</v>
      </c>
      <c r="O23" s="52">
        <v>0</v>
      </c>
      <c r="P23" s="52">
        <v>3</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2</v>
      </c>
      <c r="AQ23" s="52">
        <v>0</v>
      </c>
      <c r="AR23" s="52">
        <v>0</v>
      </c>
      <c r="AS23" s="52">
        <v>0</v>
      </c>
      <c r="AT23" s="52">
        <v>0</v>
      </c>
      <c r="AU23" s="52">
        <v>0</v>
      </c>
      <c r="AV23" s="52">
        <v>0</v>
      </c>
      <c r="AW23" s="52">
        <v>0</v>
      </c>
      <c r="AX23" s="52">
        <v>3</v>
      </c>
      <c r="AY23" s="52">
        <v>0</v>
      </c>
      <c r="AZ23" s="52">
        <v>0</v>
      </c>
      <c r="BA23" s="52">
        <v>1</v>
      </c>
      <c r="BB23" s="52">
        <v>0</v>
      </c>
      <c r="BC23" s="52">
        <v>2</v>
      </c>
      <c r="BD23" s="52">
        <v>0</v>
      </c>
      <c r="BE23" s="52">
        <v>1</v>
      </c>
      <c r="BF23" s="52">
        <v>1</v>
      </c>
      <c r="BG23" s="52">
        <v>1</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271268</v>
      </c>
      <c r="B24" s="52" t="s">
        <v>468</v>
      </c>
      <c r="C24" s="52" t="s">
        <v>630</v>
      </c>
      <c r="D24" s="52">
        <v>3</v>
      </c>
      <c r="E24" s="52">
        <v>1.5759116648981399</v>
      </c>
      <c r="F24" s="52">
        <v>18.5550889576717</v>
      </c>
      <c r="G24" s="52">
        <v>0</v>
      </c>
      <c r="H24" s="52">
        <v>0</v>
      </c>
      <c r="I24" s="52">
        <v>0</v>
      </c>
      <c r="J24" s="52">
        <v>0</v>
      </c>
      <c r="K24" s="52">
        <v>2</v>
      </c>
      <c r="L24" s="52">
        <v>0</v>
      </c>
      <c r="M24" s="52">
        <v>0</v>
      </c>
      <c r="N24" s="52">
        <v>1</v>
      </c>
      <c r="O24" s="52">
        <v>0</v>
      </c>
      <c r="P24" s="52">
        <v>2</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0</v>
      </c>
      <c r="AS24" s="52">
        <v>1</v>
      </c>
      <c r="AT24" s="52">
        <v>0</v>
      </c>
      <c r="AU24" s="52">
        <v>1</v>
      </c>
      <c r="AV24" s="52">
        <v>0</v>
      </c>
      <c r="AW24" s="52">
        <v>0</v>
      </c>
      <c r="AX24" s="52">
        <v>0</v>
      </c>
      <c r="AY24" s="52">
        <v>0</v>
      </c>
      <c r="AZ24" s="52">
        <v>0</v>
      </c>
      <c r="BA24" s="52">
        <v>0</v>
      </c>
      <c r="BB24" s="52">
        <v>0</v>
      </c>
      <c r="BC24" s="52">
        <v>1</v>
      </c>
      <c r="BD24" s="52">
        <v>0</v>
      </c>
      <c r="BE24" s="52">
        <v>2</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271276</v>
      </c>
      <c r="B25" s="52" t="s">
        <v>468</v>
      </c>
      <c r="C25" s="52" t="s">
        <v>641</v>
      </c>
      <c r="D25" s="52">
        <v>1</v>
      </c>
      <c r="E25" s="52">
        <v>0.73186618558662697</v>
      </c>
      <c r="F25" s="52">
        <v>8.6171341206167398</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1</v>
      </c>
      <c r="AT25" s="52">
        <v>0</v>
      </c>
      <c r="AU25" s="52">
        <v>0</v>
      </c>
      <c r="AV25" s="52">
        <v>0</v>
      </c>
      <c r="AW25" s="52">
        <v>0</v>
      </c>
      <c r="AX25" s="52">
        <v>0</v>
      </c>
      <c r="AY25" s="52">
        <v>0</v>
      </c>
      <c r="AZ25" s="52">
        <v>0</v>
      </c>
      <c r="BA25" s="52">
        <v>0</v>
      </c>
      <c r="BB25" s="52">
        <v>0</v>
      </c>
      <c r="BC25" s="52">
        <v>0</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271284</v>
      </c>
      <c r="B26" s="52" t="s">
        <v>468</v>
      </c>
      <c r="C26" s="52" t="s">
        <v>631</v>
      </c>
      <c r="D26" s="52">
        <v>2</v>
      </c>
      <c r="E26" s="52">
        <v>1.77928028112628</v>
      </c>
      <c r="F26" s="52">
        <v>20.949590406809499</v>
      </c>
      <c r="G26" s="52">
        <v>0</v>
      </c>
      <c r="H26" s="52">
        <v>0</v>
      </c>
      <c r="I26" s="52">
        <v>1</v>
      </c>
      <c r="J26" s="52">
        <v>0</v>
      </c>
      <c r="K26" s="52">
        <v>1</v>
      </c>
      <c r="L26" s="52">
        <v>0</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1</v>
      </c>
      <c r="AT26" s="52">
        <v>0</v>
      </c>
      <c r="AU26" s="52">
        <v>0</v>
      </c>
      <c r="AV26" s="52">
        <v>0</v>
      </c>
      <c r="AW26" s="52">
        <v>1</v>
      </c>
      <c r="AX26" s="52">
        <v>0</v>
      </c>
      <c r="AY26" s="52">
        <v>0</v>
      </c>
      <c r="AZ26" s="52">
        <v>0</v>
      </c>
      <c r="BA26" s="52">
        <v>0</v>
      </c>
      <c r="BB26" s="52">
        <v>0</v>
      </c>
      <c r="BC26" s="52">
        <v>0</v>
      </c>
      <c r="BD26" s="52">
        <v>0</v>
      </c>
      <c r="BE26" s="52">
        <v>0</v>
      </c>
      <c r="BF26" s="52">
        <v>1</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271403</v>
      </c>
      <c r="B27" s="52" t="s">
        <v>173</v>
      </c>
      <c r="C27" s="52" t="s">
        <v>468</v>
      </c>
      <c r="D27" s="52">
        <v>16</v>
      </c>
      <c r="E27" s="52">
        <v>1.9478274419669199</v>
      </c>
      <c r="F27" s="52">
        <v>22.934097300578198</v>
      </c>
      <c r="G27" s="52">
        <v>0</v>
      </c>
      <c r="H27" s="52">
        <v>1</v>
      </c>
      <c r="I27" s="52">
        <v>3</v>
      </c>
      <c r="J27" s="52">
        <v>2</v>
      </c>
      <c r="K27" s="52">
        <v>2</v>
      </c>
      <c r="L27" s="52">
        <v>2</v>
      </c>
      <c r="M27" s="52">
        <v>5</v>
      </c>
      <c r="N27" s="52">
        <v>1</v>
      </c>
      <c r="O27" s="52">
        <v>0</v>
      </c>
      <c r="P27" s="52">
        <v>12</v>
      </c>
      <c r="Q27" s="52">
        <v>4</v>
      </c>
      <c r="R27" s="52">
        <v>0</v>
      </c>
      <c r="S27" s="52">
        <v>2</v>
      </c>
      <c r="T27" s="52">
        <v>14</v>
      </c>
      <c r="U27" s="52">
        <v>0</v>
      </c>
      <c r="V27" s="52">
        <v>14</v>
      </c>
      <c r="W27" s="52">
        <v>0</v>
      </c>
      <c r="X27" s="52">
        <v>1</v>
      </c>
      <c r="Y27" s="52">
        <v>8</v>
      </c>
      <c r="Z27" s="52">
        <v>5</v>
      </c>
      <c r="AA27" s="52">
        <v>0</v>
      </c>
      <c r="AB27" s="52">
        <v>11</v>
      </c>
      <c r="AC27" s="52">
        <v>2</v>
      </c>
      <c r="AD27" s="52">
        <v>1</v>
      </c>
      <c r="AE27" s="52">
        <v>1</v>
      </c>
      <c r="AF27" s="52">
        <v>0</v>
      </c>
      <c r="AG27" s="52">
        <v>1</v>
      </c>
      <c r="AH27" s="52">
        <v>0</v>
      </c>
      <c r="AI27" s="52">
        <v>8</v>
      </c>
      <c r="AJ27" s="52">
        <v>0</v>
      </c>
      <c r="AK27" s="52">
        <v>2</v>
      </c>
      <c r="AL27" s="52">
        <v>4</v>
      </c>
      <c r="AM27" s="52">
        <v>0</v>
      </c>
      <c r="AN27" s="52">
        <v>2</v>
      </c>
      <c r="AO27" s="52">
        <v>0</v>
      </c>
      <c r="AP27" s="52">
        <v>1</v>
      </c>
      <c r="AQ27" s="52">
        <v>0</v>
      </c>
      <c r="AR27" s="52">
        <v>1</v>
      </c>
      <c r="AS27" s="52">
        <v>4</v>
      </c>
      <c r="AT27" s="52">
        <v>0</v>
      </c>
      <c r="AU27" s="52">
        <v>3</v>
      </c>
      <c r="AV27" s="52">
        <v>1</v>
      </c>
      <c r="AW27" s="52">
        <v>1</v>
      </c>
      <c r="AX27" s="52">
        <v>0</v>
      </c>
      <c r="AY27" s="52">
        <v>1</v>
      </c>
      <c r="AZ27" s="52">
        <v>1</v>
      </c>
      <c r="BA27" s="52">
        <v>2</v>
      </c>
      <c r="BB27" s="52">
        <v>1</v>
      </c>
      <c r="BC27" s="52">
        <v>0</v>
      </c>
      <c r="BD27" s="52">
        <v>3</v>
      </c>
      <c r="BE27" s="52">
        <v>1</v>
      </c>
      <c r="BF27" s="52">
        <v>3</v>
      </c>
      <c r="BG27" s="52">
        <v>3</v>
      </c>
      <c r="BH27" s="52">
        <v>2</v>
      </c>
      <c r="BI27" s="52">
        <v>4</v>
      </c>
      <c r="BJ27" s="52">
        <v>0</v>
      </c>
      <c r="BK27" s="52">
        <v>3</v>
      </c>
      <c r="BL27" s="52">
        <v>15</v>
      </c>
      <c r="BM27" s="52">
        <v>4</v>
      </c>
      <c r="BN27" s="52">
        <v>3</v>
      </c>
      <c r="BO27" s="52">
        <v>0</v>
      </c>
      <c r="BP27" s="52">
        <v>0</v>
      </c>
      <c r="BQ27" s="52">
        <v>1</v>
      </c>
      <c r="BR27" s="52">
        <v>0</v>
      </c>
      <c r="BS27" s="52">
        <v>0</v>
      </c>
      <c r="BT27" s="52">
        <v>15</v>
      </c>
      <c r="BU27" s="52">
        <v>1</v>
      </c>
      <c r="BV27" s="52">
        <v>0</v>
      </c>
    </row>
    <row r="28" spans="1:74" s="52" customFormat="1" x14ac:dyDescent="0.2">
      <c r="A28" s="52">
        <v>271411</v>
      </c>
      <c r="B28" s="52" t="s">
        <v>468</v>
      </c>
      <c r="C28" s="52" t="s">
        <v>632</v>
      </c>
      <c r="D28" s="52">
        <v>4</v>
      </c>
      <c r="E28" s="52">
        <v>2.7250555230062798</v>
      </c>
      <c r="F28" s="52">
        <v>32.085331157977201</v>
      </c>
      <c r="G28" s="52">
        <v>0</v>
      </c>
      <c r="H28" s="52">
        <v>0</v>
      </c>
      <c r="I28" s="52">
        <v>0</v>
      </c>
      <c r="J28" s="52">
        <v>0</v>
      </c>
      <c r="K28" s="52">
        <v>2</v>
      </c>
      <c r="L28" s="52">
        <v>0</v>
      </c>
      <c r="M28" s="52">
        <v>1</v>
      </c>
      <c r="N28" s="52">
        <v>1</v>
      </c>
      <c r="O28" s="52">
        <v>0</v>
      </c>
      <c r="P28" s="52">
        <v>1</v>
      </c>
      <c r="Q28" s="52">
        <v>3</v>
      </c>
      <c r="R28" s="52">
        <v>0</v>
      </c>
      <c r="S28" s="52">
        <v>1</v>
      </c>
      <c r="T28" s="52">
        <v>3</v>
      </c>
      <c r="U28" s="52">
        <v>0</v>
      </c>
      <c r="V28" s="52">
        <v>3</v>
      </c>
      <c r="W28" s="52">
        <v>0</v>
      </c>
      <c r="X28" s="52">
        <v>1</v>
      </c>
      <c r="Y28" s="52">
        <v>2</v>
      </c>
      <c r="Z28" s="52">
        <v>0</v>
      </c>
      <c r="AA28" s="52">
        <v>0</v>
      </c>
      <c r="AB28" s="52">
        <v>3</v>
      </c>
      <c r="AC28" s="52">
        <v>0</v>
      </c>
      <c r="AD28" s="52">
        <v>0</v>
      </c>
      <c r="AE28" s="52">
        <v>1</v>
      </c>
      <c r="AF28" s="52">
        <v>0</v>
      </c>
      <c r="AG28" s="52">
        <v>0</v>
      </c>
      <c r="AH28" s="52">
        <v>0</v>
      </c>
      <c r="AI28" s="52">
        <v>3</v>
      </c>
      <c r="AJ28" s="52">
        <v>0</v>
      </c>
      <c r="AK28" s="52">
        <v>0</v>
      </c>
      <c r="AL28" s="52">
        <v>1</v>
      </c>
      <c r="AM28" s="52">
        <v>0</v>
      </c>
      <c r="AN28" s="52">
        <v>0</v>
      </c>
      <c r="AO28" s="52">
        <v>0</v>
      </c>
      <c r="AP28" s="52">
        <v>1</v>
      </c>
      <c r="AQ28" s="52">
        <v>0</v>
      </c>
      <c r="AR28" s="52">
        <v>0</v>
      </c>
      <c r="AS28" s="52">
        <v>2</v>
      </c>
      <c r="AT28" s="52">
        <v>0</v>
      </c>
      <c r="AU28" s="52">
        <v>0</v>
      </c>
      <c r="AV28" s="52">
        <v>0</v>
      </c>
      <c r="AW28" s="52">
        <v>1</v>
      </c>
      <c r="AX28" s="52">
        <v>0</v>
      </c>
      <c r="AY28" s="52">
        <v>0</v>
      </c>
      <c r="AZ28" s="52">
        <v>0</v>
      </c>
      <c r="BA28" s="52">
        <v>0</v>
      </c>
      <c r="BB28" s="52">
        <v>0</v>
      </c>
      <c r="BC28" s="52">
        <v>0</v>
      </c>
      <c r="BD28" s="52">
        <v>1</v>
      </c>
      <c r="BE28" s="52">
        <v>0</v>
      </c>
      <c r="BF28" s="52">
        <v>1</v>
      </c>
      <c r="BG28" s="52">
        <v>0</v>
      </c>
      <c r="BH28" s="52">
        <v>1</v>
      </c>
      <c r="BI28" s="52">
        <v>1</v>
      </c>
      <c r="BJ28" s="52">
        <v>0</v>
      </c>
      <c r="BK28" s="52">
        <v>1</v>
      </c>
      <c r="BL28" s="52">
        <v>2</v>
      </c>
      <c r="BM28" s="52">
        <v>2</v>
      </c>
      <c r="BN28" s="52">
        <v>2</v>
      </c>
      <c r="BO28" s="52">
        <v>0</v>
      </c>
      <c r="BP28" s="52">
        <v>0</v>
      </c>
      <c r="BQ28" s="52">
        <v>1</v>
      </c>
      <c r="BR28" s="52">
        <v>0</v>
      </c>
      <c r="BS28" s="52">
        <v>0</v>
      </c>
      <c r="BT28" s="52">
        <v>3</v>
      </c>
      <c r="BU28" s="52">
        <v>1</v>
      </c>
      <c r="BV28" s="52">
        <v>0</v>
      </c>
    </row>
    <row r="29" spans="1:74" s="52" customFormat="1" x14ac:dyDescent="0.2">
      <c r="A29" s="52">
        <v>271446</v>
      </c>
      <c r="B29" s="52" t="s">
        <v>468</v>
      </c>
      <c r="C29" s="52" t="s">
        <v>634</v>
      </c>
      <c r="D29" s="52">
        <v>3</v>
      </c>
      <c r="E29" s="52">
        <v>2.2036786742669099</v>
      </c>
      <c r="F29" s="52">
        <v>25.9465392292717</v>
      </c>
      <c r="G29" s="52">
        <v>0</v>
      </c>
      <c r="H29" s="52">
        <v>0</v>
      </c>
      <c r="I29" s="52">
        <v>1</v>
      </c>
      <c r="J29" s="52">
        <v>0</v>
      </c>
      <c r="K29" s="52">
        <v>0</v>
      </c>
      <c r="L29" s="52">
        <v>0</v>
      </c>
      <c r="M29" s="52">
        <v>2</v>
      </c>
      <c r="N29" s="52">
        <v>0</v>
      </c>
      <c r="O29" s="52">
        <v>0</v>
      </c>
      <c r="P29" s="52">
        <v>3</v>
      </c>
      <c r="Q29" s="52">
        <v>0</v>
      </c>
      <c r="R29" s="52">
        <v>0</v>
      </c>
      <c r="S29" s="52">
        <v>0</v>
      </c>
      <c r="T29" s="52">
        <v>3</v>
      </c>
      <c r="U29" s="52">
        <v>0</v>
      </c>
      <c r="V29" s="52">
        <v>3</v>
      </c>
      <c r="W29" s="52">
        <v>0</v>
      </c>
      <c r="X29" s="52">
        <v>0</v>
      </c>
      <c r="Y29" s="52">
        <v>2</v>
      </c>
      <c r="Z29" s="52">
        <v>1</v>
      </c>
      <c r="AA29" s="52">
        <v>0</v>
      </c>
      <c r="AB29" s="52">
        <v>2</v>
      </c>
      <c r="AC29" s="52">
        <v>0</v>
      </c>
      <c r="AD29" s="52">
        <v>0</v>
      </c>
      <c r="AE29" s="52">
        <v>0</v>
      </c>
      <c r="AF29" s="52">
        <v>0</v>
      </c>
      <c r="AG29" s="52">
        <v>1</v>
      </c>
      <c r="AH29" s="52">
        <v>0</v>
      </c>
      <c r="AI29" s="52">
        <v>2</v>
      </c>
      <c r="AJ29" s="52">
        <v>0</v>
      </c>
      <c r="AK29" s="52">
        <v>0</v>
      </c>
      <c r="AL29" s="52">
        <v>1</v>
      </c>
      <c r="AM29" s="52">
        <v>0</v>
      </c>
      <c r="AN29" s="52">
        <v>0</v>
      </c>
      <c r="AO29" s="52">
        <v>0</v>
      </c>
      <c r="AP29" s="52">
        <v>0</v>
      </c>
      <c r="AQ29" s="52">
        <v>0</v>
      </c>
      <c r="AR29" s="52">
        <v>0</v>
      </c>
      <c r="AS29" s="52">
        <v>1</v>
      </c>
      <c r="AT29" s="52">
        <v>0</v>
      </c>
      <c r="AU29" s="52">
        <v>1</v>
      </c>
      <c r="AV29" s="52">
        <v>1</v>
      </c>
      <c r="AW29" s="52">
        <v>0</v>
      </c>
      <c r="AX29" s="52">
        <v>0</v>
      </c>
      <c r="AY29" s="52">
        <v>0</v>
      </c>
      <c r="AZ29" s="52">
        <v>0</v>
      </c>
      <c r="BA29" s="52">
        <v>0</v>
      </c>
      <c r="BB29" s="52">
        <v>0</v>
      </c>
      <c r="BC29" s="52">
        <v>0</v>
      </c>
      <c r="BD29" s="52">
        <v>1</v>
      </c>
      <c r="BE29" s="52">
        <v>0</v>
      </c>
      <c r="BF29" s="52">
        <v>0</v>
      </c>
      <c r="BG29" s="52">
        <v>1</v>
      </c>
      <c r="BH29" s="52">
        <v>0</v>
      </c>
      <c r="BI29" s="52">
        <v>1</v>
      </c>
      <c r="BJ29" s="52">
        <v>0</v>
      </c>
      <c r="BK29" s="52">
        <v>0</v>
      </c>
      <c r="BL29" s="52">
        <v>5</v>
      </c>
      <c r="BM29" s="52">
        <v>0</v>
      </c>
      <c r="BN29" s="52">
        <v>0</v>
      </c>
      <c r="BO29" s="52">
        <v>0</v>
      </c>
      <c r="BP29" s="52">
        <v>0</v>
      </c>
      <c r="BQ29" s="52">
        <v>0</v>
      </c>
      <c r="BR29" s="52">
        <v>0</v>
      </c>
      <c r="BS29" s="52">
        <v>0</v>
      </c>
      <c r="BT29" s="52">
        <v>3</v>
      </c>
      <c r="BU29" s="52">
        <v>0</v>
      </c>
      <c r="BV29" s="52">
        <v>0</v>
      </c>
    </row>
    <row r="30" spans="1:74" s="52" customFormat="1" x14ac:dyDescent="0.2">
      <c r="A30" s="52">
        <v>271454</v>
      </c>
      <c r="B30" s="52" t="s">
        <v>468</v>
      </c>
      <c r="C30" s="52" t="s">
        <v>635</v>
      </c>
      <c r="D30" s="52">
        <v>4</v>
      </c>
      <c r="E30" s="52">
        <v>2.9318634924357898</v>
      </c>
      <c r="F30" s="52">
        <v>34.520328217389199</v>
      </c>
      <c r="G30" s="52">
        <v>0</v>
      </c>
      <c r="H30" s="52">
        <v>1</v>
      </c>
      <c r="I30" s="52">
        <v>1</v>
      </c>
      <c r="J30" s="52">
        <v>0</v>
      </c>
      <c r="K30" s="52">
        <v>0</v>
      </c>
      <c r="L30" s="52">
        <v>1</v>
      </c>
      <c r="M30" s="52">
        <v>1</v>
      </c>
      <c r="N30" s="52">
        <v>0</v>
      </c>
      <c r="O30" s="52">
        <v>0</v>
      </c>
      <c r="P30" s="52">
        <v>4</v>
      </c>
      <c r="Q30" s="52">
        <v>0</v>
      </c>
      <c r="R30" s="52">
        <v>0</v>
      </c>
      <c r="S30" s="52">
        <v>0</v>
      </c>
      <c r="T30" s="52">
        <v>4</v>
      </c>
      <c r="U30" s="52">
        <v>0</v>
      </c>
      <c r="V30" s="52">
        <v>4</v>
      </c>
      <c r="W30" s="52">
        <v>0</v>
      </c>
      <c r="X30" s="52">
        <v>0</v>
      </c>
      <c r="Y30" s="52">
        <v>2</v>
      </c>
      <c r="Z30" s="52">
        <v>2</v>
      </c>
      <c r="AA30" s="52">
        <v>0</v>
      </c>
      <c r="AB30" s="52">
        <v>2</v>
      </c>
      <c r="AC30" s="52">
        <v>1</v>
      </c>
      <c r="AD30" s="52">
        <v>1</v>
      </c>
      <c r="AE30" s="52">
        <v>0</v>
      </c>
      <c r="AF30" s="52">
        <v>0</v>
      </c>
      <c r="AG30" s="52">
        <v>0</v>
      </c>
      <c r="AH30" s="52">
        <v>0</v>
      </c>
      <c r="AI30" s="52">
        <v>1</v>
      </c>
      <c r="AJ30" s="52">
        <v>0</v>
      </c>
      <c r="AK30" s="52">
        <v>1</v>
      </c>
      <c r="AL30" s="52">
        <v>1</v>
      </c>
      <c r="AM30" s="52">
        <v>0</v>
      </c>
      <c r="AN30" s="52">
        <v>1</v>
      </c>
      <c r="AO30" s="52">
        <v>0</v>
      </c>
      <c r="AP30" s="52">
        <v>0</v>
      </c>
      <c r="AQ30" s="52">
        <v>0</v>
      </c>
      <c r="AR30" s="52">
        <v>1</v>
      </c>
      <c r="AS30" s="52">
        <v>1</v>
      </c>
      <c r="AT30" s="52">
        <v>0</v>
      </c>
      <c r="AU30" s="52">
        <v>0</v>
      </c>
      <c r="AV30" s="52">
        <v>0</v>
      </c>
      <c r="AW30" s="52">
        <v>0</v>
      </c>
      <c r="AX30" s="52">
        <v>0</v>
      </c>
      <c r="AY30" s="52">
        <v>0</v>
      </c>
      <c r="AZ30" s="52">
        <v>0</v>
      </c>
      <c r="BA30" s="52">
        <v>2</v>
      </c>
      <c r="BB30" s="52">
        <v>0</v>
      </c>
      <c r="BC30" s="52">
        <v>0</v>
      </c>
      <c r="BD30" s="52">
        <v>1</v>
      </c>
      <c r="BE30" s="52">
        <v>1</v>
      </c>
      <c r="BF30" s="52">
        <v>0</v>
      </c>
      <c r="BG30" s="52">
        <v>2</v>
      </c>
      <c r="BH30" s="52">
        <v>0</v>
      </c>
      <c r="BI30" s="52">
        <v>0</v>
      </c>
      <c r="BJ30" s="52">
        <v>0</v>
      </c>
      <c r="BK30" s="52">
        <v>0</v>
      </c>
      <c r="BL30" s="52">
        <v>3</v>
      </c>
      <c r="BM30" s="52">
        <v>2</v>
      </c>
      <c r="BN30" s="52">
        <v>0</v>
      </c>
      <c r="BO30" s="52">
        <v>0</v>
      </c>
      <c r="BP30" s="52">
        <v>0</v>
      </c>
      <c r="BQ30" s="52">
        <v>0</v>
      </c>
      <c r="BR30" s="52">
        <v>0</v>
      </c>
      <c r="BS30" s="52">
        <v>0</v>
      </c>
      <c r="BT30" s="52">
        <v>4</v>
      </c>
      <c r="BU30" s="52">
        <v>0</v>
      </c>
      <c r="BV30" s="52">
        <v>0</v>
      </c>
    </row>
    <row r="31" spans="1:74" s="52" customFormat="1" x14ac:dyDescent="0.2">
      <c r="A31" s="52">
        <v>271462</v>
      </c>
      <c r="B31" s="52" t="s">
        <v>468</v>
      </c>
      <c r="C31" s="52" t="s">
        <v>636</v>
      </c>
      <c r="D31" s="52">
        <v>5</v>
      </c>
      <c r="E31" s="52">
        <v>3.1610358082136401</v>
      </c>
      <c r="F31" s="52">
        <v>37.218647419289603</v>
      </c>
      <c r="G31" s="52">
        <v>0</v>
      </c>
      <c r="H31" s="52">
        <v>0</v>
      </c>
      <c r="I31" s="52">
        <v>1</v>
      </c>
      <c r="J31" s="52">
        <v>2</v>
      </c>
      <c r="K31" s="52">
        <v>0</v>
      </c>
      <c r="L31" s="52">
        <v>1</v>
      </c>
      <c r="M31" s="52">
        <v>1</v>
      </c>
      <c r="N31" s="52">
        <v>0</v>
      </c>
      <c r="O31" s="52">
        <v>0</v>
      </c>
      <c r="P31" s="52">
        <v>4</v>
      </c>
      <c r="Q31" s="52">
        <v>1</v>
      </c>
      <c r="R31" s="52">
        <v>0</v>
      </c>
      <c r="S31" s="52">
        <v>1</v>
      </c>
      <c r="T31" s="52">
        <v>4</v>
      </c>
      <c r="U31" s="52">
        <v>0</v>
      </c>
      <c r="V31" s="52">
        <v>4</v>
      </c>
      <c r="W31" s="52">
        <v>0</v>
      </c>
      <c r="X31" s="52">
        <v>0</v>
      </c>
      <c r="Y31" s="52">
        <v>2</v>
      </c>
      <c r="Z31" s="52">
        <v>2</v>
      </c>
      <c r="AA31" s="52">
        <v>0</v>
      </c>
      <c r="AB31" s="52">
        <v>4</v>
      </c>
      <c r="AC31" s="52">
        <v>1</v>
      </c>
      <c r="AD31" s="52">
        <v>0</v>
      </c>
      <c r="AE31" s="52">
        <v>0</v>
      </c>
      <c r="AF31" s="52">
        <v>0</v>
      </c>
      <c r="AG31" s="52">
        <v>0</v>
      </c>
      <c r="AH31" s="52">
        <v>0</v>
      </c>
      <c r="AI31" s="52">
        <v>2</v>
      </c>
      <c r="AJ31" s="52">
        <v>0</v>
      </c>
      <c r="AK31" s="52">
        <v>1</v>
      </c>
      <c r="AL31" s="52">
        <v>1</v>
      </c>
      <c r="AM31" s="52">
        <v>0</v>
      </c>
      <c r="AN31" s="52">
        <v>1</v>
      </c>
      <c r="AO31" s="52">
        <v>0</v>
      </c>
      <c r="AP31" s="52">
        <v>0</v>
      </c>
      <c r="AQ31" s="52">
        <v>0</v>
      </c>
      <c r="AR31" s="52">
        <v>0</v>
      </c>
      <c r="AS31" s="52">
        <v>0</v>
      </c>
      <c r="AT31" s="52">
        <v>0</v>
      </c>
      <c r="AU31" s="52">
        <v>2</v>
      </c>
      <c r="AV31" s="52">
        <v>0</v>
      </c>
      <c r="AW31" s="52">
        <v>0</v>
      </c>
      <c r="AX31" s="52">
        <v>0</v>
      </c>
      <c r="AY31" s="52">
        <v>1</v>
      </c>
      <c r="AZ31" s="52">
        <v>1</v>
      </c>
      <c r="BA31" s="52">
        <v>0</v>
      </c>
      <c r="BB31" s="52">
        <v>1</v>
      </c>
      <c r="BC31" s="52">
        <v>0</v>
      </c>
      <c r="BD31" s="52">
        <v>0</v>
      </c>
      <c r="BE31" s="52">
        <v>0</v>
      </c>
      <c r="BF31" s="52">
        <v>2</v>
      </c>
      <c r="BG31" s="52">
        <v>0</v>
      </c>
      <c r="BH31" s="52">
        <v>1</v>
      </c>
      <c r="BI31" s="52">
        <v>2</v>
      </c>
      <c r="BJ31" s="52">
        <v>0</v>
      </c>
      <c r="BK31" s="52">
        <v>2</v>
      </c>
      <c r="BL31" s="52">
        <v>5</v>
      </c>
      <c r="BM31" s="52">
        <v>0</v>
      </c>
      <c r="BN31" s="52">
        <v>1</v>
      </c>
      <c r="BO31" s="52">
        <v>0</v>
      </c>
      <c r="BP31" s="52">
        <v>0</v>
      </c>
      <c r="BQ31" s="52">
        <v>0</v>
      </c>
      <c r="BR31" s="52">
        <v>0</v>
      </c>
      <c r="BS31" s="52">
        <v>0</v>
      </c>
      <c r="BT31" s="52">
        <v>5</v>
      </c>
      <c r="BU31" s="52">
        <v>0</v>
      </c>
      <c r="BV31" s="52">
        <v>0</v>
      </c>
    </row>
    <row r="32" spans="1:74" s="52" customFormat="1" x14ac:dyDescent="0.2">
      <c r="A32" s="52">
        <v>272027</v>
      </c>
      <c r="B32" s="52" t="s">
        <v>253</v>
      </c>
      <c r="C32" s="52" t="s">
        <v>468</v>
      </c>
      <c r="D32" s="52">
        <v>1</v>
      </c>
      <c r="E32" s="52">
        <v>0.527994255422501</v>
      </c>
      <c r="F32" s="52">
        <v>6.2167065557810597</v>
      </c>
      <c r="G32" s="52">
        <v>0</v>
      </c>
      <c r="H32" s="52">
        <v>0</v>
      </c>
      <c r="I32" s="52">
        <v>0</v>
      </c>
      <c r="J32" s="52">
        <v>0</v>
      </c>
      <c r="K32" s="52">
        <v>0</v>
      </c>
      <c r="L32" s="52">
        <v>0</v>
      </c>
      <c r="M32" s="52">
        <v>1</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1</v>
      </c>
      <c r="AQ32" s="52">
        <v>0</v>
      </c>
      <c r="AR32" s="52">
        <v>0</v>
      </c>
      <c r="AS32" s="52">
        <v>0</v>
      </c>
      <c r="AT32" s="52">
        <v>0</v>
      </c>
      <c r="AU32" s="52">
        <v>0</v>
      </c>
      <c r="AV32" s="52">
        <v>0</v>
      </c>
      <c r="AW32" s="52">
        <v>0</v>
      </c>
      <c r="AX32" s="52">
        <v>0</v>
      </c>
      <c r="AY32" s="52">
        <v>0</v>
      </c>
      <c r="AZ32" s="52">
        <v>0</v>
      </c>
      <c r="BA32" s="52">
        <v>0</v>
      </c>
      <c r="BB32" s="52">
        <v>0</v>
      </c>
      <c r="BC32" s="52">
        <v>0</v>
      </c>
      <c r="BD32" s="52">
        <v>0</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272035</v>
      </c>
      <c r="B33" s="52" t="s">
        <v>174</v>
      </c>
      <c r="C33" s="52" t="s">
        <v>468</v>
      </c>
      <c r="D33" s="52">
        <v>4</v>
      </c>
      <c r="E33" s="52">
        <v>0.98112559634040197</v>
      </c>
      <c r="F33" s="52">
        <v>11.551962666588601</v>
      </c>
      <c r="G33" s="52">
        <v>0</v>
      </c>
      <c r="H33" s="52">
        <v>1</v>
      </c>
      <c r="I33" s="52">
        <v>0</v>
      </c>
      <c r="J33" s="52">
        <v>1</v>
      </c>
      <c r="K33" s="52">
        <v>1</v>
      </c>
      <c r="L33" s="52">
        <v>0</v>
      </c>
      <c r="M33" s="52">
        <v>1</v>
      </c>
      <c r="N33" s="52">
        <v>0</v>
      </c>
      <c r="O33" s="52">
        <v>0</v>
      </c>
      <c r="P33" s="52">
        <v>4</v>
      </c>
      <c r="Q33" s="52">
        <v>0</v>
      </c>
      <c r="R33" s="52">
        <v>0</v>
      </c>
      <c r="S33" s="52">
        <v>3</v>
      </c>
      <c r="T33" s="52">
        <v>1</v>
      </c>
      <c r="U33" s="52">
        <v>0</v>
      </c>
      <c r="V33" s="52">
        <v>1</v>
      </c>
      <c r="W33" s="52">
        <v>0</v>
      </c>
      <c r="X33" s="52">
        <v>0</v>
      </c>
      <c r="Y33" s="52">
        <v>1</v>
      </c>
      <c r="Z33" s="52">
        <v>0</v>
      </c>
      <c r="AA33" s="52">
        <v>0</v>
      </c>
      <c r="AB33" s="52">
        <v>2</v>
      </c>
      <c r="AC33" s="52">
        <v>0</v>
      </c>
      <c r="AD33" s="52">
        <v>0</v>
      </c>
      <c r="AE33" s="52">
        <v>0</v>
      </c>
      <c r="AF33" s="52">
        <v>0</v>
      </c>
      <c r="AG33" s="52">
        <v>2</v>
      </c>
      <c r="AH33" s="52">
        <v>0</v>
      </c>
      <c r="AI33" s="52">
        <v>3</v>
      </c>
      <c r="AJ33" s="52">
        <v>0</v>
      </c>
      <c r="AK33" s="52">
        <v>0</v>
      </c>
      <c r="AL33" s="52">
        <v>1</v>
      </c>
      <c r="AM33" s="52">
        <v>0</v>
      </c>
      <c r="AN33" s="52">
        <v>0</v>
      </c>
      <c r="AO33" s="52">
        <v>0</v>
      </c>
      <c r="AP33" s="52">
        <v>1</v>
      </c>
      <c r="AQ33" s="52">
        <v>1</v>
      </c>
      <c r="AR33" s="52">
        <v>0</v>
      </c>
      <c r="AS33" s="52">
        <v>0</v>
      </c>
      <c r="AT33" s="52">
        <v>0</v>
      </c>
      <c r="AU33" s="52">
        <v>1</v>
      </c>
      <c r="AV33" s="52">
        <v>0</v>
      </c>
      <c r="AW33" s="52">
        <v>0</v>
      </c>
      <c r="AX33" s="52">
        <v>0</v>
      </c>
      <c r="AY33" s="52">
        <v>0</v>
      </c>
      <c r="AZ33" s="52">
        <v>1</v>
      </c>
      <c r="BA33" s="52">
        <v>0</v>
      </c>
      <c r="BB33" s="52">
        <v>0</v>
      </c>
      <c r="BC33" s="52">
        <v>0</v>
      </c>
      <c r="BD33" s="52">
        <v>1</v>
      </c>
      <c r="BE33" s="52">
        <v>0</v>
      </c>
      <c r="BF33" s="52">
        <v>2</v>
      </c>
      <c r="BG33" s="52">
        <v>0</v>
      </c>
      <c r="BH33" s="52">
        <v>1</v>
      </c>
      <c r="BI33" s="52">
        <v>0</v>
      </c>
      <c r="BJ33" s="52">
        <v>0</v>
      </c>
      <c r="BK33" s="52">
        <v>2</v>
      </c>
      <c r="BL33" s="52">
        <v>1</v>
      </c>
      <c r="BM33" s="52">
        <v>1</v>
      </c>
      <c r="BN33" s="52">
        <v>1</v>
      </c>
      <c r="BO33" s="52">
        <v>0</v>
      </c>
      <c r="BP33" s="52">
        <v>0</v>
      </c>
      <c r="BQ33" s="52">
        <v>0</v>
      </c>
      <c r="BR33" s="52">
        <v>1</v>
      </c>
      <c r="BS33" s="52">
        <v>2</v>
      </c>
      <c r="BT33" s="52">
        <v>2</v>
      </c>
      <c r="BU33" s="52">
        <v>0</v>
      </c>
      <c r="BV33" s="52">
        <v>0</v>
      </c>
    </row>
    <row r="34" spans="1:74" s="52" customFormat="1" x14ac:dyDescent="0.2">
      <c r="A34" s="52">
        <v>272051</v>
      </c>
      <c r="B34" s="52" t="s">
        <v>176</v>
      </c>
      <c r="C34" s="52" t="s">
        <v>468</v>
      </c>
      <c r="D34" s="52">
        <v>5</v>
      </c>
      <c r="E34" s="52">
        <v>1.31124841338942</v>
      </c>
      <c r="F34" s="52">
        <v>15.438892609262499</v>
      </c>
      <c r="G34" s="52">
        <v>0</v>
      </c>
      <c r="H34" s="52">
        <v>1</v>
      </c>
      <c r="I34" s="52">
        <v>0</v>
      </c>
      <c r="J34" s="52">
        <v>1</v>
      </c>
      <c r="K34" s="52">
        <v>2</v>
      </c>
      <c r="L34" s="52">
        <v>1</v>
      </c>
      <c r="M34" s="52">
        <v>0</v>
      </c>
      <c r="N34" s="52">
        <v>0</v>
      </c>
      <c r="O34" s="52">
        <v>0</v>
      </c>
      <c r="P34" s="52">
        <v>2</v>
      </c>
      <c r="Q34" s="52">
        <v>3</v>
      </c>
      <c r="R34" s="52">
        <v>0</v>
      </c>
      <c r="S34" s="52">
        <v>0</v>
      </c>
      <c r="T34" s="52">
        <v>5</v>
      </c>
      <c r="U34" s="52">
        <v>1</v>
      </c>
      <c r="V34" s="52">
        <v>4</v>
      </c>
      <c r="W34" s="52">
        <v>1</v>
      </c>
      <c r="X34" s="52">
        <v>1</v>
      </c>
      <c r="Y34" s="52">
        <v>2</v>
      </c>
      <c r="Z34" s="52">
        <v>0</v>
      </c>
      <c r="AA34" s="52">
        <v>0</v>
      </c>
      <c r="AB34" s="52">
        <v>3</v>
      </c>
      <c r="AC34" s="52">
        <v>0</v>
      </c>
      <c r="AD34" s="52">
        <v>0</v>
      </c>
      <c r="AE34" s="52">
        <v>0</v>
      </c>
      <c r="AF34" s="52">
        <v>0</v>
      </c>
      <c r="AG34" s="52">
        <v>2</v>
      </c>
      <c r="AH34" s="52">
        <v>0</v>
      </c>
      <c r="AI34" s="52">
        <v>3</v>
      </c>
      <c r="AJ34" s="52">
        <v>0</v>
      </c>
      <c r="AK34" s="52">
        <v>1</v>
      </c>
      <c r="AL34" s="52">
        <v>1</v>
      </c>
      <c r="AM34" s="52">
        <v>0</v>
      </c>
      <c r="AN34" s="52">
        <v>0</v>
      </c>
      <c r="AO34" s="52">
        <v>0</v>
      </c>
      <c r="AP34" s="52">
        <v>0</v>
      </c>
      <c r="AQ34" s="52">
        <v>0</v>
      </c>
      <c r="AR34" s="52">
        <v>0</v>
      </c>
      <c r="AS34" s="52">
        <v>1</v>
      </c>
      <c r="AT34" s="52">
        <v>0</v>
      </c>
      <c r="AU34" s="52">
        <v>0</v>
      </c>
      <c r="AV34" s="52">
        <v>0</v>
      </c>
      <c r="AW34" s="52">
        <v>1</v>
      </c>
      <c r="AX34" s="52">
        <v>0</v>
      </c>
      <c r="AY34" s="52">
        <v>1</v>
      </c>
      <c r="AZ34" s="52">
        <v>1</v>
      </c>
      <c r="BA34" s="52">
        <v>0</v>
      </c>
      <c r="BB34" s="52">
        <v>1</v>
      </c>
      <c r="BC34" s="52">
        <v>0</v>
      </c>
      <c r="BD34" s="52">
        <v>1</v>
      </c>
      <c r="BE34" s="52">
        <v>0</v>
      </c>
      <c r="BF34" s="52">
        <v>3</v>
      </c>
      <c r="BG34" s="52">
        <v>0</v>
      </c>
      <c r="BH34" s="52">
        <v>0</v>
      </c>
      <c r="BI34" s="52">
        <v>1</v>
      </c>
      <c r="BJ34" s="52">
        <v>0</v>
      </c>
      <c r="BK34" s="52">
        <v>0</v>
      </c>
      <c r="BL34" s="52">
        <v>5</v>
      </c>
      <c r="BM34" s="52">
        <v>2</v>
      </c>
      <c r="BN34" s="52">
        <v>0</v>
      </c>
      <c r="BO34" s="52">
        <v>0</v>
      </c>
      <c r="BP34" s="52">
        <v>0</v>
      </c>
      <c r="BQ34" s="52">
        <v>0</v>
      </c>
      <c r="BR34" s="52">
        <v>0</v>
      </c>
      <c r="BS34" s="52">
        <v>2</v>
      </c>
      <c r="BT34" s="52">
        <v>3</v>
      </c>
      <c r="BU34" s="52">
        <v>0</v>
      </c>
      <c r="BV34" s="52">
        <v>0</v>
      </c>
    </row>
    <row r="35" spans="1:74" s="52" customFormat="1" x14ac:dyDescent="0.2">
      <c r="A35" s="52">
        <v>272060</v>
      </c>
      <c r="B35" s="52" t="s">
        <v>262</v>
      </c>
      <c r="C35" s="52" t="s">
        <v>468</v>
      </c>
      <c r="D35" s="52">
        <v>1</v>
      </c>
      <c r="E35" s="52">
        <v>1.36459157774078</v>
      </c>
      <c r="F35" s="52">
        <v>16.066965350818901</v>
      </c>
      <c r="G35" s="52">
        <v>0</v>
      </c>
      <c r="H35" s="52">
        <v>0</v>
      </c>
      <c r="I35" s="52">
        <v>0</v>
      </c>
      <c r="J35" s="52">
        <v>0</v>
      </c>
      <c r="K35" s="52">
        <v>0</v>
      </c>
      <c r="L35" s="52">
        <v>0</v>
      </c>
      <c r="M35" s="52">
        <v>1</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1</v>
      </c>
      <c r="BB35" s="52">
        <v>0</v>
      </c>
      <c r="BC35" s="52">
        <v>0</v>
      </c>
      <c r="BD35" s="52">
        <v>0</v>
      </c>
      <c r="BE35" s="52">
        <v>0</v>
      </c>
      <c r="BF35" s="52">
        <v>1</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272086</v>
      </c>
      <c r="B36" s="52" t="s">
        <v>178</v>
      </c>
      <c r="C36" s="52" t="s">
        <v>468</v>
      </c>
      <c r="D36" s="52">
        <v>3</v>
      </c>
      <c r="E36" s="52">
        <v>3.6076771369474199</v>
      </c>
      <c r="F36" s="52">
        <v>42.477488870510001</v>
      </c>
      <c r="G36" s="52">
        <v>0</v>
      </c>
      <c r="H36" s="52">
        <v>0</v>
      </c>
      <c r="I36" s="52">
        <v>2</v>
      </c>
      <c r="J36" s="52">
        <v>0</v>
      </c>
      <c r="K36" s="52">
        <v>0</v>
      </c>
      <c r="L36" s="52">
        <v>1</v>
      </c>
      <c r="M36" s="52">
        <v>0</v>
      </c>
      <c r="N36" s="52">
        <v>0</v>
      </c>
      <c r="O36" s="52">
        <v>0</v>
      </c>
      <c r="P36" s="52">
        <v>3</v>
      </c>
      <c r="Q36" s="52">
        <v>0</v>
      </c>
      <c r="R36" s="52">
        <v>0</v>
      </c>
      <c r="S36" s="52">
        <v>2</v>
      </c>
      <c r="T36" s="52">
        <v>1</v>
      </c>
      <c r="U36" s="52">
        <v>0</v>
      </c>
      <c r="V36" s="52">
        <v>1</v>
      </c>
      <c r="W36" s="52">
        <v>0</v>
      </c>
      <c r="X36" s="52">
        <v>0</v>
      </c>
      <c r="Y36" s="52">
        <v>0</v>
      </c>
      <c r="Z36" s="52">
        <v>1</v>
      </c>
      <c r="AA36" s="52">
        <v>0</v>
      </c>
      <c r="AB36" s="52">
        <v>2</v>
      </c>
      <c r="AC36" s="52">
        <v>0</v>
      </c>
      <c r="AD36" s="52">
        <v>0</v>
      </c>
      <c r="AE36" s="52">
        <v>0</v>
      </c>
      <c r="AF36" s="52">
        <v>0</v>
      </c>
      <c r="AG36" s="52">
        <v>1</v>
      </c>
      <c r="AH36" s="52">
        <v>0</v>
      </c>
      <c r="AI36" s="52">
        <v>3</v>
      </c>
      <c r="AJ36" s="52">
        <v>0</v>
      </c>
      <c r="AK36" s="52">
        <v>0</v>
      </c>
      <c r="AL36" s="52">
        <v>0</v>
      </c>
      <c r="AM36" s="52">
        <v>0</v>
      </c>
      <c r="AN36" s="52">
        <v>0</v>
      </c>
      <c r="AO36" s="52">
        <v>0</v>
      </c>
      <c r="AP36" s="52">
        <v>1</v>
      </c>
      <c r="AQ36" s="52">
        <v>0</v>
      </c>
      <c r="AR36" s="52">
        <v>0</v>
      </c>
      <c r="AS36" s="52">
        <v>0</v>
      </c>
      <c r="AT36" s="52">
        <v>0</v>
      </c>
      <c r="AU36" s="52">
        <v>0</v>
      </c>
      <c r="AV36" s="52">
        <v>0</v>
      </c>
      <c r="AW36" s="52">
        <v>0</v>
      </c>
      <c r="AX36" s="52">
        <v>0</v>
      </c>
      <c r="AY36" s="52">
        <v>1</v>
      </c>
      <c r="AZ36" s="52">
        <v>0</v>
      </c>
      <c r="BA36" s="52">
        <v>0</v>
      </c>
      <c r="BB36" s="52">
        <v>1</v>
      </c>
      <c r="BC36" s="52">
        <v>0</v>
      </c>
      <c r="BD36" s="52">
        <v>0</v>
      </c>
      <c r="BE36" s="52">
        <v>1</v>
      </c>
      <c r="BF36" s="52">
        <v>1</v>
      </c>
      <c r="BG36" s="52">
        <v>0</v>
      </c>
      <c r="BH36" s="52">
        <v>0</v>
      </c>
      <c r="BI36" s="52">
        <v>1</v>
      </c>
      <c r="BJ36" s="52">
        <v>0</v>
      </c>
      <c r="BK36" s="52">
        <v>0</v>
      </c>
      <c r="BL36" s="52">
        <v>0</v>
      </c>
      <c r="BM36" s="52">
        <v>4</v>
      </c>
      <c r="BN36" s="52">
        <v>0</v>
      </c>
      <c r="BO36" s="52">
        <v>0</v>
      </c>
      <c r="BP36" s="52">
        <v>0</v>
      </c>
      <c r="BQ36" s="52">
        <v>0</v>
      </c>
      <c r="BR36" s="52">
        <v>0</v>
      </c>
      <c r="BS36" s="52">
        <v>0</v>
      </c>
      <c r="BT36" s="52">
        <v>3</v>
      </c>
      <c r="BU36" s="52">
        <v>0</v>
      </c>
      <c r="BV36" s="52">
        <v>0</v>
      </c>
    </row>
    <row r="37" spans="1:74" s="52" customFormat="1" x14ac:dyDescent="0.2">
      <c r="A37" s="52">
        <v>272094</v>
      </c>
      <c r="B37" s="52" t="s">
        <v>179</v>
      </c>
      <c r="C37" s="52" t="s">
        <v>468</v>
      </c>
      <c r="D37" s="52">
        <v>3</v>
      </c>
      <c r="E37" s="52">
        <v>2.1124677848662801</v>
      </c>
      <c r="F37" s="52">
        <v>24.872604563748101</v>
      </c>
      <c r="G37" s="52">
        <v>0</v>
      </c>
      <c r="H37" s="52">
        <v>0</v>
      </c>
      <c r="I37" s="52">
        <v>1</v>
      </c>
      <c r="J37" s="52">
        <v>0</v>
      </c>
      <c r="K37" s="52">
        <v>1</v>
      </c>
      <c r="L37" s="52">
        <v>0</v>
      </c>
      <c r="M37" s="52">
        <v>1</v>
      </c>
      <c r="N37" s="52">
        <v>0</v>
      </c>
      <c r="O37" s="52">
        <v>0</v>
      </c>
      <c r="P37" s="52">
        <v>1</v>
      </c>
      <c r="Q37" s="52">
        <v>2</v>
      </c>
      <c r="R37" s="52">
        <v>0</v>
      </c>
      <c r="S37" s="52">
        <v>1</v>
      </c>
      <c r="T37" s="52">
        <v>2</v>
      </c>
      <c r="U37" s="52">
        <v>0</v>
      </c>
      <c r="V37" s="52">
        <v>2</v>
      </c>
      <c r="W37" s="52">
        <v>0</v>
      </c>
      <c r="X37" s="52">
        <v>0</v>
      </c>
      <c r="Y37" s="52">
        <v>2</v>
      </c>
      <c r="Z37" s="52">
        <v>0</v>
      </c>
      <c r="AA37" s="52">
        <v>0</v>
      </c>
      <c r="AB37" s="52">
        <v>1</v>
      </c>
      <c r="AC37" s="52">
        <v>0</v>
      </c>
      <c r="AD37" s="52">
        <v>0</v>
      </c>
      <c r="AE37" s="52">
        <v>2</v>
      </c>
      <c r="AF37" s="52">
        <v>0</v>
      </c>
      <c r="AG37" s="52">
        <v>0</v>
      </c>
      <c r="AH37" s="52">
        <v>0</v>
      </c>
      <c r="AI37" s="52">
        <v>2</v>
      </c>
      <c r="AJ37" s="52">
        <v>1</v>
      </c>
      <c r="AK37" s="52">
        <v>0</v>
      </c>
      <c r="AL37" s="52">
        <v>0</v>
      </c>
      <c r="AM37" s="52">
        <v>0</v>
      </c>
      <c r="AN37" s="52">
        <v>0</v>
      </c>
      <c r="AO37" s="52">
        <v>0</v>
      </c>
      <c r="AP37" s="52">
        <v>0</v>
      </c>
      <c r="AQ37" s="52">
        <v>0</v>
      </c>
      <c r="AR37" s="52">
        <v>0</v>
      </c>
      <c r="AS37" s="52">
        <v>1</v>
      </c>
      <c r="AT37" s="52">
        <v>0</v>
      </c>
      <c r="AU37" s="52">
        <v>0</v>
      </c>
      <c r="AV37" s="52">
        <v>1</v>
      </c>
      <c r="AW37" s="52">
        <v>0</v>
      </c>
      <c r="AX37" s="52">
        <v>0</v>
      </c>
      <c r="AY37" s="52">
        <v>0</v>
      </c>
      <c r="AZ37" s="52">
        <v>0</v>
      </c>
      <c r="BA37" s="52">
        <v>0</v>
      </c>
      <c r="BB37" s="52">
        <v>1</v>
      </c>
      <c r="BC37" s="52">
        <v>0</v>
      </c>
      <c r="BD37" s="52">
        <v>0</v>
      </c>
      <c r="BE37" s="52">
        <v>0</v>
      </c>
      <c r="BF37" s="52">
        <v>0</v>
      </c>
      <c r="BG37" s="52">
        <v>0</v>
      </c>
      <c r="BH37" s="52">
        <v>2</v>
      </c>
      <c r="BI37" s="52">
        <v>0</v>
      </c>
      <c r="BJ37" s="52">
        <v>1</v>
      </c>
      <c r="BK37" s="52">
        <v>0</v>
      </c>
      <c r="BL37" s="52">
        <v>5</v>
      </c>
      <c r="BM37" s="52">
        <v>2</v>
      </c>
      <c r="BN37" s="52">
        <v>0</v>
      </c>
      <c r="BO37" s="52">
        <v>0</v>
      </c>
      <c r="BP37" s="52">
        <v>0</v>
      </c>
      <c r="BQ37" s="52">
        <v>0</v>
      </c>
      <c r="BR37" s="52">
        <v>0</v>
      </c>
      <c r="BS37" s="52">
        <v>1</v>
      </c>
      <c r="BT37" s="52">
        <v>2</v>
      </c>
      <c r="BU37" s="52">
        <v>0</v>
      </c>
      <c r="BV37" s="52">
        <v>0</v>
      </c>
    </row>
    <row r="38" spans="1:74" s="52" customFormat="1" x14ac:dyDescent="0.2">
      <c r="A38" s="52">
        <v>272108</v>
      </c>
      <c r="B38" s="52" t="s">
        <v>180</v>
      </c>
      <c r="C38" s="52" t="s">
        <v>468</v>
      </c>
      <c r="D38" s="52">
        <v>4</v>
      </c>
      <c r="E38" s="52">
        <v>1.0094586273381601</v>
      </c>
      <c r="F38" s="52">
        <v>11.8855612573686</v>
      </c>
      <c r="G38" s="52">
        <v>0</v>
      </c>
      <c r="H38" s="52">
        <v>1</v>
      </c>
      <c r="I38" s="52">
        <v>1</v>
      </c>
      <c r="J38" s="52">
        <v>0</v>
      </c>
      <c r="K38" s="52">
        <v>2</v>
      </c>
      <c r="L38" s="52">
        <v>0</v>
      </c>
      <c r="M38" s="52">
        <v>0</v>
      </c>
      <c r="N38" s="52">
        <v>0</v>
      </c>
      <c r="O38" s="52">
        <v>0</v>
      </c>
      <c r="P38" s="52">
        <v>4</v>
      </c>
      <c r="Q38" s="52">
        <v>0</v>
      </c>
      <c r="R38" s="52">
        <v>0</v>
      </c>
      <c r="S38" s="52">
        <v>3</v>
      </c>
      <c r="T38" s="52">
        <v>1</v>
      </c>
      <c r="U38" s="52">
        <v>0</v>
      </c>
      <c r="V38" s="52">
        <v>1</v>
      </c>
      <c r="W38" s="52">
        <v>0</v>
      </c>
      <c r="X38" s="52">
        <v>0</v>
      </c>
      <c r="Y38" s="52">
        <v>1</v>
      </c>
      <c r="Z38" s="52">
        <v>0</v>
      </c>
      <c r="AA38" s="52">
        <v>0</v>
      </c>
      <c r="AB38" s="52">
        <v>4</v>
      </c>
      <c r="AC38" s="52">
        <v>0</v>
      </c>
      <c r="AD38" s="52">
        <v>0</v>
      </c>
      <c r="AE38" s="52">
        <v>0</v>
      </c>
      <c r="AF38" s="52">
        <v>0</v>
      </c>
      <c r="AG38" s="52">
        <v>0</v>
      </c>
      <c r="AH38" s="52">
        <v>0</v>
      </c>
      <c r="AI38" s="52">
        <v>4</v>
      </c>
      <c r="AJ38" s="52">
        <v>0</v>
      </c>
      <c r="AK38" s="52">
        <v>0</v>
      </c>
      <c r="AL38" s="52">
        <v>0</v>
      </c>
      <c r="AM38" s="52">
        <v>0</v>
      </c>
      <c r="AN38" s="52">
        <v>0</v>
      </c>
      <c r="AO38" s="52">
        <v>0</v>
      </c>
      <c r="AP38" s="52">
        <v>0</v>
      </c>
      <c r="AQ38" s="52">
        <v>1</v>
      </c>
      <c r="AR38" s="52">
        <v>0</v>
      </c>
      <c r="AS38" s="52">
        <v>0</v>
      </c>
      <c r="AT38" s="52">
        <v>0</v>
      </c>
      <c r="AU38" s="52">
        <v>1</v>
      </c>
      <c r="AV38" s="52">
        <v>1</v>
      </c>
      <c r="AW38" s="52">
        <v>0</v>
      </c>
      <c r="AX38" s="52">
        <v>1</v>
      </c>
      <c r="AY38" s="52">
        <v>0</v>
      </c>
      <c r="AZ38" s="52">
        <v>0</v>
      </c>
      <c r="BA38" s="52">
        <v>0</v>
      </c>
      <c r="BB38" s="52">
        <v>0</v>
      </c>
      <c r="BC38" s="52">
        <v>1</v>
      </c>
      <c r="BD38" s="52">
        <v>1</v>
      </c>
      <c r="BE38" s="52">
        <v>1</v>
      </c>
      <c r="BF38" s="52">
        <v>0</v>
      </c>
      <c r="BG38" s="52">
        <v>0</v>
      </c>
      <c r="BH38" s="52">
        <v>1</v>
      </c>
      <c r="BI38" s="52">
        <v>0</v>
      </c>
      <c r="BJ38" s="52">
        <v>0</v>
      </c>
      <c r="BK38" s="52">
        <v>3</v>
      </c>
      <c r="BL38" s="52">
        <v>4</v>
      </c>
      <c r="BM38" s="52">
        <v>0</v>
      </c>
      <c r="BN38" s="52">
        <v>0</v>
      </c>
      <c r="BO38" s="52">
        <v>0</v>
      </c>
      <c r="BP38" s="52">
        <v>0</v>
      </c>
      <c r="BQ38" s="52">
        <v>0</v>
      </c>
      <c r="BR38" s="52">
        <v>0</v>
      </c>
      <c r="BS38" s="52">
        <v>1</v>
      </c>
      <c r="BT38" s="52">
        <v>3</v>
      </c>
      <c r="BU38" s="52">
        <v>0</v>
      </c>
      <c r="BV38" s="52">
        <v>0</v>
      </c>
    </row>
    <row r="39" spans="1:74" s="52" customFormat="1" x14ac:dyDescent="0.2">
      <c r="A39" s="52">
        <v>272116</v>
      </c>
      <c r="B39" s="52" t="s">
        <v>181</v>
      </c>
      <c r="C39" s="52" t="s">
        <v>468</v>
      </c>
      <c r="D39" s="52">
        <v>4</v>
      </c>
      <c r="E39" s="52">
        <v>1.40389792258205</v>
      </c>
      <c r="F39" s="52">
        <v>16.529765862659598</v>
      </c>
      <c r="G39" s="52">
        <v>0</v>
      </c>
      <c r="H39" s="52">
        <v>0</v>
      </c>
      <c r="I39" s="52">
        <v>2</v>
      </c>
      <c r="J39" s="52">
        <v>0</v>
      </c>
      <c r="K39" s="52">
        <v>1</v>
      </c>
      <c r="L39" s="52">
        <v>0</v>
      </c>
      <c r="M39" s="52">
        <v>1</v>
      </c>
      <c r="N39" s="52">
        <v>0</v>
      </c>
      <c r="O39" s="52">
        <v>0</v>
      </c>
      <c r="P39" s="52">
        <v>2</v>
      </c>
      <c r="Q39" s="52">
        <v>2</v>
      </c>
      <c r="R39" s="52">
        <v>0</v>
      </c>
      <c r="S39" s="52">
        <v>3</v>
      </c>
      <c r="T39" s="52">
        <v>1</v>
      </c>
      <c r="U39" s="52">
        <v>0</v>
      </c>
      <c r="V39" s="52">
        <v>1</v>
      </c>
      <c r="W39" s="52">
        <v>0</v>
      </c>
      <c r="X39" s="52">
        <v>0</v>
      </c>
      <c r="Y39" s="52">
        <v>1</v>
      </c>
      <c r="Z39" s="52">
        <v>0</v>
      </c>
      <c r="AA39" s="52">
        <v>0</v>
      </c>
      <c r="AB39" s="52">
        <v>4</v>
      </c>
      <c r="AC39" s="52">
        <v>0</v>
      </c>
      <c r="AD39" s="52">
        <v>0</v>
      </c>
      <c r="AE39" s="52">
        <v>0</v>
      </c>
      <c r="AF39" s="52">
        <v>0</v>
      </c>
      <c r="AG39" s="52">
        <v>0</v>
      </c>
      <c r="AH39" s="52">
        <v>0</v>
      </c>
      <c r="AI39" s="52">
        <v>3</v>
      </c>
      <c r="AJ39" s="52">
        <v>0</v>
      </c>
      <c r="AK39" s="52">
        <v>0</v>
      </c>
      <c r="AL39" s="52">
        <v>1</v>
      </c>
      <c r="AM39" s="52">
        <v>0</v>
      </c>
      <c r="AN39" s="52">
        <v>0</v>
      </c>
      <c r="AO39" s="52">
        <v>0</v>
      </c>
      <c r="AP39" s="52">
        <v>0</v>
      </c>
      <c r="AQ39" s="52">
        <v>0</v>
      </c>
      <c r="AR39" s="52">
        <v>1</v>
      </c>
      <c r="AS39" s="52">
        <v>0</v>
      </c>
      <c r="AT39" s="52">
        <v>0</v>
      </c>
      <c r="AU39" s="52">
        <v>0</v>
      </c>
      <c r="AV39" s="52">
        <v>0</v>
      </c>
      <c r="AW39" s="52">
        <v>0</v>
      </c>
      <c r="AX39" s="52">
        <v>1</v>
      </c>
      <c r="AY39" s="52">
        <v>0</v>
      </c>
      <c r="AZ39" s="52">
        <v>0</v>
      </c>
      <c r="BA39" s="52">
        <v>0</v>
      </c>
      <c r="BB39" s="52">
        <v>2</v>
      </c>
      <c r="BC39" s="52">
        <v>0</v>
      </c>
      <c r="BD39" s="52">
        <v>0</v>
      </c>
      <c r="BE39" s="52">
        <v>1</v>
      </c>
      <c r="BF39" s="52">
        <v>1</v>
      </c>
      <c r="BG39" s="52">
        <v>0</v>
      </c>
      <c r="BH39" s="52">
        <v>0</v>
      </c>
      <c r="BI39" s="52">
        <v>2</v>
      </c>
      <c r="BJ39" s="52">
        <v>0</v>
      </c>
      <c r="BK39" s="52">
        <v>1</v>
      </c>
      <c r="BL39" s="52">
        <v>2</v>
      </c>
      <c r="BM39" s="52">
        <v>0</v>
      </c>
      <c r="BN39" s="52">
        <v>2</v>
      </c>
      <c r="BO39" s="52">
        <v>1</v>
      </c>
      <c r="BP39" s="52">
        <v>0</v>
      </c>
      <c r="BQ39" s="52">
        <v>0</v>
      </c>
      <c r="BR39" s="52">
        <v>0</v>
      </c>
      <c r="BS39" s="52">
        <v>1</v>
      </c>
      <c r="BT39" s="52">
        <v>3</v>
      </c>
      <c r="BU39" s="52">
        <v>0</v>
      </c>
      <c r="BV39" s="52">
        <v>0</v>
      </c>
    </row>
    <row r="40" spans="1:74" s="52" customFormat="1" x14ac:dyDescent="0.2">
      <c r="A40" s="52">
        <v>272124</v>
      </c>
      <c r="B40" s="52" t="s">
        <v>182</v>
      </c>
      <c r="C40" s="52" t="s">
        <v>468</v>
      </c>
      <c r="D40" s="52">
        <v>1</v>
      </c>
      <c r="E40" s="52">
        <v>0.38168230291834299</v>
      </c>
      <c r="F40" s="52">
        <v>4.4940013085546804</v>
      </c>
      <c r="G40" s="52">
        <v>0</v>
      </c>
      <c r="H40" s="52">
        <v>0</v>
      </c>
      <c r="I40" s="52">
        <v>0</v>
      </c>
      <c r="J40" s="52">
        <v>0</v>
      </c>
      <c r="K40" s="52">
        <v>0</v>
      </c>
      <c r="L40" s="52">
        <v>0</v>
      </c>
      <c r="M40" s="52">
        <v>1</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1</v>
      </c>
      <c r="AU40" s="52">
        <v>0</v>
      </c>
      <c r="AV40" s="52">
        <v>0</v>
      </c>
      <c r="AW40" s="52">
        <v>0</v>
      </c>
      <c r="AX40" s="52">
        <v>0</v>
      </c>
      <c r="AY40" s="52">
        <v>0</v>
      </c>
      <c r="AZ40" s="52">
        <v>0</v>
      </c>
      <c r="BA40" s="52">
        <v>0</v>
      </c>
      <c r="BB40" s="52">
        <v>0</v>
      </c>
      <c r="BC40" s="52">
        <v>0</v>
      </c>
      <c r="BD40" s="52">
        <v>0</v>
      </c>
      <c r="BE40" s="52">
        <v>1</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272132</v>
      </c>
      <c r="B41" s="52" t="s">
        <v>183</v>
      </c>
      <c r="C41" s="52" t="s">
        <v>468</v>
      </c>
      <c r="D41" s="52">
        <v>2</v>
      </c>
      <c r="E41" s="52">
        <v>2.0295296565021101</v>
      </c>
      <c r="F41" s="52">
        <v>23.896074987847399</v>
      </c>
      <c r="G41" s="52">
        <v>1</v>
      </c>
      <c r="H41" s="52">
        <v>0</v>
      </c>
      <c r="I41" s="52">
        <v>0</v>
      </c>
      <c r="J41" s="52">
        <v>1</v>
      </c>
      <c r="K41" s="52">
        <v>0</v>
      </c>
      <c r="L41" s="52">
        <v>0</v>
      </c>
      <c r="M41" s="52">
        <v>0</v>
      </c>
      <c r="N41" s="52">
        <v>0</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1</v>
      </c>
      <c r="AX41" s="52">
        <v>0</v>
      </c>
      <c r="AY41" s="52">
        <v>0</v>
      </c>
      <c r="AZ41" s="52">
        <v>0</v>
      </c>
      <c r="BA41" s="52">
        <v>0</v>
      </c>
      <c r="BB41" s="52">
        <v>1</v>
      </c>
      <c r="BC41" s="52">
        <v>1</v>
      </c>
      <c r="BD41" s="52">
        <v>0</v>
      </c>
      <c r="BE41" s="52">
        <v>0</v>
      </c>
      <c r="BF41" s="52">
        <v>0</v>
      </c>
      <c r="BG41" s="52">
        <v>1</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272141</v>
      </c>
      <c r="B42" s="52" t="s">
        <v>272</v>
      </c>
      <c r="C42" s="52" t="s">
        <v>468</v>
      </c>
      <c r="D42" s="52">
        <v>2</v>
      </c>
      <c r="E42" s="52">
        <v>1.85005318902918</v>
      </c>
      <c r="F42" s="52">
        <v>21.782884322440399</v>
      </c>
      <c r="G42" s="52">
        <v>0</v>
      </c>
      <c r="H42" s="52">
        <v>0</v>
      </c>
      <c r="I42" s="52">
        <v>0</v>
      </c>
      <c r="J42" s="52">
        <v>0</v>
      </c>
      <c r="K42" s="52">
        <v>1</v>
      </c>
      <c r="L42" s="52">
        <v>1</v>
      </c>
      <c r="M42" s="52">
        <v>0</v>
      </c>
      <c r="N42" s="52">
        <v>0</v>
      </c>
      <c r="O42" s="52">
        <v>0</v>
      </c>
      <c r="P42" s="52">
        <v>0</v>
      </c>
      <c r="Q42" s="52">
        <v>2</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2</v>
      </c>
      <c r="AU42" s="52">
        <v>0</v>
      </c>
      <c r="AV42" s="52">
        <v>0</v>
      </c>
      <c r="AW42" s="52">
        <v>0</v>
      </c>
      <c r="AX42" s="52">
        <v>0</v>
      </c>
      <c r="AY42" s="52">
        <v>0</v>
      </c>
      <c r="AZ42" s="52">
        <v>0</v>
      </c>
      <c r="BA42" s="52">
        <v>0</v>
      </c>
      <c r="BB42" s="52">
        <v>0</v>
      </c>
      <c r="BC42" s="52">
        <v>0</v>
      </c>
      <c r="BD42" s="52">
        <v>0</v>
      </c>
      <c r="BE42" s="52">
        <v>1</v>
      </c>
      <c r="BF42" s="52">
        <v>0</v>
      </c>
      <c r="BG42" s="52">
        <v>0</v>
      </c>
      <c r="BH42" s="52">
        <v>1</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272159</v>
      </c>
      <c r="B43" s="52" t="s">
        <v>184</v>
      </c>
      <c r="C43" s="52" t="s">
        <v>468</v>
      </c>
      <c r="D43" s="52">
        <v>3</v>
      </c>
      <c r="E43" s="52">
        <v>1.3184263263368801</v>
      </c>
      <c r="F43" s="52">
        <v>15.5234067455794</v>
      </c>
      <c r="G43" s="52">
        <v>0</v>
      </c>
      <c r="H43" s="52">
        <v>0</v>
      </c>
      <c r="I43" s="52">
        <v>1</v>
      </c>
      <c r="J43" s="52">
        <v>2</v>
      </c>
      <c r="K43" s="52">
        <v>0</v>
      </c>
      <c r="L43" s="52">
        <v>0</v>
      </c>
      <c r="M43" s="52">
        <v>0</v>
      </c>
      <c r="N43" s="52">
        <v>0</v>
      </c>
      <c r="O43" s="52">
        <v>0</v>
      </c>
      <c r="P43" s="52">
        <v>0</v>
      </c>
      <c r="Q43" s="52">
        <v>3</v>
      </c>
      <c r="R43" s="52">
        <v>0</v>
      </c>
      <c r="S43" s="52">
        <v>1</v>
      </c>
      <c r="T43" s="52">
        <v>2</v>
      </c>
      <c r="U43" s="52">
        <v>0</v>
      </c>
      <c r="V43" s="52">
        <v>2</v>
      </c>
      <c r="W43" s="52">
        <v>0</v>
      </c>
      <c r="X43" s="52">
        <v>0</v>
      </c>
      <c r="Y43" s="52">
        <v>1</v>
      </c>
      <c r="Z43" s="52">
        <v>1</v>
      </c>
      <c r="AA43" s="52">
        <v>0</v>
      </c>
      <c r="AB43" s="52">
        <v>0</v>
      </c>
      <c r="AC43" s="52">
        <v>1</v>
      </c>
      <c r="AD43" s="52">
        <v>0</v>
      </c>
      <c r="AE43" s="52">
        <v>0</v>
      </c>
      <c r="AF43" s="52">
        <v>0</v>
      </c>
      <c r="AG43" s="52">
        <v>2</v>
      </c>
      <c r="AH43" s="52">
        <v>0</v>
      </c>
      <c r="AI43" s="52">
        <v>2</v>
      </c>
      <c r="AJ43" s="52">
        <v>0</v>
      </c>
      <c r="AK43" s="52">
        <v>0</v>
      </c>
      <c r="AL43" s="52">
        <v>1</v>
      </c>
      <c r="AM43" s="52">
        <v>0</v>
      </c>
      <c r="AN43" s="52">
        <v>0</v>
      </c>
      <c r="AO43" s="52">
        <v>0</v>
      </c>
      <c r="AP43" s="52">
        <v>1</v>
      </c>
      <c r="AQ43" s="52">
        <v>0</v>
      </c>
      <c r="AR43" s="52">
        <v>1</v>
      </c>
      <c r="AS43" s="52">
        <v>0</v>
      </c>
      <c r="AT43" s="52">
        <v>0</v>
      </c>
      <c r="AU43" s="52">
        <v>0</v>
      </c>
      <c r="AV43" s="52">
        <v>0</v>
      </c>
      <c r="AW43" s="52">
        <v>0</v>
      </c>
      <c r="AX43" s="52">
        <v>0</v>
      </c>
      <c r="AY43" s="52">
        <v>0</v>
      </c>
      <c r="AZ43" s="52">
        <v>0</v>
      </c>
      <c r="BA43" s="52">
        <v>0</v>
      </c>
      <c r="BB43" s="52">
        <v>1</v>
      </c>
      <c r="BC43" s="52">
        <v>0</v>
      </c>
      <c r="BD43" s="52">
        <v>0</v>
      </c>
      <c r="BE43" s="52">
        <v>0</v>
      </c>
      <c r="BF43" s="52">
        <v>1</v>
      </c>
      <c r="BG43" s="52">
        <v>1</v>
      </c>
      <c r="BH43" s="52">
        <v>1</v>
      </c>
      <c r="BI43" s="52">
        <v>0</v>
      </c>
      <c r="BJ43" s="52">
        <v>0</v>
      </c>
      <c r="BK43" s="52">
        <v>1</v>
      </c>
      <c r="BL43" s="52">
        <v>4</v>
      </c>
      <c r="BM43" s="52">
        <v>4</v>
      </c>
      <c r="BN43" s="52">
        <v>0</v>
      </c>
      <c r="BO43" s="52">
        <v>0</v>
      </c>
      <c r="BP43" s="52">
        <v>0</v>
      </c>
      <c r="BQ43" s="52">
        <v>0</v>
      </c>
      <c r="BR43" s="52">
        <v>0</v>
      </c>
      <c r="BS43" s="52">
        <v>1</v>
      </c>
      <c r="BT43" s="52">
        <v>2</v>
      </c>
      <c r="BU43" s="52">
        <v>0</v>
      </c>
      <c r="BV43" s="52">
        <v>0</v>
      </c>
    </row>
    <row r="44" spans="1:74" s="52" customFormat="1" x14ac:dyDescent="0.2">
      <c r="A44" s="52">
        <v>272167</v>
      </c>
      <c r="B44" s="52" t="s">
        <v>185</v>
      </c>
      <c r="C44" s="52" t="s">
        <v>468</v>
      </c>
      <c r="D44" s="52">
        <v>2</v>
      </c>
      <c r="E44" s="52">
        <v>1.9903666255324199</v>
      </c>
      <c r="F44" s="52">
        <v>23.434961881268901</v>
      </c>
      <c r="G44" s="52">
        <v>0</v>
      </c>
      <c r="H44" s="52">
        <v>0</v>
      </c>
      <c r="I44" s="52">
        <v>0</v>
      </c>
      <c r="J44" s="52">
        <v>0</v>
      </c>
      <c r="K44" s="52">
        <v>1</v>
      </c>
      <c r="L44" s="52">
        <v>0</v>
      </c>
      <c r="M44" s="52">
        <v>0</v>
      </c>
      <c r="N44" s="52">
        <v>1</v>
      </c>
      <c r="O44" s="52">
        <v>0</v>
      </c>
      <c r="P44" s="52">
        <v>0</v>
      </c>
      <c r="Q44" s="52">
        <v>2</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2</v>
      </c>
      <c r="AW44" s="52">
        <v>0</v>
      </c>
      <c r="AX44" s="52">
        <v>0</v>
      </c>
      <c r="AY44" s="52">
        <v>0</v>
      </c>
      <c r="AZ44" s="52">
        <v>0</v>
      </c>
      <c r="BA44" s="52">
        <v>0</v>
      </c>
      <c r="BB44" s="52">
        <v>0</v>
      </c>
      <c r="BC44" s="52">
        <v>0</v>
      </c>
      <c r="BD44" s="52">
        <v>2</v>
      </c>
      <c r="BE44" s="52">
        <v>0</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272175</v>
      </c>
      <c r="B45" s="52" t="s">
        <v>186</v>
      </c>
      <c r="C45" s="52" t="s">
        <v>468</v>
      </c>
      <c r="D45" s="52">
        <v>1</v>
      </c>
      <c r="E45" s="52">
        <v>0.85494930150642101</v>
      </c>
      <c r="F45" s="52">
        <v>10.066338549995001</v>
      </c>
      <c r="G45" s="52">
        <v>0</v>
      </c>
      <c r="H45" s="52">
        <v>0</v>
      </c>
      <c r="I45" s="52">
        <v>0</v>
      </c>
      <c r="J45" s="52">
        <v>0</v>
      </c>
      <c r="K45" s="52">
        <v>1</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1</v>
      </c>
      <c r="AX45" s="52">
        <v>0</v>
      </c>
      <c r="AY45" s="52">
        <v>0</v>
      </c>
      <c r="AZ45" s="52">
        <v>0</v>
      </c>
      <c r="BA45" s="52">
        <v>0</v>
      </c>
      <c r="BB45" s="52">
        <v>0</v>
      </c>
      <c r="BC45" s="52">
        <v>0</v>
      </c>
      <c r="BD45" s="52">
        <v>0</v>
      </c>
      <c r="BE45" s="52">
        <v>0</v>
      </c>
      <c r="BF45" s="52">
        <v>1</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272183</v>
      </c>
      <c r="B46" s="52" t="s">
        <v>187</v>
      </c>
      <c r="C46" s="52" t="s">
        <v>468</v>
      </c>
      <c r="D46" s="52">
        <v>2</v>
      </c>
      <c r="E46" s="52">
        <v>1.7051170562859099</v>
      </c>
      <c r="F46" s="52">
        <v>20.076378243366399</v>
      </c>
      <c r="G46" s="52">
        <v>0</v>
      </c>
      <c r="H46" s="52">
        <v>0</v>
      </c>
      <c r="I46" s="52">
        <v>0</v>
      </c>
      <c r="J46" s="52">
        <v>0</v>
      </c>
      <c r="K46" s="52">
        <v>1</v>
      </c>
      <c r="L46" s="52">
        <v>0</v>
      </c>
      <c r="M46" s="52">
        <v>1</v>
      </c>
      <c r="N46" s="52">
        <v>0</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1</v>
      </c>
      <c r="AX46" s="52">
        <v>0</v>
      </c>
      <c r="AY46" s="52">
        <v>0</v>
      </c>
      <c r="AZ46" s="52">
        <v>0</v>
      </c>
      <c r="BA46" s="52">
        <v>0</v>
      </c>
      <c r="BB46" s="52">
        <v>1</v>
      </c>
      <c r="BC46" s="52">
        <v>0</v>
      </c>
      <c r="BD46" s="52">
        <v>0</v>
      </c>
      <c r="BE46" s="52">
        <v>0</v>
      </c>
      <c r="BF46" s="52">
        <v>0</v>
      </c>
      <c r="BG46" s="52">
        <v>1</v>
      </c>
      <c r="BH46" s="52">
        <v>1</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272191</v>
      </c>
      <c r="B47" s="52" t="s">
        <v>278</v>
      </c>
      <c r="C47" s="52" t="s">
        <v>468</v>
      </c>
      <c r="D47" s="52">
        <v>2</v>
      </c>
      <c r="E47" s="52">
        <v>1.0883702200140399</v>
      </c>
      <c r="F47" s="52">
        <v>12.814681622746001</v>
      </c>
      <c r="G47" s="52">
        <v>0</v>
      </c>
      <c r="H47" s="52">
        <v>0</v>
      </c>
      <c r="I47" s="52">
        <v>1</v>
      </c>
      <c r="J47" s="52">
        <v>0</v>
      </c>
      <c r="K47" s="52">
        <v>1</v>
      </c>
      <c r="L47" s="52">
        <v>0</v>
      </c>
      <c r="M47" s="52">
        <v>0</v>
      </c>
      <c r="N47" s="52">
        <v>0</v>
      </c>
      <c r="O47" s="52">
        <v>0</v>
      </c>
      <c r="P47" s="52">
        <v>2</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1</v>
      </c>
      <c r="AW47" s="52">
        <v>0</v>
      </c>
      <c r="AX47" s="52">
        <v>0</v>
      </c>
      <c r="AY47" s="52">
        <v>0</v>
      </c>
      <c r="AZ47" s="52">
        <v>1</v>
      </c>
      <c r="BA47" s="52">
        <v>0</v>
      </c>
      <c r="BB47" s="52">
        <v>0</v>
      </c>
      <c r="BC47" s="52">
        <v>0</v>
      </c>
      <c r="BD47" s="52">
        <v>1</v>
      </c>
      <c r="BE47" s="52">
        <v>0</v>
      </c>
      <c r="BF47" s="52">
        <v>0</v>
      </c>
      <c r="BG47" s="52">
        <v>0</v>
      </c>
      <c r="BH47" s="52">
        <v>1</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272205</v>
      </c>
      <c r="B48" s="52" t="s">
        <v>188</v>
      </c>
      <c r="C48" s="52" t="s">
        <v>468</v>
      </c>
      <c r="D48" s="52">
        <v>2</v>
      </c>
      <c r="E48" s="52">
        <v>1.4375251566902401</v>
      </c>
      <c r="F48" s="52">
        <v>16.925699425546401</v>
      </c>
      <c r="G48" s="52">
        <v>0</v>
      </c>
      <c r="H48" s="52">
        <v>0</v>
      </c>
      <c r="I48" s="52">
        <v>0</v>
      </c>
      <c r="J48" s="52">
        <v>1</v>
      </c>
      <c r="K48" s="52">
        <v>0</v>
      </c>
      <c r="L48" s="52">
        <v>0</v>
      </c>
      <c r="M48" s="52">
        <v>0</v>
      </c>
      <c r="N48" s="52">
        <v>1</v>
      </c>
      <c r="O48" s="52">
        <v>0</v>
      </c>
      <c r="P48" s="52">
        <v>2</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2</v>
      </c>
      <c r="AY48" s="52">
        <v>0</v>
      </c>
      <c r="AZ48" s="52">
        <v>0</v>
      </c>
      <c r="BA48" s="52">
        <v>0</v>
      </c>
      <c r="BB48" s="52">
        <v>0</v>
      </c>
      <c r="BC48" s="52">
        <v>1</v>
      </c>
      <c r="BD48" s="52">
        <v>0</v>
      </c>
      <c r="BE48" s="52">
        <v>0</v>
      </c>
      <c r="BF48" s="52">
        <v>0</v>
      </c>
      <c r="BG48" s="52">
        <v>0</v>
      </c>
      <c r="BH48" s="52">
        <v>1</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272221</v>
      </c>
      <c r="B49" s="52" t="s">
        <v>189</v>
      </c>
      <c r="C49" s="52" t="s">
        <v>468</v>
      </c>
      <c r="D49" s="52">
        <v>1</v>
      </c>
      <c r="E49" s="52">
        <v>0.91775956534906999</v>
      </c>
      <c r="F49" s="52">
        <v>10.805878753303601</v>
      </c>
      <c r="G49" s="52">
        <v>0</v>
      </c>
      <c r="H49" s="52">
        <v>0</v>
      </c>
      <c r="I49" s="52">
        <v>0</v>
      </c>
      <c r="J49" s="52">
        <v>1</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1</v>
      </c>
      <c r="AY49" s="52">
        <v>0</v>
      </c>
      <c r="AZ49" s="52">
        <v>0</v>
      </c>
      <c r="BA49" s="52">
        <v>0</v>
      </c>
      <c r="BB49" s="52">
        <v>0</v>
      </c>
      <c r="BC49" s="52">
        <v>1</v>
      </c>
      <c r="BD49" s="52">
        <v>0</v>
      </c>
      <c r="BE49" s="52">
        <v>0</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272230</v>
      </c>
      <c r="B50" s="52" t="s">
        <v>171</v>
      </c>
      <c r="C50" s="52" t="s">
        <v>468</v>
      </c>
      <c r="D50" s="52">
        <v>1</v>
      </c>
      <c r="E50" s="52">
        <v>0.84791032500402796</v>
      </c>
      <c r="F50" s="52">
        <v>9.9834602782732293</v>
      </c>
      <c r="G50" s="52">
        <v>0</v>
      </c>
      <c r="H50" s="52">
        <v>0</v>
      </c>
      <c r="I50" s="52">
        <v>1</v>
      </c>
      <c r="J50" s="52">
        <v>0</v>
      </c>
      <c r="K50" s="52">
        <v>0</v>
      </c>
      <c r="L50" s="52">
        <v>0</v>
      </c>
      <c r="M50" s="52">
        <v>0</v>
      </c>
      <c r="N50" s="52">
        <v>0</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0</v>
      </c>
      <c r="AY50" s="52">
        <v>0</v>
      </c>
      <c r="AZ50" s="52">
        <v>1</v>
      </c>
      <c r="BA50" s="52">
        <v>0</v>
      </c>
      <c r="BB50" s="52">
        <v>0</v>
      </c>
      <c r="BC50" s="52">
        <v>0</v>
      </c>
      <c r="BD50" s="52">
        <v>0</v>
      </c>
      <c r="BE50" s="52">
        <v>0</v>
      </c>
      <c r="BF50" s="52">
        <v>0</v>
      </c>
      <c r="BG50" s="52">
        <v>0</v>
      </c>
      <c r="BH50" s="52">
        <v>1</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272248</v>
      </c>
      <c r="B51" s="52" t="s">
        <v>190</v>
      </c>
      <c r="C51" s="52" t="s">
        <v>468</v>
      </c>
      <c r="D51" s="52">
        <v>4</v>
      </c>
      <c r="E51" s="52">
        <v>4.6265773737233502</v>
      </c>
      <c r="F51" s="52">
        <v>54.474217464807197</v>
      </c>
      <c r="G51" s="52">
        <v>0</v>
      </c>
      <c r="H51" s="52">
        <v>2</v>
      </c>
      <c r="I51" s="52">
        <v>0</v>
      </c>
      <c r="J51" s="52">
        <v>1</v>
      </c>
      <c r="K51" s="52">
        <v>0</v>
      </c>
      <c r="L51" s="52">
        <v>0</v>
      </c>
      <c r="M51" s="52">
        <v>1</v>
      </c>
      <c r="N51" s="52">
        <v>0</v>
      </c>
      <c r="O51" s="52">
        <v>0</v>
      </c>
      <c r="P51" s="52">
        <v>3</v>
      </c>
      <c r="Q51" s="52">
        <v>1</v>
      </c>
      <c r="R51" s="52">
        <v>0</v>
      </c>
      <c r="S51" s="52">
        <v>2</v>
      </c>
      <c r="T51" s="52">
        <v>2</v>
      </c>
      <c r="U51" s="52">
        <v>0</v>
      </c>
      <c r="V51" s="52">
        <v>2</v>
      </c>
      <c r="W51" s="52">
        <v>0</v>
      </c>
      <c r="X51" s="52">
        <v>1</v>
      </c>
      <c r="Y51" s="52">
        <v>1</v>
      </c>
      <c r="Z51" s="52">
        <v>0</v>
      </c>
      <c r="AA51" s="52">
        <v>0</v>
      </c>
      <c r="AB51" s="52">
        <v>1</v>
      </c>
      <c r="AC51" s="52">
        <v>0</v>
      </c>
      <c r="AD51" s="52">
        <v>0</v>
      </c>
      <c r="AE51" s="52">
        <v>1</v>
      </c>
      <c r="AF51" s="52">
        <v>0</v>
      </c>
      <c r="AG51" s="52">
        <v>2</v>
      </c>
      <c r="AH51" s="52">
        <v>0</v>
      </c>
      <c r="AI51" s="52">
        <v>3</v>
      </c>
      <c r="AJ51" s="52">
        <v>0</v>
      </c>
      <c r="AK51" s="52">
        <v>0</v>
      </c>
      <c r="AL51" s="52">
        <v>0</v>
      </c>
      <c r="AM51" s="52">
        <v>1</v>
      </c>
      <c r="AN51" s="52">
        <v>0</v>
      </c>
      <c r="AO51" s="52">
        <v>0</v>
      </c>
      <c r="AP51" s="52">
        <v>0</v>
      </c>
      <c r="AQ51" s="52">
        <v>0</v>
      </c>
      <c r="AR51" s="52">
        <v>0</v>
      </c>
      <c r="AS51" s="52">
        <v>1</v>
      </c>
      <c r="AT51" s="52">
        <v>0</v>
      </c>
      <c r="AU51" s="52">
        <v>0</v>
      </c>
      <c r="AV51" s="52">
        <v>0</v>
      </c>
      <c r="AW51" s="52">
        <v>0</v>
      </c>
      <c r="AX51" s="52">
        <v>0</v>
      </c>
      <c r="AY51" s="52">
        <v>0</v>
      </c>
      <c r="AZ51" s="52">
        <v>1</v>
      </c>
      <c r="BA51" s="52">
        <v>0</v>
      </c>
      <c r="BB51" s="52">
        <v>2</v>
      </c>
      <c r="BC51" s="52">
        <v>1</v>
      </c>
      <c r="BD51" s="52">
        <v>0</v>
      </c>
      <c r="BE51" s="52">
        <v>0</v>
      </c>
      <c r="BF51" s="52">
        <v>1</v>
      </c>
      <c r="BG51" s="52">
        <v>0</v>
      </c>
      <c r="BH51" s="52">
        <v>1</v>
      </c>
      <c r="BI51" s="52">
        <v>1</v>
      </c>
      <c r="BJ51" s="52">
        <v>0</v>
      </c>
      <c r="BK51" s="52">
        <v>3</v>
      </c>
      <c r="BL51" s="52">
        <v>0</v>
      </c>
      <c r="BM51" s="52">
        <v>2</v>
      </c>
      <c r="BN51" s="52">
        <v>0</v>
      </c>
      <c r="BO51" s="52">
        <v>0</v>
      </c>
      <c r="BP51" s="52">
        <v>0</v>
      </c>
      <c r="BQ51" s="52">
        <v>1</v>
      </c>
      <c r="BR51" s="52">
        <v>0</v>
      </c>
      <c r="BS51" s="52">
        <v>0</v>
      </c>
      <c r="BT51" s="52">
        <v>4</v>
      </c>
      <c r="BU51" s="52">
        <v>0</v>
      </c>
      <c r="BV51" s="52">
        <v>0</v>
      </c>
    </row>
    <row r="52" spans="1:74" s="52" customFormat="1" x14ac:dyDescent="0.2">
      <c r="A52" s="52">
        <v>272264</v>
      </c>
      <c r="B52" s="52" t="s">
        <v>192</v>
      </c>
      <c r="C52" s="52" t="s">
        <v>468</v>
      </c>
      <c r="D52" s="52">
        <v>2</v>
      </c>
      <c r="E52" s="52">
        <v>3.1577617784514298</v>
      </c>
      <c r="F52" s="52">
        <v>37.180098359186204</v>
      </c>
      <c r="G52" s="52">
        <v>0</v>
      </c>
      <c r="H52" s="52">
        <v>0</v>
      </c>
      <c r="I52" s="52">
        <v>0</v>
      </c>
      <c r="J52" s="52">
        <v>0</v>
      </c>
      <c r="K52" s="52">
        <v>1</v>
      </c>
      <c r="L52" s="52">
        <v>0</v>
      </c>
      <c r="M52" s="52">
        <v>1</v>
      </c>
      <c r="N52" s="52">
        <v>0</v>
      </c>
      <c r="O52" s="52">
        <v>0</v>
      </c>
      <c r="P52" s="52">
        <v>1</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1</v>
      </c>
      <c r="AT52" s="52">
        <v>0</v>
      </c>
      <c r="AU52" s="52">
        <v>0</v>
      </c>
      <c r="AV52" s="52">
        <v>0</v>
      </c>
      <c r="AW52" s="52">
        <v>0</v>
      </c>
      <c r="AX52" s="52">
        <v>0</v>
      </c>
      <c r="AY52" s="52">
        <v>0</v>
      </c>
      <c r="AZ52" s="52">
        <v>0</v>
      </c>
      <c r="BA52" s="52">
        <v>0</v>
      </c>
      <c r="BB52" s="52">
        <v>1</v>
      </c>
      <c r="BC52" s="52">
        <v>1</v>
      </c>
      <c r="BD52" s="52">
        <v>0</v>
      </c>
      <c r="BE52" s="52">
        <v>0</v>
      </c>
      <c r="BF52" s="52">
        <v>1</v>
      </c>
      <c r="BG52" s="52">
        <v>0</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272272</v>
      </c>
      <c r="B53" s="52" t="s">
        <v>193</v>
      </c>
      <c r="C53" s="52" t="s">
        <v>468</v>
      </c>
      <c r="D53" s="52">
        <v>3</v>
      </c>
      <c r="E53" s="52">
        <v>0.62482166548297702</v>
      </c>
      <c r="F53" s="52">
        <v>7.3567712226221396</v>
      </c>
      <c r="G53" s="52">
        <v>0</v>
      </c>
      <c r="H53" s="52">
        <v>1</v>
      </c>
      <c r="I53" s="52">
        <v>0</v>
      </c>
      <c r="J53" s="52">
        <v>1</v>
      </c>
      <c r="K53" s="52">
        <v>0</v>
      </c>
      <c r="L53" s="52">
        <v>1</v>
      </c>
      <c r="M53" s="52">
        <v>0</v>
      </c>
      <c r="N53" s="52">
        <v>0</v>
      </c>
      <c r="O53" s="52">
        <v>0</v>
      </c>
      <c r="P53" s="52">
        <v>1</v>
      </c>
      <c r="Q53" s="52">
        <v>2</v>
      </c>
      <c r="R53" s="52">
        <v>0</v>
      </c>
      <c r="S53" s="52">
        <v>0</v>
      </c>
      <c r="T53" s="52">
        <v>3</v>
      </c>
      <c r="U53" s="52">
        <v>0</v>
      </c>
      <c r="V53" s="52">
        <v>3</v>
      </c>
      <c r="W53" s="52">
        <v>0</v>
      </c>
      <c r="X53" s="52">
        <v>0</v>
      </c>
      <c r="Y53" s="52">
        <v>1</v>
      </c>
      <c r="Z53" s="52">
        <v>2</v>
      </c>
      <c r="AA53" s="52">
        <v>0</v>
      </c>
      <c r="AB53" s="52">
        <v>3</v>
      </c>
      <c r="AC53" s="52">
        <v>0</v>
      </c>
      <c r="AD53" s="52">
        <v>0</v>
      </c>
      <c r="AE53" s="52">
        <v>0</v>
      </c>
      <c r="AF53" s="52">
        <v>0</v>
      </c>
      <c r="AG53" s="52">
        <v>0</v>
      </c>
      <c r="AH53" s="52">
        <v>0</v>
      </c>
      <c r="AI53" s="52">
        <v>2</v>
      </c>
      <c r="AJ53" s="52">
        <v>1</v>
      </c>
      <c r="AK53" s="52">
        <v>0</v>
      </c>
      <c r="AL53" s="52">
        <v>0</v>
      </c>
      <c r="AM53" s="52">
        <v>0</v>
      </c>
      <c r="AN53" s="52">
        <v>0</v>
      </c>
      <c r="AO53" s="52">
        <v>0</v>
      </c>
      <c r="AP53" s="52">
        <v>0</v>
      </c>
      <c r="AQ53" s="52">
        <v>0</v>
      </c>
      <c r="AR53" s="52">
        <v>0</v>
      </c>
      <c r="AS53" s="52">
        <v>0</v>
      </c>
      <c r="AT53" s="52">
        <v>1</v>
      </c>
      <c r="AU53" s="52">
        <v>0</v>
      </c>
      <c r="AV53" s="52">
        <v>0</v>
      </c>
      <c r="AW53" s="52">
        <v>0</v>
      </c>
      <c r="AX53" s="52">
        <v>0</v>
      </c>
      <c r="AY53" s="52">
        <v>0</v>
      </c>
      <c r="AZ53" s="52">
        <v>0</v>
      </c>
      <c r="BA53" s="52">
        <v>0</v>
      </c>
      <c r="BB53" s="52">
        <v>2</v>
      </c>
      <c r="BC53" s="52">
        <v>0</v>
      </c>
      <c r="BD53" s="52">
        <v>0</v>
      </c>
      <c r="BE53" s="52">
        <v>0</v>
      </c>
      <c r="BF53" s="52">
        <v>0</v>
      </c>
      <c r="BG53" s="52">
        <v>2</v>
      </c>
      <c r="BH53" s="52">
        <v>0</v>
      </c>
      <c r="BI53" s="52">
        <v>1</v>
      </c>
      <c r="BJ53" s="52">
        <v>0</v>
      </c>
      <c r="BK53" s="52">
        <v>1</v>
      </c>
      <c r="BL53" s="52">
        <v>3</v>
      </c>
      <c r="BM53" s="52">
        <v>0</v>
      </c>
      <c r="BN53" s="52">
        <v>0</v>
      </c>
      <c r="BO53" s="52">
        <v>0</v>
      </c>
      <c r="BP53" s="52">
        <v>0</v>
      </c>
      <c r="BQ53" s="52">
        <v>0</v>
      </c>
      <c r="BR53" s="52">
        <v>0</v>
      </c>
      <c r="BS53" s="52">
        <v>1</v>
      </c>
      <c r="BT53" s="52">
        <v>2</v>
      </c>
      <c r="BU53" s="52">
        <v>0</v>
      </c>
      <c r="BV53" s="52">
        <v>0</v>
      </c>
    </row>
    <row r="54" spans="1:74" s="52" customFormat="1" x14ac:dyDescent="0.2">
      <c r="A54" s="52">
        <v>272281</v>
      </c>
      <c r="B54" s="52" t="s">
        <v>194</v>
      </c>
      <c r="C54" s="52" t="s">
        <v>468</v>
      </c>
      <c r="D54" s="52">
        <v>1</v>
      </c>
      <c r="E54" s="52">
        <v>1.6768676113020899</v>
      </c>
      <c r="F54" s="52">
        <v>19.7437638104923</v>
      </c>
      <c r="G54" s="52">
        <v>0</v>
      </c>
      <c r="H54" s="52">
        <v>0</v>
      </c>
      <c r="I54" s="52">
        <v>0</v>
      </c>
      <c r="J54" s="52">
        <v>0</v>
      </c>
      <c r="K54" s="52">
        <v>0</v>
      </c>
      <c r="L54" s="52">
        <v>0</v>
      </c>
      <c r="M54" s="52">
        <v>0</v>
      </c>
      <c r="N54" s="52">
        <v>1</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1</v>
      </c>
      <c r="AW54" s="52">
        <v>0</v>
      </c>
      <c r="AX54" s="52">
        <v>0</v>
      </c>
      <c r="AY54" s="52">
        <v>0</v>
      </c>
      <c r="AZ54" s="52">
        <v>0</v>
      </c>
      <c r="BA54" s="52">
        <v>0</v>
      </c>
      <c r="BB54" s="52">
        <v>0</v>
      </c>
      <c r="BC54" s="52">
        <v>0</v>
      </c>
      <c r="BD54" s="52">
        <v>0</v>
      </c>
      <c r="BE54" s="52">
        <v>0</v>
      </c>
      <c r="BF54" s="52">
        <v>1</v>
      </c>
      <c r="BG54" s="52">
        <v>0</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272311</v>
      </c>
      <c r="B55" s="52" t="s">
        <v>197</v>
      </c>
      <c r="C55" s="52" t="s">
        <v>468</v>
      </c>
      <c r="D55" s="52">
        <v>4</v>
      </c>
      <c r="E55" s="52">
        <v>6.8620050778837598</v>
      </c>
      <c r="F55" s="52">
        <v>80.794575917018406</v>
      </c>
      <c r="G55" s="52">
        <v>0</v>
      </c>
      <c r="H55" s="52">
        <v>1</v>
      </c>
      <c r="I55" s="52">
        <v>1</v>
      </c>
      <c r="J55" s="52">
        <v>0</v>
      </c>
      <c r="K55" s="52">
        <v>0</v>
      </c>
      <c r="L55" s="52">
        <v>1</v>
      </c>
      <c r="M55" s="52">
        <v>0</v>
      </c>
      <c r="N55" s="52">
        <v>1</v>
      </c>
      <c r="O55" s="52">
        <v>0</v>
      </c>
      <c r="P55" s="52">
        <v>3</v>
      </c>
      <c r="Q55" s="52">
        <v>1</v>
      </c>
      <c r="R55" s="52">
        <v>0</v>
      </c>
      <c r="S55" s="52">
        <v>0</v>
      </c>
      <c r="T55" s="52">
        <v>4</v>
      </c>
      <c r="U55" s="52">
        <v>0</v>
      </c>
      <c r="V55" s="52">
        <v>4</v>
      </c>
      <c r="W55" s="52">
        <v>0</v>
      </c>
      <c r="X55" s="52">
        <v>0</v>
      </c>
      <c r="Y55" s="52">
        <v>1</v>
      </c>
      <c r="Z55" s="52">
        <v>3</v>
      </c>
      <c r="AA55" s="52">
        <v>0</v>
      </c>
      <c r="AB55" s="52">
        <v>3</v>
      </c>
      <c r="AC55" s="52">
        <v>0</v>
      </c>
      <c r="AD55" s="52">
        <v>1</v>
      </c>
      <c r="AE55" s="52">
        <v>0</v>
      </c>
      <c r="AF55" s="52">
        <v>0</v>
      </c>
      <c r="AG55" s="52">
        <v>0</v>
      </c>
      <c r="AH55" s="52">
        <v>0</v>
      </c>
      <c r="AI55" s="52">
        <v>3</v>
      </c>
      <c r="AJ55" s="52">
        <v>0</v>
      </c>
      <c r="AK55" s="52">
        <v>1</v>
      </c>
      <c r="AL55" s="52">
        <v>0</v>
      </c>
      <c r="AM55" s="52">
        <v>0</v>
      </c>
      <c r="AN55" s="52">
        <v>0</v>
      </c>
      <c r="AO55" s="52">
        <v>0</v>
      </c>
      <c r="AP55" s="52">
        <v>1</v>
      </c>
      <c r="AQ55" s="52">
        <v>0</v>
      </c>
      <c r="AR55" s="52">
        <v>0</v>
      </c>
      <c r="AS55" s="52">
        <v>0</v>
      </c>
      <c r="AT55" s="52">
        <v>1</v>
      </c>
      <c r="AU55" s="52">
        <v>0</v>
      </c>
      <c r="AV55" s="52">
        <v>0</v>
      </c>
      <c r="AW55" s="52">
        <v>1</v>
      </c>
      <c r="AX55" s="52">
        <v>0</v>
      </c>
      <c r="AY55" s="52">
        <v>0</v>
      </c>
      <c r="AZ55" s="52">
        <v>1</v>
      </c>
      <c r="BA55" s="52">
        <v>0</v>
      </c>
      <c r="BB55" s="52">
        <v>0</v>
      </c>
      <c r="BC55" s="52">
        <v>0</v>
      </c>
      <c r="BD55" s="52">
        <v>1</v>
      </c>
      <c r="BE55" s="52">
        <v>0</v>
      </c>
      <c r="BF55" s="52">
        <v>0</v>
      </c>
      <c r="BG55" s="52">
        <v>2</v>
      </c>
      <c r="BH55" s="52">
        <v>1</v>
      </c>
      <c r="BI55" s="52">
        <v>0</v>
      </c>
      <c r="BJ55" s="52">
        <v>0</v>
      </c>
      <c r="BK55" s="52">
        <v>1</v>
      </c>
      <c r="BL55" s="52">
        <v>1</v>
      </c>
      <c r="BM55" s="52">
        <v>2</v>
      </c>
      <c r="BN55" s="52">
        <v>0</v>
      </c>
      <c r="BO55" s="52">
        <v>0</v>
      </c>
      <c r="BP55" s="52">
        <v>0</v>
      </c>
      <c r="BQ55" s="52">
        <v>1</v>
      </c>
      <c r="BR55" s="52">
        <v>0</v>
      </c>
      <c r="BS55" s="52">
        <v>0</v>
      </c>
      <c r="BT55" s="52">
        <v>4</v>
      </c>
      <c r="BU55" s="52">
        <v>0</v>
      </c>
      <c r="BV55" s="52">
        <v>0</v>
      </c>
    </row>
    <row r="56" spans="1:74" s="52" customFormat="1" x14ac:dyDescent="0.2">
      <c r="A56" s="52">
        <v>273619</v>
      </c>
      <c r="B56" s="52" t="s">
        <v>638</v>
      </c>
      <c r="C56" s="52" t="s">
        <v>468</v>
      </c>
      <c r="D56" s="52">
        <v>1</v>
      </c>
      <c r="E56" s="52">
        <v>2.3248785250970601</v>
      </c>
      <c r="F56" s="52">
        <v>27.3735697309816</v>
      </c>
      <c r="G56" s="52">
        <v>0</v>
      </c>
      <c r="H56" s="52">
        <v>0</v>
      </c>
      <c r="I56" s="52">
        <v>0</v>
      </c>
      <c r="J56" s="52">
        <v>0</v>
      </c>
      <c r="K56" s="52">
        <v>0</v>
      </c>
      <c r="L56" s="52">
        <v>0</v>
      </c>
      <c r="M56" s="52">
        <v>0</v>
      </c>
      <c r="N56" s="52">
        <v>1</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0</v>
      </c>
      <c r="AQ56" s="52">
        <v>0</v>
      </c>
      <c r="AR56" s="52">
        <v>0</v>
      </c>
      <c r="AS56" s="52">
        <v>0</v>
      </c>
      <c r="AT56" s="52">
        <v>0</v>
      </c>
      <c r="AU56" s="52">
        <v>0</v>
      </c>
      <c r="AV56" s="52">
        <v>0</v>
      </c>
      <c r="AW56" s="52">
        <v>1</v>
      </c>
      <c r="AX56" s="52">
        <v>0</v>
      </c>
      <c r="AY56" s="52">
        <v>0</v>
      </c>
      <c r="AZ56" s="52">
        <v>0</v>
      </c>
      <c r="BA56" s="52">
        <v>0</v>
      </c>
      <c r="BB56" s="52">
        <v>0</v>
      </c>
      <c r="BC56" s="52">
        <v>0</v>
      </c>
      <c r="BD56" s="52">
        <v>0</v>
      </c>
      <c r="BE56" s="52">
        <v>0</v>
      </c>
      <c r="BF56" s="52">
        <v>0</v>
      </c>
      <c r="BG56" s="52">
        <v>0</v>
      </c>
      <c r="BH56" s="52">
        <v>0</v>
      </c>
      <c r="BI56" s="52">
        <v>1</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s="52" customFormat="1" x14ac:dyDescent="0.2"/>
    <row r="58" spans="1:74" s="52" customFormat="1" x14ac:dyDescent="0.2"/>
    <row r="59" spans="1:74" s="52" customFormat="1" x14ac:dyDescent="0.2"/>
    <row r="60" spans="1:74" s="52" customFormat="1" x14ac:dyDescent="0.2"/>
    <row r="61" spans="1:74" s="52" customFormat="1" x14ac:dyDescent="0.2"/>
    <row r="85" spans="1:75" x14ac:dyDescent="0.2">
      <c r="B85" s="52">
        <v>271004</v>
      </c>
      <c r="C85" t="s">
        <v>397</v>
      </c>
      <c r="D85">
        <f>IFERROR(VLOOKUP($B85,$A$8:$BW$70,D$88,FALSE),0)</f>
        <v>47</v>
      </c>
      <c r="E85">
        <f t="shared" ref="E85:BP85" si="0">IFERROR(VLOOKUP($B85,$A$8:$BW$70,E88,FALSE),0)</f>
        <v>1.71433552902024</v>
      </c>
      <c r="F85">
        <f t="shared" si="0"/>
        <v>20.184918325560801</v>
      </c>
      <c r="G85">
        <f t="shared" si="0"/>
        <v>0</v>
      </c>
      <c r="H85">
        <f t="shared" si="0"/>
        <v>3</v>
      </c>
      <c r="I85">
        <f t="shared" si="0"/>
        <v>6</v>
      </c>
      <c r="J85">
        <f t="shared" si="0"/>
        <v>11</v>
      </c>
      <c r="K85">
        <f t="shared" si="0"/>
        <v>14</v>
      </c>
      <c r="L85">
        <f t="shared" si="0"/>
        <v>5</v>
      </c>
      <c r="M85">
        <f t="shared" si="0"/>
        <v>4</v>
      </c>
      <c r="N85">
        <f t="shared" si="0"/>
        <v>4</v>
      </c>
      <c r="O85">
        <f t="shared" si="0"/>
        <v>0</v>
      </c>
      <c r="P85">
        <f t="shared" si="0"/>
        <v>20</v>
      </c>
      <c r="Q85">
        <f t="shared" si="0"/>
        <v>27</v>
      </c>
      <c r="R85">
        <f t="shared" si="0"/>
        <v>0</v>
      </c>
      <c r="S85">
        <f t="shared" si="0"/>
        <v>21</v>
      </c>
      <c r="T85">
        <f t="shared" si="0"/>
        <v>24</v>
      </c>
      <c r="U85">
        <f t="shared" si="0"/>
        <v>0</v>
      </c>
      <c r="V85">
        <f t="shared" si="0"/>
        <v>24</v>
      </c>
      <c r="W85">
        <f t="shared" si="0"/>
        <v>4</v>
      </c>
      <c r="X85">
        <f t="shared" si="0"/>
        <v>3</v>
      </c>
      <c r="Y85">
        <f t="shared" si="0"/>
        <v>13</v>
      </c>
      <c r="Z85">
        <f t="shared" si="0"/>
        <v>4</v>
      </c>
      <c r="AA85">
        <f t="shared" si="0"/>
        <v>2</v>
      </c>
      <c r="AB85">
        <f t="shared" si="0"/>
        <v>31</v>
      </c>
      <c r="AC85">
        <f t="shared" si="0"/>
        <v>2</v>
      </c>
      <c r="AD85">
        <f t="shared" si="0"/>
        <v>2</v>
      </c>
      <c r="AE85">
        <f t="shared" si="0"/>
        <v>2</v>
      </c>
      <c r="AF85">
        <f t="shared" si="0"/>
        <v>1</v>
      </c>
      <c r="AG85">
        <f t="shared" si="0"/>
        <v>9</v>
      </c>
      <c r="AH85">
        <f t="shared" si="0"/>
        <v>0</v>
      </c>
      <c r="AI85">
        <f t="shared" si="0"/>
        <v>26</v>
      </c>
      <c r="AJ85">
        <f t="shared" si="0"/>
        <v>0</v>
      </c>
      <c r="AK85">
        <f t="shared" si="0"/>
        <v>3</v>
      </c>
      <c r="AL85">
        <f t="shared" si="0"/>
        <v>14</v>
      </c>
      <c r="AM85">
        <f t="shared" si="0"/>
        <v>2</v>
      </c>
      <c r="AN85">
        <f t="shared" si="0"/>
        <v>2</v>
      </c>
      <c r="AO85">
        <f t="shared" si="0"/>
        <v>0</v>
      </c>
      <c r="AP85">
        <f t="shared" si="0"/>
        <v>5</v>
      </c>
      <c r="AQ85">
        <f t="shared" si="0"/>
        <v>6</v>
      </c>
      <c r="AR85">
        <f t="shared" si="0"/>
        <v>3</v>
      </c>
      <c r="AS85">
        <f t="shared" si="0"/>
        <v>4</v>
      </c>
      <c r="AT85">
        <f t="shared" si="0"/>
        <v>0</v>
      </c>
      <c r="AU85">
        <f t="shared" si="0"/>
        <v>3</v>
      </c>
      <c r="AV85">
        <f t="shared" si="0"/>
        <v>2</v>
      </c>
      <c r="AW85">
        <f t="shared" si="0"/>
        <v>3</v>
      </c>
      <c r="AX85">
        <f t="shared" si="0"/>
        <v>4</v>
      </c>
      <c r="AY85">
        <f t="shared" si="0"/>
        <v>2</v>
      </c>
      <c r="AZ85">
        <f t="shared" si="0"/>
        <v>4</v>
      </c>
      <c r="BA85">
        <f t="shared" si="0"/>
        <v>1</v>
      </c>
      <c r="BB85">
        <f t="shared" si="0"/>
        <v>10</v>
      </c>
      <c r="BC85">
        <f t="shared" si="0"/>
        <v>13</v>
      </c>
      <c r="BD85">
        <f t="shared" si="0"/>
        <v>8</v>
      </c>
      <c r="BE85">
        <f t="shared" si="0"/>
        <v>7</v>
      </c>
      <c r="BF85">
        <f t="shared" si="0"/>
        <v>5</v>
      </c>
      <c r="BG85">
        <f t="shared" si="0"/>
        <v>3</v>
      </c>
      <c r="BH85">
        <f t="shared" si="0"/>
        <v>7</v>
      </c>
      <c r="BI85">
        <f t="shared" si="0"/>
        <v>4</v>
      </c>
      <c r="BJ85">
        <f t="shared" si="0"/>
        <v>0</v>
      </c>
      <c r="BK85">
        <f t="shared" si="0"/>
        <v>6</v>
      </c>
      <c r="BL85">
        <f t="shared" si="0"/>
        <v>39</v>
      </c>
      <c r="BM85">
        <f t="shared" si="0"/>
        <v>22</v>
      </c>
      <c r="BN85">
        <f t="shared" si="0"/>
        <v>4</v>
      </c>
      <c r="BO85">
        <f t="shared" si="0"/>
        <v>2</v>
      </c>
      <c r="BP85">
        <f t="shared" si="0"/>
        <v>0</v>
      </c>
      <c r="BQ85">
        <f t="shared" ref="BQ85:BW85" si="1">IFERROR(VLOOKUP($B85,$A$8:$BW$70,BQ88,FALSE),0)</f>
        <v>4</v>
      </c>
      <c r="BR85">
        <f t="shared" si="1"/>
        <v>1</v>
      </c>
      <c r="BS85">
        <f t="shared" si="1"/>
        <v>8</v>
      </c>
      <c r="BT85">
        <f t="shared" si="1"/>
        <v>38</v>
      </c>
      <c r="BU85">
        <f t="shared" si="1"/>
        <v>1</v>
      </c>
      <c r="BV85">
        <f t="shared" si="1"/>
        <v>0</v>
      </c>
      <c r="BW85">
        <f t="shared" si="1"/>
        <v>0</v>
      </c>
    </row>
    <row r="86" spans="1:75" x14ac:dyDescent="0.2">
      <c r="B86" s="52">
        <v>271403</v>
      </c>
      <c r="C86" t="s">
        <v>398</v>
      </c>
      <c r="D86">
        <f>IFERROR(VLOOKUP($B86,$A$8:$BW$70,D$88,FALSE),0)</f>
        <v>16</v>
      </c>
      <c r="E86">
        <f t="shared" ref="E86:BP86" si="2">IFERROR(VLOOKUP($B86,$A$8:$BW$70,E$88,FALSE),0)</f>
        <v>1.9478274419669199</v>
      </c>
      <c r="F86">
        <f t="shared" si="2"/>
        <v>22.934097300578198</v>
      </c>
      <c r="G86">
        <f t="shared" si="2"/>
        <v>0</v>
      </c>
      <c r="H86">
        <f t="shared" si="2"/>
        <v>1</v>
      </c>
      <c r="I86">
        <f t="shared" si="2"/>
        <v>3</v>
      </c>
      <c r="J86">
        <f t="shared" si="2"/>
        <v>2</v>
      </c>
      <c r="K86">
        <f t="shared" si="2"/>
        <v>2</v>
      </c>
      <c r="L86">
        <f t="shared" si="2"/>
        <v>2</v>
      </c>
      <c r="M86">
        <f t="shared" si="2"/>
        <v>5</v>
      </c>
      <c r="N86">
        <f t="shared" si="2"/>
        <v>1</v>
      </c>
      <c r="O86">
        <f t="shared" si="2"/>
        <v>0</v>
      </c>
      <c r="P86">
        <f t="shared" si="2"/>
        <v>12</v>
      </c>
      <c r="Q86">
        <f t="shared" si="2"/>
        <v>4</v>
      </c>
      <c r="R86">
        <f t="shared" si="2"/>
        <v>0</v>
      </c>
      <c r="S86">
        <f t="shared" si="2"/>
        <v>2</v>
      </c>
      <c r="T86">
        <f t="shared" si="2"/>
        <v>14</v>
      </c>
      <c r="U86">
        <f t="shared" si="2"/>
        <v>0</v>
      </c>
      <c r="V86">
        <f t="shared" si="2"/>
        <v>14</v>
      </c>
      <c r="W86">
        <f t="shared" si="2"/>
        <v>0</v>
      </c>
      <c r="X86">
        <f t="shared" si="2"/>
        <v>1</v>
      </c>
      <c r="Y86">
        <f t="shared" si="2"/>
        <v>8</v>
      </c>
      <c r="Z86">
        <f t="shared" si="2"/>
        <v>5</v>
      </c>
      <c r="AA86">
        <f t="shared" si="2"/>
        <v>0</v>
      </c>
      <c r="AB86">
        <f t="shared" si="2"/>
        <v>11</v>
      </c>
      <c r="AC86">
        <f t="shared" si="2"/>
        <v>2</v>
      </c>
      <c r="AD86">
        <f t="shared" si="2"/>
        <v>1</v>
      </c>
      <c r="AE86">
        <f t="shared" si="2"/>
        <v>1</v>
      </c>
      <c r="AF86">
        <f t="shared" si="2"/>
        <v>0</v>
      </c>
      <c r="AG86">
        <f t="shared" si="2"/>
        <v>1</v>
      </c>
      <c r="AH86">
        <f t="shared" si="2"/>
        <v>0</v>
      </c>
      <c r="AI86">
        <f t="shared" si="2"/>
        <v>8</v>
      </c>
      <c r="AJ86">
        <f t="shared" si="2"/>
        <v>0</v>
      </c>
      <c r="AK86">
        <f t="shared" si="2"/>
        <v>2</v>
      </c>
      <c r="AL86">
        <f t="shared" si="2"/>
        <v>4</v>
      </c>
      <c r="AM86">
        <f t="shared" si="2"/>
        <v>0</v>
      </c>
      <c r="AN86">
        <f t="shared" si="2"/>
        <v>2</v>
      </c>
      <c r="AO86">
        <f t="shared" si="2"/>
        <v>0</v>
      </c>
      <c r="AP86">
        <f t="shared" si="2"/>
        <v>1</v>
      </c>
      <c r="AQ86">
        <f t="shared" si="2"/>
        <v>0</v>
      </c>
      <c r="AR86">
        <f t="shared" si="2"/>
        <v>1</v>
      </c>
      <c r="AS86">
        <f t="shared" si="2"/>
        <v>4</v>
      </c>
      <c r="AT86">
        <f t="shared" si="2"/>
        <v>0</v>
      </c>
      <c r="AU86">
        <f t="shared" si="2"/>
        <v>3</v>
      </c>
      <c r="AV86">
        <f t="shared" si="2"/>
        <v>1</v>
      </c>
      <c r="AW86">
        <f t="shared" si="2"/>
        <v>1</v>
      </c>
      <c r="AX86">
        <f t="shared" si="2"/>
        <v>0</v>
      </c>
      <c r="AY86">
        <f t="shared" si="2"/>
        <v>1</v>
      </c>
      <c r="AZ86">
        <f t="shared" si="2"/>
        <v>1</v>
      </c>
      <c r="BA86">
        <f t="shared" si="2"/>
        <v>2</v>
      </c>
      <c r="BB86">
        <f t="shared" si="2"/>
        <v>1</v>
      </c>
      <c r="BC86">
        <f t="shared" si="2"/>
        <v>0</v>
      </c>
      <c r="BD86">
        <f t="shared" si="2"/>
        <v>3</v>
      </c>
      <c r="BE86">
        <f t="shared" si="2"/>
        <v>1</v>
      </c>
      <c r="BF86">
        <f t="shared" si="2"/>
        <v>3</v>
      </c>
      <c r="BG86">
        <f t="shared" si="2"/>
        <v>3</v>
      </c>
      <c r="BH86">
        <f t="shared" si="2"/>
        <v>2</v>
      </c>
      <c r="BI86">
        <f t="shared" si="2"/>
        <v>4</v>
      </c>
      <c r="BJ86">
        <f t="shared" si="2"/>
        <v>0</v>
      </c>
      <c r="BK86">
        <f t="shared" si="2"/>
        <v>3</v>
      </c>
      <c r="BL86">
        <f t="shared" si="2"/>
        <v>15</v>
      </c>
      <c r="BM86">
        <f t="shared" si="2"/>
        <v>4</v>
      </c>
      <c r="BN86">
        <f t="shared" si="2"/>
        <v>3</v>
      </c>
      <c r="BO86">
        <f t="shared" si="2"/>
        <v>0</v>
      </c>
      <c r="BP86">
        <f t="shared" si="2"/>
        <v>0</v>
      </c>
      <c r="BQ86">
        <f t="shared" ref="BQ86:BW86" si="3">IFERROR(VLOOKUP($B86,$A$8:$BW$70,BQ$88,FALSE),0)</f>
        <v>1</v>
      </c>
      <c r="BR86">
        <f t="shared" si="3"/>
        <v>0</v>
      </c>
      <c r="BS86">
        <f t="shared" si="3"/>
        <v>0</v>
      </c>
      <c r="BT86">
        <f t="shared" si="3"/>
        <v>15</v>
      </c>
      <c r="BU86">
        <f t="shared" si="3"/>
        <v>1</v>
      </c>
      <c r="BV86">
        <f t="shared" si="3"/>
        <v>0</v>
      </c>
      <c r="BW86">
        <f t="shared" si="3"/>
        <v>0</v>
      </c>
    </row>
    <row r="87" spans="1:75" x14ac:dyDescent="0.2">
      <c r="C87" t="s">
        <v>399</v>
      </c>
      <c r="D87">
        <f>SUM(D8:D83)</f>
        <v>185</v>
      </c>
      <c r="G87">
        <f t="shared" ref="G87:BR87" si="4">SUM(G8:G83)</f>
        <v>1</v>
      </c>
      <c r="H87">
        <f t="shared" si="4"/>
        <v>15</v>
      </c>
      <c r="I87">
        <f t="shared" si="4"/>
        <v>28</v>
      </c>
      <c r="J87">
        <f t="shared" si="4"/>
        <v>35</v>
      </c>
      <c r="K87">
        <f t="shared" si="4"/>
        <v>45</v>
      </c>
      <c r="L87">
        <f t="shared" si="4"/>
        <v>19</v>
      </c>
      <c r="M87">
        <f t="shared" si="4"/>
        <v>27</v>
      </c>
      <c r="N87">
        <f t="shared" si="4"/>
        <v>15</v>
      </c>
      <c r="O87">
        <f t="shared" si="4"/>
        <v>0</v>
      </c>
      <c r="P87">
        <f t="shared" si="4"/>
        <v>101</v>
      </c>
      <c r="Q87">
        <f t="shared" si="4"/>
        <v>84</v>
      </c>
      <c r="R87">
        <f t="shared" si="4"/>
        <v>0</v>
      </c>
      <c r="S87">
        <f t="shared" si="4"/>
        <v>40</v>
      </c>
      <c r="T87">
        <f t="shared" si="4"/>
        <v>74</v>
      </c>
      <c r="U87">
        <f t="shared" si="4"/>
        <v>1</v>
      </c>
      <c r="V87">
        <f t="shared" si="4"/>
        <v>73</v>
      </c>
      <c r="W87">
        <f t="shared" si="4"/>
        <v>5</v>
      </c>
      <c r="X87">
        <f t="shared" si="4"/>
        <v>7</v>
      </c>
      <c r="Y87">
        <f t="shared" si="4"/>
        <v>40</v>
      </c>
      <c r="Z87">
        <f t="shared" si="4"/>
        <v>21</v>
      </c>
      <c r="AA87">
        <f t="shared" si="4"/>
        <v>2</v>
      </c>
      <c r="AB87">
        <f t="shared" si="4"/>
        <v>76</v>
      </c>
      <c r="AC87">
        <f t="shared" si="4"/>
        <v>7</v>
      </c>
      <c r="AD87">
        <f t="shared" si="4"/>
        <v>5</v>
      </c>
      <c r="AE87">
        <f t="shared" si="4"/>
        <v>7</v>
      </c>
      <c r="AF87">
        <f t="shared" si="4"/>
        <v>1</v>
      </c>
      <c r="AG87">
        <f t="shared" si="4"/>
        <v>20</v>
      </c>
      <c r="AH87">
        <f t="shared" si="4"/>
        <v>0</v>
      </c>
      <c r="AI87">
        <f t="shared" si="4"/>
        <v>70</v>
      </c>
      <c r="AJ87">
        <f t="shared" si="4"/>
        <v>2</v>
      </c>
      <c r="AK87">
        <f t="shared" si="4"/>
        <v>9</v>
      </c>
      <c r="AL87">
        <f t="shared" si="4"/>
        <v>26</v>
      </c>
      <c r="AM87">
        <f t="shared" si="4"/>
        <v>3</v>
      </c>
      <c r="AN87">
        <f t="shared" si="4"/>
        <v>6</v>
      </c>
      <c r="AO87">
        <f t="shared" si="4"/>
        <v>0</v>
      </c>
      <c r="AP87">
        <f t="shared" si="4"/>
        <v>17</v>
      </c>
      <c r="AQ87">
        <f t="shared" si="4"/>
        <v>14</v>
      </c>
      <c r="AR87">
        <f t="shared" si="4"/>
        <v>10</v>
      </c>
      <c r="AS87">
        <f t="shared" si="4"/>
        <v>20</v>
      </c>
      <c r="AT87">
        <f t="shared" si="4"/>
        <v>5</v>
      </c>
      <c r="AU87">
        <f t="shared" si="4"/>
        <v>14</v>
      </c>
      <c r="AV87">
        <f t="shared" si="4"/>
        <v>12</v>
      </c>
      <c r="AW87">
        <f t="shared" si="4"/>
        <v>14</v>
      </c>
      <c r="AX87">
        <f t="shared" si="4"/>
        <v>13</v>
      </c>
      <c r="AY87">
        <f t="shared" si="4"/>
        <v>8</v>
      </c>
      <c r="AZ87">
        <f t="shared" si="4"/>
        <v>16</v>
      </c>
      <c r="BA87">
        <f t="shared" si="4"/>
        <v>7</v>
      </c>
      <c r="BB87">
        <f t="shared" si="4"/>
        <v>35</v>
      </c>
      <c r="BC87">
        <f t="shared" si="4"/>
        <v>32</v>
      </c>
      <c r="BD87">
        <f t="shared" si="4"/>
        <v>29</v>
      </c>
      <c r="BE87">
        <f t="shared" si="4"/>
        <v>21</v>
      </c>
      <c r="BF87">
        <f t="shared" si="4"/>
        <v>29</v>
      </c>
      <c r="BG87">
        <f t="shared" si="4"/>
        <v>20</v>
      </c>
      <c r="BH87">
        <f t="shared" si="4"/>
        <v>30</v>
      </c>
      <c r="BI87">
        <f t="shared" si="4"/>
        <v>23</v>
      </c>
      <c r="BJ87">
        <f t="shared" si="4"/>
        <v>1</v>
      </c>
      <c r="BK87">
        <f t="shared" si="4"/>
        <v>24</v>
      </c>
      <c r="BL87">
        <f t="shared" si="4"/>
        <v>94</v>
      </c>
      <c r="BM87">
        <f t="shared" si="4"/>
        <v>47</v>
      </c>
      <c r="BN87">
        <f t="shared" si="4"/>
        <v>13</v>
      </c>
      <c r="BO87">
        <f t="shared" si="4"/>
        <v>3</v>
      </c>
      <c r="BP87">
        <f t="shared" si="4"/>
        <v>0</v>
      </c>
      <c r="BQ87">
        <f t="shared" si="4"/>
        <v>8</v>
      </c>
      <c r="BR87">
        <f t="shared" si="4"/>
        <v>2</v>
      </c>
      <c r="BS87">
        <f t="shared" ref="BS87:BW87" si="5">SUM(BS8:BS83)</f>
        <v>17</v>
      </c>
      <c r="BT87">
        <f t="shared" si="5"/>
        <v>96</v>
      </c>
      <c r="BU87">
        <f t="shared" si="5"/>
        <v>3</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122</v>
      </c>
      <c r="E90">
        <v>1.3888223253416501</v>
      </c>
      <c r="F90">
        <v>16.3522628628936</v>
      </c>
      <c r="G90">
        <v>1</v>
      </c>
      <c r="H90">
        <v>11</v>
      </c>
      <c r="I90">
        <v>19</v>
      </c>
      <c r="J90">
        <v>22</v>
      </c>
      <c r="K90">
        <v>29</v>
      </c>
      <c r="L90">
        <v>12</v>
      </c>
      <c r="M90">
        <v>18</v>
      </c>
      <c r="N90">
        <v>10</v>
      </c>
      <c r="O90">
        <v>0</v>
      </c>
      <c r="P90">
        <v>69</v>
      </c>
      <c r="Q90">
        <v>53</v>
      </c>
      <c r="R90">
        <v>0</v>
      </c>
      <c r="S90">
        <v>44</v>
      </c>
      <c r="T90">
        <v>76</v>
      </c>
      <c r="U90">
        <v>2</v>
      </c>
      <c r="V90">
        <v>74</v>
      </c>
      <c r="W90">
        <v>5</v>
      </c>
      <c r="X90">
        <v>8</v>
      </c>
      <c r="Y90">
        <v>43</v>
      </c>
      <c r="Z90">
        <v>18</v>
      </c>
      <c r="AA90">
        <v>2</v>
      </c>
      <c r="AB90">
        <v>78</v>
      </c>
      <c r="AC90">
        <v>5</v>
      </c>
      <c r="AD90">
        <v>5</v>
      </c>
      <c r="AE90">
        <v>8</v>
      </c>
      <c r="AF90">
        <v>2</v>
      </c>
      <c r="AG90">
        <v>24</v>
      </c>
      <c r="AH90">
        <v>0</v>
      </c>
      <c r="AI90">
        <v>78</v>
      </c>
      <c r="AJ90">
        <v>2</v>
      </c>
      <c r="AK90">
        <v>8</v>
      </c>
      <c r="AL90">
        <v>26</v>
      </c>
      <c r="AM90">
        <v>4</v>
      </c>
      <c r="AN90">
        <v>4</v>
      </c>
      <c r="AO90">
        <v>0</v>
      </c>
      <c r="AP90">
        <v>11</v>
      </c>
      <c r="AQ90">
        <v>8</v>
      </c>
      <c r="AR90">
        <v>6</v>
      </c>
      <c r="AS90">
        <v>12</v>
      </c>
      <c r="AT90">
        <v>5</v>
      </c>
      <c r="AU90">
        <v>8</v>
      </c>
      <c r="AV90">
        <v>9</v>
      </c>
      <c r="AW90">
        <v>10</v>
      </c>
      <c r="AX90">
        <v>9</v>
      </c>
      <c r="AY90">
        <v>5</v>
      </c>
      <c r="AZ90">
        <v>11</v>
      </c>
      <c r="BA90">
        <v>4</v>
      </c>
      <c r="BB90">
        <v>24</v>
      </c>
      <c r="BC90">
        <v>19</v>
      </c>
      <c r="BD90">
        <v>18</v>
      </c>
      <c r="BE90">
        <v>13</v>
      </c>
      <c r="BF90">
        <v>21</v>
      </c>
      <c r="BG90">
        <v>14</v>
      </c>
      <c r="BH90">
        <v>21</v>
      </c>
      <c r="BI90">
        <v>15</v>
      </c>
      <c r="BJ90">
        <v>1</v>
      </c>
      <c r="BK90">
        <v>30</v>
      </c>
      <c r="BL90">
        <v>91</v>
      </c>
      <c r="BM90">
        <v>49</v>
      </c>
      <c r="BN90">
        <v>14</v>
      </c>
      <c r="BO90">
        <v>3</v>
      </c>
      <c r="BP90">
        <v>2</v>
      </c>
      <c r="BQ90">
        <v>9</v>
      </c>
      <c r="BR90">
        <v>2</v>
      </c>
      <c r="BS90">
        <v>22</v>
      </c>
      <c r="BT90">
        <v>98</v>
      </c>
      <c r="BU90">
        <v>2</v>
      </c>
      <c r="BV90">
        <v>0</v>
      </c>
    </row>
    <row r="91" spans="1:75" x14ac:dyDescent="0.2">
      <c r="B91" t="s">
        <v>513</v>
      </c>
    </row>
    <row r="92" spans="1:75" x14ac:dyDescent="0.2">
      <c r="D92">
        <f>D87-D85-D86</f>
        <v>122</v>
      </c>
    </row>
    <row r="100" spans="1:6" s="147" customFormat="1" x14ac:dyDescent="0.2"/>
    <row r="101" spans="1:6" x14ac:dyDescent="0.2">
      <c r="A101" s="52">
        <v>271004</v>
      </c>
      <c r="B101" s="52" t="s">
        <v>172</v>
      </c>
      <c r="C101" s="52" t="s">
        <v>468</v>
      </c>
      <c r="D101" s="52">
        <v>44</v>
      </c>
      <c r="E101" s="52">
        <v>1.61042560254623</v>
      </c>
      <c r="F101" s="52">
        <v>18.9614627396572</v>
      </c>
    </row>
    <row r="102" spans="1:6" x14ac:dyDescent="0.2">
      <c r="A102" s="52">
        <v>271021</v>
      </c>
      <c r="B102" s="52" t="s">
        <v>468</v>
      </c>
      <c r="C102" s="52" t="s">
        <v>612</v>
      </c>
      <c r="D102" s="52">
        <v>3</v>
      </c>
      <c r="E102" s="52">
        <v>2.8506813128337698</v>
      </c>
      <c r="F102" s="52">
        <v>33.564473522074998</v>
      </c>
    </row>
    <row r="103" spans="1:6" x14ac:dyDescent="0.2">
      <c r="A103" s="52">
        <v>271063</v>
      </c>
      <c r="B103" s="52" t="s">
        <v>468</v>
      </c>
      <c r="C103" s="52" t="s">
        <v>615</v>
      </c>
      <c r="D103" s="52">
        <v>4</v>
      </c>
      <c r="E103" s="52">
        <v>3.8529335272643199</v>
      </c>
      <c r="F103" s="52">
        <v>45.3651850790799</v>
      </c>
    </row>
    <row r="104" spans="1:6" x14ac:dyDescent="0.2">
      <c r="A104" s="52">
        <v>271071</v>
      </c>
      <c r="B104" s="52" t="s">
        <v>468</v>
      </c>
      <c r="C104" s="52" t="s">
        <v>616</v>
      </c>
      <c r="D104" s="52">
        <v>2</v>
      </c>
      <c r="E104" s="52">
        <v>2.5149007871639499</v>
      </c>
      <c r="F104" s="52">
        <v>29.610928623059401</v>
      </c>
    </row>
    <row r="105" spans="1:6" x14ac:dyDescent="0.2">
      <c r="A105" s="52">
        <v>271098</v>
      </c>
      <c r="B105" s="52" t="s">
        <v>468</v>
      </c>
      <c r="C105" s="52" t="s">
        <v>644</v>
      </c>
      <c r="D105" s="52">
        <v>2</v>
      </c>
      <c r="E105" s="52">
        <v>2.4886765218256901</v>
      </c>
      <c r="F105" s="52">
        <v>29.302159047302499</v>
      </c>
    </row>
    <row r="106" spans="1:6" x14ac:dyDescent="0.2">
      <c r="A106" s="52">
        <v>271136</v>
      </c>
      <c r="B106" s="52" t="s">
        <v>468</v>
      </c>
      <c r="C106" s="52" t="s">
        <v>619</v>
      </c>
      <c r="D106" s="52">
        <v>4</v>
      </c>
      <c r="E106" s="52">
        <v>4.1099831490690901</v>
      </c>
      <c r="F106" s="52">
        <v>48.3917370777489</v>
      </c>
    </row>
    <row r="107" spans="1:6" x14ac:dyDescent="0.2">
      <c r="A107" s="52">
        <v>271144</v>
      </c>
      <c r="B107" s="52" t="s">
        <v>468</v>
      </c>
      <c r="C107" s="52" t="s">
        <v>620</v>
      </c>
      <c r="D107" s="52">
        <v>3</v>
      </c>
      <c r="E107" s="52">
        <v>1.7542013121425799</v>
      </c>
      <c r="F107" s="52">
        <v>20.6543057720014</v>
      </c>
    </row>
    <row r="108" spans="1:6" x14ac:dyDescent="0.2">
      <c r="A108" s="52">
        <v>271161</v>
      </c>
      <c r="B108" s="52" t="s">
        <v>468</v>
      </c>
      <c r="C108" s="52" t="s">
        <v>622</v>
      </c>
      <c r="D108" s="52">
        <v>4</v>
      </c>
      <c r="E108" s="52">
        <v>3.1821797931583098</v>
      </c>
      <c r="F108" s="52">
        <v>37.467600790412398</v>
      </c>
    </row>
    <row r="109" spans="1:6" x14ac:dyDescent="0.2">
      <c r="A109" s="52">
        <v>271187</v>
      </c>
      <c r="B109" s="52" t="s">
        <v>468</v>
      </c>
      <c r="C109" s="52" t="s">
        <v>624</v>
      </c>
      <c r="D109" s="52">
        <v>4</v>
      </c>
      <c r="E109" s="52">
        <v>2.34832740380664</v>
      </c>
      <c r="F109" s="52">
        <v>27.6496613674007</v>
      </c>
    </row>
    <row r="110" spans="1:6" x14ac:dyDescent="0.2">
      <c r="A110" s="52">
        <v>271209</v>
      </c>
      <c r="B110" s="52" t="s">
        <v>468</v>
      </c>
      <c r="C110" s="52" t="s">
        <v>625</v>
      </c>
      <c r="D110" s="52">
        <v>2</v>
      </c>
      <c r="E110" s="52">
        <v>1.31443180399193</v>
      </c>
      <c r="F110" s="52">
        <v>15.476374466356599</v>
      </c>
    </row>
    <row r="111" spans="1:6" x14ac:dyDescent="0.2">
      <c r="A111" s="52">
        <v>271225</v>
      </c>
      <c r="B111" s="52" t="s">
        <v>468</v>
      </c>
      <c r="C111" s="52" t="s">
        <v>627</v>
      </c>
      <c r="D111" s="52">
        <v>1</v>
      </c>
      <c r="E111" s="52">
        <v>0.954681279654787</v>
      </c>
      <c r="F111" s="52">
        <v>11.2406021636773</v>
      </c>
    </row>
    <row r="112" spans="1:6" x14ac:dyDescent="0.2">
      <c r="A112" s="52">
        <v>271233</v>
      </c>
      <c r="B112" s="52" t="s">
        <v>468</v>
      </c>
      <c r="C112" s="52" t="s">
        <v>628</v>
      </c>
      <c r="D112" s="52">
        <v>3</v>
      </c>
      <c r="E112" s="52">
        <v>1.6650848360724</v>
      </c>
      <c r="F112" s="52">
        <v>19.6050311344008</v>
      </c>
    </row>
    <row r="113" spans="1:6" x14ac:dyDescent="0.2">
      <c r="A113" s="52">
        <v>271268</v>
      </c>
      <c r="B113" s="52" t="s">
        <v>468</v>
      </c>
      <c r="C113" s="52" t="s">
        <v>630</v>
      </c>
      <c r="D113" s="52">
        <v>5</v>
      </c>
      <c r="E113" s="52">
        <v>2.6023775321133402</v>
      </c>
      <c r="F113" s="52">
        <v>30.640896749076401</v>
      </c>
    </row>
    <row r="114" spans="1:6" x14ac:dyDescent="0.2">
      <c r="A114" s="52">
        <v>271276</v>
      </c>
      <c r="B114" s="52" t="s">
        <v>468</v>
      </c>
      <c r="C114" s="52" t="s">
        <v>641</v>
      </c>
      <c r="D114" s="52">
        <v>2</v>
      </c>
      <c r="E114" s="52">
        <v>1.4904906695284099</v>
      </c>
      <c r="F114" s="52">
        <v>17.5493256250926</v>
      </c>
    </row>
    <row r="115" spans="1:6" x14ac:dyDescent="0.2">
      <c r="A115" s="52">
        <v>271284</v>
      </c>
      <c r="B115" s="52" t="s">
        <v>468</v>
      </c>
      <c r="C115" s="52" t="s">
        <v>631</v>
      </c>
      <c r="D115" s="52">
        <v>5</v>
      </c>
      <c r="E115" s="52">
        <v>4.6028648230658797</v>
      </c>
      <c r="F115" s="52">
        <v>54.1950213038402</v>
      </c>
    </row>
    <row r="116" spans="1:6" x14ac:dyDescent="0.2">
      <c r="A116" s="52">
        <v>271403</v>
      </c>
      <c r="B116" s="52" t="s">
        <v>173</v>
      </c>
      <c r="C116" s="52" t="s">
        <v>468</v>
      </c>
      <c r="D116" s="52">
        <v>10</v>
      </c>
      <c r="E116" s="52">
        <v>1.2104222194786001</v>
      </c>
      <c r="F116" s="52">
        <v>14.2517454874093</v>
      </c>
    </row>
    <row r="117" spans="1:6" x14ac:dyDescent="0.2">
      <c r="A117" s="52">
        <v>271411</v>
      </c>
      <c r="B117" s="52" t="s">
        <v>468</v>
      </c>
      <c r="C117" s="52" t="s">
        <v>632</v>
      </c>
      <c r="D117" s="52">
        <v>3</v>
      </c>
      <c r="E117" s="52">
        <v>2.0498243983765398</v>
      </c>
      <c r="F117" s="52">
        <v>24.135029206691499</v>
      </c>
    </row>
    <row r="118" spans="1:6" x14ac:dyDescent="0.2">
      <c r="A118" s="52">
        <v>271420</v>
      </c>
      <c r="B118" s="52" t="s">
        <v>468</v>
      </c>
      <c r="C118" s="52" t="s">
        <v>642</v>
      </c>
      <c r="D118" s="52">
        <v>2</v>
      </c>
      <c r="E118" s="52">
        <v>1.64869588155769</v>
      </c>
      <c r="F118" s="52">
        <v>19.412064411888899</v>
      </c>
    </row>
    <row r="119" spans="1:6" x14ac:dyDescent="0.2">
      <c r="A119" s="52">
        <v>271438</v>
      </c>
      <c r="B119" s="52" t="s">
        <v>468</v>
      </c>
      <c r="C119" s="52" t="s">
        <v>633</v>
      </c>
      <c r="D119" s="52">
        <v>1</v>
      </c>
      <c r="E119" s="52">
        <v>1.16009280742459</v>
      </c>
      <c r="F119" s="52">
        <v>13.659157248708899</v>
      </c>
    </row>
    <row r="120" spans="1:6" x14ac:dyDescent="0.2">
      <c r="A120" s="52">
        <v>271446</v>
      </c>
      <c r="B120" s="52" t="s">
        <v>468</v>
      </c>
      <c r="C120" s="52" t="s">
        <v>634</v>
      </c>
      <c r="D120" s="52">
        <v>1</v>
      </c>
      <c r="E120" s="52">
        <v>0.73069503711930806</v>
      </c>
      <c r="F120" s="52">
        <v>8.6033447918886292</v>
      </c>
    </row>
    <row r="121" spans="1:6" x14ac:dyDescent="0.2">
      <c r="A121" s="52">
        <v>271454</v>
      </c>
      <c r="B121" s="52" t="s">
        <v>468</v>
      </c>
      <c r="C121" s="52" t="s">
        <v>635</v>
      </c>
      <c r="D121" s="52">
        <v>1</v>
      </c>
      <c r="E121" s="52">
        <v>0.72107411199723104</v>
      </c>
      <c r="F121" s="52">
        <v>8.4900661573867495</v>
      </c>
    </row>
    <row r="122" spans="1:6" x14ac:dyDescent="0.2">
      <c r="A122" s="52">
        <v>271462</v>
      </c>
      <c r="B122" s="52" t="s">
        <v>468</v>
      </c>
      <c r="C122" s="52" t="s">
        <v>636</v>
      </c>
      <c r="D122" s="52">
        <v>2</v>
      </c>
      <c r="E122" s="52">
        <v>1.2597869700233699</v>
      </c>
      <c r="F122" s="52">
        <v>14.8329756147913</v>
      </c>
    </row>
    <row r="123" spans="1:6" x14ac:dyDescent="0.2">
      <c r="A123" s="52">
        <v>272027</v>
      </c>
      <c r="B123" s="52" t="s">
        <v>253</v>
      </c>
      <c r="C123" s="52" t="s">
        <v>468</v>
      </c>
      <c r="D123" s="52">
        <v>2</v>
      </c>
      <c r="E123" s="52">
        <v>1.0479269385338501</v>
      </c>
      <c r="F123" s="52">
        <v>12.3384945988662</v>
      </c>
    </row>
    <row r="124" spans="1:6" x14ac:dyDescent="0.2">
      <c r="A124" s="52">
        <v>272035</v>
      </c>
      <c r="B124" s="52" t="s">
        <v>174</v>
      </c>
      <c r="C124" s="52" t="s">
        <v>468</v>
      </c>
      <c r="D124" s="52">
        <v>10</v>
      </c>
      <c r="E124" s="52">
        <v>2.4461719854599502</v>
      </c>
      <c r="F124" s="52">
        <v>28.801702409447799</v>
      </c>
    </row>
    <row r="125" spans="1:6" x14ac:dyDescent="0.2">
      <c r="A125" s="52">
        <v>272043</v>
      </c>
      <c r="B125" s="52" t="s">
        <v>175</v>
      </c>
      <c r="C125" s="52" t="s">
        <v>468</v>
      </c>
      <c r="D125" s="52">
        <v>3</v>
      </c>
      <c r="E125" s="52">
        <v>2.90171878476017</v>
      </c>
      <c r="F125" s="52">
        <v>34.165398594756901</v>
      </c>
    </row>
    <row r="126" spans="1:6" x14ac:dyDescent="0.2">
      <c r="A126" s="52">
        <v>272051</v>
      </c>
      <c r="B126" s="52" t="s">
        <v>176</v>
      </c>
      <c r="C126" s="52" t="s">
        <v>468</v>
      </c>
      <c r="D126" s="52">
        <v>3</v>
      </c>
      <c r="E126" s="52">
        <v>0.79183042159691097</v>
      </c>
      <c r="F126" s="52">
        <v>9.3231646413829807</v>
      </c>
    </row>
    <row r="127" spans="1:6" x14ac:dyDescent="0.2">
      <c r="A127" s="52">
        <v>272078</v>
      </c>
      <c r="B127" s="52" t="s">
        <v>177</v>
      </c>
      <c r="C127" s="52" t="s">
        <v>468</v>
      </c>
      <c r="D127" s="52">
        <v>6</v>
      </c>
      <c r="E127" s="52">
        <v>1.71457474259947</v>
      </c>
      <c r="F127" s="52">
        <v>20.187734872542102</v>
      </c>
    </row>
    <row r="128" spans="1:6" x14ac:dyDescent="0.2">
      <c r="A128" s="52">
        <v>272094</v>
      </c>
      <c r="B128" s="52" t="s">
        <v>179</v>
      </c>
      <c r="C128" s="52" t="s">
        <v>468</v>
      </c>
      <c r="D128" s="52">
        <v>2</v>
      </c>
      <c r="E128" s="52">
        <v>1.4019838070870301</v>
      </c>
      <c r="F128" s="52">
        <v>16.507228696347301</v>
      </c>
    </row>
    <row r="129" spans="1:6" x14ac:dyDescent="0.2">
      <c r="A129" s="52">
        <v>272108</v>
      </c>
      <c r="B129" s="52" t="s">
        <v>180</v>
      </c>
      <c r="C129" s="52" t="s">
        <v>468</v>
      </c>
      <c r="D129" s="52">
        <v>4</v>
      </c>
      <c r="E129" s="52">
        <v>1.0058313070023499</v>
      </c>
      <c r="F129" s="52">
        <v>11.8428524856728</v>
      </c>
    </row>
    <row r="130" spans="1:6" x14ac:dyDescent="0.2">
      <c r="A130" s="52">
        <v>272116</v>
      </c>
      <c r="B130" s="52" t="s">
        <v>181</v>
      </c>
      <c r="C130" s="52" t="s">
        <v>468</v>
      </c>
      <c r="D130" s="52">
        <v>2</v>
      </c>
      <c r="E130" s="52">
        <v>0.70545741859021405</v>
      </c>
      <c r="F130" s="52">
        <v>8.3061921866267099</v>
      </c>
    </row>
    <row r="131" spans="1:6" x14ac:dyDescent="0.2">
      <c r="A131" s="52">
        <v>272124</v>
      </c>
      <c r="B131" s="52" t="s">
        <v>182</v>
      </c>
      <c r="C131" s="52" t="s">
        <v>468</v>
      </c>
      <c r="D131" s="52">
        <v>5</v>
      </c>
      <c r="E131" s="52">
        <v>1.8961443800176701</v>
      </c>
      <c r="F131" s="52">
        <v>22.3255709260145</v>
      </c>
    </row>
    <row r="132" spans="1:6" x14ac:dyDescent="0.2">
      <c r="A132" s="52">
        <v>272132</v>
      </c>
      <c r="B132" s="52" t="s">
        <v>183</v>
      </c>
      <c r="C132" s="52" t="s">
        <v>468</v>
      </c>
      <c r="D132" s="52">
        <v>1</v>
      </c>
      <c r="E132" s="52">
        <v>1.01173613921489</v>
      </c>
      <c r="F132" s="52">
        <v>11.9123771230141</v>
      </c>
    </row>
    <row r="133" spans="1:6" x14ac:dyDescent="0.2">
      <c r="A133" s="52">
        <v>272159</v>
      </c>
      <c r="B133" s="52" t="s">
        <v>184</v>
      </c>
      <c r="C133" s="52" t="s">
        <v>468</v>
      </c>
      <c r="D133" s="52">
        <v>6</v>
      </c>
      <c r="E133" s="52">
        <v>2.6180637673064902</v>
      </c>
      <c r="F133" s="52">
        <v>30.825589518286101</v>
      </c>
    </row>
    <row r="134" spans="1:6" x14ac:dyDescent="0.2">
      <c r="A134" s="52">
        <v>272167</v>
      </c>
      <c r="B134" s="52" t="s">
        <v>185</v>
      </c>
      <c r="C134" s="52" t="s">
        <v>468</v>
      </c>
      <c r="D134" s="52">
        <v>2</v>
      </c>
      <c r="E134" s="52">
        <v>1.96390345450618</v>
      </c>
      <c r="F134" s="52">
        <v>23.123379383701799</v>
      </c>
    </row>
    <row r="135" spans="1:6" x14ac:dyDescent="0.2">
      <c r="A135" s="52">
        <v>272175</v>
      </c>
      <c r="B135" s="52" t="s">
        <v>186</v>
      </c>
      <c r="C135" s="52" t="s">
        <v>468</v>
      </c>
      <c r="D135" s="52">
        <v>3</v>
      </c>
      <c r="E135" s="52">
        <v>2.5466676853337402</v>
      </c>
      <c r="F135" s="52">
        <v>29.9849582305424</v>
      </c>
    </row>
    <row r="136" spans="1:6" x14ac:dyDescent="0.2">
      <c r="A136" s="52">
        <v>272183</v>
      </c>
      <c r="B136" s="52" t="s">
        <v>187</v>
      </c>
      <c r="C136" s="52" t="s">
        <v>468</v>
      </c>
      <c r="D136" s="52">
        <v>1</v>
      </c>
      <c r="E136" s="52">
        <v>0.84512279634230902</v>
      </c>
      <c r="F136" s="52">
        <v>9.9506393762884695</v>
      </c>
    </row>
    <row r="137" spans="1:6" x14ac:dyDescent="0.2">
      <c r="A137" s="52">
        <v>272191</v>
      </c>
      <c r="B137" s="52" t="s">
        <v>278</v>
      </c>
      <c r="C137" s="52" t="s">
        <v>468</v>
      </c>
      <c r="D137" s="52">
        <v>1</v>
      </c>
      <c r="E137" s="52">
        <v>0.54166779514123997</v>
      </c>
      <c r="F137" s="52">
        <v>6.3777014589210497</v>
      </c>
    </row>
    <row r="138" spans="1:6" x14ac:dyDescent="0.2">
      <c r="A138" s="52">
        <v>272205</v>
      </c>
      <c r="B138" s="52" t="s">
        <v>188</v>
      </c>
      <c r="C138" s="52" t="s">
        <v>468</v>
      </c>
      <c r="D138" s="52">
        <v>1</v>
      </c>
      <c r="E138" s="52">
        <v>0.71877291088653394</v>
      </c>
      <c r="F138" s="52">
        <v>8.4629713701156497</v>
      </c>
    </row>
    <row r="139" spans="1:6" x14ac:dyDescent="0.2">
      <c r="A139" s="52">
        <v>272221</v>
      </c>
      <c r="B139" s="52" t="s">
        <v>189</v>
      </c>
      <c r="C139" s="52" t="s">
        <v>468</v>
      </c>
      <c r="D139" s="52">
        <v>1</v>
      </c>
      <c r="E139" s="52">
        <v>0.91270022361155501</v>
      </c>
      <c r="F139" s="52">
        <v>10.7463090844586</v>
      </c>
    </row>
    <row r="140" spans="1:6" x14ac:dyDescent="0.2">
      <c r="A140" s="52">
        <v>272230</v>
      </c>
      <c r="B140" s="52" t="s">
        <v>171</v>
      </c>
      <c r="C140" s="52" t="s">
        <v>468</v>
      </c>
      <c r="D140" s="52">
        <v>2</v>
      </c>
      <c r="E140" s="52">
        <v>1.67840149042052</v>
      </c>
      <c r="F140" s="52">
        <v>19.7618240001126</v>
      </c>
    </row>
    <row r="141" spans="1:6" x14ac:dyDescent="0.2">
      <c r="A141" s="52">
        <v>272248</v>
      </c>
      <c r="B141" s="52" t="s">
        <v>190</v>
      </c>
      <c r="C141" s="52" t="s">
        <v>468</v>
      </c>
      <c r="D141" s="52">
        <v>1</v>
      </c>
      <c r="E141" s="52">
        <v>1.1535488931698401</v>
      </c>
      <c r="F141" s="52">
        <v>13.5821079357094</v>
      </c>
    </row>
    <row r="142" spans="1:6" x14ac:dyDescent="0.2">
      <c r="A142" s="52">
        <v>272272</v>
      </c>
      <c r="B142" s="52" t="s">
        <v>193</v>
      </c>
      <c r="C142" s="52" t="s">
        <v>468</v>
      </c>
      <c r="D142" s="52">
        <v>17</v>
      </c>
      <c r="E142" s="52">
        <v>3.5259980129964101</v>
      </c>
      <c r="F142" s="52">
        <v>41.515783056248097</v>
      </c>
    </row>
    <row r="143" spans="1:6" x14ac:dyDescent="0.2">
      <c r="A143" s="52">
        <v>272281</v>
      </c>
      <c r="B143" s="52" t="s">
        <v>194</v>
      </c>
      <c r="C143" s="52" t="s">
        <v>468</v>
      </c>
      <c r="D143" s="52">
        <v>1</v>
      </c>
      <c r="E143" s="52">
        <v>1.6579073892932299</v>
      </c>
      <c r="F143" s="52">
        <v>19.520522486839699</v>
      </c>
    </row>
    <row r="144" spans="1:6" x14ac:dyDescent="0.2">
      <c r="A144" s="52">
        <v>272329</v>
      </c>
      <c r="B144" s="52" t="s">
        <v>198</v>
      </c>
      <c r="C144" s="52" t="s">
        <v>468</v>
      </c>
      <c r="D144" s="52">
        <v>1</v>
      </c>
      <c r="E144" s="52">
        <v>1.9120824489952</v>
      </c>
      <c r="F144" s="52">
        <v>22.513228834943501</v>
      </c>
    </row>
    <row r="145" spans="1:6" x14ac:dyDescent="0.2">
      <c r="A145" s="52">
        <v>273414</v>
      </c>
      <c r="B145" s="52" t="s">
        <v>649</v>
      </c>
      <c r="C145" s="52" t="s">
        <v>468</v>
      </c>
      <c r="D145" s="52">
        <v>1</v>
      </c>
      <c r="E145" s="52">
        <v>5.9548621449413401</v>
      </c>
      <c r="F145" s="52">
        <v>70.113699448502899</v>
      </c>
    </row>
    <row r="146" spans="1:6" x14ac:dyDescent="0.2">
      <c r="A146" s="52">
        <v>273660</v>
      </c>
      <c r="B146" s="52" t="s">
        <v>643</v>
      </c>
      <c r="C146" s="52" t="s">
        <v>468</v>
      </c>
      <c r="D146" s="52">
        <v>1</v>
      </c>
      <c r="E146" s="52">
        <v>6.6511473229132001</v>
      </c>
      <c r="F146" s="52">
        <v>78.311895898816701</v>
      </c>
    </row>
    <row r="147" spans="1:6" x14ac:dyDescent="0.2">
      <c r="A147" s="52"/>
      <c r="B147" s="52"/>
      <c r="C147" s="52"/>
      <c r="D147" s="52"/>
      <c r="E147" s="52"/>
      <c r="F147" s="52"/>
    </row>
    <row r="148" spans="1:6" x14ac:dyDescent="0.2">
      <c r="A148" s="52"/>
      <c r="B148" s="52"/>
      <c r="C148" s="52"/>
      <c r="D148" s="52"/>
      <c r="E148" s="52"/>
      <c r="F148" s="52"/>
    </row>
    <row r="149" spans="1:6" x14ac:dyDescent="0.2">
      <c r="A149" s="52"/>
      <c r="B149" s="52"/>
      <c r="C149" s="52"/>
      <c r="D149" s="52"/>
      <c r="E149" s="52"/>
      <c r="F149" s="52"/>
    </row>
    <row r="150" spans="1:6" x14ac:dyDescent="0.2">
      <c r="A150" s="52"/>
      <c r="B150" s="52"/>
      <c r="C150" s="52"/>
      <c r="D150" s="52"/>
      <c r="E150" s="52"/>
      <c r="F150" s="52"/>
    </row>
    <row r="178" spans="1:6" x14ac:dyDescent="0.2">
      <c r="B178">
        <v>271004</v>
      </c>
      <c r="C178" t="s">
        <v>249</v>
      </c>
      <c r="D178">
        <v>44</v>
      </c>
      <c r="E178">
        <v>1.61042560254623</v>
      </c>
      <c r="F178">
        <v>18.9614627396572</v>
      </c>
    </row>
    <row r="179" spans="1:6" x14ac:dyDescent="0.2">
      <c r="B179">
        <v>271403</v>
      </c>
      <c r="C179" t="s">
        <v>251</v>
      </c>
      <c r="D179">
        <v>10</v>
      </c>
      <c r="E179">
        <v>1.2104222194786001</v>
      </c>
      <c r="F179">
        <v>14.2517454874093</v>
      </c>
    </row>
    <row r="180" spans="1:6" x14ac:dyDescent="0.2">
      <c r="B180" s="52"/>
      <c r="C180" t="s">
        <v>399</v>
      </c>
      <c r="D180">
        <v>185</v>
      </c>
    </row>
    <row r="181" spans="1:6" x14ac:dyDescent="0.2">
      <c r="A181">
        <v>1</v>
      </c>
      <c r="B181" s="52">
        <v>2</v>
      </c>
      <c r="C181">
        <v>3</v>
      </c>
      <c r="D181">
        <v>4</v>
      </c>
      <c r="E181">
        <v>5</v>
      </c>
      <c r="F181">
        <v>6</v>
      </c>
    </row>
    <row r="183" spans="1:6" x14ac:dyDescent="0.2">
      <c r="A183">
        <v>270000</v>
      </c>
      <c r="B183" t="s">
        <v>313</v>
      </c>
      <c r="C183" t="s">
        <v>409</v>
      </c>
      <c r="D183">
        <v>131</v>
      </c>
      <c r="E183">
        <v>1.4885089946280701</v>
      </c>
      <c r="F183">
        <v>17.525993001265999</v>
      </c>
    </row>
  </sheetData>
  <phoneticPr fontId="1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""&amp;市町村別自殺者集計表!Q7&amp;市町村別自殺者集計表!R7&amp;"年3月暫定値"</f>
        <v>令和5年3月暫定値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令和5年3月暫定値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令和5年3月暫定値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33</v>
      </c>
      <c r="E8" s="52">
        <v>2.4861734851857999</v>
      </c>
      <c r="F8" s="52">
        <v>29.272687809445699</v>
      </c>
      <c r="G8" s="52">
        <v>0</v>
      </c>
      <c r="H8" s="52">
        <v>1</v>
      </c>
      <c r="I8" s="52">
        <v>5</v>
      </c>
      <c r="J8" s="52">
        <v>9</v>
      </c>
      <c r="K8" s="52">
        <v>8</v>
      </c>
      <c r="L8" s="52">
        <v>5</v>
      </c>
      <c r="M8" s="52">
        <v>2</v>
      </c>
      <c r="N8" s="52">
        <v>3</v>
      </c>
      <c r="O8" s="52">
        <v>0</v>
      </c>
      <c r="P8" s="52">
        <v>14</v>
      </c>
      <c r="Q8" s="52">
        <v>19</v>
      </c>
      <c r="R8" s="52">
        <v>0</v>
      </c>
      <c r="S8" s="52">
        <v>19</v>
      </c>
      <c r="T8" s="52">
        <v>14</v>
      </c>
      <c r="U8" s="52">
        <v>0</v>
      </c>
      <c r="V8" s="52">
        <v>14</v>
      </c>
      <c r="W8" s="52">
        <v>0</v>
      </c>
      <c r="X8" s="52">
        <v>2</v>
      </c>
      <c r="Y8" s="52">
        <v>8</v>
      </c>
      <c r="Z8" s="52">
        <v>4</v>
      </c>
      <c r="AA8" s="52">
        <v>0</v>
      </c>
      <c r="AB8" s="52">
        <v>18</v>
      </c>
      <c r="AC8" s="52">
        <v>2</v>
      </c>
      <c r="AD8" s="52">
        <v>2</v>
      </c>
      <c r="AE8" s="52">
        <v>2</v>
      </c>
      <c r="AF8" s="52">
        <v>1</v>
      </c>
      <c r="AG8" s="52">
        <v>8</v>
      </c>
      <c r="AH8" s="52">
        <v>0</v>
      </c>
      <c r="AI8" s="52">
        <v>19</v>
      </c>
      <c r="AJ8" s="52">
        <v>0</v>
      </c>
      <c r="AK8" s="52">
        <v>3</v>
      </c>
      <c r="AL8" s="52">
        <v>9</v>
      </c>
      <c r="AM8" s="52">
        <v>1</v>
      </c>
      <c r="AN8" s="52">
        <v>1</v>
      </c>
      <c r="AO8" s="52">
        <v>0</v>
      </c>
      <c r="AP8" s="52">
        <v>3</v>
      </c>
      <c r="AQ8" s="52">
        <v>6</v>
      </c>
      <c r="AR8" s="52">
        <v>2</v>
      </c>
      <c r="AS8" s="52">
        <v>2</v>
      </c>
      <c r="AT8" s="52">
        <v>0</v>
      </c>
      <c r="AU8" s="52">
        <v>2</v>
      </c>
      <c r="AV8" s="52">
        <v>1</v>
      </c>
      <c r="AW8" s="52">
        <v>1</v>
      </c>
      <c r="AX8" s="52">
        <v>3</v>
      </c>
      <c r="AY8" s="52">
        <v>0</v>
      </c>
      <c r="AZ8" s="52">
        <v>3</v>
      </c>
      <c r="BA8" s="52">
        <v>1</v>
      </c>
      <c r="BB8" s="52">
        <v>9</v>
      </c>
      <c r="BC8" s="52">
        <v>7</v>
      </c>
      <c r="BD8" s="52">
        <v>7</v>
      </c>
      <c r="BE8" s="52">
        <v>6</v>
      </c>
      <c r="BF8" s="52">
        <v>3</v>
      </c>
      <c r="BG8" s="52">
        <v>3</v>
      </c>
      <c r="BH8" s="52">
        <v>3</v>
      </c>
      <c r="BI8" s="52">
        <v>4</v>
      </c>
      <c r="BJ8" s="52">
        <v>0</v>
      </c>
      <c r="BK8" s="52">
        <v>4</v>
      </c>
      <c r="BL8" s="52">
        <v>25</v>
      </c>
      <c r="BM8" s="52">
        <v>17</v>
      </c>
      <c r="BN8" s="52">
        <v>4</v>
      </c>
      <c r="BO8" s="52">
        <v>1</v>
      </c>
      <c r="BP8" s="52">
        <v>0</v>
      </c>
      <c r="BQ8" s="52">
        <v>4</v>
      </c>
      <c r="BR8" s="52">
        <v>0</v>
      </c>
      <c r="BS8" s="52">
        <v>2</v>
      </c>
      <c r="BT8" s="52">
        <v>30</v>
      </c>
      <c r="BU8" s="52">
        <v>1</v>
      </c>
      <c r="BV8" s="52">
        <v>0</v>
      </c>
    </row>
    <row r="9" spans="1:74" s="52" customFormat="1" x14ac:dyDescent="0.2">
      <c r="A9" s="52">
        <v>271039</v>
      </c>
      <c r="B9" s="52" t="s">
        <v>468</v>
      </c>
      <c r="C9" s="52" t="s">
        <v>613</v>
      </c>
      <c r="D9" s="52">
        <v>3</v>
      </c>
      <c r="E9" s="52">
        <v>7.9853070350555004</v>
      </c>
      <c r="F9" s="52">
        <v>94.020550574040499</v>
      </c>
      <c r="G9" s="52">
        <v>0</v>
      </c>
      <c r="H9" s="52">
        <v>1</v>
      </c>
      <c r="I9" s="52">
        <v>1</v>
      </c>
      <c r="J9" s="52">
        <v>0</v>
      </c>
      <c r="K9" s="52">
        <v>1</v>
      </c>
      <c r="L9" s="52">
        <v>0</v>
      </c>
      <c r="M9" s="52">
        <v>0</v>
      </c>
      <c r="N9" s="52">
        <v>0</v>
      </c>
      <c r="O9" s="52">
        <v>0</v>
      </c>
      <c r="P9" s="52">
        <v>2</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1</v>
      </c>
      <c r="AQ9" s="52">
        <v>0</v>
      </c>
      <c r="AR9" s="52">
        <v>0</v>
      </c>
      <c r="AS9" s="52">
        <v>0</v>
      </c>
      <c r="AT9" s="52">
        <v>0</v>
      </c>
      <c r="AU9" s="52">
        <v>0</v>
      </c>
      <c r="AV9" s="52">
        <v>1</v>
      </c>
      <c r="AW9" s="52">
        <v>0</v>
      </c>
      <c r="AX9" s="52">
        <v>0</v>
      </c>
      <c r="AY9" s="52">
        <v>0</v>
      </c>
      <c r="AZ9" s="52">
        <v>1</v>
      </c>
      <c r="BA9" s="52">
        <v>0</v>
      </c>
      <c r="BB9" s="52">
        <v>0</v>
      </c>
      <c r="BC9" s="52">
        <v>1</v>
      </c>
      <c r="BD9" s="52">
        <v>2</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271110</v>
      </c>
      <c r="B10" s="52" t="s">
        <v>468</v>
      </c>
      <c r="C10" s="52" t="s">
        <v>618</v>
      </c>
      <c r="D10" s="52">
        <v>2</v>
      </c>
      <c r="E10" s="52">
        <v>5.2995574869498396</v>
      </c>
      <c r="F10" s="52">
        <v>62.398015572151301</v>
      </c>
      <c r="G10" s="52">
        <v>0</v>
      </c>
      <c r="H10" s="52">
        <v>0</v>
      </c>
      <c r="I10" s="52">
        <v>0</v>
      </c>
      <c r="J10" s="52">
        <v>1</v>
      </c>
      <c r="K10" s="52">
        <v>1</v>
      </c>
      <c r="L10" s="52">
        <v>0</v>
      </c>
      <c r="M10" s="52">
        <v>0</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1</v>
      </c>
      <c r="AV10" s="52">
        <v>0</v>
      </c>
      <c r="AW10" s="52">
        <v>0</v>
      </c>
      <c r="AX10" s="52">
        <v>0</v>
      </c>
      <c r="AY10" s="52">
        <v>0</v>
      </c>
      <c r="AZ10" s="52">
        <v>0</v>
      </c>
      <c r="BA10" s="52">
        <v>0</v>
      </c>
      <c r="BB10" s="52">
        <v>1</v>
      </c>
      <c r="BC10" s="52">
        <v>1</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271144</v>
      </c>
      <c r="B11" s="52" t="s">
        <v>468</v>
      </c>
      <c r="C11" s="52" t="s">
        <v>620</v>
      </c>
      <c r="D11" s="52">
        <v>5</v>
      </c>
      <c r="E11" s="52">
        <v>5.9127514397549801</v>
      </c>
      <c r="F11" s="52">
        <v>69.617879855179595</v>
      </c>
      <c r="G11" s="52">
        <v>0</v>
      </c>
      <c r="H11" s="52">
        <v>0</v>
      </c>
      <c r="I11" s="52">
        <v>2</v>
      </c>
      <c r="J11" s="52">
        <v>1</v>
      </c>
      <c r="K11" s="52">
        <v>1</v>
      </c>
      <c r="L11" s="52">
        <v>1</v>
      </c>
      <c r="M11" s="52">
        <v>0</v>
      </c>
      <c r="N11" s="52">
        <v>0</v>
      </c>
      <c r="O11" s="52">
        <v>0</v>
      </c>
      <c r="P11" s="52">
        <v>0</v>
      </c>
      <c r="Q11" s="52">
        <v>5</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3</v>
      </c>
      <c r="AR11" s="52">
        <v>0</v>
      </c>
      <c r="AS11" s="52">
        <v>0</v>
      </c>
      <c r="AT11" s="52">
        <v>0</v>
      </c>
      <c r="AU11" s="52">
        <v>0</v>
      </c>
      <c r="AV11" s="52">
        <v>0</v>
      </c>
      <c r="AW11" s="52">
        <v>0</v>
      </c>
      <c r="AX11" s="52">
        <v>0</v>
      </c>
      <c r="AY11" s="52">
        <v>0</v>
      </c>
      <c r="AZ11" s="52">
        <v>0</v>
      </c>
      <c r="BA11" s="52">
        <v>0</v>
      </c>
      <c r="BB11" s="52">
        <v>2</v>
      </c>
      <c r="BC11" s="52">
        <v>1</v>
      </c>
      <c r="BD11" s="52">
        <v>3</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271152</v>
      </c>
      <c r="B12" s="52" t="s">
        <v>468</v>
      </c>
      <c r="C12" s="52" t="s">
        <v>621</v>
      </c>
      <c r="D12" s="52">
        <v>1</v>
      </c>
      <c r="E12" s="52">
        <v>2.4945120734384401</v>
      </c>
      <c r="F12" s="52">
        <v>29.3708679614526</v>
      </c>
      <c r="G12" s="52">
        <v>0</v>
      </c>
      <c r="H12" s="52">
        <v>0</v>
      </c>
      <c r="I12" s="52">
        <v>0</v>
      </c>
      <c r="J12" s="52">
        <v>0</v>
      </c>
      <c r="K12" s="52">
        <v>0</v>
      </c>
      <c r="L12" s="52">
        <v>0</v>
      </c>
      <c r="M12" s="52">
        <v>1</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1</v>
      </c>
      <c r="AS12" s="52">
        <v>0</v>
      </c>
      <c r="AT12" s="52">
        <v>0</v>
      </c>
      <c r="AU12" s="52">
        <v>0</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271161</v>
      </c>
      <c r="B13" s="52" t="s">
        <v>468</v>
      </c>
      <c r="C13" s="52" t="s">
        <v>622</v>
      </c>
      <c r="D13" s="52">
        <v>1</v>
      </c>
      <c r="E13" s="52">
        <v>1.6404468577240401</v>
      </c>
      <c r="F13" s="52">
        <v>19.3149388086863</v>
      </c>
      <c r="G13" s="52">
        <v>0</v>
      </c>
      <c r="H13" s="52">
        <v>0</v>
      </c>
      <c r="I13" s="52">
        <v>0</v>
      </c>
      <c r="J13" s="52">
        <v>0</v>
      </c>
      <c r="K13" s="52">
        <v>0</v>
      </c>
      <c r="L13" s="52">
        <v>1</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1</v>
      </c>
      <c r="BA13" s="52">
        <v>0</v>
      </c>
      <c r="BB13" s="52">
        <v>0</v>
      </c>
      <c r="BC13" s="52">
        <v>0</v>
      </c>
      <c r="BD13" s="52">
        <v>0</v>
      </c>
      <c r="BE13" s="52">
        <v>1</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271179</v>
      </c>
      <c r="B14" s="52" t="s">
        <v>468</v>
      </c>
      <c r="C14" s="52" t="s">
        <v>623</v>
      </c>
      <c r="D14" s="52">
        <v>1</v>
      </c>
      <c r="E14" s="52">
        <v>2.3378687988030098</v>
      </c>
      <c r="F14" s="52">
        <v>27.526519727841901</v>
      </c>
      <c r="G14" s="52">
        <v>0</v>
      </c>
      <c r="H14" s="52">
        <v>0</v>
      </c>
      <c r="I14" s="52">
        <v>0</v>
      </c>
      <c r="J14" s="52">
        <v>0</v>
      </c>
      <c r="K14" s="52">
        <v>1</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0</v>
      </c>
      <c r="BF14" s="52">
        <v>0</v>
      </c>
      <c r="BG14" s="52">
        <v>0</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271187</v>
      </c>
      <c r="B15" s="52" t="s">
        <v>468</v>
      </c>
      <c r="C15" s="52" t="s">
        <v>624</v>
      </c>
      <c r="D15" s="52">
        <v>2</v>
      </c>
      <c r="E15" s="52">
        <v>2.4731661473017801</v>
      </c>
      <c r="F15" s="52">
        <v>29.119536895649901</v>
      </c>
      <c r="G15" s="52">
        <v>0</v>
      </c>
      <c r="H15" s="52">
        <v>0</v>
      </c>
      <c r="I15" s="52">
        <v>0</v>
      </c>
      <c r="J15" s="52">
        <v>1</v>
      </c>
      <c r="K15" s="52">
        <v>1</v>
      </c>
      <c r="L15" s="52">
        <v>0</v>
      </c>
      <c r="M15" s="52">
        <v>0</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1</v>
      </c>
      <c r="AR15" s="52">
        <v>0</v>
      </c>
      <c r="AS15" s="52">
        <v>0</v>
      </c>
      <c r="AT15" s="52">
        <v>0</v>
      </c>
      <c r="AU15" s="52">
        <v>0</v>
      </c>
      <c r="AV15" s="52">
        <v>0</v>
      </c>
      <c r="AW15" s="52">
        <v>0</v>
      </c>
      <c r="AX15" s="52">
        <v>0</v>
      </c>
      <c r="AY15" s="52">
        <v>0</v>
      </c>
      <c r="AZ15" s="52">
        <v>0</v>
      </c>
      <c r="BA15" s="52">
        <v>0</v>
      </c>
      <c r="BB15" s="52">
        <v>1</v>
      </c>
      <c r="BC15" s="52">
        <v>1</v>
      </c>
      <c r="BD15" s="52">
        <v>0</v>
      </c>
      <c r="BE15" s="52">
        <v>1</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271195</v>
      </c>
      <c r="B16" s="52" t="s">
        <v>468</v>
      </c>
      <c r="C16" s="52" t="s">
        <v>640</v>
      </c>
      <c r="D16" s="52">
        <v>1</v>
      </c>
      <c r="E16" s="52">
        <v>1.9368584156498201</v>
      </c>
      <c r="F16" s="52">
        <v>22.804945861683301</v>
      </c>
      <c r="G16" s="52">
        <v>0</v>
      </c>
      <c r="H16" s="52">
        <v>0</v>
      </c>
      <c r="I16" s="52">
        <v>0</v>
      </c>
      <c r="J16" s="52">
        <v>0</v>
      </c>
      <c r="K16" s="52">
        <v>0</v>
      </c>
      <c r="L16" s="52">
        <v>0</v>
      </c>
      <c r="M16" s="52">
        <v>0</v>
      </c>
      <c r="N16" s="52">
        <v>1</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1</v>
      </c>
      <c r="BA16" s="52">
        <v>0</v>
      </c>
      <c r="BB16" s="52">
        <v>0</v>
      </c>
      <c r="BC16" s="52">
        <v>0</v>
      </c>
      <c r="BD16" s="52">
        <v>0</v>
      </c>
      <c r="BE16" s="52">
        <v>0</v>
      </c>
      <c r="BF16" s="52">
        <v>0</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271209</v>
      </c>
      <c r="B17" s="52" t="s">
        <v>468</v>
      </c>
      <c r="C17" s="52" t="s">
        <v>625</v>
      </c>
      <c r="D17" s="52">
        <v>5</v>
      </c>
      <c r="E17" s="52">
        <v>7.0554701059731597</v>
      </c>
      <c r="F17" s="52">
        <v>83.072470602587202</v>
      </c>
      <c r="G17" s="52">
        <v>0</v>
      </c>
      <c r="H17" s="52">
        <v>0</v>
      </c>
      <c r="I17" s="52">
        <v>0</v>
      </c>
      <c r="J17" s="52">
        <v>2</v>
      </c>
      <c r="K17" s="52">
        <v>1</v>
      </c>
      <c r="L17" s="52">
        <v>1</v>
      </c>
      <c r="M17" s="52">
        <v>0</v>
      </c>
      <c r="N17" s="52">
        <v>1</v>
      </c>
      <c r="O17" s="52">
        <v>0</v>
      </c>
      <c r="P17" s="52">
        <v>1</v>
      </c>
      <c r="Q17" s="52">
        <v>4</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0</v>
      </c>
      <c r="AS17" s="52">
        <v>0</v>
      </c>
      <c r="AT17" s="52">
        <v>0</v>
      </c>
      <c r="AU17" s="52">
        <v>0</v>
      </c>
      <c r="AV17" s="52">
        <v>0</v>
      </c>
      <c r="AW17" s="52">
        <v>1</v>
      </c>
      <c r="AX17" s="52">
        <v>1</v>
      </c>
      <c r="AY17" s="52">
        <v>0</v>
      </c>
      <c r="AZ17" s="52">
        <v>0</v>
      </c>
      <c r="BA17" s="52">
        <v>0</v>
      </c>
      <c r="BB17" s="52">
        <v>2</v>
      </c>
      <c r="BC17" s="52">
        <v>2</v>
      </c>
      <c r="BD17" s="52">
        <v>1</v>
      </c>
      <c r="BE17" s="52">
        <v>0</v>
      </c>
      <c r="BF17" s="52">
        <v>0</v>
      </c>
      <c r="BG17" s="52">
        <v>0</v>
      </c>
      <c r="BH17" s="52">
        <v>0</v>
      </c>
      <c r="BI17" s="52">
        <v>2</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271217</v>
      </c>
      <c r="B18" s="52" t="s">
        <v>468</v>
      </c>
      <c r="C18" s="52" t="s">
        <v>626</v>
      </c>
      <c r="D18" s="52">
        <v>3</v>
      </c>
      <c r="E18" s="52">
        <v>4.7955497298507002</v>
      </c>
      <c r="F18" s="52">
        <v>56.463730690177599</v>
      </c>
      <c r="G18" s="52">
        <v>0</v>
      </c>
      <c r="H18" s="52">
        <v>0</v>
      </c>
      <c r="I18" s="52">
        <v>1</v>
      </c>
      <c r="J18" s="52">
        <v>0</v>
      </c>
      <c r="K18" s="52">
        <v>1</v>
      </c>
      <c r="L18" s="52">
        <v>0</v>
      </c>
      <c r="M18" s="52">
        <v>1</v>
      </c>
      <c r="N18" s="52">
        <v>0</v>
      </c>
      <c r="O18" s="52">
        <v>0</v>
      </c>
      <c r="P18" s="52">
        <v>1</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1</v>
      </c>
      <c r="AS18" s="52">
        <v>0</v>
      </c>
      <c r="AT18" s="52">
        <v>0</v>
      </c>
      <c r="AU18" s="52">
        <v>0</v>
      </c>
      <c r="AV18" s="52">
        <v>0</v>
      </c>
      <c r="AW18" s="52">
        <v>0</v>
      </c>
      <c r="AX18" s="52">
        <v>0</v>
      </c>
      <c r="AY18" s="52">
        <v>0</v>
      </c>
      <c r="AZ18" s="52">
        <v>0</v>
      </c>
      <c r="BA18" s="52">
        <v>0</v>
      </c>
      <c r="BB18" s="52">
        <v>2</v>
      </c>
      <c r="BC18" s="52">
        <v>0</v>
      </c>
      <c r="BD18" s="52">
        <v>1</v>
      </c>
      <c r="BE18" s="52">
        <v>0</v>
      </c>
      <c r="BF18" s="52">
        <v>1</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271225</v>
      </c>
      <c r="B19" s="52" t="s">
        <v>468</v>
      </c>
      <c r="C19" s="52" t="s">
        <v>627</v>
      </c>
      <c r="D19" s="52">
        <v>1</v>
      </c>
      <c r="E19" s="52">
        <v>1.64782651682431</v>
      </c>
      <c r="F19" s="52">
        <v>19.401828343254</v>
      </c>
      <c r="G19" s="52">
        <v>0</v>
      </c>
      <c r="H19" s="52">
        <v>0</v>
      </c>
      <c r="I19" s="52">
        <v>0</v>
      </c>
      <c r="J19" s="52">
        <v>0</v>
      </c>
      <c r="K19" s="52">
        <v>0</v>
      </c>
      <c r="L19" s="52">
        <v>1</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1</v>
      </c>
      <c r="AV19" s="52">
        <v>0</v>
      </c>
      <c r="AW19" s="52">
        <v>0</v>
      </c>
      <c r="AX19" s="52">
        <v>0</v>
      </c>
      <c r="AY19" s="52">
        <v>0</v>
      </c>
      <c r="AZ19" s="52">
        <v>0</v>
      </c>
      <c r="BA19" s="52">
        <v>0</v>
      </c>
      <c r="BB19" s="52">
        <v>0</v>
      </c>
      <c r="BC19" s="52">
        <v>0</v>
      </c>
      <c r="BD19" s="52">
        <v>0</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271233</v>
      </c>
      <c r="B20" s="52" t="s">
        <v>468</v>
      </c>
      <c r="C20" s="52" t="s">
        <v>628</v>
      </c>
      <c r="D20" s="52">
        <v>5</v>
      </c>
      <c r="E20" s="52">
        <v>5.5473577934829601</v>
      </c>
      <c r="F20" s="52">
        <v>65.315664342622</v>
      </c>
      <c r="G20" s="52">
        <v>0</v>
      </c>
      <c r="H20" s="52">
        <v>0</v>
      </c>
      <c r="I20" s="52">
        <v>1</v>
      </c>
      <c r="J20" s="52">
        <v>3</v>
      </c>
      <c r="K20" s="52">
        <v>0</v>
      </c>
      <c r="L20" s="52">
        <v>1</v>
      </c>
      <c r="M20" s="52">
        <v>0</v>
      </c>
      <c r="N20" s="52">
        <v>0</v>
      </c>
      <c r="O20" s="52">
        <v>0</v>
      </c>
      <c r="P20" s="52">
        <v>3</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2</v>
      </c>
      <c r="AQ20" s="52">
        <v>0</v>
      </c>
      <c r="AR20" s="52">
        <v>0</v>
      </c>
      <c r="AS20" s="52">
        <v>0</v>
      </c>
      <c r="AT20" s="52">
        <v>0</v>
      </c>
      <c r="AU20" s="52">
        <v>0</v>
      </c>
      <c r="AV20" s="52">
        <v>0</v>
      </c>
      <c r="AW20" s="52">
        <v>0</v>
      </c>
      <c r="AX20" s="52">
        <v>2</v>
      </c>
      <c r="AY20" s="52">
        <v>0</v>
      </c>
      <c r="AZ20" s="52">
        <v>0</v>
      </c>
      <c r="BA20" s="52">
        <v>1</v>
      </c>
      <c r="BB20" s="52">
        <v>0</v>
      </c>
      <c r="BC20" s="52">
        <v>1</v>
      </c>
      <c r="BD20" s="52">
        <v>0</v>
      </c>
      <c r="BE20" s="52">
        <v>1</v>
      </c>
      <c r="BF20" s="52">
        <v>1</v>
      </c>
      <c r="BG20" s="52">
        <v>1</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271268</v>
      </c>
      <c r="B21" s="52" t="s">
        <v>468</v>
      </c>
      <c r="C21" s="52" t="s">
        <v>630</v>
      </c>
      <c r="D21" s="52">
        <v>2</v>
      </c>
      <c r="E21" s="52">
        <v>2.2134667315950201</v>
      </c>
      <c r="F21" s="52">
        <v>26.061785710715601</v>
      </c>
      <c r="G21" s="52">
        <v>0</v>
      </c>
      <c r="H21" s="52">
        <v>0</v>
      </c>
      <c r="I21" s="52">
        <v>0</v>
      </c>
      <c r="J21" s="52">
        <v>0</v>
      </c>
      <c r="K21" s="52">
        <v>1</v>
      </c>
      <c r="L21" s="52">
        <v>0</v>
      </c>
      <c r="M21" s="52">
        <v>0</v>
      </c>
      <c r="N21" s="52">
        <v>1</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1</v>
      </c>
      <c r="AT21" s="52">
        <v>0</v>
      </c>
      <c r="AU21" s="52">
        <v>0</v>
      </c>
      <c r="AV21" s="52">
        <v>0</v>
      </c>
      <c r="AW21" s="52">
        <v>0</v>
      </c>
      <c r="AX21" s="52">
        <v>0</v>
      </c>
      <c r="AY21" s="52">
        <v>0</v>
      </c>
      <c r="AZ21" s="52">
        <v>0</v>
      </c>
      <c r="BA21" s="52">
        <v>0</v>
      </c>
      <c r="BB21" s="52">
        <v>0</v>
      </c>
      <c r="BC21" s="52">
        <v>0</v>
      </c>
      <c r="BD21" s="52">
        <v>0</v>
      </c>
      <c r="BE21" s="52">
        <v>2</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271276</v>
      </c>
      <c r="B22" s="52" t="s">
        <v>468</v>
      </c>
      <c r="C22" s="52" t="s">
        <v>641</v>
      </c>
      <c r="D22" s="52">
        <v>1</v>
      </c>
      <c r="E22" s="52">
        <v>1.5081818867355401</v>
      </c>
      <c r="F22" s="52">
        <v>17.757625440595898</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1</v>
      </c>
      <c r="AT22" s="52">
        <v>0</v>
      </c>
      <c r="AU22" s="52">
        <v>0</v>
      </c>
      <c r="AV22" s="52">
        <v>0</v>
      </c>
      <c r="AW22" s="52">
        <v>0</v>
      </c>
      <c r="AX22" s="52">
        <v>0</v>
      </c>
      <c r="AY22" s="52">
        <v>0</v>
      </c>
      <c r="AZ22" s="52">
        <v>0</v>
      </c>
      <c r="BA22" s="52">
        <v>0</v>
      </c>
      <c r="BB22" s="52">
        <v>0</v>
      </c>
      <c r="BC22" s="52">
        <v>0</v>
      </c>
      <c r="BD22" s="52">
        <v>0</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271403</v>
      </c>
      <c r="B23" s="52" t="s">
        <v>173</v>
      </c>
      <c r="C23" s="52" t="s">
        <v>468</v>
      </c>
      <c r="D23" s="52">
        <v>10</v>
      </c>
      <c r="E23" s="52">
        <v>2.5420066600574498</v>
      </c>
      <c r="F23" s="52">
        <v>29.9300784168055</v>
      </c>
      <c r="G23" s="52">
        <v>0</v>
      </c>
      <c r="H23" s="52">
        <v>0</v>
      </c>
      <c r="I23" s="52">
        <v>2</v>
      </c>
      <c r="J23" s="52">
        <v>2</v>
      </c>
      <c r="K23" s="52">
        <v>1</v>
      </c>
      <c r="L23" s="52">
        <v>2</v>
      </c>
      <c r="M23" s="52">
        <v>3</v>
      </c>
      <c r="N23" s="52">
        <v>0</v>
      </c>
      <c r="O23" s="52">
        <v>0</v>
      </c>
      <c r="P23" s="52">
        <v>8</v>
      </c>
      <c r="Q23" s="52">
        <v>2</v>
      </c>
      <c r="R23" s="52">
        <v>0</v>
      </c>
      <c r="S23" s="52">
        <v>2</v>
      </c>
      <c r="T23" s="52">
        <v>8</v>
      </c>
      <c r="U23" s="52">
        <v>0</v>
      </c>
      <c r="V23" s="52">
        <v>8</v>
      </c>
      <c r="W23" s="52">
        <v>0</v>
      </c>
      <c r="X23" s="52">
        <v>0</v>
      </c>
      <c r="Y23" s="52">
        <v>5</v>
      </c>
      <c r="Z23" s="52">
        <v>3</v>
      </c>
      <c r="AA23" s="52">
        <v>0</v>
      </c>
      <c r="AB23" s="52">
        <v>8</v>
      </c>
      <c r="AC23" s="52">
        <v>2</v>
      </c>
      <c r="AD23" s="52">
        <v>0</v>
      </c>
      <c r="AE23" s="52">
        <v>0</v>
      </c>
      <c r="AF23" s="52">
        <v>0</v>
      </c>
      <c r="AG23" s="52">
        <v>0</v>
      </c>
      <c r="AH23" s="52">
        <v>0</v>
      </c>
      <c r="AI23" s="52">
        <v>5</v>
      </c>
      <c r="AJ23" s="52">
        <v>0</v>
      </c>
      <c r="AK23" s="52">
        <v>1</v>
      </c>
      <c r="AL23" s="52">
        <v>2</v>
      </c>
      <c r="AM23" s="52">
        <v>0</v>
      </c>
      <c r="AN23" s="52">
        <v>2</v>
      </c>
      <c r="AO23" s="52">
        <v>0</v>
      </c>
      <c r="AP23" s="52">
        <v>1</v>
      </c>
      <c r="AQ23" s="52">
        <v>0</v>
      </c>
      <c r="AR23" s="52">
        <v>0</v>
      </c>
      <c r="AS23" s="52">
        <v>1</v>
      </c>
      <c r="AT23" s="52">
        <v>0</v>
      </c>
      <c r="AU23" s="52">
        <v>3</v>
      </c>
      <c r="AV23" s="52">
        <v>1</v>
      </c>
      <c r="AW23" s="52">
        <v>0</v>
      </c>
      <c r="AX23" s="52">
        <v>0</v>
      </c>
      <c r="AY23" s="52">
        <v>1</v>
      </c>
      <c r="AZ23" s="52">
        <v>1</v>
      </c>
      <c r="BA23" s="52">
        <v>1</v>
      </c>
      <c r="BB23" s="52">
        <v>1</v>
      </c>
      <c r="BC23" s="52">
        <v>0</v>
      </c>
      <c r="BD23" s="52">
        <v>1</v>
      </c>
      <c r="BE23" s="52">
        <v>1</v>
      </c>
      <c r="BF23" s="52">
        <v>2</v>
      </c>
      <c r="BG23" s="52">
        <v>2</v>
      </c>
      <c r="BH23" s="52">
        <v>2</v>
      </c>
      <c r="BI23" s="52">
        <v>2</v>
      </c>
      <c r="BJ23" s="52">
        <v>0</v>
      </c>
      <c r="BK23" s="52">
        <v>2</v>
      </c>
      <c r="BL23" s="52">
        <v>11</v>
      </c>
      <c r="BM23" s="52">
        <v>1</v>
      </c>
      <c r="BN23" s="52">
        <v>3</v>
      </c>
      <c r="BO23" s="52">
        <v>0</v>
      </c>
      <c r="BP23" s="52">
        <v>0</v>
      </c>
      <c r="BQ23" s="52">
        <v>0</v>
      </c>
      <c r="BR23" s="52">
        <v>0</v>
      </c>
      <c r="BS23" s="52">
        <v>0</v>
      </c>
      <c r="BT23" s="52">
        <v>10</v>
      </c>
      <c r="BU23" s="52">
        <v>0</v>
      </c>
      <c r="BV23" s="52">
        <v>0</v>
      </c>
    </row>
    <row r="24" spans="1:74" s="52" customFormat="1" x14ac:dyDescent="0.2">
      <c r="A24" s="52">
        <v>271411</v>
      </c>
      <c r="B24" s="52" t="s">
        <v>468</v>
      </c>
      <c r="C24" s="52" t="s">
        <v>632</v>
      </c>
      <c r="D24" s="52">
        <v>1</v>
      </c>
      <c r="E24" s="52">
        <v>1.38761690672439</v>
      </c>
      <c r="F24" s="52">
        <v>16.3380700307872</v>
      </c>
      <c r="G24" s="52">
        <v>0</v>
      </c>
      <c r="H24" s="52">
        <v>0</v>
      </c>
      <c r="I24" s="52">
        <v>0</v>
      </c>
      <c r="J24" s="52">
        <v>0</v>
      </c>
      <c r="K24" s="52">
        <v>1</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0</v>
      </c>
      <c r="AS24" s="52">
        <v>0</v>
      </c>
      <c r="AT24" s="52">
        <v>0</v>
      </c>
      <c r="AU24" s="52">
        <v>0</v>
      </c>
      <c r="AV24" s="52">
        <v>0</v>
      </c>
      <c r="AW24" s="52">
        <v>0</v>
      </c>
      <c r="AX24" s="52">
        <v>0</v>
      </c>
      <c r="AY24" s="52">
        <v>0</v>
      </c>
      <c r="AZ24" s="52">
        <v>0</v>
      </c>
      <c r="BA24" s="52">
        <v>0</v>
      </c>
      <c r="BB24" s="52">
        <v>0</v>
      </c>
      <c r="BC24" s="52">
        <v>0</v>
      </c>
      <c r="BD24" s="52">
        <v>0</v>
      </c>
      <c r="BE24" s="52">
        <v>0</v>
      </c>
      <c r="BF24" s="52">
        <v>0</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271446</v>
      </c>
      <c r="B25" s="52" t="s">
        <v>468</v>
      </c>
      <c r="C25" s="52" t="s">
        <v>634</v>
      </c>
      <c r="D25" s="52">
        <v>2</v>
      </c>
      <c r="E25" s="52">
        <v>3.04789771255277</v>
      </c>
      <c r="F25" s="52">
        <v>35.886537583282603</v>
      </c>
      <c r="G25" s="52">
        <v>0</v>
      </c>
      <c r="H25" s="52">
        <v>0</v>
      </c>
      <c r="I25" s="52">
        <v>1</v>
      </c>
      <c r="J25" s="52">
        <v>0</v>
      </c>
      <c r="K25" s="52">
        <v>0</v>
      </c>
      <c r="L25" s="52">
        <v>0</v>
      </c>
      <c r="M25" s="52">
        <v>1</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1</v>
      </c>
      <c r="AW25" s="52">
        <v>0</v>
      </c>
      <c r="AX25" s="52">
        <v>0</v>
      </c>
      <c r="AY25" s="52">
        <v>0</v>
      </c>
      <c r="AZ25" s="52">
        <v>0</v>
      </c>
      <c r="BA25" s="52">
        <v>0</v>
      </c>
      <c r="BB25" s="52">
        <v>0</v>
      </c>
      <c r="BC25" s="52">
        <v>0</v>
      </c>
      <c r="BD25" s="52">
        <v>1</v>
      </c>
      <c r="BE25" s="52">
        <v>0</v>
      </c>
      <c r="BF25" s="52">
        <v>0</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271454</v>
      </c>
      <c r="B26" s="52" t="s">
        <v>468</v>
      </c>
      <c r="C26" s="52" t="s">
        <v>635</v>
      </c>
      <c r="D26" s="52">
        <v>2</v>
      </c>
      <c r="E26" s="52">
        <v>3.1595077486927501</v>
      </c>
      <c r="F26" s="52">
        <v>37.200655750737297</v>
      </c>
      <c r="G26" s="52">
        <v>0</v>
      </c>
      <c r="H26" s="52">
        <v>0</v>
      </c>
      <c r="I26" s="52">
        <v>0</v>
      </c>
      <c r="J26" s="52">
        <v>0</v>
      </c>
      <c r="K26" s="52">
        <v>0</v>
      </c>
      <c r="L26" s="52">
        <v>1</v>
      </c>
      <c r="M26" s="52">
        <v>1</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1</v>
      </c>
      <c r="AT26" s="52">
        <v>0</v>
      </c>
      <c r="AU26" s="52">
        <v>0</v>
      </c>
      <c r="AV26" s="52">
        <v>0</v>
      </c>
      <c r="AW26" s="52">
        <v>0</v>
      </c>
      <c r="AX26" s="52">
        <v>0</v>
      </c>
      <c r="AY26" s="52">
        <v>0</v>
      </c>
      <c r="AZ26" s="52">
        <v>0</v>
      </c>
      <c r="BA26" s="52">
        <v>1</v>
      </c>
      <c r="BB26" s="52">
        <v>0</v>
      </c>
      <c r="BC26" s="52">
        <v>0</v>
      </c>
      <c r="BD26" s="52">
        <v>0</v>
      </c>
      <c r="BE26" s="52">
        <v>1</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271462</v>
      </c>
      <c r="B27" s="52" t="s">
        <v>468</v>
      </c>
      <c r="C27" s="52" t="s">
        <v>636</v>
      </c>
      <c r="D27" s="52">
        <v>5</v>
      </c>
      <c r="E27" s="52">
        <v>6.6894106629205998</v>
      </c>
      <c r="F27" s="52">
        <v>78.762415869871504</v>
      </c>
      <c r="G27" s="52">
        <v>0</v>
      </c>
      <c r="H27" s="52">
        <v>0</v>
      </c>
      <c r="I27" s="52">
        <v>1</v>
      </c>
      <c r="J27" s="52">
        <v>2</v>
      </c>
      <c r="K27" s="52">
        <v>0</v>
      </c>
      <c r="L27" s="52">
        <v>1</v>
      </c>
      <c r="M27" s="52">
        <v>1</v>
      </c>
      <c r="N27" s="52">
        <v>0</v>
      </c>
      <c r="O27" s="52">
        <v>0</v>
      </c>
      <c r="P27" s="52">
        <v>4</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2</v>
      </c>
      <c r="AV27" s="52">
        <v>0</v>
      </c>
      <c r="AW27" s="52">
        <v>0</v>
      </c>
      <c r="AX27" s="52">
        <v>0</v>
      </c>
      <c r="AY27" s="52">
        <v>1</v>
      </c>
      <c r="AZ27" s="52">
        <v>1</v>
      </c>
      <c r="BA27" s="52">
        <v>0</v>
      </c>
      <c r="BB27" s="52">
        <v>1</v>
      </c>
      <c r="BC27" s="52">
        <v>0</v>
      </c>
      <c r="BD27" s="52">
        <v>0</v>
      </c>
      <c r="BE27" s="52">
        <v>0</v>
      </c>
      <c r="BF27" s="52">
        <v>2</v>
      </c>
      <c r="BG27" s="52">
        <v>0</v>
      </c>
      <c r="BH27" s="52">
        <v>1</v>
      </c>
      <c r="BI27" s="52">
        <v>2</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272027</v>
      </c>
      <c r="B28" s="52" t="s">
        <v>253</v>
      </c>
      <c r="C28" s="52" t="s">
        <v>468</v>
      </c>
      <c r="D28" s="52">
        <v>1</v>
      </c>
      <c r="E28" s="52">
        <v>1.1006427753808199</v>
      </c>
      <c r="F28" s="52">
        <v>12.9591810649677</v>
      </c>
      <c r="G28" s="52">
        <v>0</v>
      </c>
      <c r="H28" s="52">
        <v>0</v>
      </c>
      <c r="I28" s="52">
        <v>0</v>
      </c>
      <c r="J28" s="52">
        <v>0</v>
      </c>
      <c r="K28" s="52">
        <v>0</v>
      </c>
      <c r="L28" s="52">
        <v>0</v>
      </c>
      <c r="M28" s="52">
        <v>1</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0</v>
      </c>
      <c r="AU28" s="52">
        <v>0</v>
      </c>
      <c r="AV28" s="52">
        <v>0</v>
      </c>
      <c r="AW28" s="52">
        <v>0</v>
      </c>
      <c r="AX28" s="52">
        <v>0</v>
      </c>
      <c r="AY28" s="52">
        <v>0</v>
      </c>
      <c r="AZ28" s="52">
        <v>0</v>
      </c>
      <c r="BA28" s="52">
        <v>0</v>
      </c>
      <c r="BB28" s="52">
        <v>0</v>
      </c>
      <c r="BC28" s="52">
        <v>0</v>
      </c>
      <c r="BD28" s="52">
        <v>0</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272035</v>
      </c>
      <c r="B29" s="52" t="s">
        <v>174</v>
      </c>
      <c r="C29" s="52" t="s">
        <v>468</v>
      </c>
      <c r="D29" s="52">
        <v>4</v>
      </c>
      <c r="E29" s="52">
        <v>2.0658062583600598</v>
      </c>
      <c r="F29" s="52">
        <v>24.323202719400701</v>
      </c>
      <c r="G29" s="52">
        <v>0</v>
      </c>
      <c r="H29" s="52">
        <v>1</v>
      </c>
      <c r="I29" s="52">
        <v>0</v>
      </c>
      <c r="J29" s="52">
        <v>1</v>
      </c>
      <c r="K29" s="52">
        <v>1</v>
      </c>
      <c r="L29" s="52">
        <v>0</v>
      </c>
      <c r="M29" s="52">
        <v>1</v>
      </c>
      <c r="N29" s="52">
        <v>0</v>
      </c>
      <c r="O29" s="52">
        <v>0</v>
      </c>
      <c r="P29" s="52">
        <v>4</v>
      </c>
      <c r="Q29" s="52">
        <v>0</v>
      </c>
      <c r="R29" s="52">
        <v>0</v>
      </c>
      <c r="S29" s="52">
        <v>3</v>
      </c>
      <c r="T29" s="52">
        <v>1</v>
      </c>
      <c r="U29" s="52">
        <v>0</v>
      </c>
      <c r="V29" s="52">
        <v>1</v>
      </c>
      <c r="W29" s="52">
        <v>0</v>
      </c>
      <c r="X29" s="52">
        <v>0</v>
      </c>
      <c r="Y29" s="52">
        <v>1</v>
      </c>
      <c r="Z29" s="52">
        <v>0</v>
      </c>
      <c r="AA29" s="52">
        <v>0</v>
      </c>
      <c r="AB29" s="52">
        <v>2</v>
      </c>
      <c r="AC29" s="52">
        <v>0</v>
      </c>
      <c r="AD29" s="52">
        <v>0</v>
      </c>
      <c r="AE29" s="52">
        <v>0</v>
      </c>
      <c r="AF29" s="52">
        <v>0</v>
      </c>
      <c r="AG29" s="52">
        <v>2</v>
      </c>
      <c r="AH29" s="52">
        <v>0</v>
      </c>
      <c r="AI29" s="52">
        <v>3</v>
      </c>
      <c r="AJ29" s="52">
        <v>0</v>
      </c>
      <c r="AK29" s="52">
        <v>0</v>
      </c>
      <c r="AL29" s="52">
        <v>1</v>
      </c>
      <c r="AM29" s="52">
        <v>0</v>
      </c>
      <c r="AN29" s="52">
        <v>0</v>
      </c>
      <c r="AO29" s="52">
        <v>0</v>
      </c>
      <c r="AP29" s="52">
        <v>1</v>
      </c>
      <c r="AQ29" s="52">
        <v>1</v>
      </c>
      <c r="AR29" s="52">
        <v>0</v>
      </c>
      <c r="AS29" s="52">
        <v>0</v>
      </c>
      <c r="AT29" s="52">
        <v>0</v>
      </c>
      <c r="AU29" s="52">
        <v>1</v>
      </c>
      <c r="AV29" s="52">
        <v>0</v>
      </c>
      <c r="AW29" s="52">
        <v>0</v>
      </c>
      <c r="AX29" s="52">
        <v>0</v>
      </c>
      <c r="AY29" s="52">
        <v>0</v>
      </c>
      <c r="AZ29" s="52">
        <v>1</v>
      </c>
      <c r="BA29" s="52">
        <v>0</v>
      </c>
      <c r="BB29" s="52">
        <v>0</v>
      </c>
      <c r="BC29" s="52">
        <v>0</v>
      </c>
      <c r="BD29" s="52">
        <v>1</v>
      </c>
      <c r="BE29" s="52">
        <v>0</v>
      </c>
      <c r="BF29" s="52">
        <v>2</v>
      </c>
      <c r="BG29" s="52">
        <v>0</v>
      </c>
      <c r="BH29" s="52">
        <v>1</v>
      </c>
      <c r="BI29" s="52">
        <v>0</v>
      </c>
      <c r="BJ29" s="52">
        <v>0</v>
      </c>
      <c r="BK29" s="52">
        <v>2</v>
      </c>
      <c r="BL29" s="52">
        <v>1</v>
      </c>
      <c r="BM29" s="52">
        <v>1</v>
      </c>
      <c r="BN29" s="52">
        <v>1</v>
      </c>
      <c r="BO29" s="52">
        <v>0</v>
      </c>
      <c r="BP29" s="52">
        <v>0</v>
      </c>
      <c r="BQ29" s="52">
        <v>0</v>
      </c>
      <c r="BR29" s="52">
        <v>1</v>
      </c>
      <c r="BS29" s="52">
        <v>2</v>
      </c>
      <c r="BT29" s="52">
        <v>2</v>
      </c>
      <c r="BU29" s="52">
        <v>0</v>
      </c>
      <c r="BV29" s="52">
        <v>0</v>
      </c>
    </row>
    <row r="30" spans="1:74" s="52" customFormat="1" x14ac:dyDescent="0.2">
      <c r="A30" s="52">
        <v>272051</v>
      </c>
      <c r="B30" s="52" t="s">
        <v>176</v>
      </c>
      <c r="C30" s="52" t="s">
        <v>468</v>
      </c>
      <c r="D30" s="52">
        <v>4</v>
      </c>
      <c r="E30" s="52">
        <v>2.1968606860795901</v>
      </c>
      <c r="F30" s="52">
        <v>25.866262916743601</v>
      </c>
      <c r="G30" s="52">
        <v>0</v>
      </c>
      <c r="H30" s="52">
        <v>1</v>
      </c>
      <c r="I30" s="52">
        <v>0</v>
      </c>
      <c r="J30" s="52">
        <v>1</v>
      </c>
      <c r="K30" s="52">
        <v>1</v>
      </c>
      <c r="L30" s="52">
        <v>1</v>
      </c>
      <c r="M30" s="52">
        <v>0</v>
      </c>
      <c r="N30" s="52">
        <v>0</v>
      </c>
      <c r="O30" s="52">
        <v>0</v>
      </c>
      <c r="P30" s="52">
        <v>1</v>
      </c>
      <c r="Q30" s="52">
        <v>3</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1</v>
      </c>
      <c r="AT30" s="52">
        <v>0</v>
      </c>
      <c r="AU30" s="52">
        <v>0</v>
      </c>
      <c r="AV30" s="52">
        <v>0</v>
      </c>
      <c r="AW30" s="52">
        <v>1</v>
      </c>
      <c r="AX30" s="52">
        <v>0</v>
      </c>
      <c r="AY30" s="52">
        <v>0</v>
      </c>
      <c r="AZ30" s="52">
        <v>1</v>
      </c>
      <c r="BA30" s="52">
        <v>0</v>
      </c>
      <c r="BB30" s="52">
        <v>1</v>
      </c>
      <c r="BC30" s="52">
        <v>0</v>
      </c>
      <c r="BD30" s="52">
        <v>1</v>
      </c>
      <c r="BE30" s="52">
        <v>0</v>
      </c>
      <c r="BF30" s="52">
        <v>3</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272060</v>
      </c>
      <c r="B31" s="52" t="s">
        <v>262</v>
      </c>
      <c r="C31" s="52" t="s">
        <v>468</v>
      </c>
      <c r="D31" s="52">
        <v>1</v>
      </c>
      <c r="E31" s="52">
        <v>2.8606573790657102</v>
      </c>
      <c r="F31" s="52">
        <v>33.6819336567414</v>
      </c>
      <c r="G31" s="52">
        <v>0</v>
      </c>
      <c r="H31" s="52">
        <v>0</v>
      </c>
      <c r="I31" s="52">
        <v>0</v>
      </c>
      <c r="J31" s="52">
        <v>0</v>
      </c>
      <c r="K31" s="52">
        <v>0</v>
      </c>
      <c r="L31" s="52">
        <v>0</v>
      </c>
      <c r="M31" s="52">
        <v>1</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1</v>
      </c>
      <c r="BB31" s="52">
        <v>0</v>
      </c>
      <c r="BC31" s="52">
        <v>0</v>
      </c>
      <c r="BD31" s="52">
        <v>0</v>
      </c>
      <c r="BE31" s="52">
        <v>0</v>
      </c>
      <c r="BF31" s="52">
        <v>1</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272086</v>
      </c>
      <c r="B32" s="52" t="s">
        <v>178</v>
      </c>
      <c r="C32" s="52" t="s">
        <v>468</v>
      </c>
      <c r="D32" s="52">
        <v>3</v>
      </c>
      <c r="E32" s="52">
        <v>7.4777536827936899</v>
      </c>
      <c r="F32" s="52">
        <v>88.044519168377306</v>
      </c>
      <c r="G32" s="52">
        <v>0</v>
      </c>
      <c r="H32" s="52">
        <v>0</v>
      </c>
      <c r="I32" s="52">
        <v>2</v>
      </c>
      <c r="J32" s="52">
        <v>0</v>
      </c>
      <c r="K32" s="52">
        <v>0</v>
      </c>
      <c r="L32" s="52">
        <v>1</v>
      </c>
      <c r="M32" s="52">
        <v>0</v>
      </c>
      <c r="N32" s="52">
        <v>0</v>
      </c>
      <c r="O32" s="52">
        <v>0</v>
      </c>
      <c r="P32" s="52">
        <v>3</v>
      </c>
      <c r="Q32" s="52">
        <v>0</v>
      </c>
      <c r="R32" s="52">
        <v>0</v>
      </c>
      <c r="S32" s="52">
        <v>2</v>
      </c>
      <c r="T32" s="52">
        <v>1</v>
      </c>
      <c r="U32" s="52">
        <v>0</v>
      </c>
      <c r="V32" s="52">
        <v>1</v>
      </c>
      <c r="W32" s="52">
        <v>0</v>
      </c>
      <c r="X32" s="52">
        <v>0</v>
      </c>
      <c r="Y32" s="52">
        <v>0</v>
      </c>
      <c r="Z32" s="52">
        <v>1</v>
      </c>
      <c r="AA32" s="52">
        <v>0</v>
      </c>
      <c r="AB32" s="52">
        <v>2</v>
      </c>
      <c r="AC32" s="52">
        <v>0</v>
      </c>
      <c r="AD32" s="52">
        <v>0</v>
      </c>
      <c r="AE32" s="52">
        <v>0</v>
      </c>
      <c r="AF32" s="52">
        <v>0</v>
      </c>
      <c r="AG32" s="52">
        <v>1</v>
      </c>
      <c r="AH32" s="52">
        <v>0</v>
      </c>
      <c r="AI32" s="52">
        <v>3</v>
      </c>
      <c r="AJ32" s="52">
        <v>0</v>
      </c>
      <c r="AK32" s="52">
        <v>0</v>
      </c>
      <c r="AL32" s="52">
        <v>0</v>
      </c>
      <c r="AM32" s="52">
        <v>0</v>
      </c>
      <c r="AN32" s="52">
        <v>0</v>
      </c>
      <c r="AO32" s="52">
        <v>0</v>
      </c>
      <c r="AP32" s="52">
        <v>1</v>
      </c>
      <c r="AQ32" s="52">
        <v>0</v>
      </c>
      <c r="AR32" s="52">
        <v>0</v>
      </c>
      <c r="AS32" s="52">
        <v>0</v>
      </c>
      <c r="AT32" s="52">
        <v>0</v>
      </c>
      <c r="AU32" s="52">
        <v>0</v>
      </c>
      <c r="AV32" s="52">
        <v>0</v>
      </c>
      <c r="AW32" s="52">
        <v>0</v>
      </c>
      <c r="AX32" s="52">
        <v>0</v>
      </c>
      <c r="AY32" s="52">
        <v>1</v>
      </c>
      <c r="AZ32" s="52">
        <v>0</v>
      </c>
      <c r="BA32" s="52">
        <v>0</v>
      </c>
      <c r="BB32" s="52">
        <v>1</v>
      </c>
      <c r="BC32" s="52">
        <v>0</v>
      </c>
      <c r="BD32" s="52">
        <v>0</v>
      </c>
      <c r="BE32" s="52">
        <v>1</v>
      </c>
      <c r="BF32" s="52">
        <v>1</v>
      </c>
      <c r="BG32" s="52">
        <v>0</v>
      </c>
      <c r="BH32" s="52">
        <v>0</v>
      </c>
      <c r="BI32" s="52">
        <v>1</v>
      </c>
      <c r="BJ32" s="52">
        <v>0</v>
      </c>
      <c r="BK32" s="52">
        <v>0</v>
      </c>
      <c r="BL32" s="52">
        <v>0</v>
      </c>
      <c r="BM32" s="52">
        <v>4</v>
      </c>
      <c r="BN32" s="52">
        <v>0</v>
      </c>
      <c r="BO32" s="52">
        <v>0</v>
      </c>
      <c r="BP32" s="52">
        <v>0</v>
      </c>
      <c r="BQ32" s="52">
        <v>0</v>
      </c>
      <c r="BR32" s="52">
        <v>0</v>
      </c>
      <c r="BS32" s="52">
        <v>0</v>
      </c>
      <c r="BT32" s="52">
        <v>3</v>
      </c>
      <c r="BU32" s="52">
        <v>0</v>
      </c>
      <c r="BV32" s="52">
        <v>0</v>
      </c>
    </row>
    <row r="33" spans="1:74" s="52" customFormat="1" x14ac:dyDescent="0.2">
      <c r="A33" s="52">
        <v>272094</v>
      </c>
      <c r="B33" s="52" t="s">
        <v>179</v>
      </c>
      <c r="C33" s="52" t="s">
        <v>468</v>
      </c>
      <c r="D33" s="52">
        <v>1</v>
      </c>
      <c r="E33" s="52">
        <v>1.45188454614089</v>
      </c>
      <c r="F33" s="52">
        <v>17.094769656175</v>
      </c>
      <c r="G33" s="52">
        <v>0</v>
      </c>
      <c r="H33" s="52">
        <v>0</v>
      </c>
      <c r="I33" s="52">
        <v>1</v>
      </c>
      <c r="J33" s="52">
        <v>0</v>
      </c>
      <c r="K33" s="52">
        <v>0</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0</v>
      </c>
      <c r="BB33" s="52">
        <v>1</v>
      </c>
      <c r="BC33" s="52">
        <v>0</v>
      </c>
      <c r="BD33" s="52">
        <v>0</v>
      </c>
      <c r="BE33" s="52">
        <v>0</v>
      </c>
      <c r="BF33" s="52">
        <v>0</v>
      </c>
      <c r="BG33" s="52">
        <v>0</v>
      </c>
      <c r="BH33" s="52">
        <v>0</v>
      </c>
      <c r="BI33" s="52">
        <v>0</v>
      </c>
      <c r="BJ33" s="52">
        <v>1</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272116</v>
      </c>
      <c r="B34" s="52" t="s">
        <v>181</v>
      </c>
      <c r="C34" s="52" t="s">
        <v>468</v>
      </c>
      <c r="D34" s="52">
        <v>3</v>
      </c>
      <c r="E34" s="52">
        <v>2.1823101935709102</v>
      </c>
      <c r="F34" s="52">
        <v>25.694942601722101</v>
      </c>
      <c r="G34" s="52">
        <v>0</v>
      </c>
      <c r="H34" s="52">
        <v>0</v>
      </c>
      <c r="I34" s="52">
        <v>1</v>
      </c>
      <c r="J34" s="52">
        <v>0</v>
      </c>
      <c r="K34" s="52">
        <v>1</v>
      </c>
      <c r="L34" s="52">
        <v>0</v>
      </c>
      <c r="M34" s="52">
        <v>1</v>
      </c>
      <c r="N34" s="52">
        <v>0</v>
      </c>
      <c r="O34" s="52">
        <v>0</v>
      </c>
      <c r="P34" s="52">
        <v>2</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1</v>
      </c>
      <c r="AS34" s="52">
        <v>0</v>
      </c>
      <c r="AT34" s="52">
        <v>0</v>
      </c>
      <c r="AU34" s="52">
        <v>0</v>
      </c>
      <c r="AV34" s="52">
        <v>0</v>
      </c>
      <c r="AW34" s="52">
        <v>0</v>
      </c>
      <c r="AX34" s="52">
        <v>1</v>
      </c>
      <c r="AY34" s="52">
        <v>0</v>
      </c>
      <c r="AZ34" s="52">
        <v>0</v>
      </c>
      <c r="BA34" s="52">
        <v>0</v>
      </c>
      <c r="BB34" s="52">
        <v>1</v>
      </c>
      <c r="BC34" s="52">
        <v>0</v>
      </c>
      <c r="BD34" s="52">
        <v>0</v>
      </c>
      <c r="BE34" s="52">
        <v>0</v>
      </c>
      <c r="BF34" s="52">
        <v>1</v>
      </c>
      <c r="BG34" s="52">
        <v>0</v>
      </c>
      <c r="BH34" s="52">
        <v>0</v>
      </c>
      <c r="BI34" s="52">
        <v>2</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272124</v>
      </c>
      <c r="B35" s="52" t="s">
        <v>182</v>
      </c>
      <c r="C35" s="52" t="s">
        <v>468</v>
      </c>
      <c r="D35" s="52">
        <v>1</v>
      </c>
      <c r="E35" s="52">
        <v>0.79996800127994905</v>
      </c>
      <c r="F35" s="52">
        <v>9.4189780795864895</v>
      </c>
      <c r="G35" s="52">
        <v>0</v>
      </c>
      <c r="H35" s="52">
        <v>0</v>
      </c>
      <c r="I35" s="52">
        <v>0</v>
      </c>
      <c r="J35" s="52">
        <v>0</v>
      </c>
      <c r="K35" s="52">
        <v>0</v>
      </c>
      <c r="L35" s="52">
        <v>0</v>
      </c>
      <c r="M35" s="52">
        <v>1</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1</v>
      </c>
      <c r="AU35" s="52">
        <v>0</v>
      </c>
      <c r="AV35" s="52">
        <v>0</v>
      </c>
      <c r="AW35" s="52">
        <v>0</v>
      </c>
      <c r="AX35" s="52">
        <v>0</v>
      </c>
      <c r="AY35" s="52">
        <v>0</v>
      </c>
      <c r="AZ35" s="52">
        <v>0</v>
      </c>
      <c r="BA35" s="52">
        <v>0</v>
      </c>
      <c r="BB35" s="52">
        <v>0</v>
      </c>
      <c r="BC35" s="52">
        <v>0</v>
      </c>
      <c r="BD35" s="52">
        <v>0</v>
      </c>
      <c r="BE35" s="52">
        <v>1</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272132</v>
      </c>
      <c r="B36" s="52" t="s">
        <v>183</v>
      </c>
      <c r="C36" s="52" t="s">
        <v>468</v>
      </c>
      <c r="D36" s="52">
        <v>2</v>
      </c>
      <c r="E36" s="52">
        <v>4.22511407808011</v>
      </c>
      <c r="F36" s="52">
        <v>49.747310919330303</v>
      </c>
      <c r="G36" s="52">
        <v>1</v>
      </c>
      <c r="H36" s="52">
        <v>0</v>
      </c>
      <c r="I36" s="52">
        <v>0</v>
      </c>
      <c r="J36" s="52">
        <v>1</v>
      </c>
      <c r="K36" s="52">
        <v>0</v>
      </c>
      <c r="L36" s="52">
        <v>0</v>
      </c>
      <c r="M36" s="52">
        <v>0</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1</v>
      </c>
      <c r="AX36" s="52">
        <v>0</v>
      </c>
      <c r="AY36" s="52">
        <v>0</v>
      </c>
      <c r="AZ36" s="52">
        <v>0</v>
      </c>
      <c r="BA36" s="52">
        <v>0</v>
      </c>
      <c r="BB36" s="52">
        <v>1</v>
      </c>
      <c r="BC36" s="52">
        <v>1</v>
      </c>
      <c r="BD36" s="52">
        <v>0</v>
      </c>
      <c r="BE36" s="52">
        <v>0</v>
      </c>
      <c r="BF36" s="52">
        <v>0</v>
      </c>
      <c r="BG36" s="52">
        <v>1</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272141</v>
      </c>
      <c r="B37" s="52" t="s">
        <v>272</v>
      </c>
      <c r="C37" s="52" t="s">
        <v>468</v>
      </c>
      <c r="D37" s="52">
        <v>2</v>
      </c>
      <c r="E37" s="52">
        <v>3.9237998077338099</v>
      </c>
      <c r="F37" s="52">
        <v>46.199578381381997</v>
      </c>
      <c r="G37" s="52">
        <v>0</v>
      </c>
      <c r="H37" s="52">
        <v>0</v>
      </c>
      <c r="I37" s="52">
        <v>0</v>
      </c>
      <c r="J37" s="52">
        <v>0</v>
      </c>
      <c r="K37" s="52">
        <v>1</v>
      </c>
      <c r="L37" s="52">
        <v>1</v>
      </c>
      <c r="M37" s="52">
        <v>0</v>
      </c>
      <c r="N37" s="52">
        <v>0</v>
      </c>
      <c r="O37" s="52">
        <v>0</v>
      </c>
      <c r="P37" s="52">
        <v>0</v>
      </c>
      <c r="Q37" s="52">
        <v>2</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2</v>
      </c>
      <c r="AU37" s="52">
        <v>0</v>
      </c>
      <c r="AV37" s="52">
        <v>0</v>
      </c>
      <c r="AW37" s="52">
        <v>0</v>
      </c>
      <c r="AX37" s="52">
        <v>0</v>
      </c>
      <c r="AY37" s="52">
        <v>0</v>
      </c>
      <c r="AZ37" s="52">
        <v>0</v>
      </c>
      <c r="BA37" s="52">
        <v>0</v>
      </c>
      <c r="BB37" s="52">
        <v>0</v>
      </c>
      <c r="BC37" s="52">
        <v>0</v>
      </c>
      <c r="BD37" s="52">
        <v>0</v>
      </c>
      <c r="BE37" s="52">
        <v>1</v>
      </c>
      <c r="BF37" s="52">
        <v>0</v>
      </c>
      <c r="BG37" s="52">
        <v>0</v>
      </c>
      <c r="BH37" s="52">
        <v>1</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272159</v>
      </c>
      <c r="B38" s="52" t="s">
        <v>184</v>
      </c>
      <c r="C38" s="52" t="s">
        <v>468</v>
      </c>
      <c r="D38" s="52">
        <v>3</v>
      </c>
      <c r="E38" s="52">
        <v>2.7337093702444801</v>
      </c>
      <c r="F38" s="52">
        <v>32.187223230298002</v>
      </c>
      <c r="G38" s="52">
        <v>0</v>
      </c>
      <c r="H38" s="52">
        <v>0</v>
      </c>
      <c r="I38" s="52">
        <v>1</v>
      </c>
      <c r="J38" s="52">
        <v>2</v>
      </c>
      <c r="K38" s="52">
        <v>0</v>
      </c>
      <c r="L38" s="52">
        <v>0</v>
      </c>
      <c r="M38" s="52">
        <v>0</v>
      </c>
      <c r="N38" s="52">
        <v>0</v>
      </c>
      <c r="O38" s="52">
        <v>0</v>
      </c>
      <c r="P38" s="52">
        <v>0</v>
      </c>
      <c r="Q38" s="52">
        <v>3</v>
      </c>
      <c r="R38" s="52">
        <v>0</v>
      </c>
      <c r="S38" s="52">
        <v>1</v>
      </c>
      <c r="T38" s="52">
        <v>2</v>
      </c>
      <c r="U38" s="52">
        <v>0</v>
      </c>
      <c r="V38" s="52">
        <v>2</v>
      </c>
      <c r="W38" s="52">
        <v>0</v>
      </c>
      <c r="X38" s="52">
        <v>0</v>
      </c>
      <c r="Y38" s="52">
        <v>1</v>
      </c>
      <c r="Z38" s="52">
        <v>1</v>
      </c>
      <c r="AA38" s="52">
        <v>0</v>
      </c>
      <c r="AB38" s="52">
        <v>0</v>
      </c>
      <c r="AC38" s="52">
        <v>1</v>
      </c>
      <c r="AD38" s="52">
        <v>0</v>
      </c>
      <c r="AE38" s="52">
        <v>0</v>
      </c>
      <c r="AF38" s="52">
        <v>0</v>
      </c>
      <c r="AG38" s="52">
        <v>2</v>
      </c>
      <c r="AH38" s="52">
        <v>0</v>
      </c>
      <c r="AI38" s="52">
        <v>2</v>
      </c>
      <c r="AJ38" s="52">
        <v>0</v>
      </c>
      <c r="AK38" s="52">
        <v>0</v>
      </c>
      <c r="AL38" s="52">
        <v>1</v>
      </c>
      <c r="AM38" s="52">
        <v>0</v>
      </c>
      <c r="AN38" s="52">
        <v>0</v>
      </c>
      <c r="AO38" s="52">
        <v>0</v>
      </c>
      <c r="AP38" s="52">
        <v>1</v>
      </c>
      <c r="AQ38" s="52">
        <v>0</v>
      </c>
      <c r="AR38" s="52">
        <v>1</v>
      </c>
      <c r="AS38" s="52">
        <v>0</v>
      </c>
      <c r="AT38" s="52">
        <v>0</v>
      </c>
      <c r="AU38" s="52">
        <v>0</v>
      </c>
      <c r="AV38" s="52">
        <v>0</v>
      </c>
      <c r="AW38" s="52">
        <v>0</v>
      </c>
      <c r="AX38" s="52">
        <v>0</v>
      </c>
      <c r="AY38" s="52">
        <v>0</v>
      </c>
      <c r="AZ38" s="52">
        <v>0</v>
      </c>
      <c r="BA38" s="52">
        <v>0</v>
      </c>
      <c r="BB38" s="52">
        <v>1</v>
      </c>
      <c r="BC38" s="52">
        <v>0</v>
      </c>
      <c r="BD38" s="52">
        <v>0</v>
      </c>
      <c r="BE38" s="52">
        <v>0</v>
      </c>
      <c r="BF38" s="52">
        <v>1</v>
      </c>
      <c r="BG38" s="52">
        <v>1</v>
      </c>
      <c r="BH38" s="52">
        <v>1</v>
      </c>
      <c r="BI38" s="52">
        <v>0</v>
      </c>
      <c r="BJ38" s="52">
        <v>0</v>
      </c>
      <c r="BK38" s="52">
        <v>1</v>
      </c>
      <c r="BL38" s="52">
        <v>4</v>
      </c>
      <c r="BM38" s="52">
        <v>4</v>
      </c>
      <c r="BN38" s="52">
        <v>0</v>
      </c>
      <c r="BO38" s="52">
        <v>0</v>
      </c>
      <c r="BP38" s="52">
        <v>0</v>
      </c>
      <c r="BQ38" s="52">
        <v>0</v>
      </c>
      <c r="BR38" s="52">
        <v>0</v>
      </c>
      <c r="BS38" s="52">
        <v>1</v>
      </c>
      <c r="BT38" s="52">
        <v>2</v>
      </c>
      <c r="BU38" s="52">
        <v>0</v>
      </c>
      <c r="BV38" s="52">
        <v>0</v>
      </c>
    </row>
    <row r="39" spans="1:74" s="52" customFormat="1" x14ac:dyDescent="0.2">
      <c r="A39" s="52">
        <v>272167</v>
      </c>
      <c r="B39" s="52" t="s">
        <v>185</v>
      </c>
      <c r="C39" s="52" t="s">
        <v>468</v>
      </c>
      <c r="D39" s="52">
        <v>1</v>
      </c>
      <c r="E39" s="52">
        <v>2.1114419036760199</v>
      </c>
      <c r="F39" s="52">
        <v>24.860525640056402</v>
      </c>
      <c r="G39" s="52">
        <v>0</v>
      </c>
      <c r="H39" s="52">
        <v>0</v>
      </c>
      <c r="I39" s="52">
        <v>0</v>
      </c>
      <c r="J39" s="52">
        <v>0</v>
      </c>
      <c r="K39" s="52">
        <v>1</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1</v>
      </c>
      <c r="AW39" s="52">
        <v>0</v>
      </c>
      <c r="AX39" s="52">
        <v>0</v>
      </c>
      <c r="AY39" s="52">
        <v>0</v>
      </c>
      <c r="AZ39" s="52">
        <v>0</v>
      </c>
      <c r="BA39" s="52">
        <v>0</v>
      </c>
      <c r="BB39" s="52">
        <v>0</v>
      </c>
      <c r="BC39" s="52">
        <v>0</v>
      </c>
      <c r="BD39" s="52">
        <v>1</v>
      </c>
      <c r="BE39" s="52">
        <v>0</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272175</v>
      </c>
      <c r="B40" s="52" t="s">
        <v>186</v>
      </c>
      <c r="C40" s="52" t="s">
        <v>468</v>
      </c>
      <c r="D40" s="52">
        <v>1</v>
      </c>
      <c r="E40" s="52">
        <v>1.77853662006901</v>
      </c>
      <c r="F40" s="52">
        <v>20.940834397586698</v>
      </c>
      <c r="G40" s="52">
        <v>0</v>
      </c>
      <c r="H40" s="52">
        <v>0</v>
      </c>
      <c r="I40" s="52">
        <v>0</v>
      </c>
      <c r="J40" s="52">
        <v>0</v>
      </c>
      <c r="K40" s="52">
        <v>1</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1</v>
      </c>
      <c r="AX40" s="52">
        <v>0</v>
      </c>
      <c r="AY40" s="52">
        <v>0</v>
      </c>
      <c r="AZ40" s="52">
        <v>0</v>
      </c>
      <c r="BA40" s="52">
        <v>0</v>
      </c>
      <c r="BB40" s="52">
        <v>0</v>
      </c>
      <c r="BC40" s="52">
        <v>0</v>
      </c>
      <c r="BD40" s="52">
        <v>0</v>
      </c>
      <c r="BE40" s="52">
        <v>0</v>
      </c>
      <c r="BF40" s="52">
        <v>1</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272191</v>
      </c>
      <c r="B41" s="52" t="s">
        <v>278</v>
      </c>
      <c r="C41" s="52" t="s">
        <v>468</v>
      </c>
      <c r="D41" s="52">
        <v>2</v>
      </c>
      <c r="E41" s="52">
        <v>2.2539782716494599</v>
      </c>
      <c r="F41" s="52">
        <v>26.538776424259801</v>
      </c>
      <c r="G41" s="52">
        <v>0</v>
      </c>
      <c r="H41" s="52">
        <v>0</v>
      </c>
      <c r="I41" s="52">
        <v>1</v>
      </c>
      <c r="J41" s="52">
        <v>0</v>
      </c>
      <c r="K41" s="52">
        <v>1</v>
      </c>
      <c r="L41" s="52">
        <v>0</v>
      </c>
      <c r="M41" s="52">
        <v>0</v>
      </c>
      <c r="N41" s="52">
        <v>0</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1</v>
      </c>
      <c r="AW41" s="52">
        <v>0</v>
      </c>
      <c r="AX41" s="52">
        <v>0</v>
      </c>
      <c r="AY41" s="52">
        <v>0</v>
      </c>
      <c r="AZ41" s="52">
        <v>1</v>
      </c>
      <c r="BA41" s="52">
        <v>0</v>
      </c>
      <c r="BB41" s="52">
        <v>0</v>
      </c>
      <c r="BC41" s="52">
        <v>0</v>
      </c>
      <c r="BD41" s="52">
        <v>1</v>
      </c>
      <c r="BE41" s="52">
        <v>0</v>
      </c>
      <c r="BF41" s="52">
        <v>0</v>
      </c>
      <c r="BG41" s="52">
        <v>0</v>
      </c>
      <c r="BH41" s="52">
        <v>1</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272205</v>
      </c>
      <c r="B42" s="52" t="s">
        <v>188</v>
      </c>
      <c r="C42" s="52" t="s">
        <v>468</v>
      </c>
      <c r="D42" s="52">
        <v>1</v>
      </c>
      <c r="E42" s="52">
        <v>1.5015015015015001</v>
      </c>
      <c r="F42" s="52">
        <v>17.678969291872502</v>
      </c>
      <c r="G42" s="52">
        <v>0</v>
      </c>
      <c r="H42" s="52">
        <v>0</v>
      </c>
      <c r="I42" s="52">
        <v>0</v>
      </c>
      <c r="J42" s="52">
        <v>1</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1</v>
      </c>
      <c r="AY42" s="52">
        <v>0</v>
      </c>
      <c r="AZ42" s="52">
        <v>0</v>
      </c>
      <c r="BA42" s="52">
        <v>0</v>
      </c>
      <c r="BB42" s="52">
        <v>0</v>
      </c>
      <c r="BC42" s="52">
        <v>0</v>
      </c>
      <c r="BD42" s="52">
        <v>0</v>
      </c>
      <c r="BE42" s="52">
        <v>0</v>
      </c>
      <c r="BF42" s="52">
        <v>0</v>
      </c>
      <c r="BG42" s="52">
        <v>0</v>
      </c>
      <c r="BH42" s="52">
        <v>1</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272230</v>
      </c>
      <c r="B43" s="52" t="s">
        <v>171</v>
      </c>
      <c r="C43" s="52" t="s">
        <v>468</v>
      </c>
      <c r="D43" s="52">
        <v>1</v>
      </c>
      <c r="E43" s="52">
        <v>1.72312782162181</v>
      </c>
      <c r="F43" s="52">
        <v>20.288440480385798</v>
      </c>
      <c r="G43" s="52">
        <v>0</v>
      </c>
      <c r="H43" s="52">
        <v>0</v>
      </c>
      <c r="I43" s="52">
        <v>1</v>
      </c>
      <c r="J43" s="52">
        <v>0</v>
      </c>
      <c r="K43" s="52">
        <v>0</v>
      </c>
      <c r="L43" s="52">
        <v>0</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1</v>
      </c>
      <c r="BA43" s="52">
        <v>0</v>
      </c>
      <c r="BB43" s="52">
        <v>0</v>
      </c>
      <c r="BC43" s="52">
        <v>0</v>
      </c>
      <c r="BD43" s="52">
        <v>0</v>
      </c>
      <c r="BE43" s="52">
        <v>0</v>
      </c>
      <c r="BF43" s="52">
        <v>0</v>
      </c>
      <c r="BG43" s="52">
        <v>0</v>
      </c>
      <c r="BH43" s="52">
        <v>1</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272248</v>
      </c>
      <c r="B44" s="52" t="s">
        <v>190</v>
      </c>
      <c r="C44" s="52" t="s">
        <v>468</v>
      </c>
      <c r="D44" s="52">
        <v>4</v>
      </c>
      <c r="E44" s="52">
        <v>9.3672427520959207</v>
      </c>
      <c r="F44" s="52">
        <v>110.291729177904</v>
      </c>
      <c r="G44" s="52">
        <v>0</v>
      </c>
      <c r="H44" s="52">
        <v>2</v>
      </c>
      <c r="I44" s="52">
        <v>0</v>
      </c>
      <c r="J44" s="52">
        <v>1</v>
      </c>
      <c r="K44" s="52">
        <v>0</v>
      </c>
      <c r="L44" s="52">
        <v>0</v>
      </c>
      <c r="M44" s="52">
        <v>1</v>
      </c>
      <c r="N44" s="52">
        <v>0</v>
      </c>
      <c r="O44" s="52">
        <v>0</v>
      </c>
      <c r="P44" s="52">
        <v>3</v>
      </c>
      <c r="Q44" s="52">
        <v>1</v>
      </c>
      <c r="R44" s="52">
        <v>0</v>
      </c>
      <c r="S44" s="52">
        <v>2</v>
      </c>
      <c r="T44" s="52">
        <v>2</v>
      </c>
      <c r="U44" s="52">
        <v>0</v>
      </c>
      <c r="V44" s="52">
        <v>2</v>
      </c>
      <c r="W44" s="52">
        <v>0</v>
      </c>
      <c r="X44" s="52">
        <v>1</v>
      </c>
      <c r="Y44" s="52">
        <v>1</v>
      </c>
      <c r="Z44" s="52">
        <v>0</v>
      </c>
      <c r="AA44" s="52">
        <v>0</v>
      </c>
      <c r="AB44" s="52">
        <v>1</v>
      </c>
      <c r="AC44" s="52">
        <v>0</v>
      </c>
      <c r="AD44" s="52">
        <v>0</v>
      </c>
      <c r="AE44" s="52">
        <v>1</v>
      </c>
      <c r="AF44" s="52">
        <v>0</v>
      </c>
      <c r="AG44" s="52">
        <v>2</v>
      </c>
      <c r="AH44" s="52">
        <v>0</v>
      </c>
      <c r="AI44" s="52">
        <v>3</v>
      </c>
      <c r="AJ44" s="52">
        <v>0</v>
      </c>
      <c r="AK44" s="52">
        <v>0</v>
      </c>
      <c r="AL44" s="52">
        <v>0</v>
      </c>
      <c r="AM44" s="52">
        <v>1</v>
      </c>
      <c r="AN44" s="52">
        <v>0</v>
      </c>
      <c r="AO44" s="52">
        <v>0</v>
      </c>
      <c r="AP44" s="52">
        <v>0</v>
      </c>
      <c r="AQ44" s="52">
        <v>0</v>
      </c>
      <c r="AR44" s="52">
        <v>0</v>
      </c>
      <c r="AS44" s="52">
        <v>1</v>
      </c>
      <c r="AT44" s="52">
        <v>0</v>
      </c>
      <c r="AU44" s="52">
        <v>0</v>
      </c>
      <c r="AV44" s="52">
        <v>0</v>
      </c>
      <c r="AW44" s="52">
        <v>0</v>
      </c>
      <c r="AX44" s="52">
        <v>0</v>
      </c>
      <c r="AY44" s="52">
        <v>0</v>
      </c>
      <c r="AZ44" s="52">
        <v>1</v>
      </c>
      <c r="BA44" s="52">
        <v>0</v>
      </c>
      <c r="BB44" s="52">
        <v>2</v>
      </c>
      <c r="BC44" s="52">
        <v>1</v>
      </c>
      <c r="BD44" s="52">
        <v>0</v>
      </c>
      <c r="BE44" s="52">
        <v>0</v>
      </c>
      <c r="BF44" s="52">
        <v>1</v>
      </c>
      <c r="BG44" s="52">
        <v>0</v>
      </c>
      <c r="BH44" s="52">
        <v>1</v>
      </c>
      <c r="BI44" s="52">
        <v>1</v>
      </c>
      <c r="BJ44" s="52">
        <v>0</v>
      </c>
      <c r="BK44" s="52">
        <v>3</v>
      </c>
      <c r="BL44" s="52">
        <v>0</v>
      </c>
      <c r="BM44" s="52">
        <v>2</v>
      </c>
      <c r="BN44" s="52">
        <v>0</v>
      </c>
      <c r="BO44" s="52">
        <v>0</v>
      </c>
      <c r="BP44" s="52">
        <v>0</v>
      </c>
      <c r="BQ44" s="52">
        <v>1</v>
      </c>
      <c r="BR44" s="52">
        <v>0</v>
      </c>
      <c r="BS44" s="52">
        <v>0</v>
      </c>
      <c r="BT44" s="52">
        <v>4</v>
      </c>
      <c r="BU44" s="52">
        <v>0</v>
      </c>
      <c r="BV44" s="52">
        <v>0</v>
      </c>
    </row>
    <row r="45" spans="1:74" s="52" customFormat="1" x14ac:dyDescent="0.2">
      <c r="A45" s="52">
        <v>272264</v>
      </c>
      <c r="B45" s="52" t="s">
        <v>192</v>
      </c>
      <c r="C45" s="52" t="s">
        <v>468</v>
      </c>
      <c r="D45" s="52">
        <v>1</v>
      </c>
      <c r="E45" s="52">
        <v>3.3176298852100099</v>
      </c>
      <c r="F45" s="52">
        <v>39.062416390375901</v>
      </c>
      <c r="G45" s="52">
        <v>0</v>
      </c>
      <c r="H45" s="52">
        <v>0</v>
      </c>
      <c r="I45" s="52">
        <v>0</v>
      </c>
      <c r="J45" s="52">
        <v>0</v>
      </c>
      <c r="K45" s="52">
        <v>0</v>
      </c>
      <c r="L45" s="52">
        <v>0</v>
      </c>
      <c r="M45" s="52">
        <v>1</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1</v>
      </c>
      <c r="AT45" s="52">
        <v>0</v>
      </c>
      <c r="AU45" s="52">
        <v>0</v>
      </c>
      <c r="AV45" s="52">
        <v>0</v>
      </c>
      <c r="AW45" s="52">
        <v>0</v>
      </c>
      <c r="AX45" s="52">
        <v>0</v>
      </c>
      <c r="AY45" s="52">
        <v>0</v>
      </c>
      <c r="AZ45" s="52">
        <v>0</v>
      </c>
      <c r="BA45" s="52">
        <v>0</v>
      </c>
      <c r="BB45" s="52">
        <v>0</v>
      </c>
      <c r="BC45" s="52">
        <v>0</v>
      </c>
      <c r="BD45" s="52">
        <v>0</v>
      </c>
      <c r="BE45" s="52">
        <v>0</v>
      </c>
      <c r="BF45" s="52">
        <v>1</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272272</v>
      </c>
      <c r="B46" s="52" t="s">
        <v>193</v>
      </c>
      <c r="C46" s="52" t="s">
        <v>468</v>
      </c>
      <c r="D46" s="52">
        <v>1</v>
      </c>
      <c r="E46" s="52">
        <v>0.428434329585961</v>
      </c>
      <c r="F46" s="52">
        <v>5.0444687193185702</v>
      </c>
      <c r="G46" s="52">
        <v>0</v>
      </c>
      <c r="H46" s="52">
        <v>0</v>
      </c>
      <c r="I46" s="52">
        <v>0</v>
      </c>
      <c r="J46" s="52">
        <v>1</v>
      </c>
      <c r="K46" s="52">
        <v>0</v>
      </c>
      <c r="L46" s="52">
        <v>0</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0</v>
      </c>
      <c r="BA46" s="52">
        <v>0</v>
      </c>
      <c r="BB46" s="52">
        <v>1</v>
      </c>
      <c r="BC46" s="52">
        <v>0</v>
      </c>
      <c r="BD46" s="52">
        <v>0</v>
      </c>
      <c r="BE46" s="52">
        <v>0</v>
      </c>
      <c r="BF46" s="52">
        <v>0</v>
      </c>
      <c r="BG46" s="52">
        <v>1</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272281</v>
      </c>
      <c r="B47" s="52" t="s">
        <v>194</v>
      </c>
      <c r="C47" s="52" t="s">
        <v>468</v>
      </c>
      <c r="D47" s="52">
        <v>1</v>
      </c>
      <c r="E47" s="52">
        <v>3.4721016631367001</v>
      </c>
      <c r="F47" s="52">
        <v>40.8811970014482</v>
      </c>
      <c r="G47" s="52">
        <v>0</v>
      </c>
      <c r="H47" s="52">
        <v>0</v>
      </c>
      <c r="I47" s="52">
        <v>0</v>
      </c>
      <c r="J47" s="52">
        <v>0</v>
      </c>
      <c r="K47" s="52">
        <v>0</v>
      </c>
      <c r="L47" s="52">
        <v>0</v>
      </c>
      <c r="M47" s="52">
        <v>0</v>
      </c>
      <c r="N47" s="52">
        <v>1</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1</v>
      </c>
      <c r="AW47" s="52">
        <v>0</v>
      </c>
      <c r="AX47" s="52">
        <v>0</v>
      </c>
      <c r="AY47" s="52">
        <v>0</v>
      </c>
      <c r="AZ47" s="52">
        <v>0</v>
      </c>
      <c r="BA47" s="52">
        <v>0</v>
      </c>
      <c r="BB47" s="52">
        <v>0</v>
      </c>
      <c r="BC47" s="52">
        <v>0</v>
      </c>
      <c r="BD47" s="52">
        <v>0</v>
      </c>
      <c r="BE47" s="52">
        <v>0</v>
      </c>
      <c r="BF47" s="52">
        <v>1</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272311</v>
      </c>
      <c r="B48" s="52" t="s">
        <v>197</v>
      </c>
      <c r="C48" s="52" t="s">
        <v>468</v>
      </c>
      <c r="D48" s="52">
        <v>3</v>
      </c>
      <c r="E48" s="52">
        <v>10.9473069624872</v>
      </c>
      <c r="F48" s="52">
        <v>128.89571100993001</v>
      </c>
      <c r="G48" s="52">
        <v>0</v>
      </c>
      <c r="H48" s="52">
        <v>1</v>
      </c>
      <c r="I48" s="52">
        <v>1</v>
      </c>
      <c r="J48" s="52">
        <v>0</v>
      </c>
      <c r="K48" s="52">
        <v>0</v>
      </c>
      <c r="L48" s="52">
        <v>0</v>
      </c>
      <c r="M48" s="52">
        <v>0</v>
      </c>
      <c r="N48" s="52">
        <v>1</v>
      </c>
      <c r="O48" s="52">
        <v>0</v>
      </c>
      <c r="P48" s="52">
        <v>2</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1</v>
      </c>
      <c r="AQ48" s="52">
        <v>0</v>
      </c>
      <c r="AR48" s="52">
        <v>0</v>
      </c>
      <c r="AS48" s="52">
        <v>0</v>
      </c>
      <c r="AT48" s="52">
        <v>1</v>
      </c>
      <c r="AU48" s="52">
        <v>0</v>
      </c>
      <c r="AV48" s="52">
        <v>0</v>
      </c>
      <c r="AW48" s="52">
        <v>0</v>
      </c>
      <c r="AX48" s="52">
        <v>0</v>
      </c>
      <c r="AY48" s="52">
        <v>0</v>
      </c>
      <c r="AZ48" s="52">
        <v>1</v>
      </c>
      <c r="BA48" s="52">
        <v>0</v>
      </c>
      <c r="BB48" s="52">
        <v>0</v>
      </c>
      <c r="BC48" s="52">
        <v>0</v>
      </c>
      <c r="BD48" s="52">
        <v>0</v>
      </c>
      <c r="BE48" s="52">
        <v>0</v>
      </c>
      <c r="BF48" s="52">
        <v>0</v>
      </c>
      <c r="BG48" s="52">
        <v>2</v>
      </c>
      <c r="BH48" s="52">
        <v>1</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273619</v>
      </c>
      <c r="B49" s="52" t="s">
        <v>638</v>
      </c>
      <c r="C49" s="52" t="s">
        <v>468</v>
      </c>
      <c r="D49" s="52">
        <v>1</v>
      </c>
      <c r="E49" s="52">
        <v>4.8014596437316897</v>
      </c>
      <c r="F49" s="52">
        <v>56.533315160066699</v>
      </c>
      <c r="G49" s="52">
        <v>0</v>
      </c>
      <c r="H49" s="52">
        <v>0</v>
      </c>
      <c r="I49" s="52">
        <v>0</v>
      </c>
      <c r="J49" s="52">
        <v>0</v>
      </c>
      <c r="K49" s="52">
        <v>0</v>
      </c>
      <c r="L49" s="52">
        <v>0</v>
      </c>
      <c r="M49" s="52">
        <v>0</v>
      </c>
      <c r="N49" s="52">
        <v>1</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1</v>
      </c>
      <c r="AX49" s="52">
        <v>0</v>
      </c>
      <c r="AY49" s="52">
        <v>0</v>
      </c>
      <c r="AZ49" s="52">
        <v>0</v>
      </c>
      <c r="BA49" s="52">
        <v>0</v>
      </c>
      <c r="BB49" s="52">
        <v>0</v>
      </c>
      <c r="BC49" s="52">
        <v>0</v>
      </c>
      <c r="BD49" s="52">
        <v>0</v>
      </c>
      <c r="BE49" s="52">
        <v>0</v>
      </c>
      <c r="BF49" s="52">
        <v>0</v>
      </c>
      <c r="BG49" s="52">
        <v>0</v>
      </c>
      <c r="BH49" s="52">
        <v>0</v>
      </c>
      <c r="BI49" s="52">
        <v>1</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row r="85" spans="1:75" x14ac:dyDescent="0.2">
      <c r="B85" s="52">
        <v>271004</v>
      </c>
      <c r="C85" t="s">
        <v>397</v>
      </c>
      <c r="D85">
        <f>IFERROR(VLOOKUP($B85,$A$8:$BW$70,D$88,FALSE),0)</f>
        <v>33</v>
      </c>
      <c r="E85">
        <f t="shared" ref="E85:BP85" si="0">IFERROR(VLOOKUP($B85,$A$8:$BW$70,E88,FALSE),0)</f>
        <v>2.4861734851857999</v>
      </c>
      <c r="F85">
        <f t="shared" si="0"/>
        <v>29.272687809445699</v>
      </c>
      <c r="G85">
        <f t="shared" si="0"/>
        <v>0</v>
      </c>
      <c r="H85">
        <f t="shared" si="0"/>
        <v>1</v>
      </c>
      <c r="I85">
        <f t="shared" si="0"/>
        <v>5</v>
      </c>
      <c r="J85">
        <f t="shared" si="0"/>
        <v>9</v>
      </c>
      <c r="K85">
        <f t="shared" si="0"/>
        <v>8</v>
      </c>
      <c r="L85">
        <f t="shared" si="0"/>
        <v>5</v>
      </c>
      <c r="M85">
        <f t="shared" si="0"/>
        <v>2</v>
      </c>
      <c r="N85">
        <f t="shared" si="0"/>
        <v>3</v>
      </c>
      <c r="O85">
        <f t="shared" si="0"/>
        <v>0</v>
      </c>
      <c r="P85">
        <f t="shared" si="0"/>
        <v>14</v>
      </c>
      <c r="Q85">
        <f t="shared" si="0"/>
        <v>19</v>
      </c>
      <c r="R85">
        <f t="shared" si="0"/>
        <v>0</v>
      </c>
      <c r="S85">
        <f t="shared" si="0"/>
        <v>19</v>
      </c>
      <c r="T85">
        <f t="shared" si="0"/>
        <v>14</v>
      </c>
      <c r="U85">
        <f t="shared" si="0"/>
        <v>0</v>
      </c>
      <c r="V85">
        <f t="shared" si="0"/>
        <v>14</v>
      </c>
      <c r="W85">
        <f t="shared" si="0"/>
        <v>0</v>
      </c>
      <c r="X85">
        <f t="shared" si="0"/>
        <v>2</v>
      </c>
      <c r="Y85">
        <f t="shared" si="0"/>
        <v>8</v>
      </c>
      <c r="Z85">
        <f t="shared" si="0"/>
        <v>4</v>
      </c>
      <c r="AA85">
        <f t="shared" si="0"/>
        <v>0</v>
      </c>
      <c r="AB85">
        <f t="shared" si="0"/>
        <v>18</v>
      </c>
      <c r="AC85">
        <f t="shared" si="0"/>
        <v>2</v>
      </c>
      <c r="AD85">
        <f t="shared" si="0"/>
        <v>2</v>
      </c>
      <c r="AE85">
        <f t="shared" si="0"/>
        <v>2</v>
      </c>
      <c r="AF85">
        <f t="shared" si="0"/>
        <v>1</v>
      </c>
      <c r="AG85">
        <f t="shared" si="0"/>
        <v>8</v>
      </c>
      <c r="AH85">
        <f t="shared" si="0"/>
        <v>0</v>
      </c>
      <c r="AI85">
        <f t="shared" si="0"/>
        <v>19</v>
      </c>
      <c r="AJ85">
        <f t="shared" si="0"/>
        <v>0</v>
      </c>
      <c r="AK85">
        <f t="shared" si="0"/>
        <v>3</v>
      </c>
      <c r="AL85">
        <f t="shared" si="0"/>
        <v>9</v>
      </c>
      <c r="AM85">
        <f t="shared" si="0"/>
        <v>1</v>
      </c>
      <c r="AN85">
        <f t="shared" si="0"/>
        <v>1</v>
      </c>
      <c r="AO85">
        <f t="shared" si="0"/>
        <v>0</v>
      </c>
      <c r="AP85">
        <f t="shared" si="0"/>
        <v>3</v>
      </c>
      <c r="AQ85">
        <f t="shared" si="0"/>
        <v>6</v>
      </c>
      <c r="AR85">
        <f t="shared" si="0"/>
        <v>2</v>
      </c>
      <c r="AS85">
        <f t="shared" si="0"/>
        <v>2</v>
      </c>
      <c r="AT85">
        <f t="shared" si="0"/>
        <v>0</v>
      </c>
      <c r="AU85">
        <f t="shared" si="0"/>
        <v>2</v>
      </c>
      <c r="AV85">
        <f t="shared" si="0"/>
        <v>1</v>
      </c>
      <c r="AW85">
        <f t="shared" si="0"/>
        <v>1</v>
      </c>
      <c r="AX85">
        <f t="shared" si="0"/>
        <v>3</v>
      </c>
      <c r="AY85">
        <f t="shared" si="0"/>
        <v>0</v>
      </c>
      <c r="AZ85">
        <f t="shared" si="0"/>
        <v>3</v>
      </c>
      <c r="BA85">
        <f t="shared" si="0"/>
        <v>1</v>
      </c>
      <c r="BB85">
        <f t="shared" si="0"/>
        <v>9</v>
      </c>
      <c r="BC85">
        <f t="shared" si="0"/>
        <v>7</v>
      </c>
      <c r="BD85">
        <f t="shared" si="0"/>
        <v>7</v>
      </c>
      <c r="BE85">
        <f t="shared" si="0"/>
        <v>6</v>
      </c>
      <c r="BF85">
        <f t="shared" si="0"/>
        <v>3</v>
      </c>
      <c r="BG85">
        <f t="shared" si="0"/>
        <v>3</v>
      </c>
      <c r="BH85">
        <f t="shared" si="0"/>
        <v>3</v>
      </c>
      <c r="BI85">
        <f t="shared" si="0"/>
        <v>4</v>
      </c>
      <c r="BJ85">
        <f t="shared" si="0"/>
        <v>0</v>
      </c>
      <c r="BK85">
        <f t="shared" si="0"/>
        <v>4</v>
      </c>
      <c r="BL85">
        <f t="shared" si="0"/>
        <v>25</v>
      </c>
      <c r="BM85">
        <f t="shared" si="0"/>
        <v>17</v>
      </c>
      <c r="BN85">
        <f t="shared" si="0"/>
        <v>4</v>
      </c>
      <c r="BO85">
        <f t="shared" si="0"/>
        <v>1</v>
      </c>
      <c r="BP85">
        <f t="shared" si="0"/>
        <v>0</v>
      </c>
      <c r="BQ85">
        <f t="shared" ref="BQ85:BW85" si="1">IFERROR(VLOOKUP($B85,$A$8:$BW$70,BQ88,FALSE),0)</f>
        <v>4</v>
      </c>
      <c r="BR85">
        <f t="shared" si="1"/>
        <v>0</v>
      </c>
      <c r="BS85">
        <f t="shared" si="1"/>
        <v>2</v>
      </c>
      <c r="BT85">
        <f t="shared" si="1"/>
        <v>30</v>
      </c>
      <c r="BU85">
        <f t="shared" si="1"/>
        <v>1</v>
      </c>
      <c r="BV85">
        <f t="shared" si="1"/>
        <v>0</v>
      </c>
      <c r="BW85">
        <f t="shared" si="1"/>
        <v>0</v>
      </c>
    </row>
    <row r="86" spans="1:75" x14ac:dyDescent="0.2">
      <c r="B86" s="52">
        <v>271403</v>
      </c>
      <c r="C86" t="s">
        <v>398</v>
      </c>
      <c r="D86">
        <f>IFERROR(VLOOKUP($B86,$A$8:$BW$70,D$88,FALSE),0)</f>
        <v>10</v>
      </c>
      <c r="E86">
        <f t="shared" ref="E86:BP86" si="2">IFERROR(VLOOKUP($B86,$A$8:$BW$70,E$88,FALSE),0)</f>
        <v>2.5420066600574498</v>
      </c>
      <c r="F86">
        <f t="shared" si="2"/>
        <v>29.9300784168055</v>
      </c>
      <c r="G86">
        <f t="shared" si="2"/>
        <v>0</v>
      </c>
      <c r="H86">
        <f t="shared" si="2"/>
        <v>0</v>
      </c>
      <c r="I86">
        <f t="shared" si="2"/>
        <v>2</v>
      </c>
      <c r="J86">
        <f t="shared" si="2"/>
        <v>2</v>
      </c>
      <c r="K86">
        <f t="shared" si="2"/>
        <v>1</v>
      </c>
      <c r="L86">
        <f t="shared" si="2"/>
        <v>2</v>
      </c>
      <c r="M86">
        <f t="shared" si="2"/>
        <v>3</v>
      </c>
      <c r="N86">
        <f t="shared" si="2"/>
        <v>0</v>
      </c>
      <c r="O86">
        <f t="shared" si="2"/>
        <v>0</v>
      </c>
      <c r="P86">
        <f t="shared" si="2"/>
        <v>8</v>
      </c>
      <c r="Q86">
        <f t="shared" si="2"/>
        <v>2</v>
      </c>
      <c r="R86">
        <f t="shared" si="2"/>
        <v>0</v>
      </c>
      <c r="S86">
        <f t="shared" si="2"/>
        <v>2</v>
      </c>
      <c r="T86">
        <f t="shared" si="2"/>
        <v>8</v>
      </c>
      <c r="U86">
        <f t="shared" si="2"/>
        <v>0</v>
      </c>
      <c r="V86">
        <f t="shared" si="2"/>
        <v>8</v>
      </c>
      <c r="W86">
        <f t="shared" si="2"/>
        <v>0</v>
      </c>
      <c r="X86">
        <f t="shared" si="2"/>
        <v>0</v>
      </c>
      <c r="Y86">
        <f t="shared" si="2"/>
        <v>5</v>
      </c>
      <c r="Z86">
        <f t="shared" si="2"/>
        <v>3</v>
      </c>
      <c r="AA86">
        <f t="shared" si="2"/>
        <v>0</v>
      </c>
      <c r="AB86">
        <f t="shared" si="2"/>
        <v>8</v>
      </c>
      <c r="AC86">
        <f t="shared" si="2"/>
        <v>2</v>
      </c>
      <c r="AD86">
        <f t="shared" si="2"/>
        <v>0</v>
      </c>
      <c r="AE86">
        <f t="shared" si="2"/>
        <v>0</v>
      </c>
      <c r="AF86">
        <f t="shared" si="2"/>
        <v>0</v>
      </c>
      <c r="AG86">
        <f t="shared" si="2"/>
        <v>0</v>
      </c>
      <c r="AH86">
        <f t="shared" si="2"/>
        <v>0</v>
      </c>
      <c r="AI86">
        <f t="shared" si="2"/>
        <v>5</v>
      </c>
      <c r="AJ86">
        <f t="shared" si="2"/>
        <v>0</v>
      </c>
      <c r="AK86">
        <f t="shared" si="2"/>
        <v>1</v>
      </c>
      <c r="AL86">
        <f t="shared" si="2"/>
        <v>2</v>
      </c>
      <c r="AM86">
        <f t="shared" si="2"/>
        <v>0</v>
      </c>
      <c r="AN86">
        <f t="shared" si="2"/>
        <v>2</v>
      </c>
      <c r="AO86">
        <f t="shared" si="2"/>
        <v>0</v>
      </c>
      <c r="AP86">
        <f t="shared" si="2"/>
        <v>1</v>
      </c>
      <c r="AQ86">
        <f t="shared" si="2"/>
        <v>0</v>
      </c>
      <c r="AR86">
        <f t="shared" si="2"/>
        <v>0</v>
      </c>
      <c r="AS86">
        <f t="shared" si="2"/>
        <v>1</v>
      </c>
      <c r="AT86">
        <f t="shared" si="2"/>
        <v>0</v>
      </c>
      <c r="AU86">
        <f t="shared" si="2"/>
        <v>3</v>
      </c>
      <c r="AV86">
        <f t="shared" si="2"/>
        <v>1</v>
      </c>
      <c r="AW86">
        <f t="shared" si="2"/>
        <v>0</v>
      </c>
      <c r="AX86">
        <f t="shared" si="2"/>
        <v>0</v>
      </c>
      <c r="AY86">
        <f t="shared" si="2"/>
        <v>1</v>
      </c>
      <c r="AZ86">
        <f t="shared" si="2"/>
        <v>1</v>
      </c>
      <c r="BA86">
        <f t="shared" si="2"/>
        <v>1</v>
      </c>
      <c r="BB86">
        <f t="shared" si="2"/>
        <v>1</v>
      </c>
      <c r="BC86">
        <f t="shared" si="2"/>
        <v>0</v>
      </c>
      <c r="BD86">
        <f t="shared" si="2"/>
        <v>1</v>
      </c>
      <c r="BE86">
        <f t="shared" si="2"/>
        <v>1</v>
      </c>
      <c r="BF86">
        <f t="shared" si="2"/>
        <v>2</v>
      </c>
      <c r="BG86">
        <f t="shared" si="2"/>
        <v>2</v>
      </c>
      <c r="BH86">
        <f t="shared" si="2"/>
        <v>2</v>
      </c>
      <c r="BI86">
        <f t="shared" si="2"/>
        <v>2</v>
      </c>
      <c r="BJ86">
        <f t="shared" si="2"/>
        <v>0</v>
      </c>
      <c r="BK86">
        <f t="shared" si="2"/>
        <v>2</v>
      </c>
      <c r="BL86">
        <f t="shared" si="2"/>
        <v>11</v>
      </c>
      <c r="BM86">
        <f t="shared" si="2"/>
        <v>1</v>
      </c>
      <c r="BN86">
        <f t="shared" si="2"/>
        <v>3</v>
      </c>
      <c r="BO86">
        <f t="shared" si="2"/>
        <v>0</v>
      </c>
      <c r="BP86">
        <f t="shared" si="2"/>
        <v>0</v>
      </c>
      <c r="BQ86">
        <f t="shared" ref="BQ86:BW86" si="3">IFERROR(VLOOKUP($B86,$A$8:$BW$70,BQ$88,FALSE),0)</f>
        <v>0</v>
      </c>
      <c r="BR86">
        <f t="shared" si="3"/>
        <v>0</v>
      </c>
      <c r="BS86">
        <f t="shared" si="3"/>
        <v>0</v>
      </c>
      <c r="BT86">
        <f t="shared" si="3"/>
        <v>10</v>
      </c>
      <c r="BU86">
        <f t="shared" si="3"/>
        <v>0</v>
      </c>
      <c r="BV86">
        <f t="shared" si="3"/>
        <v>0</v>
      </c>
      <c r="BW86">
        <f t="shared" si="3"/>
        <v>0</v>
      </c>
    </row>
    <row r="87" spans="1:75" x14ac:dyDescent="0.2">
      <c r="C87" t="s">
        <v>399</v>
      </c>
      <c r="D87">
        <f>SUM(D8:D83)</f>
        <v>128</v>
      </c>
      <c r="G87">
        <f t="shared" ref="G87:BR87" si="4">SUM(G8:G83)</f>
        <v>1</v>
      </c>
      <c r="H87">
        <f t="shared" si="4"/>
        <v>7</v>
      </c>
      <c r="I87">
        <f t="shared" si="4"/>
        <v>22</v>
      </c>
      <c r="J87">
        <f t="shared" si="4"/>
        <v>30</v>
      </c>
      <c r="K87">
        <f t="shared" si="4"/>
        <v>25</v>
      </c>
      <c r="L87">
        <f t="shared" si="4"/>
        <v>17</v>
      </c>
      <c r="M87">
        <f t="shared" si="4"/>
        <v>17</v>
      </c>
      <c r="N87">
        <f t="shared" si="4"/>
        <v>9</v>
      </c>
      <c r="O87">
        <f t="shared" si="4"/>
        <v>0</v>
      </c>
      <c r="P87">
        <f t="shared" si="4"/>
        <v>70</v>
      </c>
      <c r="Q87">
        <f t="shared" si="4"/>
        <v>58</v>
      </c>
      <c r="R87">
        <f t="shared" si="4"/>
        <v>0</v>
      </c>
      <c r="S87">
        <f t="shared" si="4"/>
        <v>29</v>
      </c>
      <c r="T87">
        <f t="shared" si="4"/>
        <v>28</v>
      </c>
      <c r="U87">
        <f t="shared" si="4"/>
        <v>0</v>
      </c>
      <c r="V87">
        <f t="shared" si="4"/>
        <v>28</v>
      </c>
      <c r="W87">
        <f t="shared" si="4"/>
        <v>0</v>
      </c>
      <c r="X87">
        <f t="shared" si="4"/>
        <v>3</v>
      </c>
      <c r="Y87">
        <f t="shared" si="4"/>
        <v>16</v>
      </c>
      <c r="Z87">
        <f t="shared" si="4"/>
        <v>9</v>
      </c>
      <c r="AA87">
        <f t="shared" si="4"/>
        <v>0</v>
      </c>
      <c r="AB87">
        <f t="shared" si="4"/>
        <v>31</v>
      </c>
      <c r="AC87">
        <f t="shared" si="4"/>
        <v>5</v>
      </c>
      <c r="AD87">
        <f t="shared" si="4"/>
        <v>2</v>
      </c>
      <c r="AE87">
        <f t="shared" si="4"/>
        <v>3</v>
      </c>
      <c r="AF87">
        <f t="shared" si="4"/>
        <v>1</v>
      </c>
      <c r="AG87">
        <f t="shared" si="4"/>
        <v>15</v>
      </c>
      <c r="AH87">
        <f t="shared" si="4"/>
        <v>0</v>
      </c>
      <c r="AI87">
        <f t="shared" si="4"/>
        <v>35</v>
      </c>
      <c r="AJ87">
        <f t="shared" si="4"/>
        <v>0</v>
      </c>
      <c r="AK87">
        <f t="shared" si="4"/>
        <v>4</v>
      </c>
      <c r="AL87">
        <f t="shared" si="4"/>
        <v>13</v>
      </c>
      <c r="AM87">
        <f t="shared" si="4"/>
        <v>2</v>
      </c>
      <c r="AN87">
        <f t="shared" si="4"/>
        <v>3</v>
      </c>
      <c r="AO87">
        <f t="shared" si="4"/>
        <v>0</v>
      </c>
      <c r="AP87">
        <f t="shared" si="4"/>
        <v>13</v>
      </c>
      <c r="AQ87">
        <f t="shared" si="4"/>
        <v>13</v>
      </c>
      <c r="AR87">
        <f t="shared" si="4"/>
        <v>6</v>
      </c>
      <c r="AS87">
        <f t="shared" si="4"/>
        <v>9</v>
      </c>
      <c r="AT87">
        <f t="shared" si="4"/>
        <v>4</v>
      </c>
      <c r="AU87">
        <f t="shared" si="4"/>
        <v>11</v>
      </c>
      <c r="AV87">
        <f t="shared" si="4"/>
        <v>7</v>
      </c>
      <c r="AW87">
        <f t="shared" si="4"/>
        <v>6</v>
      </c>
      <c r="AX87">
        <f t="shared" si="4"/>
        <v>8</v>
      </c>
      <c r="AY87">
        <f t="shared" si="4"/>
        <v>3</v>
      </c>
      <c r="AZ87">
        <f t="shared" si="4"/>
        <v>14</v>
      </c>
      <c r="BA87">
        <f t="shared" si="4"/>
        <v>5</v>
      </c>
      <c r="BB87">
        <f t="shared" si="4"/>
        <v>29</v>
      </c>
      <c r="BC87">
        <f t="shared" si="4"/>
        <v>16</v>
      </c>
      <c r="BD87">
        <f t="shared" si="4"/>
        <v>20</v>
      </c>
      <c r="BE87">
        <f t="shared" si="4"/>
        <v>17</v>
      </c>
      <c r="BF87">
        <f t="shared" si="4"/>
        <v>23</v>
      </c>
      <c r="BG87">
        <f t="shared" si="4"/>
        <v>16</v>
      </c>
      <c r="BH87">
        <f t="shared" si="4"/>
        <v>18</v>
      </c>
      <c r="BI87">
        <f t="shared" si="4"/>
        <v>17</v>
      </c>
      <c r="BJ87">
        <f t="shared" si="4"/>
        <v>1</v>
      </c>
      <c r="BK87">
        <f t="shared" si="4"/>
        <v>12</v>
      </c>
      <c r="BL87">
        <f t="shared" si="4"/>
        <v>41</v>
      </c>
      <c r="BM87">
        <f t="shared" si="4"/>
        <v>29</v>
      </c>
      <c r="BN87">
        <f t="shared" si="4"/>
        <v>8</v>
      </c>
      <c r="BO87">
        <f t="shared" si="4"/>
        <v>1</v>
      </c>
      <c r="BP87">
        <f t="shared" si="4"/>
        <v>0</v>
      </c>
      <c r="BQ87">
        <f t="shared" si="4"/>
        <v>5</v>
      </c>
      <c r="BR87">
        <f t="shared" si="4"/>
        <v>1</v>
      </c>
      <c r="BS87">
        <f t="shared" ref="BS87:BW87" si="5">SUM(BS8:BS83)</f>
        <v>5</v>
      </c>
      <c r="BT87">
        <f t="shared" si="5"/>
        <v>51</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85</v>
      </c>
      <c r="E90">
        <v>2.01067835793339</v>
      </c>
      <c r="F90">
        <v>23.6741161498609</v>
      </c>
      <c r="G90">
        <v>1</v>
      </c>
      <c r="H90">
        <v>6</v>
      </c>
      <c r="I90">
        <v>15</v>
      </c>
      <c r="J90">
        <v>19</v>
      </c>
      <c r="K90">
        <v>16</v>
      </c>
      <c r="L90">
        <v>10</v>
      </c>
      <c r="M90">
        <v>12</v>
      </c>
      <c r="N90">
        <v>6</v>
      </c>
      <c r="O90">
        <v>0</v>
      </c>
      <c r="P90">
        <v>48</v>
      </c>
      <c r="Q90">
        <v>37</v>
      </c>
      <c r="R90">
        <v>0</v>
      </c>
      <c r="S90">
        <v>38</v>
      </c>
      <c r="T90">
        <v>47</v>
      </c>
      <c r="U90">
        <v>2</v>
      </c>
      <c r="V90">
        <v>45</v>
      </c>
      <c r="W90">
        <v>0</v>
      </c>
      <c r="X90">
        <v>5</v>
      </c>
      <c r="Y90">
        <v>27</v>
      </c>
      <c r="Z90">
        <v>13</v>
      </c>
      <c r="AA90">
        <v>0</v>
      </c>
      <c r="AB90">
        <v>47</v>
      </c>
      <c r="AC90">
        <v>5</v>
      </c>
      <c r="AD90">
        <v>4</v>
      </c>
      <c r="AE90">
        <v>6</v>
      </c>
      <c r="AF90">
        <v>2</v>
      </c>
      <c r="AG90">
        <v>21</v>
      </c>
      <c r="AH90">
        <v>0</v>
      </c>
      <c r="AI90">
        <v>55</v>
      </c>
      <c r="AJ90">
        <v>0</v>
      </c>
      <c r="AK90">
        <v>7</v>
      </c>
      <c r="AL90">
        <v>17</v>
      </c>
      <c r="AM90">
        <v>3</v>
      </c>
      <c r="AN90">
        <v>3</v>
      </c>
      <c r="AO90">
        <v>0</v>
      </c>
      <c r="AP90">
        <v>9</v>
      </c>
      <c r="AQ90">
        <v>7</v>
      </c>
      <c r="AR90">
        <v>4</v>
      </c>
      <c r="AS90">
        <v>6</v>
      </c>
      <c r="AT90">
        <v>4</v>
      </c>
      <c r="AU90">
        <v>6</v>
      </c>
      <c r="AV90">
        <v>5</v>
      </c>
      <c r="AW90">
        <v>5</v>
      </c>
      <c r="AX90">
        <v>5</v>
      </c>
      <c r="AY90">
        <v>2</v>
      </c>
      <c r="AZ90">
        <v>10</v>
      </c>
      <c r="BA90">
        <v>3</v>
      </c>
      <c r="BB90">
        <v>19</v>
      </c>
      <c r="BC90">
        <v>9</v>
      </c>
      <c r="BD90">
        <v>12</v>
      </c>
      <c r="BE90">
        <v>10</v>
      </c>
      <c r="BF90">
        <v>18</v>
      </c>
      <c r="BG90">
        <v>11</v>
      </c>
      <c r="BH90">
        <v>13</v>
      </c>
      <c r="BI90">
        <v>11</v>
      </c>
      <c r="BJ90">
        <v>1</v>
      </c>
      <c r="BK90">
        <v>21</v>
      </c>
      <c r="BL90">
        <v>58</v>
      </c>
      <c r="BM90">
        <v>36</v>
      </c>
      <c r="BN90">
        <v>14</v>
      </c>
      <c r="BO90">
        <v>2</v>
      </c>
      <c r="BP90">
        <v>2</v>
      </c>
      <c r="BQ90">
        <v>8</v>
      </c>
      <c r="BR90">
        <v>1</v>
      </c>
      <c r="BS90">
        <v>12</v>
      </c>
      <c r="BT90">
        <v>72</v>
      </c>
      <c r="BU90">
        <v>1</v>
      </c>
      <c r="BV90">
        <v>0</v>
      </c>
    </row>
    <row r="91" spans="1:75" x14ac:dyDescent="0.2">
      <c r="B91" t="s">
        <v>513</v>
      </c>
    </row>
    <row r="92" spans="1:75" x14ac:dyDescent="0.2">
      <c r="D92">
        <f>D87-D85-D86</f>
        <v>85</v>
      </c>
    </row>
    <row r="100" spans="1:6" s="147" customFormat="1" x14ac:dyDescent="0.2"/>
    <row r="101" spans="1:6" x14ac:dyDescent="0.2">
      <c r="A101" s="52">
        <v>271004</v>
      </c>
      <c r="B101" s="52" t="s">
        <v>172</v>
      </c>
      <c r="C101" s="52" t="s">
        <v>468</v>
      </c>
      <c r="D101" s="52">
        <v>32</v>
      </c>
      <c r="E101" s="52">
        <v>2.4179118912906801</v>
      </c>
      <c r="F101" s="52">
        <v>28.468962591003201</v>
      </c>
    </row>
    <row r="102" spans="1:6" x14ac:dyDescent="0.2">
      <c r="A102" s="52">
        <v>271021</v>
      </c>
      <c r="B102" s="52" t="s">
        <v>468</v>
      </c>
      <c r="C102" s="52" t="s">
        <v>612</v>
      </c>
      <c r="D102" s="52">
        <v>2</v>
      </c>
      <c r="E102" s="52">
        <v>3.9675454779900399</v>
      </c>
      <c r="F102" s="52">
        <v>46.714648369882703</v>
      </c>
    </row>
    <row r="103" spans="1:6" x14ac:dyDescent="0.2">
      <c r="A103" s="52">
        <v>271063</v>
      </c>
      <c r="B103" s="52" t="s">
        <v>468</v>
      </c>
      <c r="C103" s="52" t="s">
        <v>615</v>
      </c>
      <c r="D103" s="52">
        <v>3</v>
      </c>
      <c r="E103" s="52">
        <v>6.1484229295185804</v>
      </c>
      <c r="F103" s="52">
        <v>72.392721589492893</v>
      </c>
    </row>
    <row r="104" spans="1:6" x14ac:dyDescent="0.2">
      <c r="A104" s="52">
        <v>271071</v>
      </c>
      <c r="B104" s="52" t="s">
        <v>468</v>
      </c>
      <c r="C104" s="52" t="s">
        <v>616</v>
      </c>
      <c r="D104" s="52">
        <v>2</v>
      </c>
      <c r="E104" s="52">
        <v>5.1390102266303499</v>
      </c>
      <c r="F104" s="52">
        <v>60.5077010554864</v>
      </c>
    </row>
    <row r="105" spans="1:6" x14ac:dyDescent="0.2">
      <c r="A105" s="52">
        <v>271098</v>
      </c>
      <c r="B105" s="52" t="s">
        <v>468</v>
      </c>
      <c r="C105" s="52" t="s">
        <v>644</v>
      </c>
      <c r="D105" s="52">
        <v>2</v>
      </c>
      <c r="E105" s="52">
        <v>5.3854646309610397</v>
      </c>
      <c r="F105" s="52">
        <v>63.409502912928303</v>
      </c>
    </row>
    <row r="106" spans="1:6" x14ac:dyDescent="0.2">
      <c r="A106" s="52">
        <v>271136</v>
      </c>
      <c r="B106" s="52" t="s">
        <v>468</v>
      </c>
      <c r="C106" s="52" t="s">
        <v>619</v>
      </c>
      <c r="D106" s="52">
        <v>3</v>
      </c>
      <c r="E106" s="52">
        <v>6.2438861947676196</v>
      </c>
      <c r="F106" s="52">
        <v>73.516724551296207</v>
      </c>
    </row>
    <row r="107" spans="1:6" x14ac:dyDescent="0.2">
      <c r="A107" s="52">
        <v>271144</v>
      </c>
      <c r="B107" s="52" t="s">
        <v>468</v>
      </c>
      <c r="C107" s="52" t="s">
        <v>620</v>
      </c>
      <c r="D107" s="52">
        <v>2</v>
      </c>
      <c r="E107" s="52">
        <v>2.36666785000059</v>
      </c>
      <c r="F107" s="52">
        <v>27.865605330652102</v>
      </c>
    </row>
    <row r="108" spans="1:6" x14ac:dyDescent="0.2">
      <c r="A108" s="52">
        <v>271161</v>
      </c>
      <c r="B108" s="52" t="s">
        <v>468</v>
      </c>
      <c r="C108" s="52" t="s">
        <v>622</v>
      </c>
      <c r="D108" s="52">
        <v>2</v>
      </c>
      <c r="E108" s="52">
        <v>3.2953272259935402</v>
      </c>
      <c r="F108" s="52">
        <v>38.799820564117503</v>
      </c>
    </row>
    <row r="109" spans="1:6" x14ac:dyDescent="0.2">
      <c r="A109" s="52">
        <v>271187</v>
      </c>
      <c r="B109" s="52" t="s">
        <v>468</v>
      </c>
      <c r="C109" s="52" t="s">
        <v>624</v>
      </c>
      <c r="D109" s="52">
        <v>3</v>
      </c>
      <c r="E109" s="52">
        <v>3.6974955630053201</v>
      </c>
      <c r="F109" s="52">
        <v>43.5350284031272</v>
      </c>
    </row>
    <row r="110" spans="1:6" x14ac:dyDescent="0.2">
      <c r="A110" s="52">
        <v>271209</v>
      </c>
      <c r="B110" s="52" t="s">
        <v>468</v>
      </c>
      <c r="C110" s="52" t="s">
        <v>625</v>
      </c>
      <c r="D110" s="52">
        <v>2</v>
      </c>
      <c r="E110" s="52">
        <v>2.80516711783104</v>
      </c>
      <c r="F110" s="52">
        <v>33.028580580913903</v>
      </c>
    </row>
    <row r="111" spans="1:6" x14ac:dyDescent="0.2">
      <c r="A111" s="52">
        <v>271225</v>
      </c>
      <c r="B111" s="52" t="s">
        <v>468</v>
      </c>
      <c r="C111" s="52" t="s">
        <v>627</v>
      </c>
      <c r="D111" s="52">
        <v>1</v>
      </c>
      <c r="E111" s="52">
        <v>1.6462260268334801</v>
      </c>
      <c r="F111" s="52">
        <v>19.382983864329699</v>
      </c>
    </row>
    <row r="112" spans="1:6" x14ac:dyDescent="0.2">
      <c r="A112" s="52">
        <v>271233</v>
      </c>
      <c r="B112" s="52" t="s">
        <v>468</v>
      </c>
      <c r="C112" s="52" t="s">
        <v>628</v>
      </c>
      <c r="D112" s="52">
        <v>3</v>
      </c>
      <c r="E112" s="52">
        <v>3.3511689994526401</v>
      </c>
      <c r="F112" s="52">
        <v>39.457312412910099</v>
      </c>
    </row>
    <row r="113" spans="1:6" x14ac:dyDescent="0.2">
      <c r="A113" s="52">
        <v>271268</v>
      </c>
      <c r="B113" s="52" t="s">
        <v>468</v>
      </c>
      <c r="C113" s="52" t="s">
        <v>630</v>
      </c>
      <c r="D113" s="52">
        <v>2</v>
      </c>
      <c r="E113" s="52">
        <v>2.1886148256768299</v>
      </c>
      <c r="F113" s="52">
        <v>25.7691745603885</v>
      </c>
    </row>
    <row r="114" spans="1:6" x14ac:dyDescent="0.2">
      <c r="A114" s="52">
        <v>271276</v>
      </c>
      <c r="B114" s="52" t="s">
        <v>468</v>
      </c>
      <c r="C114" s="52" t="s">
        <v>641</v>
      </c>
      <c r="D114" s="52">
        <v>2</v>
      </c>
      <c r="E114" s="52">
        <v>3.06856713257744</v>
      </c>
      <c r="F114" s="52">
        <v>36.129903335186</v>
      </c>
    </row>
    <row r="115" spans="1:6" x14ac:dyDescent="0.2">
      <c r="A115" s="52">
        <v>271284</v>
      </c>
      <c r="B115" s="52" t="s">
        <v>468</v>
      </c>
      <c r="C115" s="52" t="s">
        <v>631</v>
      </c>
      <c r="D115" s="52">
        <v>3</v>
      </c>
      <c r="E115" s="52">
        <v>5.90632567479771</v>
      </c>
      <c r="F115" s="52">
        <v>69.542221654876201</v>
      </c>
    </row>
    <row r="116" spans="1:6" x14ac:dyDescent="0.2">
      <c r="A116" s="52">
        <v>271403</v>
      </c>
      <c r="B116" s="52" t="s">
        <v>173</v>
      </c>
      <c r="C116" s="52" t="s">
        <v>468</v>
      </c>
      <c r="D116" s="52">
        <v>7</v>
      </c>
      <c r="E116" s="52">
        <v>1.7684895583323601</v>
      </c>
      <c r="F116" s="52">
        <v>20.8225383481069</v>
      </c>
    </row>
    <row r="117" spans="1:6" x14ac:dyDescent="0.2">
      <c r="A117" s="52">
        <v>271411</v>
      </c>
      <c r="B117" s="52" t="s">
        <v>468</v>
      </c>
      <c r="C117" s="52" t="s">
        <v>632</v>
      </c>
      <c r="D117" s="52">
        <v>1</v>
      </c>
      <c r="E117" s="52">
        <v>1.39308749982586</v>
      </c>
      <c r="F117" s="52">
        <v>16.402481852788402</v>
      </c>
    </row>
    <row r="118" spans="1:6" x14ac:dyDescent="0.2">
      <c r="A118" s="52">
        <v>271420</v>
      </c>
      <c r="B118" s="52" t="s">
        <v>468</v>
      </c>
      <c r="C118" s="52" t="s">
        <v>642</v>
      </c>
      <c r="D118" s="52">
        <v>2</v>
      </c>
      <c r="E118" s="52">
        <v>3.4019391052900199</v>
      </c>
      <c r="F118" s="52">
        <v>40.0550894655115</v>
      </c>
    </row>
    <row r="119" spans="1:6" x14ac:dyDescent="0.2">
      <c r="A119" s="52">
        <v>271438</v>
      </c>
      <c r="B119" s="52" t="s">
        <v>468</v>
      </c>
      <c r="C119" s="52" t="s">
        <v>633</v>
      </c>
      <c r="D119" s="52">
        <v>1</v>
      </c>
      <c r="E119" s="52">
        <v>2.4329124394813002</v>
      </c>
      <c r="F119" s="52">
        <v>28.6455819487315</v>
      </c>
    </row>
    <row r="120" spans="1:6" x14ac:dyDescent="0.2">
      <c r="A120" s="52">
        <v>271446</v>
      </c>
      <c r="B120" s="52" t="s">
        <v>468</v>
      </c>
      <c r="C120" s="52" t="s">
        <v>634</v>
      </c>
      <c r="D120" s="52">
        <v>1</v>
      </c>
      <c r="E120" s="52">
        <v>1.5161852778409499</v>
      </c>
      <c r="F120" s="52">
        <v>17.851858916514399</v>
      </c>
    </row>
    <row r="121" spans="1:6" x14ac:dyDescent="0.2">
      <c r="A121" s="52">
        <v>271454</v>
      </c>
      <c r="B121" s="52" t="s">
        <v>468</v>
      </c>
      <c r="C121" s="52" t="s">
        <v>635</v>
      </c>
      <c r="D121" s="52">
        <v>1</v>
      </c>
      <c r="E121" s="52">
        <v>1.54983494257862</v>
      </c>
      <c r="F121" s="52">
        <v>18.248056581974001</v>
      </c>
    </row>
    <row r="122" spans="1:6" x14ac:dyDescent="0.2">
      <c r="A122" s="52">
        <v>271462</v>
      </c>
      <c r="B122" s="52" t="s">
        <v>468</v>
      </c>
      <c r="C122" s="52" t="s">
        <v>636</v>
      </c>
      <c r="D122" s="52">
        <v>1</v>
      </c>
      <c r="E122" s="52">
        <v>1.33063657653822</v>
      </c>
      <c r="F122" s="52">
        <v>15.6671725947242</v>
      </c>
    </row>
    <row r="123" spans="1:6" x14ac:dyDescent="0.2">
      <c r="A123" s="52">
        <v>272027</v>
      </c>
      <c r="B123" s="52" t="s">
        <v>253</v>
      </c>
      <c r="C123" s="52" t="s">
        <v>468</v>
      </c>
      <c r="D123" s="52">
        <v>1</v>
      </c>
      <c r="E123" s="52">
        <v>1.0921322790616399</v>
      </c>
      <c r="F123" s="52">
        <v>12.8589768341129</v>
      </c>
    </row>
    <row r="124" spans="1:6" x14ac:dyDescent="0.2">
      <c r="A124" s="52">
        <v>272035</v>
      </c>
      <c r="B124" s="52" t="s">
        <v>174</v>
      </c>
      <c r="C124" s="52" t="s">
        <v>468</v>
      </c>
      <c r="D124" s="52">
        <v>4</v>
      </c>
      <c r="E124" s="52">
        <v>2.0590748576664502</v>
      </c>
      <c r="F124" s="52">
        <v>24.2439459047824</v>
      </c>
    </row>
    <row r="125" spans="1:6" x14ac:dyDescent="0.2">
      <c r="A125" s="52">
        <v>272051</v>
      </c>
      <c r="B125" s="52" t="s">
        <v>176</v>
      </c>
      <c r="C125" s="52" t="s">
        <v>468</v>
      </c>
      <c r="D125" s="52">
        <v>2</v>
      </c>
      <c r="E125" s="52">
        <v>1.10447810648273</v>
      </c>
      <c r="F125" s="52">
        <v>13.004338995683799</v>
      </c>
    </row>
    <row r="126" spans="1:6" x14ac:dyDescent="0.2">
      <c r="A126" s="52">
        <v>272078</v>
      </c>
      <c r="B126" s="52" t="s">
        <v>177</v>
      </c>
      <c r="C126" s="52" t="s">
        <v>468</v>
      </c>
      <c r="D126" s="52">
        <v>5</v>
      </c>
      <c r="E126" s="52">
        <v>2.9909136044696201</v>
      </c>
      <c r="F126" s="52">
        <v>35.215595665529399</v>
      </c>
    </row>
    <row r="127" spans="1:6" x14ac:dyDescent="0.2">
      <c r="A127" s="52">
        <v>272094</v>
      </c>
      <c r="B127" s="52" t="s">
        <v>179</v>
      </c>
      <c r="C127" s="52" t="s">
        <v>468</v>
      </c>
      <c r="D127" s="52">
        <v>2</v>
      </c>
      <c r="E127" s="52">
        <v>2.8889209880109799</v>
      </c>
      <c r="F127" s="52">
        <v>34.0147148588389</v>
      </c>
    </row>
    <row r="128" spans="1:6" x14ac:dyDescent="0.2">
      <c r="A128" s="52">
        <v>272108</v>
      </c>
      <c r="B128" s="52" t="s">
        <v>180</v>
      </c>
      <c r="C128" s="52" t="s">
        <v>468</v>
      </c>
      <c r="D128" s="52">
        <v>3</v>
      </c>
      <c r="E128" s="52">
        <v>1.5738613113412401</v>
      </c>
      <c r="F128" s="52">
        <v>18.530947698050099</v>
      </c>
    </row>
    <row r="129" spans="1:6" x14ac:dyDescent="0.2">
      <c r="A129" s="52">
        <v>272116</v>
      </c>
      <c r="B129" s="52" t="s">
        <v>181</v>
      </c>
      <c r="C129" s="52" t="s">
        <v>468</v>
      </c>
      <c r="D129" s="52">
        <v>2</v>
      </c>
      <c r="E129" s="52">
        <v>1.45961962312621</v>
      </c>
      <c r="F129" s="52">
        <v>17.185843949711899</v>
      </c>
    </row>
    <row r="130" spans="1:6" x14ac:dyDescent="0.2">
      <c r="A130" s="52">
        <v>272124</v>
      </c>
      <c r="B130" s="52" t="s">
        <v>182</v>
      </c>
      <c r="C130" s="52" t="s">
        <v>468</v>
      </c>
      <c r="D130" s="52">
        <v>4</v>
      </c>
      <c r="E130" s="52">
        <v>3.1781344350866001</v>
      </c>
      <c r="F130" s="52">
        <v>37.419969961503597</v>
      </c>
    </row>
    <row r="131" spans="1:6" x14ac:dyDescent="0.2">
      <c r="A131" s="52">
        <v>272132</v>
      </c>
      <c r="B131" s="52" t="s">
        <v>183</v>
      </c>
      <c r="C131" s="52" t="s">
        <v>468</v>
      </c>
      <c r="D131" s="52">
        <v>1</v>
      </c>
      <c r="E131" s="52">
        <v>2.10859251449657</v>
      </c>
      <c r="F131" s="52">
        <v>24.8269763803629</v>
      </c>
    </row>
    <row r="132" spans="1:6" x14ac:dyDescent="0.2">
      <c r="A132" s="52">
        <v>272159</v>
      </c>
      <c r="B132" s="52" t="s">
        <v>184</v>
      </c>
      <c r="C132" s="52" t="s">
        <v>468</v>
      </c>
      <c r="D132" s="52">
        <v>2</v>
      </c>
      <c r="E132" s="52">
        <v>1.80764815936226</v>
      </c>
      <c r="F132" s="52">
        <v>21.283599295717</v>
      </c>
    </row>
    <row r="133" spans="1:6" x14ac:dyDescent="0.2">
      <c r="A133" s="52">
        <v>272167</v>
      </c>
      <c r="B133" s="52" t="s">
        <v>185</v>
      </c>
      <c r="C133" s="52" t="s">
        <v>468</v>
      </c>
      <c r="D133" s="52">
        <v>2</v>
      </c>
      <c r="E133" s="52">
        <v>4.1707505265572502</v>
      </c>
      <c r="F133" s="52">
        <v>49.107223941722502</v>
      </c>
    </row>
    <row r="134" spans="1:6" x14ac:dyDescent="0.2">
      <c r="A134" s="52">
        <v>272175</v>
      </c>
      <c r="B134" s="52" t="s">
        <v>186</v>
      </c>
      <c r="C134" s="52" t="s">
        <v>468</v>
      </c>
      <c r="D134" s="52">
        <v>2</v>
      </c>
      <c r="E134" s="52">
        <v>3.52640394957242</v>
      </c>
      <c r="F134" s="52">
        <v>41.520562632062401</v>
      </c>
    </row>
    <row r="135" spans="1:6" x14ac:dyDescent="0.2">
      <c r="A135" s="52">
        <v>272183</v>
      </c>
      <c r="B135" s="52" t="s">
        <v>187</v>
      </c>
      <c r="C135" s="52" t="s">
        <v>468</v>
      </c>
      <c r="D135" s="52">
        <v>1</v>
      </c>
      <c r="E135" s="52">
        <v>1.73448503139418</v>
      </c>
      <c r="F135" s="52">
        <v>20.422162466415301</v>
      </c>
    </row>
    <row r="136" spans="1:6" x14ac:dyDescent="0.2">
      <c r="A136" s="52">
        <v>272191</v>
      </c>
      <c r="B136" s="52" t="s">
        <v>278</v>
      </c>
      <c r="C136" s="52" t="s">
        <v>468</v>
      </c>
      <c r="D136" s="52">
        <v>1</v>
      </c>
      <c r="E136" s="52">
        <v>1.12018460642314</v>
      </c>
      <c r="F136" s="52">
        <v>13.1892703659499</v>
      </c>
    </row>
    <row r="137" spans="1:6" x14ac:dyDescent="0.2">
      <c r="A137" s="52">
        <v>272205</v>
      </c>
      <c r="B137" s="52" t="s">
        <v>188</v>
      </c>
      <c r="C137" s="52" t="s">
        <v>468</v>
      </c>
      <c r="D137" s="52">
        <v>1</v>
      </c>
      <c r="E137" s="52">
        <v>1.50394032364796</v>
      </c>
      <c r="F137" s="52">
        <v>17.707684455854999</v>
      </c>
    </row>
    <row r="138" spans="1:6" x14ac:dyDescent="0.2">
      <c r="A138" s="52">
        <v>272230</v>
      </c>
      <c r="B138" s="52" t="s">
        <v>171</v>
      </c>
      <c r="C138" s="52" t="s">
        <v>468</v>
      </c>
      <c r="D138" s="52">
        <v>2</v>
      </c>
      <c r="E138" s="52">
        <v>3.4116302475137701</v>
      </c>
      <c r="F138" s="52">
        <v>40.169194849759002</v>
      </c>
    </row>
    <row r="139" spans="1:6" x14ac:dyDescent="0.2">
      <c r="A139" s="52">
        <v>272248</v>
      </c>
      <c r="B139" s="52" t="s">
        <v>190</v>
      </c>
      <c r="C139" s="52" t="s">
        <v>468</v>
      </c>
      <c r="D139" s="52">
        <v>1</v>
      </c>
      <c r="E139" s="52">
        <v>2.3301875801001999</v>
      </c>
      <c r="F139" s="52">
        <v>27.436079572147499</v>
      </c>
    </row>
    <row r="140" spans="1:6" x14ac:dyDescent="0.2">
      <c r="A140" s="52">
        <v>272272</v>
      </c>
      <c r="B140" s="52" t="s">
        <v>193</v>
      </c>
      <c r="C140" s="52" t="s">
        <v>468</v>
      </c>
      <c r="D140" s="52">
        <v>11</v>
      </c>
      <c r="E140" s="52">
        <v>4.6903515205266801</v>
      </c>
      <c r="F140" s="52">
        <v>55.225106612652901</v>
      </c>
    </row>
    <row r="141" spans="1:6" x14ac:dyDescent="0.2">
      <c r="A141" s="52">
        <v>272281</v>
      </c>
      <c r="B141" s="52" t="s">
        <v>194</v>
      </c>
      <c r="C141" s="52" t="s">
        <v>468</v>
      </c>
      <c r="D141" s="52">
        <v>1</v>
      </c>
      <c r="E141" s="52">
        <v>3.4365442111412801</v>
      </c>
      <c r="F141" s="52">
        <v>40.462536679566597</v>
      </c>
    </row>
    <row r="142" spans="1:6" x14ac:dyDescent="0.2">
      <c r="A142" s="52">
        <v>272329</v>
      </c>
      <c r="B142" s="52" t="s">
        <v>198</v>
      </c>
      <c r="C142" s="52" t="s">
        <v>468</v>
      </c>
      <c r="D142" s="52">
        <v>1</v>
      </c>
      <c r="E142" s="52">
        <v>4.0083373416706696</v>
      </c>
      <c r="F142" s="52">
        <v>47.194939668057899</v>
      </c>
    </row>
    <row r="143" spans="1:6" x14ac:dyDescent="0.2">
      <c r="A143" s="52">
        <v>273414</v>
      </c>
      <c r="B143" s="52" t="s">
        <v>649</v>
      </c>
      <c r="C143" s="52" t="s">
        <v>468</v>
      </c>
      <c r="D143" s="52">
        <v>1</v>
      </c>
      <c r="E143" s="52">
        <v>12.3152709359606</v>
      </c>
      <c r="F143" s="52">
        <v>145.00238360082599</v>
      </c>
    </row>
    <row r="178" spans="1:6" x14ac:dyDescent="0.2">
      <c r="B178">
        <v>271004</v>
      </c>
      <c r="C178" t="s">
        <v>249</v>
      </c>
      <c r="D178">
        <v>32</v>
      </c>
      <c r="E178">
        <v>2.4179118912906801</v>
      </c>
      <c r="F178">
        <v>28.468962591003201</v>
      </c>
    </row>
    <row r="179" spans="1:6" x14ac:dyDescent="0.2">
      <c r="B179">
        <v>271403</v>
      </c>
      <c r="C179" t="s">
        <v>251</v>
      </c>
      <c r="D179">
        <v>7</v>
      </c>
      <c r="E179">
        <v>1.7684895583323601</v>
      </c>
      <c r="F179">
        <v>20.8225383481069</v>
      </c>
    </row>
    <row r="180" spans="1:6" x14ac:dyDescent="0.2">
      <c r="B180" s="52"/>
      <c r="C180" t="s">
        <v>399</v>
      </c>
      <c r="D180">
        <v>128</v>
      </c>
    </row>
    <row r="181" spans="1:6" x14ac:dyDescent="0.2">
      <c r="A181">
        <v>1</v>
      </c>
      <c r="B181" s="52">
        <v>2</v>
      </c>
      <c r="C181">
        <v>3</v>
      </c>
      <c r="D181">
        <v>4</v>
      </c>
      <c r="E181">
        <v>5</v>
      </c>
      <c r="F181">
        <v>6</v>
      </c>
    </row>
    <row r="183" spans="1:6" x14ac:dyDescent="0.2">
      <c r="A183">
        <v>270000</v>
      </c>
      <c r="B183" t="s">
        <v>313</v>
      </c>
      <c r="C183" t="s">
        <v>409</v>
      </c>
      <c r="D183">
        <v>89</v>
      </c>
      <c r="E183">
        <v>2.1001205327604602</v>
      </c>
      <c r="F183">
        <v>24.727225627663501</v>
      </c>
    </row>
  </sheetData>
  <phoneticPr fontId="17"/>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""&amp;市町村別自殺者集計表!Q7&amp;市町村別自殺者集計表!R7&amp;"年3月暫定値"</f>
        <v>令和5年3月暫定値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令和5年3月暫定値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令和5年3月暫定値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361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14</v>
      </c>
      <c r="E8" s="52">
        <v>0.98992678784313304</v>
      </c>
      <c r="F8" s="52">
        <v>11.655589598798199</v>
      </c>
      <c r="G8" s="52">
        <v>0</v>
      </c>
      <c r="H8" s="52">
        <v>2</v>
      </c>
      <c r="I8" s="52">
        <v>1</v>
      </c>
      <c r="J8" s="52">
        <v>2</v>
      </c>
      <c r="K8" s="52">
        <v>6</v>
      </c>
      <c r="L8" s="52">
        <v>0</v>
      </c>
      <c r="M8" s="52">
        <v>2</v>
      </c>
      <c r="N8" s="52">
        <v>1</v>
      </c>
      <c r="O8" s="52">
        <v>0</v>
      </c>
      <c r="P8" s="52">
        <v>6</v>
      </c>
      <c r="Q8" s="52">
        <v>8</v>
      </c>
      <c r="R8" s="52">
        <v>0</v>
      </c>
      <c r="S8" s="52">
        <v>2</v>
      </c>
      <c r="T8" s="52">
        <v>10</v>
      </c>
      <c r="U8" s="52">
        <v>0</v>
      </c>
      <c r="V8" s="52">
        <v>10</v>
      </c>
      <c r="W8" s="52">
        <v>4</v>
      </c>
      <c r="X8" s="52">
        <v>1</v>
      </c>
      <c r="Y8" s="52">
        <v>5</v>
      </c>
      <c r="Z8" s="52">
        <v>0</v>
      </c>
      <c r="AA8" s="52">
        <v>2</v>
      </c>
      <c r="AB8" s="52">
        <v>13</v>
      </c>
      <c r="AC8" s="52">
        <v>0</v>
      </c>
      <c r="AD8" s="52">
        <v>0</v>
      </c>
      <c r="AE8" s="52">
        <v>0</v>
      </c>
      <c r="AF8" s="52">
        <v>0</v>
      </c>
      <c r="AG8" s="52">
        <v>1</v>
      </c>
      <c r="AH8" s="52">
        <v>0</v>
      </c>
      <c r="AI8" s="52">
        <v>7</v>
      </c>
      <c r="AJ8" s="52">
        <v>0</v>
      </c>
      <c r="AK8" s="52">
        <v>0</v>
      </c>
      <c r="AL8" s="52">
        <v>5</v>
      </c>
      <c r="AM8" s="52">
        <v>1</v>
      </c>
      <c r="AN8" s="52">
        <v>1</v>
      </c>
      <c r="AO8" s="52">
        <v>0</v>
      </c>
      <c r="AP8" s="52">
        <v>2</v>
      </c>
      <c r="AQ8" s="52">
        <v>0</v>
      </c>
      <c r="AR8" s="52">
        <v>1</v>
      </c>
      <c r="AS8" s="52">
        <v>2</v>
      </c>
      <c r="AT8" s="52">
        <v>0</v>
      </c>
      <c r="AU8" s="52">
        <v>1</v>
      </c>
      <c r="AV8" s="52">
        <v>1</v>
      </c>
      <c r="AW8" s="52">
        <v>2</v>
      </c>
      <c r="AX8" s="52">
        <v>1</v>
      </c>
      <c r="AY8" s="52">
        <v>2</v>
      </c>
      <c r="AZ8" s="52">
        <v>1</v>
      </c>
      <c r="BA8" s="52">
        <v>0</v>
      </c>
      <c r="BB8" s="52">
        <v>1</v>
      </c>
      <c r="BC8" s="52">
        <v>6</v>
      </c>
      <c r="BD8" s="52">
        <v>1</v>
      </c>
      <c r="BE8" s="52">
        <v>1</v>
      </c>
      <c r="BF8" s="52">
        <v>2</v>
      </c>
      <c r="BG8" s="52">
        <v>0</v>
      </c>
      <c r="BH8" s="52">
        <v>4</v>
      </c>
      <c r="BI8" s="52">
        <v>0</v>
      </c>
      <c r="BJ8" s="52">
        <v>0</v>
      </c>
      <c r="BK8" s="52">
        <v>2</v>
      </c>
      <c r="BL8" s="52">
        <v>14</v>
      </c>
      <c r="BM8" s="52">
        <v>5</v>
      </c>
      <c r="BN8" s="52">
        <v>0</v>
      </c>
      <c r="BO8" s="52">
        <v>1</v>
      </c>
      <c r="BP8" s="52">
        <v>0</v>
      </c>
      <c r="BQ8" s="52">
        <v>0</v>
      </c>
      <c r="BR8" s="52">
        <v>1</v>
      </c>
      <c r="BS8" s="52">
        <v>6</v>
      </c>
      <c r="BT8" s="52">
        <v>8</v>
      </c>
      <c r="BU8" s="52">
        <v>0</v>
      </c>
      <c r="BV8" s="52">
        <v>0</v>
      </c>
    </row>
    <row r="9" spans="1:74" s="52" customFormat="1" x14ac:dyDescent="0.2">
      <c r="A9" s="52">
        <v>271047</v>
      </c>
      <c r="B9" s="52" t="s">
        <v>468</v>
      </c>
      <c r="C9" s="52" t="s">
        <v>614</v>
      </c>
      <c r="D9" s="52">
        <v>1</v>
      </c>
      <c r="E9" s="52">
        <v>3.0035441821349198</v>
      </c>
      <c r="F9" s="52">
        <v>35.3643105315886</v>
      </c>
      <c r="G9" s="52">
        <v>0</v>
      </c>
      <c r="H9" s="52">
        <v>0</v>
      </c>
      <c r="I9" s="52">
        <v>0</v>
      </c>
      <c r="J9" s="52">
        <v>0</v>
      </c>
      <c r="K9" s="52">
        <v>0</v>
      </c>
      <c r="L9" s="52">
        <v>0</v>
      </c>
      <c r="M9" s="52">
        <v>1</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1</v>
      </c>
      <c r="AQ9" s="52">
        <v>0</v>
      </c>
      <c r="AR9" s="52">
        <v>0</v>
      </c>
      <c r="AS9" s="52">
        <v>0</v>
      </c>
      <c r="AT9" s="52">
        <v>0</v>
      </c>
      <c r="AU9" s="52">
        <v>0</v>
      </c>
      <c r="AV9" s="52">
        <v>0</v>
      </c>
      <c r="AW9" s="52">
        <v>0</v>
      </c>
      <c r="AX9" s="52">
        <v>0</v>
      </c>
      <c r="AY9" s="52">
        <v>0</v>
      </c>
      <c r="AZ9" s="52">
        <v>0</v>
      </c>
      <c r="BA9" s="52">
        <v>0</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468</v>
      </c>
      <c r="C10" s="52" t="s">
        <v>615</v>
      </c>
      <c r="D10" s="52">
        <v>1</v>
      </c>
      <c r="E10" s="52">
        <v>1.7814515267039599</v>
      </c>
      <c r="F10" s="52">
        <v>20.975155072482099</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1</v>
      </c>
      <c r="AT10" s="52">
        <v>0</v>
      </c>
      <c r="AU10" s="52">
        <v>0</v>
      </c>
      <c r="AV10" s="52">
        <v>0</v>
      </c>
      <c r="AW10" s="52">
        <v>0</v>
      </c>
      <c r="AX10" s="52">
        <v>0</v>
      </c>
      <c r="AY10" s="52">
        <v>0</v>
      </c>
      <c r="AZ10" s="52">
        <v>0</v>
      </c>
      <c r="BA10" s="52">
        <v>0</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271071</v>
      </c>
      <c r="B11" s="52" t="s">
        <v>468</v>
      </c>
      <c r="C11" s="52" t="s">
        <v>616</v>
      </c>
      <c r="D11" s="52">
        <v>1</v>
      </c>
      <c r="E11" s="52">
        <v>2.4646932689226801</v>
      </c>
      <c r="F11" s="52">
        <v>29.0197755857026</v>
      </c>
      <c r="G11" s="52">
        <v>0</v>
      </c>
      <c r="H11" s="52">
        <v>1</v>
      </c>
      <c r="I11" s="52">
        <v>0</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1</v>
      </c>
      <c r="BA11" s="52">
        <v>0</v>
      </c>
      <c r="BB11" s="52">
        <v>0</v>
      </c>
      <c r="BC11" s="52">
        <v>1</v>
      </c>
      <c r="BD11" s="52">
        <v>0</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468</v>
      </c>
      <c r="C12" s="52" t="s">
        <v>620</v>
      </c>
      <c r="D12" s="52">
        <v>1</v>
      </c>
      <c r="E12" s="52">
        <v>1.15480108551302</v>
      </c>
      <c r="F12" s="52">
        <v>13.5968514907178</v>
      </c>
      <c r="G12" s="52">
        <v>0</v>
      </c>
      <c r="H12" s="52">
        <v>0</v>
      </c>
      <c r="I12" s="52">
        <v>0</v>
      </c>
      <c r="J12" s="52">
        <v>0</v>
      </c>
      <c r="K12" s="52">
        <v>1</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1</v>
      </c>
      <c r="AX12" s="52">
        <v>0</v>
      </c>
      <c r="AY12" s="52">
        <v>0</v>
      </c>
      <c r="AZ12" s="52">
        <v>0</v>
      </c>
      <c r="BA12" s="52">
        <v>0</v>
      </c>
      <c r="BB12" s="52">
        <v>0</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271161</v>
      </c>
      <c r="B13" s="52" t="s">
        <v>468</v>
      </c>
      <c r="C13" s="52" t="s">
        <v>622</v>
      </c>
      <c r="D13" s="52">
        <v>2</v>
      </c>
      <c r="E13" s="52">
        <v>3.0779174810323302</v>
      </c>
      <c r="F13" s="52">
        <v>36.239996147638799</v>
      </c>
      <c r="G13" s="52">
        <v>0</v>
      </c>
      <c r="H13" s="52">
        <v>0</v>
      </c>
      <c r="I13" s="52">
        <v>0</v>
      </c>
      <c r="J13" s="52">
        <v>1</v>
      </c>
      <c r="K13" s="52">
        <v>0</v>
      </c>
      <c r="L13" s="52">
        <v>0</v>
      </c>
      <c r="M13" s="52">
        <v>0</v>
      </c>
      <c r="N13" s="52">
        <v>1</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1</v>
      </c>
      <c r="AW13" s="52">
        <v>0</v>
      </c>
      <c r="AX13" s="52">
        <v>0</v>
      </c>
      <c r="AY13" s="52">
        <v>0</v>
      </c>
      <c r="AZ13" s="52">
        <v>0</v>
      </c>
      <c r="BA13" s="52">
        <v>0</v>
      </c>
      <c r="BB13" s="52">
        <v>1</v>
      </c>
      <c r="BC13" s="52">
        <v>1</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468</v>
      </c>
      <c r="C14" s="52" t="s">
        <v>624</v>
      </c>
      <c r="D14" s="52">
        <v>1</v>
      </c>
      <c r="E14" s="52">
        <v>1.1241007194244601</v>
      </c>
      <c r="F14" s="52">
        <v>13.2353794383848</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1</v>
      </c>
      <c r="AS14" s="52">
        <v>0</v>
      </c>
      <c r="AT14" s="52">
        <v>0</v>
      </c>
      <c r="AU14" s="52">
        <v>0</v>
      </c>
      <c r="AV14" s="52">
        <v>0</v>
      </c>
      <c r="AW14" s="52">
        <v>0</v>
      </c>
      <c r="AX14" s="52">
        <v>0</v>
      </c>
      <c r="AY14" s="52">
        <v>0</v>
      </c>
      <c r="AZ14" s="52">
        <v>0</v>
      </c>
      <c r="BA14" s="52">
        <v>0</v>
      </c>
      <c r="BB14" s="52">
        <v>0</v>
      </c>
      <c r="BC14" s="52">
        <v>1</v>
      </c>
      <c r="BD14" s="52">
        <v>0</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271209</v>
      </c>
      <c r="B15" s="52" t="s">
        <v>468</v>
      </c>
      <c r="C15" s="52" t="s">
        <v>625</v>
      </c>
      <c r="D15" s="52">
        <v>1</v>
      </c>
      <c r="E15" s="52">
        <v>1.2401870202026499</v>
      </c>
      <c r="F15" s="52">
        <v>14.602202012063399</v>
      </c>
      <c r="G15" s="52">
        <v>0</v>
      </c>
      <c r="H15" s="52">
        <v>1</v>
      </c>
      <c r="I15" s="52">
        <v>0</v>
      </c>
      <c r="J15" s="52">
        <v>0</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1</v>
      </c>
      <c r="AZ15" s="52">
        <v>0</v>
      </c>
      <c r="BA15" s="52">
        <v>0</v>
      </c>
      <c r="BB15" s="52">
        <v>0</v>
      </c>
      <c r="BC15" s="52">
        <v>0</v>
      </c>
      <c r="BD15" s="52">
        <v>0</v>
      </c>
      <c r="BE15" s="52">
        <v>0</v>
      </c>
      <c r="BF15" s="52">
        <v>0</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271217</v>
      </c>
      <c r="B16" s="52" t="s">
        <v>468</v>
      </c>
      <c r="C16" s="52" t="s">
        <v>626</v>
      </c>
      <c r="D16" s="52">
        <v>1</v>
      </c>
      <c r="E16" s="52">
        <v>1.4517580790337099</v>
      </c>
      <c r="F16" s="52">
        <v>17.093280607977601</v>
      </c>
      <c r="G16" s="52">
        <v>0</v>
      </c>
      <c r="H16" s="52">
        <v>0</v>
      </c>
      <c r="I16" s="52">
        <v>0</v>
      </c>
      <c r="J16" s="52">
        <v>0</v>
      </c>
      <c r="K16" s="52">
        <v>0</v>
      </c>
      <c r="L16" s="52">
        <v>0</v>
      </c>
      <c r="M16" s="52">
        <v>1</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1</v>
      </c>
      <c r="AZ16" s="52">
        <v>0</v>
      </c>
      <c r="BA16" s="52">
        <v>0</v>
      </c>
      <c r="BB16" s="52">
        <v>0</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271225</v>
      </c>
      <c r="B17" s="52" t="s">
        <v>468</v>
      </c>
      <c r="C17" s="52" t="s">
        <v>627</v>
      </c>
      <c r="D17" s="52">
        <v>1</v>
      </c>
      <c r="E17" s="52">
        <v>2.2630066306094299</v>
      </c>
      <c r="F17" s="52">
        <v>26.6450780700787</v>
      </c>
      <c r="G17" s="52">
        <v>0</v>
      </c>
      <c r="H17" s="52">
        <v>0</v>
      </c>
      <c r="I17" s="52">
        <v>0</v>
      </c>
      <c r="J17" s="52">
        <v>1</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0</v>
      </c>
      <c r="AW17" s="52">
        <v>0</v>
      </c>
      <c r="AX17" s="52">
        <v>0</v>
      </c>
      <c r="AY17" s="52">
        <v>0</v>
      </c>
      <c r="AZ17" s="52">
        <v>0</v>
      </c>
      <c r="BA17" s="52">
        <v>0</v>
      </c>
      <c r="BB17" s="52">
        <v>0</v>
      </c>
      <c r="BC17" s="52">
        <v>0</v>
      </c>
      <c r="BD17" s="52">
        <v>0</v>
      </c>
      <c r="BE17" s="52">
        <v>1</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271233</v>
      </c>
      <c r="B18" s="52" t="s">
        <v>468</v>
      </c>
      <c r="C18" s="52" t="s">
        <v>628</v>
      </c>
      <c r="D18" s="52">
        <v>1</v>
      </c>
      <c r="E18" s="52">
        <v>1.0981287885443201</v>
      </c>
      <c r="F18" s="52">
        <v>12.929580897376701</v>
      </c>
      <c r="G18" s="52">
        <v>0</v>
      </c>
      <c r="H18" s="52">
        <v>0</v>
      </c>
      <c r="I18" s="52">
        <v>0</v>
      </c>
      <c r="J18" s="52">
        <v>0</v>
      </c>
      <c r="K18" s="52">
        <v>1</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1</v>
      </c>
      <c r="AY18" s="52">
        <v>0</v>
      </c>
      <c r="AZ18" s="52">
        <v>0</v>
      </c>
      <c r="BA18" s="52">
        <v>0</v>
      </c>
      <c r="BB18" s="52">
        <v>0</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271268</v>
      </c>
      <c r="B19" s="52" t="s">
        <v>468</v>
      </c>
      <c r="C19" s="52" t="s">
        <v>630</v>
      </c>
      <c r="D19" s="52">
        <v>1</v>
      </c>
      <c r="E19" s="52">
        <v>0.99990000999899997</v>
      </c>
      <c r="F19" s="52">
        <v>11.773016246762401</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1</v>
      </c>
      <c r="AV19" s="52">
        <v>0</v>
      </c>
      <c r="AW19" s="52">
        <v>0</v>
      </c>
      <c r="AX19" s="52">
        <v>0</v>
      </c>
      <c r="AY19" s="52">
        <v>0</v>
      </c>
      <c r="AZ19" s="52">
        <v>0</v>
      </c>
      <c r="BA19" s="52">
        <v>0</v>
      </c>
      <c r="BB19" s="52">
        <v>0</v>
      </c>
      <c r="BC19" s="52">
        <v>1</v>
      </c>
      <c r="BD19" s="52">
        <v>0</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271284</v>
      </c>
      <c r="B20" s="52" t="s">
        <v>468</v>
      </c>
      <c r="C20" s="52" t="s">
        <v>631</v>
      </c>
      <c r="D20" s="52">
        <v>2</v>
      </c>
      <c r="E20" s="52">
        <v>3.3456005352960898</v>
      </c>
      <c r="F20" s="52">
        <v>39.391748238163601</v>
      </c>
      <c r="G20" s="52">
        <v>0</v>
      </c>
      <c r="H20" s="52">
        <v>0</v>
      </c>
      <c r="I20" s="52">
        <v>1</v>
      </c>
      <c r="J20" s="52">
        <v>0</v>
      </c>
      <c r="K20" s="52">
        <v>1</v>
      </c>
      <c r="L20" s="52">
        <v>0</v>
      </c>
      <c r="M20" s="52">
        <v>0</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1</v>
      </c>
      <c r="AT20" s="52">
        <v>0</v>
      </c>
      <c r="AU20" s="52">
        <v>0</v>
      </c>
      <c r="AV20" s="52">
        <v>0</v>
      </c>
      <c r="AW20" s="52">
        <v>1</v>
      </c>
      <c r="AX20" s="52">
        <v>0</v>
      </c>
      <c r="AY20" s="52">
        <v>0</v>
      </c>
      <c r="AZ20" s="52">
        <v>0</v>
      </c>
      <c r="BA20" s="52">
        <v>0</v>
      </c>
      <c r="BB20" s="52">
        <v>0</v>
      </c>
      <c r="BC20" s="52">
        <v>0</v>
      </c>
      <c r="BD20" s="52">
        <v>0</v>
      </c>
      <c r="BE20" s="52">
        <v>0</v>
      </c>
      <c r="BF20" s="52">
        <v>1</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271403</v>
      </c>
      <c r="B21" s="52" t="s">
        <v>173</v>
      </c>
      <c r="C21" s="52" t="s">
        <v>468</v>
      </c>
      <c r="D21" s="52">
        <v>6</v>
      </c>
      <c r="E21" s="52">
        <v>1.4017447049093801</v>
      </c>
      <c r="F21" s="52">
        <v>16.504413461029799</v>
      </c>
      <c r="G21" s="52">
        <v>0</v>
      </c>
      <c r="H21" s="52">
        <v>1</v>
      </c>
      <c r="I21" s="52">
        <v>1</v>
      </c>
      <c r="J21" s="52">
        <v>0</v>
      </c>
      <c r="K21" s="52">
        <v>1</v>
      </c>
      <c r="L21" s="52">
        <v>0</v>
      </c>
      <c r="M21" s="52">
        <v>2</v>
      </c>
      <c r="N21" s="52">
        <v>1</v>
      </c>
      <c r="O21" s="52">
        <v>0</v>
      </c>
      <c r="P21" s="52">
        <v>4</v>
      </c>
      <c r="Q21" s="52">
        <v>2</v>
      </c>
      <c r="R21" s="52">
        <v>0</v>
      </c>
      <c r="S21" s="52">
        <v>0</v>
      </c>
      <c r="T21" s="52">
        <v>6</v>
      </c>
      <c r="U21" s="52">
        <v>0</v>
      </c>
      <c r="V21" s="52">
        <v>6</v>
      </c>
      <c r="W21" s="52">
        <v>0</v>
      </c>
      <c r="X21" s="52">
        <v>1</v>
      </c>
      <c r="Y21" s="52">
        <v>3</v>
      </c>
      <c r="Z21" s="52">
        <v>2</v>
      </c>
      <c r="AA21" s="52">
        <v>0</v>
      </c>
      <c r="AB21" s="52">
        <v>3</v>
      </c>
      <c r="AC21" s="52">
        <v>0</v>
      </c>
      <c r="AD21" s="52">
        <v>1</v>
      </c>
      <c r="AE21" s="52">
        <v>1</v>
      </c>
      <c r="AF21" s="52">
        <v>0</v>
      </c>
      <c r="AG21" s="52">
        <v>1</v>
      </c>
      <c r="AH21" s="52">
        <v>0</v>
      </c>
      <c r="AI21" s="52">
        <v>3</v>
      </c>
      <c r="AJ21" s="52">
        <v>0</v>
      </c>
      <c r="AK21" s="52">
        <v>1</v>
      </c>
      <c r="AL21" s="52">
        <v>2</v>
      </c>
      <c r="AM21" s="52">
        <v>0</v>
      </c>
      <c r="AN21" s="52">
        <v>0</v>
      </c>
      <c r="AO21" s="52">
        <v>0</v>
      </c>
      <c r="AP21" s="52">
        <v>0</v>
      </c>
      <c r="AQ21" s="52">
        <v>0</v>
      </c>
      <c r="AR21" s="52">
        <v>1</v>
      </c>
      <c r="AS21" s="52">
        <v>3</v>
      </c>
      <c r="AT21" s="52">
        <v>0</v>
      </c>
      <c r="AU21" s="52">
        <v>0</v>
      </c>
      <c r="AV21" s="52">
        <v>0</v>
      </c>
      <c r="AW21" s="52">
        <v>1</v>
      </c>
      <c r="AX21" s="52">
        <v>0</v>
      </c>
      <c r="AY21" s="52">
        <v>0</v>
      </c>
      <c r="AZ21" s="52">
        <v>0</v>
      </c>
      <c r="BA21" s="52">
        <v>1</v>
      </c>
      <c r="BB21" s="52">
        <v>0</v>
      </c>
      <c r="BC21" s="52">
        <v>0</v>
      </c>
      <c r="BD21" s="52">
        <v>2</v>
      </c>
      <c r="BE21" s="52">
        <v>0</v>
      </c>
      <c r="BF21" s="52">
        <v>1</v>
      </c>
      <c r="BG21" s="52">
        <v>1</v>
      </c>
      <c r="BH21" s="52">
        <v>0</v>
      </c>
      <c r="BI21" s="52">
        <v>2</v>
      </c>
      <c r="BJ21" s="52">
        <v>0</v>
      </c>
      <c r="BK21" s="52">
        <v>1</v>
      </c>
      <c r="BL21" s="52">
        <v>4</v>
      </c>
      <c r="BM21" s="52">
        <v>3</v>
      </c>
      <c r="BN21" s="52">
        <v>0</v>
      </c>
      <c r="BO21" s="52">
        <v>0</v>
      </c>
      <c r="BP21" s="52">
        <v>0</v>
      </c>
      <c r="BQ21" s="52">
        <v>1</v>
      </c>
      <c r="BR21" s="52">
        <v>0</v>
      </c>
      <c r="BS21" s="52">
        <v>0</v>
      </c>
      <c r="BT21" s="52">
        <v>5</v>
      </c>
      <c r="BU21" s="52">
        <v>1</v>
      </c>
      <c r="BV21" s="52">
        <v>0</v>
      </c>
    </row>
    <row r="22" spans="1:74" s="52" customFormat="1" x14ac:dyDescent="0.2">
      <c r="A22" s="52">
        <v>271411</v>
      </c>
      <c r="B22" s="52" t="s">
        <v>468</v>
      </c>
      <c r="C22" s="52" t="s">
        <v>632</v>
      </c>
      <c r="D22" s="52">
        <v>3</v>
      </c>
      <c r="E22" s="52">
        <v>4.0149892933618796</v>
      </c>
      <c r="F22" s="52">
        <v>47.273261034744799</v>
      </c>
      <c r="G22" s="52">
        <v>0</v>
      </c>
      <c r="H22" s="52">
        <v>0</v>
      </c>
      <c r="I22" s="52">
        <v>0</v>
      </c>
      <c r="J22" s="52">
        <v>0</v>
      </c>
      <c r="K22" s="52">
        <v>1</v>
      </c>
      <c r="L22" s="52">
        <v>0</v>
      </c>
      <c r="M22" s="52">
        <v>1</v>
      </c>
      <c r="N22" s="52">
        <v>1</v>
      </c>
      <c r="O22" s="52">
        <v>0</v>
      </c>
      <c r="P22" s="52">
        <v>1</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2</v>
      </c>
      <c r="AT22" s="52">
        <v>0</v>
      </c>
      <c r="AU22" s="52">
        <v>0</v>
      </c>
      <c r="AV22" s="52">
        <v>0</v>
      </c>
      <c r="AW22" s="52">
        <v>1</v>
      </c>
      <c r="AX22" s="52">
        <v>0</v>
      </c>
      <c r="AY22" s="52">
        <v>0</v>
      </c>
      <c r="AZ22" s="52">
        <v>0</v>
      </c>
      <c r="BA22" s="52">
        <v>0</v>
      </c>
      <c r="BB22" s="52">
        <v>0</v>
      </c>
      <c r="BC22" s="52">
        <v>0</v>
      </c>
      <c r="BD22" s="52">
        <v>1</v>
      </c>
      <c r="BE22" s="52">
        <v>0</v>
      </c>
      <c r="BF22" s="52">
        <v>1</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271446</v>
      </c>
      <c r="B23" s="52" t="s">
        <v>468</v>
      </c>
      <c r="C23" s="52" t="s">
        <v>634</v>
      </c>
      <c r="D23" s="52">
        <v>1</v>
      </c>
      <c r="E23" s="52">
        <v>1.41809776365983</v>
      </c>
      <c r="F23" s="52">
        <v>16.6969575398657</v>
      </c>
      <c r="G23" s="52">
        <v>0</v>
      </c>
      <c r="H23" s="52">
        <v>0</v>
      </c>
      <c r="I23" s="52">
        <v>0</v>
      </c>
      <c r="J23" s="52">
        <v>0</v>
      </c>
      <c r="K23" s="52">
        <v>0</v>
      </c>
      <c r="L23" s="52">
        <v>0</v>
      </c>
      <c r="M23" s="52">
        <v>1</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1</v>
      </c>
      <c r="AT23" s="52">
        <v>0</v>
      </c>
      <c r="AU23" s="52">
        <v>0</v>
      </c>
      <c r="AV23" s="52">
        <v>0</v>
      </c>
      <c r="AW23" s="52">
        <v>0</v>
      </c>
      <c r="AX23" s="52">
        <v>0</v>
      </c>
      <c r="AY23" s="52">
        <v>0</v>
      </c>
      <c r="AZ23" s="52">
        <v>0</v>
      </c>
      <c r="BA23" s="52">
        <v>0</v>
      </c>
      <c r="BB23" s="52">
        <v>0</v>
      </c>
      <c r="BC23" s="52">
        <v>0</v>
      </c>
      <c r="BD23" s="52">
        <v>0</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271454</v>
      </c>
      <c r="B24" s="52" t="s">
        <v>468</v>
      </c>
      <c r="C24" s="52" t="s">
        <v>635</v>
      </c>
      <c r="D24" s="52">
        <v>2</v>
      </c>
      <c r="E24" s="52">
        <v>2.73481833969179</v>
      </c>
      <c r="F24" s="52">
        <v>32.2002804512097</v>
      </c>
      <c r="G24" s="52">
        <v>0</v>
      </c>
      <c r="H24" s="52">
        <v>1</v>
      </c>
      <c r="I24" s="52">
        <v>1</v>
      </c>
      <c r="J24" s="52">
        <v>0</v>
      </c>
      <c r="K24" s="52">
        <v>0</v>
      </c>
      <c r="L24" s="52">
        <v>0</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0</v>
      </c>
      <c r="AV24" s="52">
        <v>0</v>
      </c>
      <c r="AW24" s="52">
        <v>0</v>
      </c>
      <c r="AX24" s="52">
        <v>0</v>
      </c>
      <c r="AY24" s="52">
        <v>0</v>
      </c>
      <c r="AZ24" s="52">
        <v>0</v>
      </c>
      <c r="BA24" s="52">
        <v>1</v>
      </c>
      <c r="BB24" s="52">
        <v>0</v>
      </c>
      <c r="BC24" s="52">
        <v>0</v>
      </c>
      <c r="BD24" s="52">
        <v>1</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272051</v>
      </c>
      <c r="B25" s="52" t="s">
        <v>176</v>
      </c>
      <c r="C25" s="52" t="s">
        <v>468</v>
      </c>
      <c r="D25" s="52">
        <v>1</v>
      </c>
      <c r="E25" s="52">
        <v>0.50191228580893199</v>
      </c>
      <c r="F25" s="52">
        <v>5.9096123974277504</v>
      </c>
      <c r="G25" s="52">
        <v>0</v>
      </c>
      <c r="H25" s="52">
        <v>0</v>
      </c>
      <c r="I25" s="52">
        <v>0</v>
      </c>
      <c r="J25" s="52">
        <v>0</v>
      </c>
      <c r="K25" s="52">
        <v>1</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1</v>
      </c>
      <c r="AZ25" s="52">
        <v>0</v>
      </c>
      <c r="BA25" s="52">
        <v>0</v>
      </c>
      <c r="BB25" s="52">
        <v>0</v>
      </c>
      <c r="BC25" s="52">
        <v>0</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272094</v>
      </c>
      <c r="B26" s="52" t="s">
        <v>179</v>
      </c>
      <c r="C26" s="52" t="s">
        <v>468</v>
      </c>
      <c r="D26" s="52">
        <v>2</v>
      </c>
      <c r="E26" s="52">
        <v>2.7345565916486598</v>
      </c>
      <c r="F26" s="52">
        <v>32.197198579089097</v>
      </c>
      <c r="G26" s="52">
        <v>0</v>
      </c>
      <c r="H26" s="52">
        <v>0</v>
      </c>
      <c r="I26" s="52">
        <v>0</v>
      </c>
      <c r="J26" s="52">
        <v>0</v>
      </c>
      <c r="K26" s="52">
        <v>1</v>
      </c>
      <c r="L26" s="52">
        <v>0</v>
      </c>
      <c r="M26" s="52">
        <v>1</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1</v>
      </c>
      <c r="AT26" s="52">
        <v>0</v>
      </c>
      <c r="AU26" s="52">
        <v>0</v>
      </c>
      <c r="AV26" s="52">
        <v>1</v>
      </c>
      <c r="AW26" s="52">
        <v>0</v>
      </c>
      <c r="AX26" s="52">
        <v>0</v>
      </c>
      <c r="AY26" s="52">
        <v>0</v>
      </c>
      <c r="AZ26" s="52">
        <v>0</v>
      </c>
      <c r="BA26" s="52">
        <v>0</v>
      </c>
      <c r="BB26" s="52">
        <v>0</v>
      </c>
      <c r="BC26" s="52">
        <v>0</v>
      </c>
      <c r="BD26" s="52">
        <v>0</v>
      </c>
      <c r="BE26" s="52">
        <v>0</v>
      </c>
      <c r="BF26" s="52">
        <v>0</v>
      </c>
      <c r="BG26" s="52">
        <v>0</v>
      </c>
      <c r="BH26" s="52">
        <v>2</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272108</v>
      </c>
      <c r="B27" s="52" t="s">
        <v>180</v>
      </c>
      <c r="C27" s="52" t="s">
        <v>468</v>
      </c>
      <c r="D27" s="52">
        <v>4</v>
      </c>
      <c r="E27" s="52">
        <v>1.93698034449195</v>
      </c>
      <c r="F27" s="52">
        <v>22.806381475469799</v>
      </c>
      <c r="G27" s="52">
        <v>0</v>
      </c>
      <c r="H27" s="52">
        <v>1</v>
      </c>
      <c r="I27" s="52">
        <v>1</v>
      </c>
      <c r="J27" s="52">
        <v>0</v>
      </c>
      <c r="K27" s="52">
        <v>2</v>
      </c>
      <c r="L27" s="52">
        <v>0</v>
      </c>
      <c r="M27" s="52">
        <v>0</v>
      </c>
      <c r="N27" s="52">
        <v>0</v>
      </c>
      <c r="O27" s="52">
        <v>0</v>
      </c>
      <c r="P27" s="52">
        <v>4</v>
      </c>
      <c r="Q27" s="52">
        <v>0</v>
      </c>
      <c r="R27" s="52">
        <v>0</v>
      </c>
      <c r="S27" s="52">
        <v>3</v>
      </c>
      <c r="T27" s="52">
        <v>1</v>
      </c>
      <c r="U27" s="52">
        <v>0</v>
      </c>
      <c r="V27" s="52">
        <v>1</v>
      </c>
      <c r="W27" s="52">
        <v>0</v>
      </c>
      <c r="X27" s="52">
        <v>0</v>
      </c>
      <c r="Y27" s="52">
        <v>1</v>
      </c>
      <c r="Z27" s="52">
        <v>0</v>
      </c>
      <c r="AA27" s="52">
        <v>0</v>
      </c>
      <c r="AB27" s="52">
        <v>4</v>
      </c>
      <c r="AC27" s="52">
        <v>0</v>
      </c>
      <c r="AD27" s="52">
        <v>0</v>
      </c>
      <c r="AE27" s="52">
        <v>0</v>
      </c>
      <c r="AF27" s="52">
        <v>0</v>
      </c>
      <c r="AG27" s="52">
        <v>0</v>
      </c>
      <c r="AH27" s="52">
        <v>0</v>
      </c>
      <c r="AI27" s="52">
        <v>4</v>
      </c>
      <c r="AJ27" s="52">
        <v>0</v>
      </c>
      <c r="AK27" s="52">
        <v>0</v>
      </c>
      <c r="AL27" s="52">
        <v>0</v>
      </c>
      <c r="AM27" s="52">
        <v>0</v>
      </c>
      <c r="AN27" s="52">
        <v>0</v>
      </c>
      <c r="AO27" s="52">
        <v>0</v>
      </c>
      <c r="AP27" s="52">
        <v>0</v>
      </c>
      <c r="AQ27" s="52">
        <v>1</v>
      </c>
      <c r="AR27" s="52">
        <v>0</v>
      </c>
      <c r="AS27" s="52">
        <v>0</v>
      </c>
      <c r="AT27" s="52">
        <v>0</v>
      </c>
      <c r="AU27" s="52">
        <v>1</v>
      </c>
      <c r="AV27" s="52">
        <v>1</v>
      </c>
      <c r="AW27" s="52">
        <v>0</v>
      </c>
      <c r="AX27" s="52">
        <v>1</v>
      </c>
      <c r="AY27" s="52">
        <v>0</v>
      </c>
      <c r="AZ27" s="52">
        <v>0</v>
      </c>
      <c r="BA27" s="52">
        <v>0</v>
      </c>
      <c r="BB27" s="52">
        <v>0</v>
      </c>
      <c r="BC27" s="52">
        <v>1</v>
      </c>
      <c r="BD27" s="52">
        <v>1</v>
      </c>
      <c r="BE27" s="52">
        <v>1</v>
      </c>
      <c r="BF27" s="52">
        <v>0</v>
      </c>
      <c r="BG27" s="52">
        <v>0</v>
      </c>
      <c r="BH27" s="52">
        <v>1</v>
      </c>
      <c r="BI27" s="52">
        <v>0</v>
      </c>
      <c r="BJ27" s="52">
        <v>0</v>
      </c>
      <c r="BK27" s="52">
        <v>3</v>
      </c>
      <c r="BL27" s="52">
        <v>4</v>
      </c>
      <c r="BM27" s="52">
        <v>0</v>
      </c>
      <c r="BN27" s="52">
        <v>0</v>
      </c>
      <c r="BO27" s="52">
        <v>0</v>
      </c>
      <c r="BP27" s="52">
        <v>0</v>
      </c>
      <c r="BQ27" s="52">
        <v>0</v>
      </c>
      <c r="BR27" s="52">
        <v>0</v>
      </c>
      <c r="BS27" s="52">
        <v>1</v>
      </c>
      <c r="BT27" s="52">
        <v>3</v>
      </c>
      <c r="BU27" s="52">
        <v>0</v>
      </c>
      <c r="BV27" s="52">
        <v>0</v>
      </c>
    </row>
    <row r="28" spans="1:74" s="52" customFormat="1" x14ac:dyDescent="0.2">
      <c r="A28" s="52">
        <v>272116</v>
      </c>
      <c r="B28" s="52" t="s">
        <v>181</v>
      </c>
      <c r="C28" s="52" t="s">
        <v>468</v>
      </c>
      <c r="D28" s="52">
        <v>1</v>
      </c>
      <c r="E28" s="52">
        <v>0.67818679977212903</v>
      </c>
      <c r="F28" s="52">
        <v>7.9851026424783003</v>
      </c>
      <c r="G28" s="52">
        <v>0</v>
      </c>
      <c r="H28" s="52">
        <v>0</v>
      </c>
      <c r="I28" s="52">
        <v>1</v>
      </c>
      <c r="J28" s="52">
        <v>0</v>
      </c>
      <c r="K28" s="52">
        <v>0</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0</v>
      </c>
      <c r="BA28" s="52">
        <v>0</v>
      </c>
      <c r="BB28" s="52">
        <v>1</v>
      </c>
      <c r="BC28" s="52">
        <v>0</v>
      </c>
      <c r="BD28" s="52">
        <v>0</v>
      </c>
      <c r="BE28" s="52">
        <v>1</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272167</v>
      </c>
      <c r="B29" s="52" t="s">
        <v>185</v>
      </c>
      <c r="C29" s="52" t="s">
        <v>468</v>
      </c>
      <c r="D29" s="52">
        <v>1</v>
      </c>
      <c r="E29" s="52">
        <v>1.8824238088963301</v>
      </c>
      <c r="F29" s="52">
        <v>22.164022266037499</v>
      </c>
      <c r="G29" s="52">
        <v>0</v>
      </c>
      <c r="H29" s="52">
        <v>0</v>
      </c>
      <c r="I29" s="52">
        <v>0</v>
      </c>
      <c r="J29" s="52">
        <v>0</v>
      </c>
      <c r="K29" s="52">
        <v>0</v>
      </c>
      <c r="L29" s="52">
        <v>0</v>
      </c>
      <c r="M29" s="52">
        <v>0</v>
      </c>
      <c r="N29" s="52">
        <v>1</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1</v>
      </c>
      <c r="AW29" s="52">
        <v>0</v>
      </c>
      <c r="AX29" s="52">
        <v>0</v>
      </c>
      <c r="AY29" s="52">
        <v>0</v>
      </c>
      <c r="AZ29" s="52">
        <v>0</v>
      </c>
      <c r="BA29" s="52">
        <v>0</v>
      </c>
      <c r="BB29" s="52">
        <v>0</v>
      </c>
      <c r="BC29" s="52">
        <v>0</v>
      </c>
      <c r="BD29" s="52">
        <v>1</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272183</v>
      </c>
      <c r="B30" s="52" t="s">
        <v>187</v>
      </c>
      <c r="C30" s="52" t="s">
        <v>468</v>
      </c>
      <c r="D30" s="52">
        <v>2</v>
      </c>
      <c r="E30" s="52">
        <v>3.3233632436025302</v>
      </c>
      <c r="F30" s="52">
        <v>39.129922061771701</v>
      </c>
      <c r="G30" s="52">
        <v>0</v>
      </c>
      <c r="H30" s="52">
        <v>0</v>
      </c>
      <c r="I30" s="52">
        <v>0</v>
      </c>
      <c r="J30" s="52">
        <v>0</v>
      </c>
      <c r="K30" s="52">
        <v>1</v>
      </c>
      <c r="L30" s="52">
        <v>0</v>
      </c>
      <c r="M30" s="52">
        <v>1</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1</v>
      </c>
      <c r="AX30" s="52">
        <v>0</v>
      </c>
      <c r="AY30" s="52">
        <v>0</v>
      </c>
      <c r="AZ30" s="52">
        <v>0</v>
      </c>
      <c r="BA30" s="52">
        <v>0</v>
      </c>
      <c r="BB30" s="52">
        <v>1</v>
      </c>
      <c r="BC30" s="52">
        <v>0</v>
      </c>
      <c r="BD30" s="52">
        <v>0</v>
      </c>
      <c r="BE30" s="52">
        <v>0</v>
      </c>
      <c r="BF30" s="52">
        <v>0</v>
      </c>
      <c r="BG30" s="52">
        <v>1</v>
      </c>
      <c r="BH30" s="52">
        <v>1</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272205</v>
      </c>
      <c r="B31" s="52" t="s">
        <v>188</v>
      </c>
      <c r="C31" s="52" t="s">
        <v>468</v>
      </c>
      <c r="D31" s="52">
        <v>1</v>
      </c>
      <c r="E31" s="52">
        <v>1.3787778513125999</v>
      </c>
      <c r="F31" s="52">
        <v>16.2339972815838</v>
      </c>
      <c r="G31" s="52">
        <v>0</v>
      </c>
      <c r="H31" s="52">
        <v>0</v>
      </c>
      <c r="I31" s="52">
        <v>0</v>
      </c>
      <c r="J31" s="52">
        <v>0</v>
      </c>
      <c r="K31" s="52">
        <v>0</v>
      </c>
      <c r="L31" s="52">
        <v>0</v>
      </c>
      <c r="M31" s="52">
        <v>0</v>
      </c>
      <c r="N31" s="52">
        <v>1</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1</v>
      </c>
      <c r="AY31" s="52">
        <v>0</v>
      </c>
      <c r="AZ31" s="52">
        <v>0</v>
      </c>
      <c r="BA31" s="52">
        <v>0</v>
      </c>
      <c r="BB31" s="52">
        <v>0</v>
      </c>
      <c r="BC31" s="52">
        <v>1</v>
      </c>
      <c r="BD31" s="52">
        <v>0</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272221</v>
      </c>
      <c r="B32" s="52" t="s">
        <v>189</v>
      </c>
      <c r="C32" s="52" t="s">
        <v>468</v>
      </c>
      <c r="D32" s="52">
        <v>1</v>
      </c>
      <c r="E32" s="52">
        <v>1.7490773616917099</v>
      </c>
      <c r="F32" s="52">
        <v>20.5939753876604</v>
      </c>
      <c r="G32" s="52">
        <v>0</v>
      </c>
      <c r="H32" s="52">
        <v>0</v>
      </c>
      <c r="I32" s="52">
        <v>0</v>
      </c>
      <c r="J32" s="52">
        <v>1</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1</v>
      </c>
      <c r="AY32" s="52">
        <v>0</v>
      </c>
      <c r="AZ32" s="52">
        <v>0</v>
      </c>
      <c r="BA32" s="52">
        <v>0</v>
      </c>
      <c r="BB32" s="52">
        <v>0</v>
      </c>
      <c r="BC32" s="52">
        <v>1</v>
      </c>
      <c r="BD32" s="52">
        <v>0</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272264</v>
      </c>
      <c r="B33" s="52" t="s">
        <v>192</v>
      </c>
      <c r="C33" s="52" t="s">
        <v>468</v>
      </c>
      <c r="D33" s="52">
        <v>1</v>
      </c>
      <c r="E33" s="52">
        <v>3.0125926372235901</v>
      </c>
      <c r="F33" s="52">
        <v>35.470848793116502</v>
      </c>
      <c r="G33" s="52">
        <v>0</v>
      </c>
      <c r="H33" s="52">
        <v>0</v>
      </c>
      <c r="I33" s="52">
        <v>0</v>
      </c>
      <c r="J33" s="52">
        <v>0</v>
      </c>
      <c r="K33" s="52">
        <v>1</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0</v>
      </c>
      <c r="BB33" s="52">
        <v>1</v>
      </c>
      <c r="BC33" s="52">
        <v>1</v>
      </c>
      <c r="BD33" s="52">
        <v>0</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272272</v>
      </c>
      <c r="B34" s="52" t="s">
        <v>193</v>
      </c>
      <c r="C34" s="52" t="s">
        <v>468</v>
      </c>
      <c r="D34" s="52">
        <v>2</v>
      </c>
      <c r="E34" s="52">
        <v>0.81060596849174604</v>
      </c>
      <c r="F34" s="52">
        <v>9.5442315644995901</v>
      </c>
      <c r="G34" s="52">
        <v>0</v>
      </c>
      <c r="H34" s="52">
        <v>1</v>
      </c>
      <c r="I34" s="52">
        <v>0</v>
      </c>
      <c r="J34" s="52">
        <v>0</v>
      </c>
      <c r="K34" s="52">
        <v>0</v>
      </c>
      <c r="L34" s="52">
        <v>1</v>
      </c>
      <c r="M34" s="52">
        <v>0</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1</v>
      </c>
      <c r="AU34" s="52">
        <v>0</v>
      </c>
      <c r="AV34" s="52">
        <v>0</v>
      </c>
      <c r="AW34" s="52">
        <v>0</v>
      </c>
      <c r="AX34" s="52">
        <v>0</v>
      </c>
      <c r="AY34" s="52">
        <v>0</v>
      </c>
      <c r="AZ34" s="52">
        <v>0</v>
      </c>
      <c r="BA34" s="52">
        <v>0</v>
      </c>
      <c r="BB34" s="52">
        <v>1</v>
      </c>
      <c r="BC34" s="52">
        <v>0</v>
      </c>
      <c r="BD34" s="52">
        <v>0</v>
      </c>
      <c r="BE34" s="52">
        <v>0</v>
      </c>
      <c r="BF34" s="52">
        <v>0</v>
      </c>
      <c r="BG34" s="52">
        <v>1</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272311</v>
      </c>
      <c r="B35" s="52" t="s">
        <v>197</v>
      </c>
      <c r="C35" s="52" t="s">
        <v>468</v>
      </c>
      <c r="D35" s="52">
        <v>1</v>
      </c>
      <c r="E35" s="52">
        <v>3.23750323750324</v>
      </c>
      <c r="F35" s="52">
        <v>38.118989731893002</v>
      </c>
      <c r="G35" s="52">
        <v>0</v>
      </c>
      <c r="H35" s="52">
        <v>0</v>
      </c>
      <c r="I35" s="52">
        <v>0</v>
      </c>
      <c r="J35" s="52">
        <v>0</v>
      </c>
      <c r="K35" s="52">
        <v>0</v>
      </c>
      <c r="L35" s="52">
        <v>1</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1</v>
      </c>
      <c r="AX35" s="52">
        <v>0</v>
      </c>
      <c r="AY35" s="52">
        <v>0</v>
      </c>
      <c r="AZ35" s="52">
        <v>0</v>
      </c>
      <c r="BA35" s="52">
        <v>0</v>
      </c>
      <c r="BB35" s="52">
        <v>0</v>
      </c>
      <c r="BC35" s="52">
        <v>0</v>
      </c>
      <c r="BD35" s="52">
        <v>1</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row r="37" spans="1:74" s="52" customFormat="1" x14ac:dyDescent="0.2"/>
    <row r="38" spans="1:74" s="52" customFormat="1" x14ac:dyDescent="0.2"/>
    <row r="39" spans="1:74" s="52" customFormat="1" x14ac:dyDescent="0.2"/>
    <row r="40" spans="1:74" s="52" customFormat="1" x14ac:dyDescent="0.2"/>
    <row r="41" spans="1:74" s="52" customFormat="1" x14ac:dyDescent="0.2"/>
    <row r="42" spans="1:74" s="52" customFormat="1" x14ac:dyDescent="0.2"/>
    <row r="43" spans="1:74" s="52" customFormat="1" x14ac:dyDescent="0.2"/>
    <row r="85" spans="1:75" x14ac:dyDescent="0.2">
      <c r="B85" s="52">
        <v>271004</v>
      </c>
      <c r="C85" t="s">
        <v>397</v>
      </c>
      <c r="D85">
        <f>IFERROR(VLOOKUP($B85,$A$8:$BW$70,D$88,FALSE),0)</f>
        <v>14</v>
      </c>
      <c r="E85">
        <f t="shared" ref="E85:BP85" si="0">IFERROR(VLOOKUP($B85,$A$8:$BW$70,E88,FALSE),0)</f>
        <v>0.98992678784313304</v>
      </c>
      <c r="F85">
        <f t="shared" si="0"/>
        <v>11.655589598798199</v>
      </c>
      <c r="G85">
        <f t="shared" si="0"/>
        <v>0</v>
      </c>
      <c r="H85">
        <f t="shared" si="0"/>
        <v>2</v>
      </c>
      <c r="I85">
        <f t="shared" si="0"/>
        <v>1</v>
      </c>
      <c r="J85">
        <f t="shared" si="0"/>
        <v>2</v>
      </c>
      <c r="K85">
        <f t="shared" si="0"/>
        <v>6</v>
      </c>
      <c r="L85">
        <f t="shared" si="0"/>
        <v>0</v>
      </c>
      <c r="M85">
        <f t="shared" si="0"/>
        <v>2</v>
      </c>
      <c r="N85">
        <f t="shared" si="0"/>
        <v>1</v>
      </c>
      <c r="O85">
        <f t="shared" si="0"/>
        <v>0</v>
      </c>
      <c r="P85">
        <f t="shared" si="0"/>
        <v>6</v>
      </c>
      <c r="Q85">
        <f t="shared" si="0"/>
        <v>8</v>
      </c>
      <c r="R85">
        <f t="shared" si="0"/>
        <v>0</v>
      </c>
      <c r="S85">
        <f t="shared" si="0"/>
        <v>2</v>
      </c>
      <c r="T85">
        <f t="shared" si="0"/>
        <v>10</v>
      </c>
      <c r="U85">
        <f t="shared" si="0"/>
        <v>0</v>
      </c>
      <c r="V85">
        <f t="shared" si="0"/>
        <v>10</v>
      </c>
      <c r="W85">
        <f t="shared" si="0"/>
        <v>4</v>
      </c>
      <c r="X85">
        <f t="shared" si="0"/>
        <v>1</v>
      </c>
      <c r="Y85">
        <f t="shared" si="0"/>
        <v>5</v>
      </c>
      <c r="Z85">
        <f t="shared" si="0"/>
        <v>0</v>
      </c>
      <c r="AA85">
        <f t="shared" si="0"/>
        <v>2</v>
      </c>
      <c r="AB85">
        <f t="shared" si="0"/>
        <v>13</v>
      </c>
      <c r="AC85">
        <f t="shared" si="0"/>
        <v>0</v>
      </c>
      <c r="AD85">
        <f t="shared" si="0"/>
        <v>0</v>
      </c>
      <c r="AE85">
        <f t="shared" si="0"/>
        <v>0</v>
      </c>
      <c r="AF85">
        <f t="shared" si="0"/>
        <v>0</v>
      </c>
      <c r="AG85">
        <f t="shared" si="0"/>
        <v>1</v>
      </c>
      <c r="AH85">
        <f t="shared" si="0"/>
        <v>0</v>
      </c>
      <c r="AI85">
        <f t="shared" si="0"/>
        <v>7</v>
      </c>
      <c r="AJ85">
        <f t="shared" si="0"/>
        <v>0</v>
      </c>
      <c r="AK85">
        <f t="shared" si="0"/>
        <v>0</v>
      </c>
      <c r="AL85">
        <f t="shared" si="0"/>
        <v>5</v>
      </c>
      <c r="AM85">
        <f t="shared" si="0"/>
        <v>1</v>
      </c>
      <c r="AN85">
        <f t="shared" si="0"/>
        <v>1</v>
      </c>
      <c r="AO85">
        <f t="shared" si="0"/>
        <v>0</v>
      </c>
      <c r="AP85">
        <f t="shared" si="0"/>
        <v>2</v>
      </c>
      <c r="AQ85">
        <f t="shared" si="0"/>
        <v>0</v>
      </c>
      <c r="AR85">
        <f t="shared" si="0"/>
        <v>1</v>
      </c>
      <c r="AS85">
        <f t="shared" si="0"/>
        <v>2</v>
      </c>
      <c r="AT85">
        <f t="shared" si="0"/>
        <v>0</v>
      </c>
      <c r="AU85">
        <f t="shared" si="0"/>
        <v>1</v>
      </c>
      <c r="AV85">
        <f t="shared" si="0"/>
        <v>1</v>
      </c>
      <c r="AW85">
        <f t="shared" si="0"/>
        <v>2</v>
      </c>
      <c r="AX85">
        <f t="shared" si="0"/>
        <v>1</v>
      </c>
      <c r="AY85">
        <f t="shared" si="0"/>
        <v>2</v>
      </c>
      <c r="AZ85">
        <f t="shared" si="0"/>
        <v>1</v>
      </c>
      <c r="BA85">
        <f t="shared" si="0"/>
        <v>0</v>
      </c>
      <c r="BB85">
        <f t="shared" si="0"/>
        <v>1</v>
      </c>
      <c r="BC85">
        <f t="shared" si="0"/>
        <v>6</v>
      </c>
      <c r="BD85">
        <f t="shared" si="0"/>
        <v>1</v>
      </c>
      <c r="BE85">
        <f t="shared" si="0"/>
        <v>1</v>
      </c>
      <c r="BF85">
        <f t="shared" si="0"/>
        <v>2</v>
      </c>
      <c r="BG85">
        <f t="shared" si="0"/>
        <v>0</v>
      </c>
      <c r="BH85">
        <f t="shared" si="0"/>
        <v>4</v>
      </c>
      <c r="BI85">
        <f t="shared" si="0"/>
        <v>0</v>
      </c>
      <c r="BJ85">
        <f t="shared" si="0"/>
        <v>0</v>
      </c>
      <c r="BK85">
        <f t="shared" si="0"/>
        <v>2</v>
      </c>
      <c r="BL85">
        <f t="shared" si="0"/>
        <v>14</v>
      </c>
      <c r="BM85">
        <f t="shared" si="0"/>
        <v>5</v>
      </c>
      <c r="BN85">
        <f t="shared" si="0"/>
        <v>0</v>
      </c>
      <c r="BO85">
        <f t="shared" si="0"/>
        <v>1</v>
      </c>
      <c r="BP85">
        <f t="shared" si="0"/>
        <v>0</v>
      </c>
      <c r="BQ85">
        <f t="shared" ref="BQ85:BW85" si="1">IFERROR(VLOOKUP($B85,$A$8:$BW$70,BQ88,FALSE),0)</f>
        <v>0</v>
      </c>
      <c r="BR85">
        <f t="shared" si="1"/>
        <v>1</v>
      </c>
      <c r="BS85">
        <f t="shared" si="1"/>
        <v>6</v>
      </c>
      <c r="BT85">
        <f t="shared" si="1"/>
        <v>8</v>
      </c>
      <c r="BU85">
        <f t="shared" si="1"/>
        <v>0</v>
      </c>
      <c r="BV85">
        <f t="shared" si="1"/>
        <v>0</v>
      </c>
      <c r="BW85">
        <f t="shared" si="1"/>
        <v>0</v>
      </c>
    </row>
    <row r="86" spans="1:75" x14ac:dyDescent="0.2">
      <c r="B86" s="52">
        <v>271403</v>
      </c>
      <c r="C86" t="s">
        <v>398</v>
      </c>
      <c r="D86">
        <f>IFERROR(VLOOKUP($B86,$A$8:$BW$70,D$88,FALSE),0)</f>
        <v>6</v>
      </c>
      <c r="E86">
        <f t="shared" ref="E86:BP86" si="2">IFERROR(VLOOKUP($B86,$A$8:$BW$70,E$88,FALSE),0)</f>
        <v>1.4017447049093801</v>
      </c>
      <c r="F86">
        <f t="shared" si="2"/>
        <v>16.504413461029799</v>
      </c>
      <c r="G86">
        <f t="shared" si="2"/>
        <v>0</v>
      </c>
      <c r="H86">
        <f t="shared" si="2"/>
        <v>1</v>
      </c>
      <c r="I86">
        <f t="shared" si="2"/>
        <v>1</v>
      </c>
      <c r="J86">
        <f t="shared" si="2"/>
        <v>0</v>
      </c>
      <c r="K86">
        <f t="shared" si="2"/>
        <v>1</v>
      </c>
      <c r="L86">
        <f t="shared" si="2"/>
        <v>0</v>
      </c>
      <c r="M86">
        <f t="shared" si="2"/>
        <v>2</v>
      </c>
      <c r="N86">
        <f t="shared" si="2"/>
        <v>1</v>
      </c>
      <c r="O86">
        <f t="shared" si="2"/>
        <v>0</v>
      </c>
      <c r="P86">
        <f t="shared" si="2"/>
        <v>4</v>
      </c>
      <c r="Q86">
        <f t="shared" si="2"/>
        <v>2</v>
      </c>
      <c r="R86">
        <f t="shared" si="2"/>
        <v>0</v>
      </c>
      <c r="S86">
        <f t="shared" si="2"/>
        <v>0</v>
      </c>
      <c r="T86">
        <f t="shared" si="2"/>
        <v>6</v>
      </c>
      <c r="U86">
        <f t="shared" si="2"/>
        <v>0</v>
      </c>
      <c r="V86">
        <f t="shared" si="2"/>
        <v>6</v>
      </c>
      <c r="W86">
        <f t="shared" si="2"/>
        <v>0</v>
      </c>
      <c r="X86">
        <f t="shared" si="2"/>
        <v>1</v>
      </c>
      <c r="Y86">
        <f t="shared" si="2"/>
        <v>3</v>
      </c>
      <c r="Z86">
        <f t="shared" si="2"/>
        <v>2</v>
      </c>
      <c r="AA86">
        <f t="shared" si="2"/>
        <v>0</v>
      </c>
      <c r="AB86">
        <f t="shared" si="2"/>
        <v>3</v>
      </c>
      <c r="AC86">
        <f t="shared" si="2"/>
        <v>0</v>
      </c>
      <c r="AD86">
        <f t="shared" si="2"/>
        <v>1</v>
      </c>
      <c r="AE86">
        <f t="shared" si="2"/>
        <v>1</v>
      </c>
      <c r="AF86">
        <f t="shared" si="2"/>
        <v>0</v>
      </c>
      <c r="AG86">
        <f t="shared" si="2"/>
        <v>1</v>
      </c>
      <c r="AH86">
        <f t="shared" si="2"/>
        <v>0</v>
      </c>
      <c r="AI86">
        <f t="shared" si="2"/>
        <v>3</v>
      </c>
      <c r="AJ86">
        <f t="shared" si="2"/>
        <v>0</v>
      </c>
      <c r="AK86">
        <f t="shared" si="2"/>
        <v>1</v>
      </c>
      <c r="AL86">
        <f t="shared" si="2"/>
        <v>2</v>
      </c>
      <c r="AM86">
        <f t="shared" si="2"/>
        <v>0</v>
      </c>
      <c r="AN86">
        <f t="shared" si="2"/>
        <v>0</v>
      </c>
      <c r="AO86">
        <f t="shared" si="2"/>
        <v>0</v>
      </c>
      <c r="AP86">
        <f t="shared" si="2"/>
        <v>0</v>
      </c>
      <c r="AQ86">
        <f t="shared" si="2"/>
        <v>0</v>
      </c>
      <c r="AR86">
        <f t="shared" si="2"/>
        <v>1</v>
      </c>
      <c r="AS86">
        <f t="shared" si="2"/>
        <v>3</v>
      </c>
      <c r="AT86">
        <f t="shared" si="2"/>
        <v>0</v>
      </c>
      <c r="AU86">
        <f t="shared" si="2"/>
        <v>0</v>
      </c>
      <c r="AV86">
        <f t="shared" si="2"/>
        <v>0</v>
      </c>
      <c r="AW86">
        <f t="shared" si="2"/>
        <v>1</v>
      </c>
      <c r="AX86">
        <f t="shared" si="2"/>
        <v>0</v>
      </c>
      <c r="AY86">
        <f t="shared" si="2"/>
        <v>0</v>
      </c>
      <c r="AZ86">
        <f t="shared" si="2"/>
        <v>0</v>
      </c>
      <c r="BA86">
        <f t="shared" si="2"/>
        <v>1</v>
      </c>
      <c r="BB86">
        <f t="shared" si="2"/>
        <v>0</v>
      </c>
      <c r="BC86">
        <f t="shared" si="2"/>
        <v>0</v>
      </c>
      <c r="BD86">
        <f t="shared" si="2"/>
        <v>2</v>
      </c>
      <c r="BE86">
        <f t="shared" si="2"/>
        <v>0</v>
      </c>
      <c r="BF86">
        <f t="shared" si="2"/>
        <v>1</v>
      </c>
      <c r="BG86">
        <f t="shared" si="2"/>
        <v>1</v>
      </c>
      <c r="BH86">
        <f t="shared" si="2"/>
        <v>0</v>
      </c>
      <c r="BI86">
        <f t="shared" si="2"/>
        <v>2</v>
      </c>
      <c r="BJ86">
        <f t="shared" si="2"/>
        <v>0</v>
      </c>
      <c r="BK86">
        <f t="shared" si="2"/>
        <v>1</v>
      </c>
      <c r="BL86">
        <f t="shared" si="2"/>
        <v>4</v>
      </c>
      <c r="BM86">
        <f t="shared" si="2"/>
        <v>3</v>
      </c>
      <c r="BN86">
        <f t="shared" si="2"/>
        <v>0</v>
      </c>
      <c r="BO86">
        <f t="shared" si="2"/>
        <v>0</v>
      </c>
      <c r="BP86">
        <f t="shared" si="2"/>
        <v>0</v>
      </c>
      <c r="BQ86">
        <f t="shared" ref="BQ86:BW86" si="3">IFERROR(VLOOKUP($B86,$A$8:$BW$70,BQ$88,FALSE),0)</f>
        <v>1</v>
      </c>
      <c r="BR86">
        <f t="shared" si="3"/>
        <v>0</v>
      </c>
      <c r="BS86">
        <f t="shared" si="3"/>
        <v>0</v>
      </c>
      <c r="BT86">
        <f t="shared" si="3"/>
        <v>5</v>
      </c>
      <c r="BU86">
        <f t="shared" si="3"/>
        <v>1</v>
      </c>
      <c r="BV86">
        <f t="shared" si="3"/>
        <v>0</v>
      </c>
      <c r="BW86">
        <f t="shared" si="3"/>
        <v>0</v>
      </c>
    </row>
    <row r="87" spans="1:75" x14ac:dyDescent="0.2">
      <c r="C87" t="s">
        <v>399</v>
      </c>
      <c r="D87">
        <f>SUM(D8:D83)</f>
        <v>57</v>
      </c>
      <c r="G87">
        <f t="shared" ref="G87:BR87" si="4">SUM(G8:G83)</f>
        <v>0</v>
      </c>
      <c r="H87">
        <f t="shared" si="4"/>
        <v>8</v>
      </c>
      <c r="I87">
        <f t="shared" si="4"/>
        <v>6</v>
      </c>
      <c r="J87">
        <f t="shared" si="4"/>
        <v>5</v>
      </c>
      <c r="K87">
        <f t="shared" si="4"/>
        <v>20</v>
      </c>
      <c r="L87">
        <f t="shared" si="4"/>
        <v>2</v>
      </c>
      <c r="M87">
        <f t="shared" si="4"/>
        <v>10</v>
      </c>
      <c r="N87">
        <f t="shared" si="4"/>
        <v>6</v>
      </c>
      <c r="O87">
        <f t="shared" si="4"/>
        <v>0</v>
      </c>
      <c r="P87">
        <f t="shared" si="4"/>
        <v>31</v>
      </c>
      <c r="Q87">
        <f t="shared" si="4"/>
        <v>26</v>
      </c>
      <c r="R87">
        <f t="shared" si="4"/>
        <v>0</v>
      </c>
      <c r="S87">
        <f t="shared" si="4"/>
        <v>5</v>
      </c>
      <c r="T87">
        <f t="shared" si="4"/>
        <v>17</v>
      </c>
      <c r="U87">
        <f t="shared" si="4"/>
        <v>0</v>
      </c>
      <c r="V87">
        <f t="shared" si="4"/>
        <v>17</v>
      </c>
      <c r="W87">
        <f t="shared" si="4"/>
        <v>4</v>
      </c>
      <c r="X87">
        <f t="shared" si="4"/>
        <v>2</v>
      </c>
      <c r="Y87">
        <f t="shared" si="4"/>
        <v>9</v>
      </c>
      <c r="Z87">
        <f t="shared" si="4"/>
        <v>2</v>
      </c>
      <c r="AA87">
        <f t="shared" si="4"/>
        <v>2</v>
      </c>
      <c r="AB87">
        <f t="shared" si="4"/>
        <v>20</v>
      </c>
      <c r="AC87">
        <f t="shared" si="4"/>
        <v>0</v>
      </c>
      <c r="AD87">
        <f t="shared" si="4"/>
        <v>1</v>
      </c>
      <c r="AE87">
        <f t="shared" si="4"/>
        <v>1</v>
      </c>
      <c r="AF87">
        <f t="shared" si="4"/>
        <v>0</v>
      </c>
      <c r="AG87">
        <f t="shared" si="4"/>
        <v>2</v>
      </c>
      <c r="AH87">
        <f t="shared" si="4"/>
        <v>0</v>
      </c>
      <c r="AI87">
        <f t="shared" si="4"/>
        <v>14</v>
      </c>
      <c r="AJ87">
        <f t="shared" si="4"/>
        <v>0</v>
      </c>
      <c r="AK87">
        <f t="shared" si="4"/>
        <v>1</v>
      </c>
      <c r="AL87">
        <f t="shared" si="4"/>
        <v>7</v>
      </c>
      <c r="AM87">
        <f t="shared" si="4"/>
        <v>1</v>
      </c>
      <c r="AN87">
        <f t="shared" si="4"/>
        <v>1</v>
      </c>
      <c r="AO87">
        <f t="shared" si="4"/>
        <v>0</v>
      </c>
      <c r="AP87">
        <f t="shared" si="4"/>
        <v>4</v>
      </c>
      <c r="AQ87">
        <f t="shared" si="4"/>
        <v>1</v>
      </c>
      <c r="AR87">
        <f t="shared" si="4"/>
        <v>4</v>
      </c>
      <c r="AS87">
        <f t="shared" si="4"/>
        <v>11</v>
      </c>
      <c r="AT87">
        <f t="shared" si="4"/>
        <v>1</v>
      </c>
      <c r="AU87">
        <f t="shared" si="4"/>
        <v>3</v>
      </c>
      <c r="AV87">
        <f t="shared" si="4"/>
        <v>5</v>
      </c>
      <c r="AW87">
        <f t="shared" si="4"/>
        <v>8</v>
      </c>
      <c r="AX87">
        <f t="shared" si="4"/>
        <v>5</v>
      </c>
      <c r="AY87">
        <f t="shared" si="4"/>
        <v>5</v>
      </c>
      <c r="AZ87">
        <f t="shared" si="4"/>
        <v>2</v>
      </c>
      <c r="BA87">
        <f t="shared" si="4"/>
        <v>2</v>
      </c>
      <c r="BB87">
        <f t="shared" si="4"/>
        <v>6</v>
      </c>
      <c r="BC87">
        <f t="shared" si="4"/>
        <v>16</v>
      </c>
      <c r="BD87">
        <f t="shared" si="4"/>
        <v>9</v>
      </c>
      <c r="BE87">
        <f t="shared" si="4"/>
        <v>4</v>
      </c>
      <c r="BF87">
        <f t="shared" si="4"/>
        <v>6</v>
      </c>
      <c r="BG87">
        <f t="shared" si="4"/>
        <v>4</v>
      </c>
      <c r="BH87">
        <f t="shared" si="4"/>
        <v>12</v>
      </c>
      <c r="BI87">
        <f t="shared" si="4"/>
        <v>6</v>
      </c>
      <c r="BJ87">
        <f t="shared" si="4"/>
        <v>0</v>
      </c>
      <c r="BK87">
        <f t="shared" si="4"/>
        <v>6</v>
      </c>
      <c r="BL87">
        <f t="shared" si="4"/>
        <v>22</v>
      </c>
      <c r="BM87">
        <f t="shared" si="4"/>
        <v>8</v>
      </c>
      <c r="BN87">
        <f t="shared" si="4"/>
        <v>0</v>
      </c>
      <c r="BO87">
        <f t="shared" si="4"/>
        <v>1</v>
      </c>
      <c r="BP87">
        <f t="shared" si="4"/>
        <v>0</v>
      </c>
      <c r="BQ87">
        <f t="shared" si="4"/>
        <v>1</v>
      </c>
      <c r="BR87">
        <f t="shared" si="4"/>
        <v>1</v>
      </c>
      <c r="BS87">
        <f t="shared" ref="BS87:BW87" si="5">SUM(BS8:BS83)</f>
        <v>7</v>
      </c>
      <c r="BT87">
        <f t="shared" si="5"/>
        <v>16</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37</v>
      </c>
      <c r="E90">
        <v>0.81193910368945099</v>
      </c>
      <c r="F90">
        <v>9.5599281563435401</v>
      </c>
      <c r="G90">
        <v>0</v>
      </c>
      <c r="H90">
        <v>5</v>
      </c>
      <c r="I90">
        <v>4</v>
      </c>
      <c r="J90">
        <v>3</v>
      </c>
      <c r="K90">
        <v>13</v>
      </c>
      <c r="L90">
        <v>2</v>
      </c>
      <c r="M90">
        <v>6</v>
      </c>
      <c r="N90">
        <v>4</v>
      </c>
      <c r="O90">
        <v>0</v>
      </c>
      <c r="P90">
        <v>21</v>
      </c>
      <c r="Q90">
        <v>16</v>
      </c>
      <c r="R90">
        <v>0</v>
      </c>
      <c r="S90">
        <v>6</v>
      </c>
      <c r="T90">
        <v>29</v>
      </c>
      <c r="U90">
        <v>0</v>
      </c>
      <c r="V90">
        <v>29</v>
      </c>
      <c r="W90">
        <v>5</v>
      </c>
      <c r="X90">
        <v>3</v>
      </c>
      <c r="Y90">
        <v>16</v>
      </c>
      <c r="Z90">
        <v>5</v>
      </c>
      <c r="AA90">
        <v>2</v>
      </c>
      <c r="AB90">
        <v>31</v>
      </c>
      <c r="AC90">
        <v>0</v>
      </c>
      <c r="AD90">
        <v>1</v>
      </c>
      <c r="AE90">
        <v>2</v>
      </c>
      <c r="AF90">
        <v>0</v>
      </c>
      <c r="AG90">
        <v>3</v>
      </c>
      <c r="AH90">
        <v>0</v>
      </c>
      <c r="AI90">
        <v>23</v>
      </c>
      <c r="AJ90">
        <v>2</v>
      </c>
      <c r="AK90">
        <v>1</v>
      </c>
      <c r="AL90">
        <v>9</v>
      </c>
      <c r="AM90">
        <v>1</v>
      </c>
      <c r="AN90">
        <v>1</v>
      </c>
      <c r="AO90">
        <v>0</v>
      </c>
      <c r="AP90">
        <v>2</v>
      </c>
      <c r="AQ90">
        <v>1</v>
      </c>
      <c r="AR90">
        <v>2</v>
      </c>
      <c r="AS90">
        <v>6</v>
      </c>
      <c r="AT90">
        <v>1</v>
      </c>
      <c r="AU90">
        <v>2</v>
      </c>
      <c r="AV90">
        <v>4</v>
      </c>
      <c r="AW90">
        <v>5</v>
      </c>
      <c r="AX90">
        <v>4</v>
      </c>
      <c r="AY90">
        <v>3</v>
      </c>
      <c r="AZ90">
        <v>1</v>
      </c>
      <c r="BA90">
        <v>1</v>
      </c>
      <c r="BB90">
        <v>5</v>
      </c>
      <c r="BC90">
        <v>10</v>
      </c>
      <c r="BD90">
        <v>6</v>
      </c>
      <c r="BE90">
        <v>3</v>
      </c>
      <c r="BF90">
        <v>3</v>
      </c>
      <c r="BG90">
        <v>3</v>
      </c>
      <c r="BH90">
        <v>8</v>
      </c>
      <c r="BI90">
        <v>4</v>
      </c>
      <c r="BJ90">
        <v>0</v>
      </c>
      <c r="BK90">
        <v>9</v>
      </c>
      <c r="BL90">
        <v>33</v>
      </c>
      <c r="BM90">
        <v>13</v>
      </c>
      <c r="BN90">
        <v>0</v>
      </c>
      <c r="BO90">
        <v>1</v>
      </c>
      <c r="BP90">
        <v>0</v>
      </c>
      <c r="BQ90">
        <v>1</v>
      </c>
      <c r="BR90">
        <v>1</v>
      </c>
      <c r="BS90">
        <v>10</v>
      </c>
      <c r="BT90">
        <v>26</v>
      </c>
      <c r="BU90">
        <v>1</v>
      </c>
      <c r="BV90">
        <v>0</v>
      </c>
    </row>
    <row r="91" spans="1:75" x14ac:dyDescent="0.2">
      <c r="B91" t="s">
        <v>513</v>
      </c>
    </row>
    <row r="92" spans="1:75" x14ac:dyDescent="0.2">
      <c r="D92">
        <f>D87-D85-D86</f>
        <v>37</v>
      </c>
    </row>
    <row r="100" spans="1:6" s="147" customFormat="1" x14ac:dyDescent="0.2"/>
    <row r="101" spans="1:6" x14ac:dyDescent="0.2">
      <c r="A101" s="52">
        <v>271004</v>
      </c>
      <c r="B101" s="52" t="s">
        <v>172</v>
      </c>
      <c r="C101" s="52" t="s">
        <v>468</v>
      </c>
      <c r="D101" s="52">
        <v>12</v>
      </c>
      <c r="E101" s="52">
        <v>0.85182443046663603</v>
      </c>
      <c r="F101" s="52">
        <v>10.0295457135588</v>
      </c>
    </row>
    <row r="102" spans="1:6" x14ac:dyDescent="0.2">
      <c r="A102" s="52">
        <v>271021</v>
      </c>
      <c r="B102" s="52" t="s">
        <v>468</v>
      </c>
      <c r="C102" s="52" t="s">
        <v>612</v>
      </c>
      <c r="D102" s="52">
        <v>1</v>
      </c>
      <c r="E102" s="52">
        <v>1.82385234091448</v>
      </c>
      <c r="F102" s="52">
        <v>21.474390465606</v>
      </c>
    </row>
    <row r="103" spans="1:6" x14ac:dyDescent="0.2">
      <c r="A103" s="52">
        <v>271063</v>
      </c>
      <c r="B103" s="52" t="s">
        <v>468</v>
      </c>
      <c r="C103" s="52" t="s">
        <v>615</v>
      </c>
      <c r="D103" s="52">
        <v>1</v>
      </c>
      <c r="E103" s="52">
        <v>1.81738877580692</v>
      </c>
      <c r="F103" s="52">
        <v>21.398287199016998</v>
      </c>
    </row>
    <row r="104" spans="1:6" x14ac:dyDescent="0.2">
      <c r="A104" s="52">
        <v>271136</v>
      </c>
      <c r="B104" s="52" t="s">
        <v>468</v>
      </c>
      <c r="C104" s="52" t="s">
        <v>619</v>
      </c>
      <c r="D104" s="52">
        <v>1</v>
      </c>
      <c r="E104" s="52">
        <v>2.0293443188505802</v>
      </c>
      <c r="F104" s="52">
        <v>23.893892786466498</v>
      </c>
    </row>
    <row r="105" spans="1:6" x14ac:dyDescent="0.2">
      <c r="A105" s="52">
        <v>271144</v>
      </c>
      <c r="B105" s="52" t="s">
        <v>468</v>
      </c>
      <c r="C105" s="52" t="s">
        <v>620</v>
      </c>
      <c r="D105" s="52">
        <v>1</v>
      </c>
      <c r="E105" s="52">
        <v>1.1559223682537501</v>
      </c>
      <c r="F105" s="52">
        <v>13.6100536907296</v>
      </c>
    </row>
    <row r="106" spans="1:6" x14ac:dyDescent="0.2">
      <c r="A106" s="52">
        <v>271161</v>
      </c>
      <c r="B106" s="52" t="s">
        <v>468</v>
      </c>
      <c r="C106" s="52" t="s">
        <v>622</v>
      </c>
      <c r="D106" s="52">
        <v>2</v>
      </c>
      <c r="E106" s="52">
        <v>3.0765444253015</v>
      </c>
      <c r="F106" s="52">
        <v>36.223829523711203</v>
      </c>
    </row>
    <row r="107" spans="1:6" x14ac:dyDescent="0.2">
      <c r="A107" s="52">
        <v>271187</v>
      </c>
      <c r="B107" s="52" t="s">
        <v>468</v>
      </c>
      <c r="C107" s="52" t="s">
        <v>624</v>
      </c>
      <c r="D107" s="52">
        <v>1</v>
      </c>
      <c r="E107" s="52">
        <v>1.1211013699858701</v>
      </c>
      <c r="F107" s="52">
        <v>13.2000645175756</v>
      </c>
    </row>
    <row r="108" spans="1:6" x14ac:dyDescent="0.2">
      <c r="A108" s="52">
        <v>271268</v>
      </c>
      <c r="B108" s="52" t="s">
        <v>468</v>
      </c>
      <c r="C108" s="52" t="s">
        <v>630</v>
      </c>
      <c r="D108" s="52">
        <v>3</v>
      </c>
      <c r="E108" s="52">
        <v>2.9776674937965302</v>
      </c>
      <c r="F108" s="52">
        <v>35.059633394701002</v>
      </c>
    </row>
    <row r="109" spans="1:6" x14ac:dyDescent="0.2">
      <c r="A109" s="52">
        <v>271284</v>
      </c>
      <c r="B109" s="52" t="s">
        <v>468</v>
      </c>
      <c r="C109" s="52" t="s">
        <v>631</v>
      </c>
      <c r="D109" s="52">
        <v>2</v>
      </c>
      <c r="E109" s="52">
        <v>3.45811359903173</v>
      </c>
      <c r="F109" s="52">
        <v>40.716498827309103</v>
      </c>
    </row>
    <row r="110" spans="1:6" x14ac:dyDescent="0.2">
      <c r="A110" s="52">
        <v>271403</v>
      </c>
      <c r="B110" s="52" t="s">
        <v>173</v>
      </c>
      <c r="C110" s="52" t="s">
        <v>468</v>
      </c>
      <c r="D110" s="52">
        <v>3</v>
      </c>
      <c r="E110" s="52">
        <v>0.69712320490774704</v>
      </c>
      <c r="F110" s="52">
        <v>8.2080635416557399</v>
      </c>
    </row>
    <row r="111" spans="1:6" x14ac:dyDescent="0.2">
      <c r="A111" s="52">
        <v>271411</v>
      </c>
      <c r="B111" s="52" t="s">
        <v>468</v>
      </c>
      <c r="C111" s="52" t="s">
        <v>632</v>
      </c>
      <c r="D111" s="52">
        <v>2</v>
      </c>
      <c r="E111" s="52">
        <v>2.6820077510023999</v>
      </c>
      <c r="F111" s="52">
        <v>31.5784783585766</v>
      </c>
    </row>
    <row r="112" spans="1:6" x14ac:dyDescent="0.2">
      <c r="A112" s="52">
        <v>271462</v>
      </c>
      <c r="B112" s="52" t="s">
        <v>468</v>
      </c>
      <c r="C112" s="52" t="s">
        <v>636</v>
      </c>
      <c r="D112" s="52">
        <v>1</v>
      </c>
      <c r="E112" s="52">
        <v>1.19610071167992</v>
      </c>
      <c r="F112" s="52">
        <v>14.083121282683001</v>
      </c>
    </row>
    <row r="113" spans="1:6" x14ac:dyDescent="0.2">
      <c r="A113" s="52">
        <v>272027</v>
      </c>
      <c r="B113" s="52" t="s">
        <v>253</v>
      </c>
      <c r="C113" s="52" t="s">
        <v>468</v>
      </c>
      <c r="D113" s="52">
        <v>1</v>
      </c>
      <c r="E113" s="52">
        <v>1.0071609140992499</v>
      </c>
      <c r="F113" s="52">
        <v>11.858507536975001</v>
      </c>
    </row>
    <row r="114" spans="1:6" x14ac:dyDescent="0.2">
      <c r="A114" s="52">
        <v>272035</v>
      </c>
      <c r="B114" s="52" t="s">
        <v>174</v>
      </c>
      <c r="C114" s="52" t="s">
        <v>468</v>
      </c>
      <c r="D114" s="52">
        <v>6</v>
      </c>
      <c r="E114" s="52">
        <v>2.79668127155775</v>
      </c>
      <c r="F114" s="52">
        <v>32.928666584470299</v>
      </c>
    </row>
    <row r="115" spans="1:6" x14ac:dyDescent="0.2">
      <c r="A115" s="52">
        <v>272043</v>
      </c>
      <c r="B115" s="52" t="s">
        <v>175</v>
      </c>
      <c r="C115" s="52" t="s">
        <v>468</v>
      </c>
      <c r="D115" s="52">
        <v>3</v>
      </c>
      <c r="E115" s="52">
        <v>5.5568933261711102</v>
      </c>
      <c r="F115" s="52">
        <v>65.427937550079207</v>
      </c>
    </row>
    <row r="116" spans="1:6" x14ac:dyDescent="0.2">
      <c r="A116" s="52">
        <v>272051</v>
      </c>
      <c r="B116" s="52" t="s">
        <v>176</v>
      </c>
      <c r="C116" s="52" t="s">
        <v>468</v>
      </c>
      <c r="D116" s="52">
        <v>1</v>
      </c>
      <c r="E116" s="52">
        <v>0.50559184581471095</v>
      </c>
      <c r="F116" s="52">
        <v>5.9529362491086903</v>
      </c>
    </row>
    <row r="117" spans="1:6" x14ac:dyDescent="0.2">
      <c r="A117" s="52">
        <v>272078</v>
      </c>
      <c r="B117" s="52" t="s">
        <v>177</v>
      </c>
      <c r="C117" s="52" t="s">
        <v>468</v>
      </c>
      <c r="D117" s="52">
        <v>1</v>
      </c>
      <c r="E117" s="52">
        <v>0.54714173159415203</v>
      </c>
      <c r="F117" s="52">
        <v>6.4421526461892098</v>
      </c>
    </row>
    <row r="118" spans="1:6" x14ac:dyDescent="0.2">
      <c r="A118" s="52">
        <v>272108</v>
      </c>
      <c r="B118" s="52" t="s">
        <v>180</v>
      </c>
      <c r="C118" s="52" t="s">
        <v>468</v>
      </c>
      <c r="D118" s="52">
        <v>1</v>
      </c>
      <c r="E118" s="52">
        <v>0.482935474991186</v>
      </c>
      <c r="F118" s="52">
        <v>5.6861757539284801</v>
      </c>
    </row>
    <row r="119" spans="1:6" x14ac:dyDescent="0.2">
      <c r="A119" s="52">
        <v>272124</v>
      </c>
      <c r="B119" s="52" t="s">
        <v>182</v>
      </c>
      <c r="C119" s="52" t="s">
        <v>468</v>
      </c>
      <c r="D119" s="52">
        <v>1</v>
      </c>
      <c r="E119" s="52">
        <v>0.72551566025552705</v>
      </c>
      <c r="F119" s="52">
        <v>8.54236180623443</v>
      </c>
    </row>
    <row r="120" spans="1:6" x14ac:dyDescent="0.2">
      <c r="A120" s="52">
        <v>272159</v>
      </c>
      <c r="B120" s="52" t="s">
        <v>184</v>
      </c>
      <c r="C120" s="52" t="s">
        <v>468</v>
      </c>
      <c r="D120" s="52">
        <v>4</v>
      </c>
      <c r="E120" s="52">
        <v>3.3745022609165098</v>
      </c>
      <c r="F120" s="52">
        <v>39.732042749500899</v>
      </c>
    </row>
    <row r="121" spans="1:6" x14ac:dyDescent="0.2">
      <c r="A121" s="52">
        <v>272175</v>
      </c>
      <c r="B121" s="52" t="s">
        <v>186</v>
      </c>
      <c r="C121" s="52" t="s">
        <v>468</v>
      </c>
      <c r="D121" s="52">
        <v>1</v>
      </c>
      <c r="E121" s="52">
        <v>1.63703630946534</v>
      </c>
      <c r="F121" s="52">
        <v>19.2747823533823</v>
      </c>
    </row>
    <row r="122" spans="1:6" x14ac:dyDescent="0.2">
      <c r="A122" s="52">
        <v>272221</v>
      </c>
      <c r="B122" s="52" t="s">
        <v>189</v>
      </c>
      <c r="C122" s="52" t="s">
        <v>468</v>
      </c>
      <c r="D122" s="52">
        <v>1</v>
      </c>
      <c r="E122" s="52">
        <v>1.7389489792369499</v>
      </c>
      <c r="F122" s="52">
        <v>20.474721852306001</v>
      </c>
    </row>
    <row r="123" spans="1:6" x14ac:dyDescent="0.2">
      <c r="A123" s="52">
        <v>272272</v>
      </c>
      <c r="B123" s="52" t="s">
        <v>193</v>
      </c>
      <c r="C123" s="52" t="s">
        <v>468</v>
      </c>
      <c r="D123" s="52">
        <v>6</v>
      </c>
      <c r="E123" s="52">
        <v>2.4231752480725701</v>
      </c>
      <c r="F123" s="52">
        <v>28.5309343724673</v>
      </c>
    </row>
    <row r="124" spans="1:6" x14ac:dyDescent="0.2">
      <c r="A124" s="52">
        <v>273660</v>
      </c>
      <c r="B124" s="52" t="s">
        <v>643</v>
      </c>
      <c r="C124" s="52" t="s">
        <v>468</v>
      </c>
      <c r="D124" s="52">
        <v>1</v>
      </c>
      <c r="E124" s="52">
        <v>12.553351744915901</v>
      </c>
      <c r="F124" s="52">
        <v>147.80559312562301</v>
      </c>
    </row>
    <row r="125" spans="1:6" x14ac:dyDescent="0.2">
      <c r="A125" s="52"/>
      <c r="B125" s="52"/>
      <c r="C125" s="52"/>
      <c r="D125" s="52"/>
      <c r="E125" s="52"/>
      <c r="F125" s="52"/>
    </row>
    <row r="126" spans="1:6" x14ac:dyDescent="0.2">
      <c r="A126" s="52"/>
      <c r="B126" s="52"/>
      <c r="C126" s="52"/>
      <c r="D126" s="52"/>
      <c r="E126" s="52"/>
      <c r="F126" s="52"/>
    </row>
    <row r="127" spans="1:6" x14ac:dyDescent="0.2">
      <c r="A127" s="52"/>
      <c r="B127" s="52"/>
      <c r="C127" s="52"/>
      <c r="D127" s="52"/>
      <c r="E127" s="52"/>
      <c r="F127" s="52"/>
    </row>
    <row r="128" spans="1:6" x14ac:dyDescent="0.2">
      <c r="A128" s="52"/>
      <c r="B128" s="52"/>
      <c r="C128" s="52"/>
      <c r="D128" s="52"/>
      <c r="E128" s="52"/>
      <c r="F128" s="52"/>
    </row>
    <row r="129" spans="1:6" x14ac:dyDescent="0.2">
      <c r="A129" s="52"/>
      <c r="B129" s="52"/>
      <c r="C129" s="52"/>
      <c r="D129" s="52"/>
      <c r="E129" s="52"/>
      <c r="F129" s="52"/>
    </row>
    <row r="178" spans="1:6" x14ac:dyDescent="0.2">
      <c r="B178">
        <v>271004</v>
      </c>
      <c r="C178" t="s">
        <v>249</v>
      </c>
      <c r="D178">
        <v>12</v>
      </c>
      <c r="E178">
        <v>0.85182443046663603</v>
      </c>
      <c r="F178">
        <v>10.0295457135588</v>
      </c>
    </row>
    <row r="179" spans="1:6" x14ac:dyDescent="0.2">
      <c r="B179">
        <v>271403</v>
      </c>
      <c r="C179" t="s">
        <v>251</v>
      </c>
      <c r="D179">
        <v>3</v>
      </c>
      <c r="E179">
        <v>0.69712320490774704</v>
      </c>
      <c r="F179">
        <v>8.2080635416557399</v>
      </c>
    </row>
    <row r="180" spans="1:6" x14ac:dyDescent="0.2">
      <c r="B180" s="52"/>
      <c r="C180" t="s">
        <v>399</v>
      </c>
      <c r="D180">
        <v>57</v>
      </c>
    </row>
    <row r="181" spans="1:6" x14ac:dyDescent="0.2">
      <c r="A181">
        <v>1</v>
      </c>
      <c r="B181" s="52">
        <v>2</v>
      </c>
      <c r="C181">
        <v>3</v>
      </c>
      <c r="D181">
        <v>4</v>
      </c>
      <c r="E181">
        <v>5</v>
      </c>
      <c r="F181">
        <v>6</v>
      </c>
    </row>
    <row r="183" spans="1:6" x14ac:dyDescent="0.2">
      <c r="A183">
        <v>270000</v>
      </c>
      <c r="B183" t="s">
        <v>313</v>
      </c>
      <c r="C183" t="s">
        <v>409</v>
      </c>
      <c r="D183">
        <v>42</v>
      </c>
      <c r="E183">
        <v>0.92046704497862197</v>
      </c>
      <c r="F183">
        <v>10.837757142490201</v>
      </c>
    </row>
  </sheetData>
  <phoneticPr fontId="1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""&amp;市町村別自殺者集計表!Q7&amp;市町村別自殺者集計表!R7&amp;"年4月暫定値"</f>
        <v>令和5年4月暫定値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令和5年4月暫定値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令和5年4月暫定値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53</v>
      </c>
      <c r="E8" s="52">
        <v>1.93318687315048</v>
      </c>
      <c r="F8" s="52">
        <v>23.520440289997499</v>
      </c>
      <c r="G8" s="52">
        <v>3</v>
      </c>
      <c r="H8" s="52">
        <v>10</v>
      </c>
      <c r="I8" s="52">
        <v>3</v>
      </c>
      <c r="J8" s="52">
        <v>9</v>
      </c>
      <c r="K8" s="52">
        <v>10</v>
      </c>
      <c r="L8" s="52">
        <v>8</v>
      </c>
      <c r="M8" s="52">
        <v>4</v>
      </c>
      <c r="N8" s="52">
        <v>6</v>
      </c>
      <c r="O8" s="52">
        <v>0</v>
      </c>
      <c r="P8" s="52">
        <v>34</v>
      </c>
      <c r="Q8" s="52">
        <v>19</v>
      </c>
      <c r="R8" s="52">
        <v>0</v>
      </c>
      <c r="S8" s="52">
        <v>22</v>
      </c>
      <c r="T8" s="52">
        <v>30</v>
      </c>
      <c r="U8" s="52">
        <v>5</v>
      </c>
      <c r="V8" s="52">
        <v>25</v>
      </c>
      <c r="W8" s="52">
        <v>2</v>
      </c>
      <c r="X8" s="52">
        <v>5</v>
      </c>
      <c r="Y8" s="52">
        <v>14</v>
      </c>
      <c r="Z8" s="52">
        <v>4</v>
      </c>
      <c r="AA8" s="52">
        <v>1</v>
      </c>
      <c r="AB8" s="52">
        <v>37</v>
      </c>
      <c r="AC8" s="52">
        <v>3</v>
      </c>
      <c r="AD8" s="52">
        <v>2</v>
      </c>
      <c r="AE8" s="52">
        <v>2</v>
      </c>
      <c r="AF8" s="52">
        <v>0</v>
      </c>
      <c r="AG8" s="52">
        <v>9</v>
      </c>
      <c r="AH8" s="52">
        <v>0</v>
      </c>
      <c r="AI8" s="52">
        <v>37</v>
      </c>
      <c r="AJ8" s="52">
        <v>0</v>
      </c>
      <c r="AK8" s="52">
        <v>3</v>
      </c>
      <c r="AL8" s="52">
        <v>9</v>
      </c>
      <c r="AM8" s="52">
        <v>1</v>
      </c>
      <c r="AN8" s="52">
        <v>3</v>
      </c>
      <c r="AO8" s="52">
        <v>0</v>
      </c>
      <c r="AP8" s="52">
        <v>1</v>
      </c>
      <c r="AQ8" s="52">
        <v>3</v>
      </c>
      <c r="AR8" s="52">
        <v>2</v>
      </c>
      <c r="AS8" s="52">
        <v>0</v>
      </c>
      <c r="AT8" s="52">
        <v>5</v>
      </c>
      <c r="AU8" s="52">
        <v>6</v>
      </c>
      <c r="AV8" s="52">
        <v>6</v>
      </c>
      <c r="AW8" s="52">
        <v>4</v>
      </c>
      <c r="AX8" s="52">
        <v>2</v>
      </c>
      <c r="AY8" s="52">
        <v>4</v>
      </c>
      <c r="AZ8" s="52">
        <v>1</v>
      </c>
      <c r="BA8" s="52">
        <v>2</v>
      </c>
      <c r="BB8" s="52">
        <v>17</v>
      </c>
      <c r="BC8" s="52">
        <v>7</v>
      </c>
      <c r="BD8" s="52">
        <v>11</v>
      </c>
      <c r="BE8" s="52">
        <v>9</v>
      </c>
      <c r="BF8" s="52">
        <v>8</v>
      </c>
      <c r="BG8" s="52">
        <v>4</v>
      </c>
      <c r="BH8" s="52">
        <v>7</v>
      </c>
      <c r="BI8" s="52">
        <v>7</v>
      </c>
      <c r="BJ8" s="52">
        <v>0</v>
      </c>
      <c r="BK8" s="52">
        <v>16</v>
      </c>
      <c r="BL8" s="52">
        <v>27</v>
      </c>
      <c r="BM8" s="52">
        <v>20</v>
      </c>
      <c r="BN8" s="52">
        <v>13</v>
      </c>
      <c r="BO8" s="52">
        <v>1</v>
      </c>
      <c r="BP8" s="52">
        <v>1</v>
      </c>
      <c r="BQ8" s="52">
        <v>8</v>
      </c>
      <c r="BR8" s="52">
        <v>4</v>
      </c>
      <c r="BS8" s="52">
        <v>13</v>
      </c>
      <c r="BT8" s="52">
        <v>38</v>
      </c>
      <c r="BU8" s="52">
        <v>2</v>
      </c>
      <c r="BV8" s="52">
        <v>0</v>
      </c>
    </row>
    <row r="9" spans="1:74" s="52" customFormat="1" x14ac:dyDescent="0.2">
      <c r="A9" s="52">
        <v>271071</v>
      </c>
      <c r="B9" s="52" t="s">
        <v>468</v>
      </c>
      <c r="C9" s="52" t="s">
        <v>616</v>
      </c>
      <c r="D9" s="52">
        <v>1</v>
      </c>
      <c r="E9" s="52">
        <v>1.2618774212273001</v>
      </c>
      <c r="F9" s="52">
        <v>15.3528419582655</v>
      </c>
      <c r="G9" s="52">
        <v>0</v>
      </c>
      <c r="H9" s="52">
        <v>0</v>
      </c>
      <c r="I9" s="52">
        <v>0</v>
      </c>
      <c r="J9" s="52">
        <v>0</v>
      </c>
      <c r="K9" s="52">
        <v>0</v>
      </c>
      <c r="L9" s="52">
        <v>0</v>
      </c>
      <c r="M9" s="52">
        <v>1</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1</v>
      </c>
      <c r="AS9" s="52">
        <v>0</v>
      </c>
      <c r="AT9" s="52">
        <v>0</v>
      </c>
      <c r="AU9" s="52">
        <v>0</v>
      </c>
      <c r="AV9" s="52">
        <v>0</v>
      </c>
      <c r="AW9" s="52">
        <v>0</v>
      </c>
      <c r="AX9" s="52">
        <v>0</v>
      </c>
      <c r="AY9" s="52">
        <v>0</v>
      </c>
      <c r="AZ9" s="52">
        <v>0</v>
      </c>
      <c r="BA9" s="52">
        <v>0</v>
      </c>
      <c r="BB9" s="52">
        <v>0</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468</v>
      </c>
      <c r="C10" s="52" t="s">
        <v>617</v>
      </c>
      <c r="D10" s="52">
        <v>2</v>
      </c>
      <c r="E10" s="52">
        <v>3.19984640737245</v>
      </c>
      <c r="F10" s="52">
        <v>38.931464623031403</v>
      </c>
      <c r="G10" s="52">
        <v>0</v>
      </c>
      <c r="H10" s="52">
        <v>0</v>
      </c>
      <c r="I10" s="52">
        <v>1</v>
      </c>
      <c r="J10" s="52">
        <v>0</v>
      </c>
      <c r="K10" s="52">
        <v>0</v>
      </c>
      <c r="L10" s="52">
        <v>1</v>
      </c>
      <c r="M10" s="52">
        <v>0</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1</v>
      </c>
      <c r="AU10" s="52">
        <v>0</v>
      </c>
      <c r="AV10" s="52">
        <v>0</v>
      </c>
      <c r="AW10" s="52">
        <v>0</v>
      </c>
      <c r="AX10" s="52">
        <v>0</v>
      </c>
      <c r="AY10" s="52">
        <v>0</v>
      </c>
      <c r="AZ10" s="52">
        <v>0</v>
      </c>
      <c r="BA10" s="52">
        <v>0</v>
      </c>
      <c r="BB10" s="52">
        <v>1</v>
      </c>
      <c r="BC10" s="52">
        <v>1</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271098</v>
      </c>
      <c r="B11" s="52" t="s">
        <v>468</v>
      </c>
      <c r="C11" s="52" t="s">
        <v>644</v>
      </c>
      <c r="D11" s="52">
        <v>2</v>
      </c>
      <c r="E11" s="52">
        <v>2.45179164674586</v>
      </c>
      <c r="F11" s="52">
        <v>29.830131702074599</v>
      </c>
      <c r="G11" s="52">
        <v>0</v>
      </c>
      <c r="H11" s="52">
        <v>0</v>
      </c>
      <c r="I11" s="52">
        <v>0</v>
      </c>
      <c r="J11" s="52">
        <v>0</v>
      </c>
      <c r="K11" s="52">
        <v>2</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1</v>
      </c>
      <c r="AX11" s="52">
        <v>0</v>
      </c>
      <c r="AY11" s="52">
        <v>0</v>
      </c>
      <c r="AZ11" s="52">
        <v>0</v>
      </c>
      <c r="BA11" s="52">
        <v>1</v>
      </c>
      <c r="BB11" s="52">
        <v>0</v>
      </c>
      <c r="BC11" s="52">
        <v>0</v>
      </c>
      <c r="BD11" s="52">
        <v>0</v>
      </c>
      <c r="BE11" s="52">
        <v>1</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468</v>
      </c>
      <c r="C12" s="52" t="s">
        <v>618</v>
      </c>
      <c r="D12" s="52">
        <v>2</v>
      </c>
      <c r="E12" s="52">
        <v>2.7102474455917802</v>
      </c>
      <c r="F12" s="52">
        <v>32.974677254699998</v>
      </c>
      <c r="G12" s="52">
        <v>0</v>
      </c>
      <c r="H12" s="52">
        <v>0</v>
      </c>
      <c r="I12" s="52">
        <v>1</v>
      </c>
      <c r="J12" s="52">
        <v>0</v>
      </c>
      <c r="K12" s="52">
        <v>0</v>
      </c>
      <c r="L12" s="52">
        <v>0</v>
      </c>
      <c r="M12" s="52">
        <v>0</v>
      </c>
      <c r="N12" s="52">
        <v>1</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1</v>
      </c>
      <c r="AX12" s="52">
        <v>0</v>
      </c>
      <c r="AY12" s="52">
        <v>0</v>
      </c>
      <c r="AZ12" s="52">
        <v>0</v>
      </c>
      <c r="BA12" s="52">
        <v>0</v>
      </c>
      <c r="BB12" s="52">
        <v>0</v>
      </c>
      <c r="BC12" s="52">
        <v>0</v>
      </c>
      <c r="BD12" s="52">
        <v>0</v>
      </c>
      <c r="BE12" s="52">
        <v>1</v>
      </c>
      <c r="BF12" s="52">
        <v>0</v>
      </c>
      <c r="BG12" s="52">
        <v>0</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468</v>
      </c>
      <c r="C13" s="52" t="s">
        <v>619</v>
      </c>
      <c r="D13" s="52">
        <v>1</v>
      </c>
      <c r="E13" s="52">
        <v>1.0273585584104701</v>
      </c>
      <c r="F13" s="52">
        <v>12.499529127327399</v>
      </c>
      <c r="G13" s="52">
        <v>0</v>
      </c>
      <c r="H13" s="52">
        <v>0</v>
      </c>
      <c r="I13" s="52">
        <v>1</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1</v>
      </c>
      <c r="AU13" s="52">
        <v>0</v>
      </c>
      <c r="AV13" s="52">
        <v>0</v>
      </c>
      <c r="AW13" s="52">
        <v>0</v>
      </c>
      <c r="AX13" s="52">
        <v>0</v>
      </c>
      <c r="AY13" s="52">
        <v>0</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468</v>
      </c>
      <c r="C14" s="52" t="s">
        <v>620</v>
      </c>
      <c r="D14" s="52">
        <v>7</v>
      </c>
      <c r="E14" s="52">
        <v>4.0897883826639703</v>
      </c>
      <c r="F14" s="52">
        <v>49.7590919890783</v>
      </c>
      <c r="G14" s="52">
        <v>0</v>
      </c>
      <c r="H14" s="52">
        <v>2</v>
      </c>
      <c r="I14" s="52">
        <v>0</v>
      </c>
      <c r="J14" s="52">
        <v>1</v>
      </c>
      <c r="K14" s="52">
        <v>3</v>
      </c>
      <c r="L14" s="52">
        <v>0</v>
      </c>
      <c r="M14" s="52">
        <v>0</v>
      </c>
      <c r="N14" s="52">
        <v>1</v>
      </c>
      <c r="O14" s="52">
        <v>0</v>
      </c>
      <c r="P14" s="52">
        <v>2</v>
      </c>
      <c r="Q14" s="52">
        <v>5</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1</v>
      </c>
      <c r="AS14" s="52">
        <v>0</v>
      </c>
      <c r="AT14" s="52">
        <v>0</v>
      </c>
      <c r="AU14" s="52">
        <v>1</v>
      </c>
      <c r="AV14" s="52">
        <v>1</v>
      </c>
      <c r="AW14" s="52">
        <v>0</v>
      </c>
      <c r="AX14" s="52">
        <v>0</v>
      </c>
      <c r="AY14" s="52">
        <v>0</v>
      </c>
      <c r="AZ14" s="52">
        <v>0</v>
      </c>
      <c r="BA14" s="52">
        <v>0</v>
      </c>
      <c r="BB14" s="52">
        <v>4</v>
      </c>
      <c r="BC14" s="52">
        <v>0</v>
      </c>
      <c r="BD14" s="52">
        <v>2</v>
      </c>
      <c r="BE14" s="52">
        <v>1</v>
      </c>
      <c r="BF14" s="52">
        <v>1</v>
      </c>
      <c r="BG14" s="52">
        <v>2</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468</v>
      </c>
      <c r="C15" s="52" t="s">
        <v>622</v>
      </c>
      <c r="D15" s="52">
        <v>1</v>
      </c>
      <c r="E15" s="52">
        <v>0.79404151249027299</v>
      </c>
      <c r="F15" s="52">
        <v>9.6608384019649893</v>
      </c>
      <c r="G15" s="52">
        <v>0</v>
      </c>
      <c r="H15" s="52">
        <v>0</v>
      </c>
      <c r="I15" s="52">
        <v>0</v>
      </c>
      <c r="J15" s="52">
        <v>0</v>
      </c>
      <c r="K15" s="52">
        <v>0</v>
      </c>
      <c r="L15" s="52">
        <v>1</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1</v>
      </c>
      <c r="AZ15" s="52">
        <v>0</v>
      </c>
      <c r="BA15" s="52">
        <v>0</v>
      </c>
      <c r="BB15" s="52">
        <v>0</v>
      </c>
      <c r="BC15" s="52">
        <v>0</v>
      </c>
      <c r="BD15" s="52">
        <v>0</v>
      </c>
      <c r="BE15" s="52">
        <v>0</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271179</v>
      </c>
      <c r="B16" s="52" t="s">
        <v>468</v>
      </c>
      <c r="C16" s="52" t="s">
        <v>623</v>
      </c>
      <c r="D16" s="52">
        <v>2</v>
      </c>
      <c r="E16" s="52">
        <v>2.2373116463257801</v>
      </c>
      <c r="F16" s="52">
        <v>27.220625030296901</v>
      </c>
      <c r="G16" s="52">
        <v>0</v>
      </c>
      <c r="H16" s="52">
        <v>0</v>
      </c>
      <c r="I16" s="52">
        <v>0</v>
      </c>
      <c r="J16" s="52">
        <v>1</v>
      </c>
      <c r="K16" s="52">
        <v>0</v>
      </c>
      <c r="L16" s="52">
        <v>0</v>
      </c>
      <c r="M16" s="52">
        <v>1</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2</v>
      </c>
      <c r="BC16" s="52">
        <v>0</v>
      </c>
      <c r="BD16" s="52">
        <v>0</v>
      </c>
      <c r="BE16" s="52">
        <v>0</v>
      </c>
      <c r="BF16" s="52">
        <v>1</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271187</v>
      </c>
      <c r="B17" s="52" t="s">
        <v>468</v>
      </c>
      <c r="C17" s="52" t="s">
        <v>624</v>
      </c>
      <c r="D17" s="52">
        <v>3</v>
      </c>
      <c r="E17" s="52">
        <v>1.76649315778317</v>
      </c>
      <c r="F17" s="52">
        <v>21.4923334196952</v>
      </c>
      <c r="G17" s="52">
        <v>0</v>
      </c>
      <c r="H17" s="52">
        <v>0</v>
      </c>
      <c r="I17" s="52">
        <v>0</v>
      </c>
      <c r="J17" s="52">
        <v>1</v>
      </c>
      <c r="K17" s="52">
        <v>1</v>
      </c>
      <c r="L17" s="52">
        <v>0</v>
      </c>
      <c r="M17" s="52">
        <v>1</v>
      </c>
      <c r="N17" s="52">
        <v>0</v>
      </c>
      <c r="O17" s="52">
        <v>0</v>
      </c>
      <c r="P17" s="52">
        <v>2</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1</v>
      </c>
      <c r="AU17" s="52">
        <v>1</v>
      </c>
      <c r="AV17" s="52">
        <v>0</v>
      </c>
      <c r="AW17" s="52">
        <v>0</v>
      </c>
      <c r="AX17" s="52">
        <v>0</v>
      </c>
      <c r="AY17" s="52">
        <v>0</v>
      </c>
      <c r="AZ17" s="52">
        <v>0</v>
      </c>
      <c r="BA17" s="52">
        <v>0</v>
      </c>
      <c r="BB17" s="52">
        <v>1</v>
      </c>
      <c r="BC17" s="52">
        <v>1</v>
      </c>
      <c r="BD17" s="52">
        <v>1</v>
      </c>
      <c r="BE17" s="52">
        <v>0</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271195</v>
      </c>
      <c r="B18" s="52" t="s">
        <v>468</v>
      </c>
      <c r="C18" s="52" t="s">
        <v>640</v>
      </c>
      <c r="D18" s="52">
        <v>3</v>
      </c>
      <c r="E18" s="52">
        <v>2.6908725602755501</v>
      </c>
      <c r="F18" s="52">
        <v>32.738949483352499</v>
      </c>
      <c r="G18" s="52">
        <v>1</v>
      </c>
      <c r="H18" s="52">
        <v>0</v>
      </c>
      <c r="I18" s="52">
        <v>0</v>
      </c>
      <c r="J18" s="52">
        <v>0</v>
      </c>
      <c r="K18" s="52">
        <v>1</v>
      </c>
      <c r="L18" s="52">
        <v>1</v>
      </c>
      <c r="M18" s="52">
        <v>0</v>
      </c>
      <c r="N18" s="52">
        <v>0</v>
      </c>
      <c r="O18" s="52">
        <v>0</v>
      </c>
      <c r="P18" s="52">
        <v>2</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1</v>
      </c>
      <c r="AQ18" s="52">
        <v>1</v>
      </c>
      <c r="AR18" s="52">
        <v>0</v>
      </c>
      <c r="AS18" s="52">
        <v>0</v>
      </c>
      <c r="AT18" s="52">
        <v>0</v>
      </c>
      <c r="AU18" s="52">
        <v>0</v>
      </c>
      <c r="AV18" s="52">
        <v>0</v>
      </c>
      <c r="AW18" s="52">
        <v>1</v>
      </c>
      <c r="AX18" s="52">
        <v>0</v>
      </c>
      <c r="AY18" s="52">
        <v>0</v>
      </c>
      <c r="AZ18" s="52">
        <v>0</v>
      </c>
      <c r="BA18" s="52">
        <v>0</v>
      </c>
      <c r="BB18" s="52">
        <v>0</v>
      </c>
      <c r="BC18" s="52">
        <v>1</v>
      </c>
      <c r="BD18" s="52">
        <v>1</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271209</v>
      </c>
      <c r="B19" s="52" t="s">
        <v>468</v>
      </c>
      <c r="C19" s="52" t="s">
        <v>625</v>
      </c>
      <c r="D19" s="52">
        <v>2</v>
      </c>
      <c r="E19" s="52">
        <v>1.3201320132013199</v>
      </c>
      <c r="F19" s="52">
        <v>16.061606160616101</v>
      </c>
      <c r="G19" s="52">
        <v>1</v>
      </c>
      <c r="H19" s="52">
        <v>1</v>
      </c>
      <c r="I19" s="52">
        <v>0</v>
      </c>
      <c r="J19" s="52">
        <v>0</v>
      </c>
      <c r="K19" s="52">
        <v>0</v>
      </c>
      <c r="L19" s="52">
        <v>0</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1</v>
      </c>
      <c r="AW19" s="52">
        <v>0</v>
      </c>
      <c r="AX19" s="52">
        <v>0</v>
      </c>
      <c r="AY19" s="52">
        <v>0</v>
      </c>
      <c r="AZ19" s="52">
        <v>0</v>
      </c>
      <c r="BA19" s="52">
        <v>0</v>
      </c>
      <c r="BB19" s="52">
        <v>1</v>
      </c>
      <c r="BC19" s="52">
        <v>1</v>
      </c>
      <c r="BD19" s="52">
        <v>0</v>
      </c>
      <c r="BE19" s="52">
        <v>0</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271217</v>
      </c>
      <c r="B20" s="52" t="s">
        <v>468</v>
      </c>
      <c r="C20" s="52" t="s">
        <v>626</v>
      </c>
      <c r="D20" s="52">
        <v>4</v>
      </c>
      <c r="E20" s="52">
        <v>3.0432136335970799</v>
      </c>
      <c r="F20" s="52">
        <v>37.025765875431098</v>
      </c>
      <c r="G20" s="52">
        <v>0</v>
      </c>
      <c r="H20" s="52">
        <v>1</v>
      </c>
      <c r="I20" s="52">
        <v>0</v>
      </c>
      <c r="J20" s="52">
        <v>0</v>
      </c>
      <c r="K20" s="52">
        <v>1</v>
      </c>
      <c r="L20" s="52">
        <v>1</v>
      </c>
      <c r="M20" s="52">
        <v>1</v>
      </c>
      <c r="N20" s="52">
        <v>0</v>
      </c>
      <c r="O20" s="52">
        <v>0</v>
      </c>
      <c r="P20" s="52">
        <v>2</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1</v>
      </c>
      <c r="AV20" s="52">
        <v>0</v>
      </c>
      <c r="AW20" s="52">
        <v>0</v>
      </c>
      <c r="AX20" s="52">
        <v>1</v>
      </c>
      <c r="AY20" s="52">
        <v>1</v>
      </c>
      <c r="AZ20" s="52">
        <v>0</v>
      </c>
      <c r="BA20" s="52">
        <v>0</v>
      </c>
      <c r="BB20" s="52">
        <v>1</v>
      </c>
      <c r="BC20" s="52">
        <v>0</v>
      </c>
      <c r="BD20" s="52">
        <v>2</v>
      </c>
      <c r="BE20" s="52">
        <v>2</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271225</v>
      </c>
      <c r="B21" s="52" t="s">
        <v>468</v>
      </c>
      <c r="C21" s="52" t="s">
        <v>627</v>
      </c>
      <c r="D21" s="52">
        <v>4</v>
      </c>
      <c r="E21" s="52">
        <v>3.8140643623361101</v>
      </c>
      <c r="F21" s="52">
        <v>46.404449741756103</v>
      </c>
      <c r="G21" s="52">
        <v>0</v>
      </c>
      <c r="H21" s="52">
        <v>2</v>
      </c>
      <c r="I21" s="52">
        <v>0</v>
      </c>
      <c r="J21" s="52">
        <v>0</v>
      </c>
      <c r="K21" s="52">
        <v>0</v>
      </c>
      <c r="L21" s="52">
        <v>1</v>
      </c>
      <c r="M21" s="52">
        <v>0</v>
      </c>
      <c r="N21" s="52">
        <v>1</v>
      </c>
      <c r="O21" s="52">
        <v>0</v>
      </c>
      <c r="P21" s="52">
        <v>3</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1</v>
      </c>
      <c r="AW21" s="52">
        <v>0</v>
      </c>
      <c r="AX21" s="52">
        <v>0</v>
      </c>
      <c r="AY21" s="52">
        <v>1</v>
      </c>
      <c r="AZ21" s="52">
        <v>1</v>
      </c>
      <c r="BA21" s="52">
        <v>0</v>
      </c>
      <c r="BB21" s="52">
        <v>1</v>
      </c>
      <c r="BC21" s="52">
        <v>1</v>
      </c>
      <c r="BD21" s="52">
        <v>0</v>
      </c>
      <c r="BE21" s="52">
        <v>1</v>
      </c>
      <c r="BF21" s="52">
        <v>2</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271233</v>
      </c>
      <c r="B22" s="52" t="s">
        <v>468</v>
      </c>
      <c r="C22" s="52" t="s">
        <v>628</v>
      </c>
      <c r="D22" s="52">
        <v>3</v>
      </c>
      <c r="E22" s="52">
        <v>1.6556565506051399</v>
      </c>
      <c r="F22" s="52">
        <v>20.143821365695899</v>
      </c>
      <c r="G22" s="52">
        <v>0</v>
      </c>
      <c r="H22" s="52">
        <v>1</v>
      </c>
      <c r="I22" s="52">
        <v>0</v>
      </c>
      <c r="J22" s="52">
        <v>1</v>
      </c>
      <c r="K22" s="52">
        <v>0</v>
      </c>
      <c r="L22" s="52">
        <v>0</v>
      </c>
      <c r="M22" s="52">
        <v>0</v>
      </c>
      <c r="N22" s="52">
        <v>1</v>
      </c>
      <c r="O22" s="52">
        <v>0</v>
      </c>
      <c r="P22" s="52">
        <v>3</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1</v>
      </c>
      <c r="AV22" s="52">
        <v>1</v>
      </c>
      <c r="AW22" s="52">
        <v>0</v>
      </c>
      <c r="AX22" s="52">
        <v>0</v>
      </c>
      <c r="AY22" s="52">
        <v>0</v>
      </c>
      <c r="AZ22" s="52">
        <v>0</v>
      </c>
      <c r="BA22" s="52">
        <v>0</v>
      </c>
      <c r="BB22" s="52">
        <v>1</v>
      </c>
      <c r="BC22" s="52">
        <v>0</v>
      </c>
      <c r="BD22" s="52">
        <v>1</v>
      </c>
      <c r="BE22" s="52">
        <v>0</v>
      </c>
      <c r="BF22" s="52">
        <v>0</v>
      </c>
      <c r="BG22" s="52">
        <v>0</v>
      </c>
      <c r="BH22" s="52">
        <v>0</v>
      </c>
      <c r="BI22" s="52">
        <v>2</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271241</v>
      </c>
      <c r="B23" s="52" t="s">
        <v>468</v>
      </c>
      <c r="C23" s="52" t="s">
        <v>645</v>
      </c>
      <c r="D23" s="52">
        <v>2</v>
      </c>
      <c r="E23" s="52">
        <v>1.7828966722233599</v>
      </c>
      <c r="F23" s="52">
        <v>21.691909512050898</v>
      </c>
      <c r="G23" s="52">
        <v>0</v>
      </c>
      <c r="H23" s="52">
        <v>1</v>
      </c>
      <c r="I23" s="52">
        <v>0</v>
      </c>
      <c r="J23" s="52">
        <v>0</v>
      </c>
      <c r="K23" s="52">
        <v>0</v>
      </c>
      <c r="L23" s="52">
        <v>1</v>
      </c>
      <c r="M23" s="52">
        <v>0</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1</v>
      </c>
      <c r="AR23" s="52">
        <v>0</v>
      </c>
      <c r="AS23" s="52">
        <v>0</v>
      </c>
      <c r="AT23" s="52">
        <v>0</v>
      </c>
      <c r="AU23" s="52">
        <v>0</v>
      </c>
      <c r="AV23" s="52">
        <v>0</v>
      </c>
      <c r="AW23" s="52">
        <v>0</v>
      </c>
      <c r="AX23" s="52">
        <v>0</v>
      </c>
      <c r="AY23" s="52">
        <v>0</v>
      </c>
      <c r="AZ23" s="52">
        <v>0</v>
      </c>
      <c r="BA23" s="52">
        <v>0</v>
      </c>
      <c r="BB23" s="52">
        <v>1</v>
      </c>
      <c r="BC23" s="52">
        <v>1</v>
      </c>
      <c r="BD23" s="52">
        <v>0</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271250</v>
      </c>
      <c r="B24" s="52" t="s">
        <v>468</v>
      </c>
      <c r="C24" s="52" t="s">
        <v>629</v>
      </c>
      <c r="D24" s="52">
        <v>4</v>
      </c>
      <c r="E24" s="52">
        <v>3.39008907459043</v>
      </c>
      <c r="F24" s="52">
        <v>41.246083740850302</v>
      </c>
      <c r="G24" s="52">
        <v>1</v>
      </c>
      <c r="H24" s="52">
        <v>0</v>
      </c>
      <c r="I24" s="52">
        <v>0</v>
      </c>
      <c r="J24" s="52">
        <v>1</v>
      </c>
      <c r="K24" s="52">
        <v>0</v>
      </c>
      <c r="L24" s="52">
        <v>1</v>
      </c>
      <c r="M24" s="52">
        <v>0</v>
      </c>
      <c r="N24" s="52">
        <v>1</v>
      </c>
      <c r="O24" s="52">
        <v>0</v>
      </c>
      <c r="P24" s="52">
        <v>2</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0</v>
      </c>
      <c r="AS24" s="52">
        <v>0</v>
      </c>
      <c r="AT24" s="52">
        <v>0</v>
      </c>
      <c r="AU24" s="52">
        <v>0</v>
      </c>
      <c r="AV24" s="52">
        <v>0</v>
      </c>
      <c r="AW24" s="52">
        <v>0</v>
      </c>
      <c r="AX24" s="52">
        <v>0</v>
      </c>
      <c r="AY24" s="52">
        <v>0</v>
      </c>
      <c r="AZ24" s="52">
        <v>0</v>
      </c>
      <c r="BA24" s="52">
        <v>1</v>
      </c>
      <c r="BB24" s="52">
        <v>2</v>
      </c>
      <c r="BC24" s="52">
        <v>0</v>
      </c>
      <c r="BD24" s="52">
        <v>1</v>
      </c>
      <c r="BE24" s="52">
        <v>0</v>
      </c>
      <c r="BF24" s="52">
        <v>1</v>
      </c>
      <c r="BG24" s="52">
        <v>0</v>
      </c>
      <c r="BH24" s="52">
        <v>2</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271268</v>
      </c>
      <c r="B25" s="52" t="s">
        <v>468</v>
      </c>
      <c r="C25" s="52" t="s">
        <v>630</v>
      </c>
      <c r="D25" s="52">
        <v>6</v>
      </c>
      <c r="E25" s="52">
        <v>3.1518233297962901</v>
      </c>
      <c r="F25" s="52">
        <v>38.347183845854801</v>
      </c>
      <c r="G25" s="52">
        <v>0</v>
      </c>
      <c r="H25" s="52">
        <v>1</v>
      </c>
      <c r="I25" s="52">
        <v>0</v>
      </c>
      <c r="J25" s="52">
        <v>4</v>
      </c>
      <c r="K25" s="52">
        <v>1</v>
      </c>
      <c r="L25" s="52">
        <v>0</v>
      </c>
      <c r="M25" s="52">
        <v>0</v>
      </c>
      <c r="N25" s="52">
        <v>0</v>
      </c>
      <c r="O25" s="52">
        <v>0</v>
      </c>
      <c r="P25" s="52">
        <v>4</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2</v>
      </c>
      <c r="AU25" s="52">
        <v>1</v>
      </c>
      <c r="AV25" s="52">
        <v>0</v>
      </c>
      <c r="AW25" s="52">
        <v>1</v>
      </c>
      <c r="AX25" s="52">
        <v>1</v>
      </c>
      <c r="AY25" s="52">
        <v>0</v>
      </c>
      <c r="AZ25" s="52">
        <v>0</v>
      </c>
      <c r="BA25" s="52">
        <v>0</v>
      </c>
      <c r="BB25" s="52">
        <v>1</v>
      </c>
      <c r="BC25" s="52">
        <v>0</v>
      </c>
      <c r="BD25" s="52">
        <v>2</v>
      </c>
      <c r="BE25" s="52">
        <v>2</v>
      </c>
      <c r="BF25" s="52">
        <v>1</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271276</v>
      </c>
      <c r="B26" s="52" t="s">
        <v>468</v>
      </c>
      <c r="C26" s="52" t="s">
        <v>641</v>
      </c>
      <c r="D26" s="52">
        <v>1</v>
      </c>
      <c r="E26" s="52">
        <v>0.73186618558662697</v>
      </c>
      <c r="F26" s="52">
        <v>8.9043719246372994</v>
      </c>
      <c r="G26" s="52">
        <v>0</v>
      </c>
      <c r="H26" s="52">
        <v>1</v>
      </c>
      <c r="I26" s="52">
        <v>0</v>
      </c>
      <c r="J26" s="52">
        <v>0</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0</v>
      </c>
      <c r="BB26" s="52">
        <v>1</v>
      </c>
      <c r="BC26" s="52">
        <v>0</v>
      </c>
      <c r="BD26" s="52">
        <v>0</v>
      </c>
      <c r="BE26" s="52">
        <v>0</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271284</v>
      </c>
      <c r="B27" s="52" t="s">
        <v>468</v>
      </c>
      <c r="C27" s="52" t="s">
        <v>631</v>
      </c>
      <c r="D27" s="52">
        <v>3</v>
      </c>
      <c r="E27" s="52">
        <v>2.66892042168943</v>
      </c>
      <c r="F27" s="52">
        <v>32.471865130554697</v>
      </c>
      <c r="G27" s="52">
        <v>0</v>
      </c>
      <c r="H27" s="52">
        <v>0</v>
      </c>
      <c r="I27" s="52">
        <v>0</v>
      </c>
      <c r="J27" s="52">
        <v>0</v>
      </c>
      <c r="K27" s="52">
        <v>1</v>
      </c>
      <c r="L27" s="52">
        <v>1</v>
      </c>
      <c r="M27" s="52">
        <v>0</v>
      </c>
      <c r="N27" s="52">
        <v>1</v>
      </c>
      <c r="O27" s="52">
        <v>0</v>
      </c>
      <c r="P27" s="52">
        <v>2</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2</v>
      </c>
      <c r="AW27" s="52">
        <v>0</v>
      </c>
      <c r="AX27" s="52">
        <v>0</v>
      </c>
      <c r="AY27" s="52">
        <v>1</v>
      </c>
      <c r="AZ27" s="52">
        <v>0</v>
      </c>
      <c r="BA27" s="52">
        <v>0</v>
      </c>
      <c r="BB27" s="52">
        <v>0</v>
      </c>
      <c r="BC27" s="52">
        <v>0</v>
      </c>
      <c r="BD27" s="52">
        <v>0</v>
      </c>
      <c r="BE27" s="52">
        <v>0</v>
      </c>
      <c r="BF27" s="52">
        <v>1</v>
      </c>
      <c r="BG27" s="52">
        <v>1</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271403</v>
      </c>
      <c r="B28" s="52" t="s">
        <v>173</v>
      </c>
      <c r="C28" s="52" t="s">
        <v>468</v>
      </c>
      <c r="D28" s="52">
        <v>12</v>
      </c>
      <c r="E28" s="52">
        <v>1.4608705814751901</v>
      </c>
      <c r="F28" s="52">
        <v>17.773925407948099</v>
      </c>
      <c r="G28" s="52">
        <v>1</v>
      </c>
      <c r="H28" s="52">
        <v>0</v>
      </c>
      <c r="I28" s="52">
        <v>3</v>
      </c>
      <c r="J28" s="52">
        <v>3</v>
      </c>
      <c r="K28" s="52">
        <v>1</v>
      </c>
      <c r="L28" s="52">
        <v>1</v>
      </c>
      <c r="M28" s="52">
        <v>2</v>
      </c>
      <c r="N28" s="52">
        <v>1</v>
      </c>
      <c r="O28" s="52">
        <v>0</v>
      </c>
      <c r="P28" s="52">
        <v>7</v>
      </c>
      <c r="Q28" s="52">
        <v>5</v>
      </c>
      <c r="R28" s="52">
        <v>0</v>
      </c>
      <c r="S28" s="52">
        <v>5</v>
      </c>
      <c r="T28" s="52">
        <v>6</v>
      </c>
      <c r="U28" s="52">
        <v>1</v>
      </c>
      <c r="V28" s="52">
        <v>5</v>
      </c>
      <c r="W28" s="52">
        <v>0</v>
      </c>
      <c r="X28" s="52">
        <v>0</v>
      </c>
      <c r="Y28" s="52">
        <v>4</v>
      </c>
      <c r="Z28" s="52">
        <v>1</v>
      </c>
      <c r="AA28" s="52">
        <v>1</v>
      </c>
      <c r="AB28" s="52">
        <v>9</v>
      </c>
      <c r="AC28" s="52">
        <v>0</v>
      </c>
      <c r="AD28" s="52">
        <v>1</v>
      </c>
      <c r="AE28" s="52">
        <v>0</v>
      </c>
      <c r="AF28" s="52">
        <v>1</v>
      </c>
      <c r="AG28" s="52">
        <v>1</v>
      </c>
      <c r="AH28" s="52">
        <v>0</v>
      </c>
      <c r="AI28" s="52">
        <v>9</v>
      </c>
      <c r="AJ28" s="52">
        <v>0</v>
      </c>
      <c r="AK28" s="52">
        <v>2</v>
      </c>
      <c r="AL28" s="52">
        <v>1</v>
      </c>
      <c r="AM28" s="52">
        <v>0</v>
      </c>
      <c r="AN28" s="52">
        <v>0</v>
      </c>
      <c r="AO28" s="52">
        <v>0</v>
      </c>
      <c r="AP28" s="52">
        <v>1</v>
      </c>
      <c r="AQ28" s="52">
        <v>1</v>
      </c>
      <c r="AR28" s="52">
        <v>1</v>
      </c>
      <c r="AS28" s="52">
        <v>1</v>
      </c>
      <c r="AT28" s="52">
        <v>0</v>
      </c>
      <c r="AU28" s="52">
        <v>0</v>
      </c>
      <c r="AV28" s="52">
        <v>1</v>
      </c>
      <c r="AW28" s="52">
        <v>2</v>
      </c>
      <c r="AX28" s="52">
        <v>2</v>
      </c>
      <c r="AY28" s="52">
        <v>0</v>
      </c>
      <c r="AZ28" s="52">
        <v>0</v>
      </c>
      <c r="BA28" s="52">
        <v>1</v>
      </c>
      <c r="BB28" s="52">
        <v>2</v>
      </c>
      <c r="BC28" s="52">
        <v>2</v>
      </c>
      <c r="BD28" s="52">
        <v>1</v>
      </c>
      <c r="BE28" s="52">
        <v>1</v>
      </c>
      <c r="BF28" s="52">
        <v>0</v>
      </c>
      <c r="BG28" s="52">
        <v>2</v>
      </c>
      <c r="BH28" s="52">
        <v>4</v>
      </c>
      <c r="BI28" s="52">
        <v>2</v>
      </c>
      <c r="BJ28" s="52">
        <v>0</v>
      </c>
      <c r="BK28" s="52">
        <v>1</v>
      </c>
      <c r="BL28" s="52">
        <v>9</v>
      </c>
      <c r="BM28" s="52">
        <v>3</v>
      </c>
      <c r="BN28" s="52">
        <v>0</v>
      </c>
      <c r="BO28" s="52">
        <v>0</v>
      </c>
      <c r="BP28" s="52">
        <v>1</v>
      </c>
      <c r="BQ28" s="52">
        <v>3</v>
      </c>
      <c r="BR28" s="52">
        <v>1</v>
      </c>
      <c r="BS28" s="52">
        <v>2</v>
      </c>
      <c r="BT28" s="52">
        <v>10</v>
      </c>
      <c r="BU28" s="52">
        <v>0</v>
      </c>
      <c r="BV28" s="52">
        <v>0</v>
      </c>
    </row>
    <row r="29" spans="1:74" s="52" customFormat="1" x14ac:dyDescent="0.2">
      <c r="A29" s="52">
        <v>271411</v>
      </c>
      <c r="B29" s="52" t="s">
        <v>468</v>
      </c>
      <c r="C29" s="52" t="s">
        <v>632</v>
      </c>
      <c r="D29" s="52">
        <v>3</v>
      </c>
      <c r="E29" s="52">
        <v>2.04379164225471</v>
      </c>
      <c r="F29" s="52">
        <v>24.866131647432301</v>
      </c>
      <c r="G29" s="52">
        <v>0</v>
      </c>
      <c r="H29" s="52">
        <v>0</v>
      </c>
      <c r="I29" s="52">
        <v>2</v>
      </c>
      <c r="J29" s="52">
        <v>1</v>
      </c>
      <c r="K29" s="52">
        <v>0</v>
      </c>
      <c r="L29" s="52">
        <v>0</v>
      </c>
      <c r="M29" s="52">
        <v>0</v>
      </c>
      <c r="N29" s="52">
        <v>0</v>
      </c>
      <c r="O29" s="52">
        <v>0</v>
      </c>
      <c r="P29" s="52">
        <v>1</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1</v>
      </c>
      <c r="AQ29" s="52">
        <v>0</v>
      </c>
      <c r="AR29" s="52">
        <v>1</v>
      </c>
      <c r="AS29" s="52">
        <v>1</v>
      </c>
      <c r="AT29" s="52">
        <v>0</v>
      </c>
      <c r="AU29" s="52">
        <v>0</v>
      </c>
      <c r="AV29" s="52">
        <v>0</v>
      </c>
      <c r="AW29" s="52">
        <v>0</v>
      </c>
      <c r="AX29" s="52">
        <v>0</v>
      </c>
      <c r="AY29" s="52">
        <v>0</v>
      </c>
      <c r="AZ29" s="52">
        <v>0</v>
      </c>
      <c r="BA29" s="52">
        <v>0</v>
      </c>
      <c r="BB29" s="52">
        <v>0</v>
      </c>
      <c r="BC29" s="52">
        <v>0</v>
      </c>
      <c r="BD29" s="52">
        <v>0</v>
      </c>
      <c r="BE29" s="52">
        <v>1</v>
      </c>
      <c r="BF29" s="52">
        <v>0</v>
      </c>
      <c r="BG29" s="52">
        <v>0</v>
      </c>
      <c r="BH29" s="52">
        <v>1</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271420</v>
      </c>
      <c r="B30" s="52" t="s">
        <v>468</v>
      </c>
      <c r="C30" s="52" t="s">
        <v>642</v>
      </c>
      <c r="D30" s="52">
        <v>2</v>
      </c>
      <c r="E30" s="52">
        <v>1.66357518943962</v>
      </c>
      <c r="F30" s="52">
        <v>20.240164804848799</v>
      </c>
      <c r="G30" s="52">
        <v>0</v>
      </c>
      <c r="H30" s="52">
        <v>0</v>
      </c>
      <c r="I30" s="52">
        <v>0</v>
      </c>
      <c r="J30" s="52">
        <v>0</v>
      </c>
      <c r="K30" s="52">
        <v>0</v>
      </c>
      <c r="L30" s="52">
        <v>1</v>
      </c>
      <c r="M30" s="52">
        <v>1</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1</v>
      </c>
      <c r="AX30" s="52">
        <v>1</v>
      </c>
      <c r="AY30" s="52">
        <v>0</v>
      </c>
      <c r="AZ30" s="52">
        <v>0</v>
      </c>
      <c r="BA30" s="52">
        <v>0</v>
      </c>
      <c r="BB30" s="52">
        <v>0</v>
      </c>
      <c r="BC30" s="52">
        <v>0</v>
      </c>
      <c r="BD30" s="52">
        <v>0</v>
      </c>
      <c r="BE30" s="52">
        <v>0</v>
      </c>
      <c r="BF30" s="52">
        <v>0</v>
      </c>
      <c r="BG30" s="52">
        <v>0</v>
      </c>
      <c r="BH30" s="52">
        <v>2</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271438</v>
      </c>
      <c r="B31" s="52" t="s">
        <v>468</v>
      </c>
      <c r="C31" s="52" t="s">
        <v>633</v>
      </c>
      <c r="D31" s="52">
        <v>2</v>
      </c>
      <c r="E31" s="52">
        <v>2.3221521706317398</v>
      </c>
      <c r="F31" s="52">
        <v>28.2528514093529</v>
      </c>
      <c r="G31" s="52">
        <v>0</v>
      </c>
      <c r="H31" s="52">
        <v>0</v>
      </c>
      <c r="I31" s="52">
        <v>1</v>
      </c>
      <c r="J31" s="52">
        <v>1</v>
      </c>
      <c r="K31" s="52">
        <v>0</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1</v>
      </c>
      <c r="AW31" s="52">
        <v>0</v>
      </c>
      <c r="AX31" s="52">
        <v>0</v>
      </c>
      <c r="AY31" s="52">
        <v>0</v>
      </c>
      <c r="AZ31" s="52">
        <v>0</v>
      </c>
      <c r="BA31" s="52">
        <v>0</v>
      </c>
      <c r="BB31" s="52">
        <v>1</v>
      </c>
      <c r="BC31" s="52">
        <v>0</v>
      </c>
      <c r="BD31" s="52">
        <v>0</v>
      </c>
      <c r="BE31" s="52">
        <v>0</v>
      </c>
      <c r="BF31" s="52">
        <v>0</v>
      </c>
      <c r="BG31" s="52">
        <v>1</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271446</v>
      </c>
      <c r="B32" s="52" t="s">
        <v>468</v>
      </c>
      <c r="C32" s="52" t="s">
        <v>634</v>
      </c>
      <c r="D32" s="52">
        <v>2</v>
      </c>
      <c r="E32" s="52">
        <v>1.46911911617794</v>
      </c>
      <c r="F32" s="52">
        <v>17.874282580164898</v>
      </c>
      <c r="G32" s="52">
        <v>1</v>
      </c>
      <c r="H32" s="52">
        <v>0</v>
      </c>
      <c r="I32" s="52">
        <v>0</v>
      </c>
      <c r="J32" s="52">
        <v>1</v>
      </c>
      <c r="K32" s="52">
        <v>0</v>
      </c>
      <c r="L32" s="52">
        <v>0</v>
      </c>
      <c r="M32" s="52">
        <v>0</v>
      </c>
      <c r="N32" s="52">
        <v>0</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1</v>
      </c>
      <c r="AX32" s="52">
        <v>0</v>
      </c>
      <c r="AY32" s="52">
        <v>0</v>
      </c>
      <c r="AZ32" s="52">
        <v>0</v>
      </c>
      <c r="BA32" s="52">
        <v>1</v>
      </c>
      <c r="BB32" s="52">
        <v>0</v>
      </c>
      <c r="BC32" s="52">
        <v>0</v>
      </c>
      <c r="BD32" s="52">
        <v>1</v>
      </c>
      <c r="BE32" s="52">
        <v>0</v>
      </c>
      <c r="BF32" s="52">
        <v>0</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271454</v>
      </c>
      <c r="B33" s="52" t="s">
        <v>468</v>
      </c>
      <c r="C33" s="52" t="s">
        <v>635</v>
      </c>
      <c r="D33" s="52">
        <v>2</v>
      </c>
      <c r="E33" s="52">
        <v>1.4659317462179</v>
      </c>
      <c r="F33" s="52">
        <v>17.8355029123177</v>
      </c>
      <c r="G33" s="52">
        <v>0</v>
      </c>
      <c r="H33" s="52">
        <v>0</v>
      </c>
      <c r="I33" s="52">
        <v>0</v>
      </c>
      <c r="J33" s="52">
        <v>0</v>
      </c>
      <c r="K33" s="52">
        <v>0</v>
      </c>
      <c r="L33" s="52">
        <v>0</v>
      </c>
      <c r="M33" s="52">
        <v>1</v>
      </c>
      <c r="N33" s="52">
        <v>1</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1</v>
      </c>
      <c r="AY33" s="52">
        <v>0</v>
      </c>
      <c r="AZ33" s="52">
        <v>0</v>
      </c>
      <c r="BA33" s="52">
        <v>0</v>
      </c>
      <c r="BB33" s="52">
        <v>1</v>
      </c>
      <c r="BC33" s="52">
        <v>2</v>
      </c>
      <c r="BD33" s="52">
        <v>0</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271462</v>
      </c>
      <c r="B34" s="52" t="s">
        <v>468</v>
      </c>
      <c r="C34" s="52" t="s">
        <v>636</v>
      </c>
      <c r="D34" s="52">
        <v>1</v>
      </c>
      <c r="E34" s="52">
        <v>0.63220716164272694</v>
      </c>
      <c r="F34" s="52">
        <v>7.69185379998651</v>
      </c>
      <c r="G34" s="52">
        <v>0</v>
      </c>
      <c r="H34" s="52">
        <v>0</v>
      </c>
      <c r="I34" s="52">
        <v>0</v>
      </c>
      <c r="J34" s="52">
        <v>0</v>
      </c>
      <c r="K34" s="52">
        <v>1</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1</v>
      </c>
      <c r="AR34" s="52">
        <v>0</v>
      </c>
      <c r="AS34" s="52">
        <v>0</v>
      </c>
      <c r="AT34" s="52">
        <v>0</v>
      </c>
      <c r="AU34" s="52">
        <v>0</v>
      </c>
      <c r="AV34" s="52">
        <v>0</v>
      </c>
      <c r="AW34" s="52">
        <v>0</v>
      </c>
      <c r="AX34" s="52">
        <v>0</v>
      </c>
      <c r="AY34" s="52">
        <v>0</v>
      </c>
      <c r="AZ34" s="52">
        <v>0</v>
      </c>
      <c r="BA34" s="52">
        <v>0</v>
      </c>
      <c r="BB34" s="52">
        <v>0</v>
      </c>
      <c r="BC34" s="52">
        <v>0</v>
      </c>
      <c r="BD34" s="52">
        <v>0</v>
      </c>
      <c r="BE34" s="52">
        <v>0</v>
      </c>
      <c r="BF34" s="52">
        <v>0</v>
      </c>
      <c r="BG34" s="52">
        <v>1</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272027</v>
      </c>
      <c r="B35" s="52" t="s">
        <v>253</v>
      </c>
      <c r="C35" s="52" t="s">
        <v>468</v>
      </c>
      <c r="D35" s="52">
        <v>2</v>
      </c>
      <c r="E35" s="52">
        <v>1.055988510845</v>
      </c>
      <c r="F35" s="52">
        <v>12.8478602152809</v>
      </c>
      <c r="G35" s="52">
        <v>0</v>
      </c>
      <c r="H35" s="52">
        <v>0</v>
      </c>
      <c r="I35" s="52">
        <v>1</v>
      </c>
      <c r="J35" s="52">
        <v>0</v>
      </c>
      <c r="K35" s="52">
        <v>0</v>
      </c>
      <c r="L35" s="52">
        <v>0</v>
      </c>
      <c r="M35" s="52">
        <v>1</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1</v>
      </c>
      <c r="AR35" s="52">
        <v>0</v>
      </c>
      <c r="AS35" s="52">
        <v>0</v>
      </c>
      <c r="AT35" s="52">
        <v>0</v>
      </c>
      <c r="AU35" s="52">
        <v>0</v>
      </c>
      <c r="AV35" s="52">
        <v>0</v>
      </c>
      <c r="AW35" s="52">
        <v>0</v>
      </c>
      <c r="AX35" s="52">
        <v>0</v>
      </c>
      <c r="AY35" s="52">
        <v>0</v>
      </c>
      <c r="AZ35" s="52">
        <v>0</v>
      </c>
      <c r="BA35" s="52">
        <v>1</v>
      </c>
      <c r="BB35" s="52">
        <v>0</v>
      </c>
      <c r="BC35" s="52">
        <v>0</v>
      </c>
      <c r="BD35" s="52">
        <v>1</v>
      </c>
      <c r="BE35" s="52">
        <v>0</v>
      </c>
      <c r="BF35" s="52">
        <v>0</v>
      </c>
      <c r="BG35" s="52">
        <v>1</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272035</v>
      </c>
      <c r="B36" s="52" t="s">
        <v>174</v>
      </c>
      <c r="C36" s="52" t="s">
        <v>468</v>
      </c>
      <c r="D36" s="52">
        <v>4</v>
      </c>
      <c r="E36" s="52">
        <v>0.98112559634040197</v>
      </c>
      <c r="F36" s="52">
        <v>11.9370280888082</v>
      </c>
      <c r="G36" s="52">
        <v>1</v>
      </c>
      <c r="H36" s="52">
        <v>0</v>
      </c>
      <c r="I36" s="52">
        <v>1</v>
      </c>
      <c r="J36" s="52">
        <v>1</v>
      </c>
      <c r="K36" s="52">
        <v>1</v>
      </c>
      <c r="L36" s="52">
        <v>0</v>
      </c>
      <c r="M36" s="52">
        <v>0</v>
      </c>
      <c r="N36" s="52">
        <v>0</v>
      </c>
      <c r="O36" s="52">
        <v>0</v>
      </c>
      <c r="P36" s="52">
        <v>3</v>
      </c>
      <c r="Q36" s="52">
        <v>1</v>
      </c>
      <c r="R36" s="52">
        <v>0</v>
      </c>
      <c r="S36" s="52">
        <v>2</v>
      </c>
      <c r="T36" s="52">
        <v>2</v>
      </c>
      <c r="U36" s="52">
        <v>1</v>
      </c>
      <c r="V36" s="52">
        <v>1</v>
      </c>
      <c r="W36" s="52">
        <v>0</v>
      </c>
      <c r="X36" s="52">
        <v>0</v>
      </c>
      <c r="Y36" s="52">
        <v>0</v>
      </c>
      <c r="Z36" s="52">
        <v>1</v>
      </c>
      <c r="AA36" s="52">
        <v>0</v>
      </c>
      <c r="AB36" s="52">
        <v>3</v>
      </c>
      <c r="AC36" s="52">
        <v>0</v>
      </c>
      <c r="AD36" s="52">
        <v>0</v>
      </c>
      <c r="AE36" s="52">
        <v>0</v>
      </c>
      <c r="AF36" s="52">
        <v>1</v>
      </c>
      <c r="AG36" s="52">
        <v>0</v>
      </c>
      <c r="AH36" s="52">
        <v>0</v>
      </c>
      <c r="AI36" s="52">
        <v>2</v>
      </c>
      <c r="AJ36" s="52">
        <v>0</v>
      </c>
      <c r="AK36" s="52">
        <v>0</v>
      </c>
      <c r="AL36" s="52">
        <v>1</v>
      </c>
      <c r="AM36" s="52">
        <v>0</v>
      </c>
      <c r="AN36" s="52">
        <v>1</v>
      </c>
      <c r="AO36" s="52">
        <v>0</v>
      </c>
      <c r="AP36" s="52">
        <v>0</v>
      </c>
      <c r="AQ36" s="52">
        <v>0</v>
      </c>
      <c r="AR36" s="52">
        <v>0</v>
      </c>
      <c r="AS36" s="52">
        <v>0</v>
      </c>
      <c r="AT36" s="52">
        <v>2</v>
      </c>
      <c r="AU36" s="52">
        <v>0</v>
      </c>
      <c r="AV36" s="52">
        <v>0</v>
      </c>
      <c r="AW36" s="52">
        <v>2</v>
      </c>
      <c r="AX36" s="52">
        <v>0</v>
      </c>
      <c r="AY36" s="52">
        <v>0</v>
      </c>
      <c r="AZ36" s="52">
        <v>0</v>
      </c>
      <c r="BA36" s="52">
        <v>0</v>
      </c>
      <c r="BB36" s="52">
        <v>0</v>
      </c>
      <c r="BC36" s="52">
        <v>1</v>
      </c>
      <c r="BD36" s="52">
        <v>0</v>
      </c>
      <c r="BE36" s="52">
        <v>0</v>
      </c>
      <c r="BF36" s="52">
        <v>2</v>
      </c>
      <c r="BG36" s="52">
        <v>0</v>
      </c>
      <c r="BH36" s="52">
        <v>1</v>
      </c>
      <c r="BI36" s="52">
        <v>0</v>
      </c>
      <c r="BJ36" s="52">
        <v>0</v>
      </c>
      <c r="BK36" s="52">
        <v>0</v>
      </c>
      <c r="BL36" s="52">
        <v>4</v>
      </c>
      <c r="BM36" s="52">
        <v>0</v>
      </c>
      <c r="BN36" s="52">
        <v>0</v>
      </c>
      <c r="BO36" s="52">
        <v>1</v>
      </c>
      <c r="BP36" s="52">
        <v>1</v>
      </c>
      <c r="BQ36" s="52">
        <v>0</v>
      </c>
      <c r="BR36" s="52">
        <v>0</v>
      </c>
      <c r="BS36" s="52">
        <v>2</v>
      </c>
      <c r="BT36" s="52">
        <v>2</v>
      </c>
      <c r="BU36" s="52">
        <v>0</v>
      </c>
      <c r="BV36" s="52">
        <v>0</v>
      </c>
    </row>
    <row r="37" spans="1:74" s="52" customFormat="1" x14ac:dyDescent="0.2">
      <c r="A37" s="52">
        <v>272043</v>
      </c>
      <c r="B37" s="52" t="s">
        <v>175</v>
      </c>
      <c r="C37" s="52" t="s">
        <v>468</v>
      </c>
      <c r="D37" s="52">
        <v>2</v>
      </c>
      <c r="E37" s="52">
        <v>1.9403535324136101</v>
      </c>
      <c r="F37" s="52">
        <v>23.607634644365501</v>
      </c>
      <c r="G37" s="52">
        <v>0</v>
      </c>
      <c r="H37" s="52">
        <v>0</v>
      </c>
      <c r="I37" s="52">
        <v>0</v>
      </c>
      <c r="J37" s="52">
        <v>1</v>
      </c>
      <c r="K37" s="52">
        <v>0</v>
      </c>
      <c r="L37" s="52">
        <v>0</v>
      </c>
      <c r="M37" s="52">
        <v>1</v>
      </c>
      <c r="N37" s="52">
        <v>0</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1</v>
      </c>
      <c r="AR37" s="52">
        <v>1</v>
      </c>
      <c r="AS37" s="52">
        <v>0</v>
      </c>
      <c r="AT37" s="52">
        <v>0</v>
      </c>
      <c r="AU37" s="52">
        <v>0</v>
      </c>
      <c r="AV37" s="52">
        <v>0</v>
      </c>
      <c r="AW37" s="52">
        <v>0</v>
      </c>
      <c r="AX37" s="52">
        <v>0</v>
      </c>
      <c r="AY37" s="52">
        <v>0</v>
      </c>
      <c r="AZ37" s="52">
        <v>0</v>
      </c>
      <c r="BA37" s="52">
        <v>0</v>
      </c>
      <c r="BB37" s="52">
        <v>0</v>
      </c>
      <c r="BC37" s="52">
        <v>0</v>
      </c>
      <c r="BD37" s="52">
        <v>0</v>
      </c>
      <c r="BE37" s="52">
        <v>0</v>
      </c>
      <c r="BF37" s="52">
        <v>0</v>
      </c>
      <c r="BG37" s="52">
        <v>0</v>
      </c>
      <c r="BH37" s="52">
        <v>1</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272051</v>
      </c>
      <c r="B38" s="52" t="s">
        <v>176</v>
      </c>
      <c r="C38" s="52" t="s">
        <v>468</v>
      </c>
      <c r="D38" s="52">
        <v>2</v>
      </c>
      <c r="E38" s="52">
        <v>0.52449936535576802</v>
      </c>
      <c r="F38" s="52">
        <v>6.3814089451618399</v>
      </c>
      <c r="G38" s="52">
        <v>0</v>
      </c>
      <c r="H38" s="52">
        <v>1</v>
      </c>
      <c r="I38" s="52">
        <v>0</v>
      </c>
      <c r="J38" s="52">
        <v>0</v>
      </c>
      <c r="K38" s="52">
        <v>1</v>
      </c>
      <c r="L38" s="52">
        <v>0</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1</v>
      </c>
      <c r="AV38" s="52">
        <v>0</v>
      </c>
      <c r="AW38" s="52">
        <v>0</v>
      </c>
      <c r="AX38" s="52">
        <v>0</v>
      </c>
      <c r="AY38" s="52">
        <v>0</v>
      </c>
      <c r="AZ38" s="52">
        <v>0</v>
      </c>
      <c r="BA38" s="52">
        <v>0</v>
      </c>
      <c r="BB38" s="52">
        <v>1</v>
      </c>
      <c r="BC38" s="52">
        <v>1</v>
      </c>
      <c r="BD38" s="52">
        <v>0</v>
      </c>
      <c r="BE38" s="52">
        <v>0</v>
      </c>
      <c r="BF38" s="52">
        <v>0</v>
      </c>
      <c r="BG38" s="52">
        <v>0</v>
      </c>
      <c r="BH38" s="52">
        <v>0</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272078</v>
      </c>
      <c r="B39" s="52" t="s">
        <v>177</v>
      </c>
      <c r="C39" s="52" t="s">
        <v>468</v>
      </c>
      <c r="D39" s="52">
        <v>5</v>
      </c>
      <c r="E39" s="52">
        <v>1.4345967348578299</v>
      </c>
      <c r="F39" s="52">
        <v>17.4542602741036</v>
      </c>
      <c r="G39" s="52">
        <v>0</v>
      </c>
      <c r="H39" s="52">
        <v>1</v>
      </c>
      <c r="I39" s="52">
        <v>1</v>
      </c>
      <c r="J39" s="52">
        <v>0</v>
      </c>
      <c r="K39" s="52">
        <v>0</v>
      </c>
      <c r="L39" s="52">
        <v>0</v>
      </c>
      <c r="M39" s="52">
        <v>1</v>
      </c>
      <c r="N39" s="52">
        <v>2</v>
      </c>
      <c r="O39" s="52">
        <v>0</v>
      </c>
      <c r="P39" s="52">
        <v>2</v>
      </c>
      <c r="Q39" s="52">
        <v>3</v>
      </c>
      <c r="R39" s="52">
        <v>0</v>
      </c>
      <c r="S39" s="52">
        <v>0</v>
      </c>
      <c r="T39" s="52">
        <v>5</v>
      </c>
      <c r="U39" s="52">
        <v>1</v>
      </c>
      <c r="V39" s="52">
        <v>4</v>
      </c>
      <c r="W39" s="52">
        <v>0</v>
      </c>
      <c r="X39" s="52">
        <v>0</v>
      </c>
      <c r="Y39" s="52">
        <v>4</v>
      </c>
      <c r="Z39" s="52">
        <v>0</v>
      </c>
      <c r="AA39" s="52">
        <v>0</v>
      </c>
      <c r="AB39" s="52">
        <v>4</v>
      </c>
      <c r="AC39" s="52">
        <v>1</v>
      </c>
      <c r="AD39" s="52">
        <v>0</v>
      </c>
      <c r="AE39" s="52">
        <v>0</v>
      </c>
      <c r="AF39" s="52">
        <v>0</v>
      </c>
      <c r="AG39" s="52">
        <v>0</v>
      </c>
      <c r="AH39" s="52">
        <v>0</v>
      </c>
      <c r="AI39" s="52">
        <v>3</v>
      </c>
      <c r="AJ39" s="52">
        <v>0</v>
      </c>
      <c r="AK39" s="52">
        <v>0</v>
      </c>
      <c r="AL39" s="52">
        <v>2</v>
      </c>
      <c r="AM39" s="52">
        <v>0</v>
      </c>
      <c r="AN39" s="52">
        <v>0</v>
      </c>
      <c r="AO39" s="52">
        <v>0</v>
      </c>
      <c r="AP39" s="52">
        <v>0</v>
      </c>
      <c r="AQ39" s="52">
        <v>0</v>
      </c>
      <c r="AR39" s="52">
        <v>0</v>
      </c>
      <c r="AS39" s="52">
        <v>1</v>
      </c>
      <c r="AT39" s="52">
        <v>0</v>
      </c>
      <c r="AU39" s="52">
        <v>1</v>
      </c>
      <c r="AV39" s="52">
        <v>0</v>
      </c>
      <c r="AW39" s="52">
        <v>0</v>
      </c>
      <c r="AX39" s="52">
        <v>1</v>
      </c>
      <c r="AY39" s="52">
        <v>0</v>
      </c>
      <c r="AZ39" s="52">
        <v>1</v>
      </c>
      <c r="BA39" s="52">
        <v>0</v>
      </c>
      <c r="BB39" s="52">
        <v>1</v>
      </c>
      <c r="BC39" s="52">
        <v>1</v>
      </c>
      <c r="BD39" s="52">
        <v>0</v>
      </c>
      <c r="BE39" s="52">
        <v>2</v>
      </c>
      <c r="BF39" s="52">
        <v>0</v>
      </c>
      <c r="BG39" s="52">
        <v>0</v>
      </c>
      <c r="BH39" s="52">
        <v>1</v>
      </c>
      <c r="BI39" s="52">
        <v>1</v>
      </c>
      <c r="BJ39" s="52">
        <v>0</v>
      </c>
      <c r="BK39" s="52">
        <v>1</v>
      </c>
      <c r="BL39" s="52">
        <v>4</v>
      </c>
      <c r="BM39" s="52">
        <v>0</v>
      </c>
      <c r="BN39" s="52">
        <v>0</v>
      </c>
      <c r="BO39" s="52">
        <v>0</v>
      </c>
      <c r="BP39" s="52">
        <v>1</v>
      </c>
      <c r="BQ39" s="52">
        <v>0</v>
      </c>
      <c r="BR39" s="52">
        <v>0</v>
      </c>
      <c r="BS39" s="52">
        <v>1</v>
      </c>
      <c r="BT39" s="52">
        <v>4</v>
      </c>
      <c r="BU39" s="52">
        <v>0</v>
      </c>
      <c r="BV39" s="52">
        <v>0</v>
      </c>
    </row>
    <row r="40" spans="1:74" s="52" customFormat="1" x14ac:dyDescent="0.2">
      <c r="A40" s="52">
        <v>272086</v>
      </c>
      <c r="B40" s="52" t="s">
        <v>178</v>
      </c>
      <c r="C40" s="52" t="s">
        <v>468</v>
      </c>
      <c r="D40" s="52">
        <v>3</v>
      </c>
      <c r="E40" s="52">
        <v>3.6076771369474199</v>
      </c>
      <c r="F40" s="52">
        <v>43.893405166193702</v>
      </c>
      <c r="G40" s="52">
        <v>0</v>
      </c>
      <c r="H40" s="52">
        <v>0</v>
      </c>
      <c r="I40" s="52">
        <v>1</v>
      </c>
      <c r="J40" s="52">
        <v>0</v>
      </c>
      <c r="K40" s="52">
        <v>1</v>
      </c>
      <c r="L40" s="52">
        <v>1</v>
      </c>
      <c r="M40" s="52">
        <v>0</v>
      </c>
      <c r="N40" s="52">
        <v>0</v>
      </c>
      <c r="O40" s="52">
        <v>0</v>
      </c>
      <c r="P40" s="52">
        <v>3</v>
      </c>
      <c r="Q40" s="52">
        <v>0</v>
      </c>
      <c r="R40" s="52">
        <v>0</v>
      </c>
      <c r="S40" s="52">
        <v>0</v>
      </c>
      <c r="T40" s="52">
        <v>3</v>
      </c>
      <c r="U40" s="52">
        <v>0</v>
      </c>
      <c r="V40" s="52">
        <v>3</v>
      </c>
      <c r="W40" s="52">
        <v>2</v>
      </c>
      <c r="X40" s="52">
        <v>0</v>
      </c>
      <c r="Y40" s="52">
        <v>0</v>
      </c>
      <c r="Z40" s="52">
        <v>1</v>
      </c>
      <c r="AA40" s="52">
        <v>0</v>
      </c>
      <c r="AB40" s="52">
        <v>2</v>
      </c>
      <c r="AC40" s="52">
        <v>0</v>
      </c>
      <c r="AD40" s="52">
        <v>0</v>
      </c>
      <c r="AE40" s="52">
        <v>0</v>
      </c>
      <c r="AF40" s="52">
        <v>1</v>
      </c>
      <c r="AG40" s="52">
        <v>0</v>
      </c>
      <c r="AH40" s="52">
        <v>0</v>
      </c>
      <c r="AI40" s="52">
        <v>2</v>
      </c>
      <c r="AJ40" s="52">
        <v>0</v>
      </c>
      <c r="AK40" s="52">
        <v>0</v>
      </c>
      <c r="AL40" s="52">
        <v>1</v>
      </c>
      <c r="AM40" s="52">
        <v>0</v>
      </c>
      <c r="AN40" s="52">
        <v>0</v>
      </c>
      <c r="AO40" s="52">
        <v>0</v>
      </c>
      <c r="AP40" s="52">
        <v>0</v>
      </c>
      <c r="AQ40" s="52">
        <v>0</v>
      </c>
      <c r="AR40" s="52">
        <v>0</v>
      </c>
      <c r="AS40" s="52">
        <v>0</v>
      </c>
      <c r="AT40" s="52">
        <v>0</v>
      </c>
      <c r="AU40" s="52">
        <v>1</v>
      </c>
      <c r="AV40" s="52">
        <v>0</v>
      </c>
      <c r="AW40" s="52">
        <v>0</v>
      </c>
      <c r="AX40" s="52">
        <v>1</v>
      </c>
      <c r="AY40" s="52">
        <v>1</v>
      </c>
      <c r="AZ40" s="52">
        <v>0</v>
      </c>
      <c r="BA40" s="52">
        <v>0</v>
      </c>
      <c r="BB40" s="52">
        <v>0</v>
      </c>
      <c r="BC40" s="52">
        <v>1</v>
      </c>
      <c r="BD40" s="52">
        <v>0</v>
      </c>
      <c r="BE40" s="52">
        <v>0</v>
      </c>
      <c r="BF40" s="52">
        <v>0</v>
      </c>
      <c r="BG40" s="52">
        <v>1</v>
      </c>
      <c r="BH40" s="52">
        <v>0</v>
      </c>
      <c r="BI40" s="52">
        <v>1</v>
      </c>
      <c r="BJ40" s="52">
        <v>0</v>
      </c>
      <c r="BK40" s="52">
        <v>1</v>
      </c>
      <c r="BL40" s="52">
        <v>3</v>
      </c>
      <c r="BM40" s="52">
        <v>1</v>
      </c>
      <c r="BN40" s="52">
        <v>0</v>
      </c>
      <c r="BO40" s="52">
        <v>0</v>
      </c>
      <c r="BP40" s="52">
        <v>0</v>
      </c>
      <c r="BQ40" s="52">
        <v>2</v>
      </c>
      <c r="BR40" s="52">
        <v>0</v>
      </c>
      <c r="BS40" s="52">
        <v>1</v>
      </c>
      <c r="BT40" s="52">
        <v>2</v>
      </c>
      <c r="BU40" s="52">
        <v>0</v>
      </c>
      <c r="BV40" s="52">
        <v>0</v>
      </c>
    </row>
    <row r="41" spans="1:74" s="52" customFormat="1" x14ac:dyDescent="0.2">
      <c r="A41" s="52">
        <v>272094</v>
      </c>
      <c r="B41" s="52" t="s">
        <v>179</v>
      </c>
      <c r="C41" s="52" t="s">
        <v>468</v>
      </c>
      <c r="D41" s="52">
        <v>1</v>
      </c>
      <c r="E41" s="52">
        <v>0.70415592828875995</v>
      </c>
      <c r="F41" s="52">
        <v>8.5672304608465808</v>
      </c>
      <c r="G41" s="52">
        <v>0</v>
      </c>
      <c r="H41" s="52">
        <v>0</v>
      </c>
      <c r="I41" s="52">
        <v>0</v>
      </c>
      <c r="J41" s="52">
        <v>0</v>
      </c>
      <c r="K41" s="52">
        <v>0</v>
      </c>
      <c r="L41" s="52">
        <v>0</v>
      </c>
      <c r="M41" s="52">
        <v>1</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1</v>
      </c>
      <c r="AT41" s="52">
        <v>0</v>
      </c>
      <c r="AU41" s="52">
        <v>0</v>
      </c>
      <c r="AV41" s="52">
        <v>0</v>
      </c>
      <c r="AW41" s="52">
        <v>0</v>
      </c>
      <c r="AX41" s="52">
        <v>0</v>
      </c>
      <c r="AY41" s="52">
        <v>0</v>
      </c>
      <c r="AZ41" s="52">
        <v>0</v>
      </c>
      <c r="BA41" s="52">
        <v>0</v>
      </c>
      <c r="BB41" s="52">
        <v>0</v>
      </c>
      <c r="BC41" s="52">
        <v>0</v>
      </c>
      <c r="BD41" s="52">
        <v>0</v>
      </c>
      <c r="BE41" s="52">
        <v>0</v>
      </c>
      <c r="BF41" s="52">
        <v>0</v>
      </c>
      <c r="BG41" s="52">
        <v>0</v>
      </c>
      <c r="BH41" s="52">
        <v>1</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272108</v>
      </c>
      <c r="B42" s="52" t="s">
        <v>180</v>
      </c>
      <c r="C42" s="52" t="s">
        <v>468</v>
      </c>
      <c r="D42" s="52">
        <v>5</v>
      </c>
      <c r="E42" s="52">
        <v>1.2618232841727</v>
      </c>
      <c r="F42" s="52">
        <v>15.352183290767799</v>
      </c>
      <c r="G42" s="52">
        <v>0</v>
      </c>
      <c r="H42" s="52">
        <v>2</v>
      </c>
      <c r="I42" s="52">
        <v>0</v>
      </c>
      <c r="J42" s="52">
        <v>1</v>
      </c>
      <c r="K42" s="52">
        <v>1</v>
      </c>
      <c r="L42" s="52">
        <v>0</v>
      </c>
      <c r="M42" s="52">
        <v>1</v>
      </c>
      <c r="N42" s="52">
        <v>0</v>
      </c>
      <c r="O42" s="52">
        <v>0</v>
      </c>
      <c r="P42" s="52">
        <v>4</v>
      </c>
      <c r="Q42" s="52">
        <v>1</v>
      </c>
      <c r="R42" s="52">
        <v>0</v>
      </c>
      <c r="S42" s="52">
        <v>4</v>
      </c>
      <c r="T42" s="52">
        <v>1</v>
      </c>
      <c r="U42" s="52">
        <v>0</v>
      </c>
      <c r="V42" s="52">
        <v>1</v>
      </c>
      <c r="W42" s="52">
        <v>0</v>
      </c>
      <c r="X42" s="52">
        <v>0</v>
      </c>
      <c r="Y42" s="52">
        <v>1</v>
      </c>
      <c r="Z42" s="52">
        <v>0</v>
      </c>
      <c r="AA42" s="52">
        <v>0</v>
      </c>
      <c r="AB42" s="52">
        <v>4</v>
      </c>
      <c r="AC42" s="52">
        <v>0</v>
      </c>
      <c r="AD42" s="52">
        <v>0</v>
      </c>
      <c r="AE42" s="52">
        <v>0</v>
      </c>
      <c r="AF42" s="52">
        <v>0</v>
      </c>
      <c r="AG42" s="52">
        <v>1</v>
      </c>
      <c r="AH42" s="52">
        <v>0</v>
      </c>
      <c r="AI42" s="52">
        <v>4</v>
      </c>
      <c r="AJ42" s="52">
        <v>0</v>
      </c>
      <c r="AK42" s="52">
        <v>0</v>
      </c>
      <c r="AL42" s="52">
        <v>0</v>
      </c>
      <c r="AM42" s="52">
        <v>1</v>
      </c>
      <c r="AN42" s="52">
        <v>0</v>
      </c>
      <c r="AO42" s="52">
        <v>0</v>
      </c>
      <c r="AP42" s="52">
        <v>1</v>
      </c>
      <c r="AQ42" s="52">
        <v>0</v>
      </c>
      <c r="AR42" s="52">
        <v>0</v>
      </c>
      <c r="AS42" s="52">
        <v>0</v>
      </c>
      <c r="AT42" s="52">
        <v>0</v>
      </c>
      <c r="AU42" s="52">
        <v>0</v>
      </c>
      <c r="AV42" s="52">
        <v>1</v>
      </c>
      <c r="AW42" s="52">
        <v>1</v>
      </c>
      <c r="AX42" s="52">
        <v>0</v>
      </c>
      <c r="AY42" s="52">
        <v>1</v>
      </c>
      <c r="AZ42" s="52">
        <v>0</v>
      </c>
      <c r="BA42" s="52">
        <v>0</v>
      </c>
      <c r="BB42" s="52">
        <v>1</v>
      </c>
      <c r="BC42" s="52">
        <v>2</v>
      </c>
      <c r="BD42" s="52">
        <v>2</v>
      </c>
      <c r="BE42" s="52">
        <v>0</v>
      </c>
      <c r="BF42" s="52">
        <v>0</v>
      </c>
      <c r="BG42" s="52">
        <v>0</v>
      </c>
      <c r="BH42" s="52">
        <v>0</v>
      </c>
      <c r="BI42" s="52">
        <v>1</v>
      </c>
      <c r="BJ42" s="52">
        <v>0</v>
      </c>
      <c r="BK42" s="52">
        <v>0</v>
      </c>
      <c r="BL42" s="52">
        <v>7</v>
      </c>
      <c r="BM42" s="52">
        <v>0</v>
      </c>
      <c r="BN42" s="52">
        <v>0</v>
      </c>
      <c r="BO42" s="52">
        <v>0</v>
      </c>
      <c r="BP42" s="52">
        <v>0</v>
      </c>
      <c r="BQ42" s="52">
        <v>0</v>
      </c>
      <c r="BR42" s="52">
        <v>0</v>
      </c>
      <c r="BS42" s="52">
        <v>1</v>
      </c>
      <c r="BT42" s="52">
        <v>4</v>
      </c>
      <c r="BU42" s="52">
        <v>0</v>
      </c>
      <c r="BV42" s="52">
        <v>0</v>
      </c>
    </row>
    <row r="43" spans="1:74" s="52" customFormat="1" x14ac:dyDescent="0.2">
      <c r="A43" s="52">
        <v>272116</v>
      </c>
      <c r="B43" s="52" t="s">
        <v>181</v>
      </c>
      <c r="C43" s="52" t="s">
        <v>468</v>
      </c>
      <c r="D43" s="52">
        <v>3</v>
      </c>
      <c r="E43" s="52">
        <v>1.0529234419365401</v>
      </c>
      <c r="F43" s="52">
        <v>12.8105685435612</v>
      </c>
      <c r="G43" s="52">
        <v>0</v>
      </c>
      <c r="H43" s="52">
        <v>0</v>
      </c>
      <c r="I43" s="52">
        <v>2</v>
      </c>
      <c r="J43" s="52">
        <v>0</v>
      </c>
      <c r="K43" s="52">
        <v>0</v>
      </c>
      <c r="L43" s="52">
        <v>0</v>
      </c>
      <c r="M43" s="52">
        <v>0</v>
      </c>
      <c r="N43" s="52">
        <v>1</v>
      </c>
      <c r="O43" s="52">
        <v>0</v>
      </c>
      <c r="P43" s="52">
        <v>1</v>
      </c>
      <c r="Q43" s="52">
        <v>2</v>
      </c>
      <c r="R43" s="52">
        <v>0</v>
      </c>
      <c r="S43" s="52">
        <v>2</v>
      </c>
      <c r="T43" s="52">
        <v>1</v>
      </c>
      <c r="U43" s="52">
        <v>0</v>
      </c>
      <c r="V43" s="52">
        <v>1</v>
      </c>
      <c r="W43" s="52">
        <v>0</v>
      </c>
      <c r="X43" s="52">
        <v>0</v>
      </c>
      <c r="Y43" s="52">
        <v>1</v>
      </c>
      <c r="Z43" s="52">
        <v>0</v>
      </c>
      <c r="AA43" s="52">
        <v>0</v>
      </c>
      <c r="AB43" s="52">
        <v>3</v>
      </c>
      <c r="AC43" s="52">
        <v>0</v>
      </c>
      <c r="AD43" s="52">
        <v>0</v>
      </c>
      <c r="AE43" s="52">
        <v>0</v>
      </c>
      <c r="AF43" s="52">
        <v>0</v>
      </c>
      <c r="AG43" s="52">
        <v>0</v>
      </c>
      <c r="AH43" s="52">
        <v>0</v>
      </c>
      <c r="AI43" s="52">
        <v>1</v>
      </c>
      <c r="AJ43" s="52">
        <v>0</v>
      </c>
      <c r="AK43" s="52">
        <v>1</v>
      </c>
      <c r="AL43" s="52">
        <v>0</v>
      </c>
      <c r="AM43" s="52">
        <v>0</v>
      </c>
      <c r="AN43" s="52">
        <v>1</v>
      </c>
      <c r="AO43" s="52">
        <v>0</v>
      </c>
      <c r="AP43" s="52">
        <v>0</v>
      </c>
      <c r="AQ43" s="52">
        <v>0</v>
      </c>
      <c r="AR43" s="52">
        <v>1</v>
      </c>
      <c r="AS43" s="52">
        <v>1</v>
      </c>
      <c r="AT43" s="52">
        <v>0</v>
      </c>
      <c r="AU43" s="52">
        <v>0</v>
      </c>
      <c r="AV43" s="52">
        <v>0</v>
      </c>
      <c r="AW43" s="52">
        <v>0</v>
      </c>
      <c r="AX43" s="52">
        <v>0</v>
      </c>
      <c r="AY43" s="52">
        <v>0</v>
      </c>
      <c r="AZ43" s="52">
        <v>0</v>
      </c>
      <c r="BA43" s="52">
        <v>0</v>
      </c>
      <c r="BB43" s="52">
        <v>1</v>
      </c>
      <c r="BC43" s="52">
        <v>1</v>
      </c>
      <c r="BD43" s="52">
        <v>0</v>
      </c>
      <c r="BE43" s="52">
        <v>0</v>
      </c>
      <c r="BF43" s="52">
        <v>1</v>
      </c>
      <c r="BG43" s="52">
        <v>0</v>
      </c>
      <c r="BH43" s="52">
        <v>1</v>
      </c>
      <c r="BI43" s="52">
        <v>0</v>
      </c>
      <c r="BJ43" s="52">
        <v>0</v>
      </c>
      <c r="BK43" s="52">
        <v>0</v>
      </c>
      <c r="BL43" s="52">
        <v>2</v>
      </c>
      <c r="BM43" s="52">
        <v>1</v>
      </c>
      <c r="BN43" s="52">
        <v>1</v>
      </c>
      <c r="BO43" s="52">
        <v>0</v>
      </c>
      <c r="BP43" s="52">
        <v>0</v>
      </c>
      <c r="BQ43" s="52">
        <v>0</v>
      </c>
      <c r="BR43" s="52">
        <v>0</v>
      </c>
      <c r="BS43" s="52">
        <v>1</v>
      </c>
      <c r="BT43" s="52">
        <v>2</v>
      </c>
      <c r="BU43" s="52">
        <v>0</v>
      </c>
      <c r="BV43" s="52">
        <v>0</v>
      </c>
    </row>
    <row r="44" spans="1:74" s="52" customFormat="1" x14ac:dyDescent="0.2">
      <c r="A44" s="52">
        <v>272124</v>
      </c>
      <c r="B44" s="52" t="s">
        <v>182</v>
      </c>
      <c r="C44" s="52" t="s">
        <v>468</v>
      </c>
      <c r="D44" s="52">
        <v>3</v>
      </c>
      <c r="E44" s="52">
        <v>1.1450469087550299</v>
      </c>
      <c r="F44" s="52">
        <v>13.931404056519501</v>
      </c>
      <c r="G44" s="52">
        <v>0</v>
      </c>
      <c r="H44" s="52">
        <v>1</v>
      </c>
      <c r="I44" s="52">
        <v>1</v>
      </c>
      <c r="J44" s="52">
        <v>0</v>
      </c>
      <c r="K44" s="52">
        <v>0</v>
      </c>
      <c r="L44" s="52">
        <v>0</v>
      </c>
      <c r="M44" s="52">
        <v>1</v>
      </c>
      <c r="N44" s="52">
        <v>0</v>
      </c>
      <c r="O44" s="52">
        <v>0</v>
      </c>
      <c r="P44" s="52">
        <v>2</v>
      </c>
      <c r="Q44" s="52">
        <v>1</v>
      </c>
      <c r="R44" s="52">
        <v>0</v>
      </c>
      <c r="S44" s="52">
        <v>0</v>
      </c>
      <c r="T44" s="52">
        <v>3</v>
      </c>
      <c r="U44" s="52">
        <v>0</v>
      </c>
      <c r="V44" s="52">
        <v>3</v>
      </c>
      <c r="W44" s="52">
        <v>0</v>
      </c>
      <c r="X44" s="52">
        <v>1</v>
      </c>
      <c r="Y44" s="52">
        <v>1</v>
      </c>
      <c r="Z44" s="52">
        <v>1</v>
      </c>
      <c r="AA44" s="52">
        <v>0</v>
      </c>
      <c r="AB44" s="52">
        <v>2</v>
      </c>
      <c r="AC44" s="52">
        <v>0</v>
      </c>
      <c r="AD44" s="52">
        <v>0</v>
      </c>
      <c r="AE44" s="52">
        <v>0</v>
      </c>
      <c r="AF44" s="52">
        <v>0</v>
      </c>
      <c r="AG44" s="52">
        <v>1</v>
      </c>
      <c r="AH44" s="52">
        <v>0</v>
      </c>
      <c r="AI44" s="52">
        <v>2</v>
      </c>
      <c r="AJ44" s="52">
        <v>0</v>
      </c>
      <c r="AK44" s="52">
        <v>1</v>
      </c>
      <c r="AL44" s="52">
        <v>0</v>
      </c>
      <c r="AM44" s="52">
        <v>0</v>
      </c>
      <c r="AN44" s="52">
        <v>0</v>
      </c>
      <c r="AO44" s="52">
        <v>0</v>
      </c>
      <c r="AP44" s="52">
        <v>0</v>
      </c>
      <c r="AQ44" s="52">
        <v>0</v>
      </c>
      <c r="AR44" s="52">
        <v>0</v>
      </c>
      <c r="AS44" s="52">
        <v>1</v>
      </c>
      <c r="AT44" s="52">
        <v>0</v>
      </c>
      <c r="AU44" s="52">
        <v>0</v>
      </c>
      <c r="AV44" s="52">
        <v>0</v>
      </c>
      <c r="AW44" s="52">
        <v>0</v>
      </c>
      <c r="AX44" s="52">
        <v>0</v>
      </c>
      <c r="AY44" s="52">
        <v>1</v>
      </c>
      <c r="AZ44" s="52">
        <v>0</v>
      </c>
      <c r="BA44" s="52">
        <v>0</v>
      </c>
      <c r="BB44" s="52">
        <v>1</v>
      </c>
      <c r="BC44" s="52">
        <v>0</v>
      </c>
      <c r="BD44" s="52">
        <v>0</v>
      </c>
      <c r="BE44" s="52">
        <v>1</v>
      </c>
      <c r="BF44" s="52">
        <v>0</v>
      </c>
      <c r="BG44" s="52">
        <v>0</v>
      </c>
      <c r="BH44" s="52">
        <v>1</v>
      </c>
      <c r="BI44" s="52">
        <v>1</v>
      </c>
      <c r="BJ44" s="52">
        <v>0</v>
      </c>
      <c r="BK44" s="52">
        <v>2</v>
      </c>
      <c r="BL44" s="52">
        <v>0</v>
      </c>
      <c r="BM44" s="52">
        <v>1</v>
      </c>
      <c r="BN44" s="52">
        <v>0</v>
      </c>
      <c r="BO44" s="52">
        <v>1</v>
      </c>
      <c r="BP44" s="52">
        <v>0</v>
      </c>
      <c r="BQ44" s="52">
        <v>0</v>
      </c>
      <c r="BR44" s="52">
        <v>0</v>
      </c>
      <c r="BS44" s="52">
        <v>2</v>
      </c>
      <c r="BT44" s="52">
        <v>1</v>
      </c>
      <c r="BU44" s="52">
        <v>0</v>
      </c>
      <c r="BV44" s="52">
        <v>0</v>
      </c>
    </row>
    <row r="45" spans="1:74" s="52" customFormat="1" x14ac:dyDescent="0.2">
      <c r="A45" s="52">
        <v>272132</v>
      </c>
      <c r="B45" s="52" t="s">
        <v>183</v>
      </c>
      <c r="C45" s="52" t="s">
        <v>468</v>
      </c>
      <c r="D45" s="52">
        <v>1</v>
      </c>
      <c r="E45" s="52">
        <v>1.01476482825105</v>
      </c>
      <c r="F45" s="52">
        <v>12.346305410387799</v>
      </c>
      <c r="G45" s="52">
        <v>1</v>
      </c>
      <c r="H45" s="52">
        <v>0</v>
      </c>
      <c r="I45" s="52">
        <v>0</v>
      </c>
      <c r="J45" s="52">
        <v>0</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1</v>
      </c>
      <c r="AW45" s="52">
        <v>0</v>
      </c>
      <c r="AX45" s="52">
        <v>0</v>
      </c>
      <c r="AY45" s="52">
        <v>0</v>
      </c>
      <c r="AZ45" s="52">
        <v>0</v>
      </c>
      <c r="BA45" s="52">
        <v>0</v>
      </c>
      <c r="BB45" s="52">
        <v>0</v>
      </c>
      <c r="BC45" s="52">
        <v>0</v>
      </c>
      <c r="BD45" s="52">
        <v>0</v>
      </c>
      <c r="BE45" s="52">
        <v>0</v>
      </c>
      <c r="BF45" s="52">
        <v>0</v>
      </c>
      <c r="BG45" s="52">
        <v>1</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272141</v>
      </c>
      <c r="B46" s="52" t="s">
        <v>272</v>
      </c>
      <c r="C46" s="52" t="s">
        <v>468</v>
      </c>
      <c r="D46" s="52">
        <v>2</v>
      </c>
      <c r="E46" s="52">
        <v>1.85005318902918</v>
      </c>
      <c r="F46" s="52">
        <v>22.508980466521699</v>
      </c>
      <c r="G46" s="52">
        <v>0</v>
      </c>
      <c r="H46" s="52">
        <v>0</v>
      </c>
      <c r="I46" s="52">
        <v>0</v>
      </c>
      <c r="J46" s="52">
        <v>0</v>
      </c>
      <c r="K46" s="52">
        <v>1</v>
      </c>
      <c r="L46" s="52">
        <v>0</v>
      </c>
      <c r="M46" s="52">
        <v>1</v>
      </c>
      <c r="N46" s="52">
        <v>0</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0</v>
      </c>
      <c r="BA46" s="52">
        <v>0</v>
      </c>
      <c r="BB46" s="52">
        <v>2</v>
      </c>
      <c r="BC46" s="52">
        <v>0</v>
      </c>
      <c r="BD46" s="52">
        <v>0</v>
      </c>
      <c r="BE46" s="52">
        <v>0</v>
      </c>
      <c r="BF46" s="52">
        <v>0</v>
      </c>
      <c r="BG46" s="52">
        <v>2</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272159</v>
      </c>
      <c r="B47" s="52" t="s">
        <v>184</v>
      </c>
      <c r="C47" s="52" t="s">
        <v>468</v>
      </c>
      <c r="D47" s="52">
        <v>3</v>
      </c>
      <c r="E47" s="52">
        <v>1.3184263263368801</v>
      </c>
      <c r="F47" s="52">
        <v>16.040853637098799</v>
      </c>
      <c r="G47" s="52">
        <v>0</v>
      </c>
      <c r="H47" s="52">
        <v>0</v>
      </c>
      <c r="I47" s="52">
        <v>0</v>
      </c>
      <c r="J47" s="52">
        <v>1</v>
      </c>
      <c r="K47" s="52">
        <v>1</v>
      </c>
      <c r="L47" s="52">
        <v>0</v>
      </c>
      <c r="M47" s="52">
        <v>1</v>
      </c>
      <c r="N47" s="52">
        <v>0</v>
      </c>
      <c r="O47" s="52">
        <v>0</v>
      </c>
      <c r="P47" s="52">
        <v>1</v>
      </c>
      <c r="Q47" s="52">
        <v>2</v>
      </c>
      <c r="R47" s="52">
        <v>0</v>
      </c>
      <c r="S47" s="52">
        <v>2</v>
      </c>
      <c r="T47" s="52">
        <v>1</v>
      </c>
      <c r="U47" s="52">
        <v>0</v>
      </c>
      <c r="V47" s="52">
        <v>1</v>
      </c>
      <c r="W47" s="52">
        <v>0</v>
      </c>
      <c r="X47" s="52">
        <v>0</v>
      </c>
      <c r="Y47" s="52">
        <v>1</v>
      </c>
      <c r="Z47" s="52">
        <v>0</v>
      </c>
      <c r="AA47" s="52">
        <v>0</v>
      </c>
      <c r="AB47" s="52">
        <v>2</v>
      </c>
      <c r="AC47" s="52">
        <v>0</v>
      </c>
      <c r="AD47" s="52">
        <v>0</v>
      </c>
      <c r="AE47" s="52">
        <v>0</v>
      </c>
      <c r="AF47" s="52">
        <v>1</v>
      </c>
      <c r="AG47" s="52">
        <v>0</v>
      </c>
      <c r="AH47" s="52">
        <v>0</v>
      </c>
      <c r="AI47" s="52">
        <v>2</v>
      </c>
      <c r="AJ47" s="52">
        <v>0</v>
      </c>
      <c r="AK47" s="52">
        <v>0</v>
      </c>
      <c r="AL47" s="52">
        <v>1</v>
      </c>
      <c r="AM47" s="52">
        <v>0</v>
      </c>
      <c r="AN47" s="52">
        <v>0</v>
      </c>
      <c r="AO47" s="52">
        <v>0</v>
      </c>
      <c r="AP47" s="52">
        <v>0</v>
      </c>
      <c r="AQ47" s="52">
        <v>0</v>
      </c>
      <c r="AR47" s="52">
        <v>0</v>
      </c>
      <c r="AS47" s="52">
        <v>1</v>
      </c>
      <c r="AT47" s="52">
        <v>0</v>
      </c>
      <c r="AU47" s="52">
        <v>0</v>
      </c>
      <c r="AV47" s="52">
        <v>0</v>
      </c>
      <c r="AW47" s="52">
        <v>0</v>
      </c>
      <c r="AX47" s="52">
        <v>1</v>
      </c>
      <c r="AY47" s="52">
        <v>0</v>
      </c>
      <c r="AZ47" s="52">
        <v>0</v>
      </c>
      <c r="BA47" s="52">
        <v>0</v>
      </c>
      <c r="BB47" s="52">
        <v>1</v>
      </c>
      <c r="BC47" s="52">
        <v>0</v>
      </c>
      <c r="BD47" s="52">
        <v>1</v>
      </c>
      <c r="BE47" s="52">
        <v>1</v>
      </c>
      <c r="BF47" s="52">
        <v>1</v>
      </c>
      <c r="BG47" s="52">
        <v>0</v>
      </c>
      <c r="BH47" s="52">
        <v>0</v>
      </c>
      <c r="BI47" s="52">
        <v>0</v>
      </c>
      <c r="BJ47" s="52">
        <v>0</v>
      </c>
      <c r="BK47" s="52">
        <v>1</v>
      </c>
      <c r="BL47" s="52">
        <v>1</v>
      </c>
      <c r="BM47" s="52">
        <v>2</v>
      </c>
      <c r="BN47" s="52">
        <v>1</v>
      </c>
      <c r="BO47" s="52">
        <v>0</v>
      </c>
      <c r="BP47" s="52">
        <v>0</v>
      </c>
      <c r="BQ47" s="52">
        <v>0</v>
      </c>
      <c r="BR47" s="52">
        <v>0</v>
      </c>
      <c r="BS47" s="52">
        <v>0</v>
      </c>
      <c r="BT47" s="52">
        <v>3</v>
      </c>
      <c r="BU47" s="52">
        <v>0</v>
      </c>
      <c r="BV47" s="52">
        <v>0</v>
      </c>
    </row>
    <row r="48" spans="1:74" s="52" customFormat="1" x14ac:dyDescent="0.2">
      <c r="A48" s="52">
        <v>272167</v>
      </c>
      <c r="B48" s="52" t="s">
        <v>185</v>
      </c>
      <c r="C48" s="52" t="s">
        <v>468</v>
      </c>
      <c r="D48" s="52">
        <v>4</v>
      </c>
      <c r="E48" s="52">
        <v>3.9807332510648501</v>
      </c>
      <c r="F48" s="52">
        <v>48.432254554622297</v>
      </c>
      <c r="G48" s="52">
        <v>0</v>
      </c>
      <c r="H48" s="52">
        <v>0</v>
      </c>
      <c r="I48" s="52">
        <v>1</v>
      </c>
      <c r="J48" s="52">
        <v>0</v>
      </c>
      <c r="K48" s="52">
        <v>0</v>
      </c>
      <c r="L48" s="52">
        <v>3</v>
      </c>
      <c r="M48" s="52">
        <v>0</v>
      </c>
      <c r="N48" s="52">
        <v>0</v>
      </c>
      <c r="O48" s="52">
        <v>0</v>
      </c>
      <c r="P48" s="52">
        <v>3</v>
      </c>
      <c r="Q48" s="52">
        <v>1</v>
      </c>
      <c r="R48" s="52">
        <v>0</v>
      </c>
      <c r="S48" s="52">
        <v>2</v>
      </c>
      <c r="T48" s="52">
        <v>2</v>
      </c>
      <c r="U48" s="52">
        <v>0</v>
      </c>
      <c r="V48" s="52">
        <v>2</v>
      </c>
      <c r="W48" s="52">
        <v>0</v>
      </c>
      <c r="X48" s="52">
        <v>1</v>
      </c>
      <c r="Y48" s="52">
        <v>0</v>
      </c>
      <c r="Z48" s="52">
        <v>1</v>
      </c>
      <c r="AA48" s="52">
        <v>0</v>
      </c>
      <c r="AB48" s="52">
        <v>2</v>
      </c>
      <c r="AC48" s="52">
        <v>0</v>
      </c>
      <c r="AD48" s="52">
        <v>0</v>
      </c>
      <c r="AE48" s="52">
        <v>1</v>
      </c>
      <c r="AF48" s="52">
        <v>0</v>
      </c>
      <c r="AG48" s="52">
        <v>1</v>
      </c>
      <c r="AH48" s="52">
        <v>0</v>
      </c>
      <c r="AI48" s="52">
        <v>3</v>
      </c>
      <c r="AJ48" s="52">
        <v>0</v>
      </c>
      <c r="AK48" s="52">
        <v>0</v>
      </c>
      <c r="AL48" s="52">
        <v>1</v>
      </c>
      <c r="AM48" s="52">
        <v>0</v>
      </c>
      <c r="AN48" s="52">
        <v>0</v>
      </c>
      <c r="AO48" s="52">
        <v>0</v>
      </c>
      <c r="AP48" s="52">
        <v>0</v>
      </c>
      <c r="AQ48" s="52">
        <v>0</v>
      </c>
      <c r="AR48" s="52">
        <v>1</v>
      </c>
      <c r="AS48" s="52">
        <v>0</v>
      </c>
      <c r="AT48" s="52">
        <v>1</v>
      </c>
      <c r="AU48" s="52">
        <v>0</v>
      </c>
      <c r="AV48" s="52">
        <v>0</v>
      </c>
      <c r="AW48" s="52">
        <v>0</v>
      </c>
      <c r="AX48" s="52">
        <v>0</v>
      </c>
      <c r="AY48" s="52">
        <v>0</v>
      </c>
      <c r="AZ48" s="52">
        <v>1</v>
      </c>
      <c r="BA48" s="52">
        <v>0</v>
      </c>
      <c r="BB48" s="52">
        <v>1</v>
      </c>
      <c r="BC48" s="52">
        <v>0</v>
      </c>
      <c r="BD48" s="52">
        <v>1</v>
      </c>
      <c r="BE48" s="52">
        <v>1</v>
      </c>
      <c r="BF48" s="52">
        <v>0</v>
      </c>
      <c r="BG48" s="52">
        <v>1</v>
      </c>
      <c r="BH48" s="52">
        <v>0</v>
      </c>
      <c r="BI48" s="52">
        <v>1</v>
      </c>
      <c r="BJ48" s="52">
        <v>0</v>
      </c>
      <c r="BK48" s="52">
        <v>0</v>
      </c>
      <c r="BL48" s="52">
        <v>5</v>
      </c>
      <c r="BM48" s="52">
        <v>2</v>
      </c>
      <c r="BN48" s="52">
        <v>0</v>
      </c>
      <c r="BO48" s="52">
        <v>0</v>
      </c>
      <c r="BP48" s="52">
        <v>0</v>
      </c>
      <c r="BQ48" s="52">
        <v>0</v>
      </c>
      <c r="BR48" s="52">
        <v>0</v>
      </c>
      <c r="BS48" s="52">
        <v>0</v>
      </c>
      <c r="BT48" s="52">
        <v>3</v>
      </c>
      <c r="BU48" s="52">
        <v>1</v>
      </c>
      <c r="BV48" s="52">
        <v>0</v>
      </c>
    </row>
    <row r="49" spans="1:74" s="52" customFormat="1" x14ac:dyDescent="0.2">
      <c r="A49" s="52">
        <v>272175</v>
      </c>
      <c r="B49" s="52" t="s">
        <v>186</v>
      </c>
      <c r="C49" s="52" t="s">
        <v>468</v>
      </c>
      <c r="D49" s="52">
        <v>3</v>
      </c>
      <c r="E49" s="52">
        <v>2.5648479045192598</v>
      </c>
      <c r="F49" s="52">
        <v>31.2056495049844</v>
      </c>
      <c r="G49" s="52">
        <v>0</v>
      </c>
      <c r="H49" s="52">
        <v>0</v>
      </c>
      <c r="I49" s="52">
        <v>0</v>
      </c>
      <c r="J49" s="52">
        <v>1</v>
      </c>
      <c r="K49" s="52">
        <v>2</v>
      </c>
      <c r="L49" s="52">
        <v>0</v>
      </c>
      <c r="M49" s="52">
        <v>0</v>
      </c>
      <c r="N49" s="52">
        <v>0</v>
      </c>
      <c r="O49" s="52">
        <v>0</v>
      </c>
      <c r="P49" s="52">
        <v>2</v>
      </c>
      <c r="Q49" s="52">
        <v>1</v>
      </c>
      <c r="R49" s="52">
        <v>0</v>
      </c>
      <c r="S49" s="52">
        <v>2</v>
      </c>
      <c r="T49" s="52">
        <v>1</v>
      </c>
      <c r="U49" s="52">
        <v>0</v>
      </c>
      <c r="V49" s="52">
        <v>1</v>
      </c>
      <c r="W49" s="52">
        <v>0</v>
      </c>
      <c r="X49" s="52">
        <v>1</v>
      </c>
      <c r="Y49" s="52">
        <v>0</v>
      </c>
      <c r="Z49" s="52">
        <v>0</v>
      </c>
      <c r="AA49" s="52">
        <v>0</v>
      </c>
      <c r="AB49" s="52">
        <v>1</v>
      </c>
      <c r="AC49" s="52">
        <v>0</v>
      </c>
      <c r="AD49" s="52">
        <v>1</v>
      </c>
      <c r="AE49" s="52">
        <v>0</v>
      </c>
      <c r="AF49" s="52">
        <v>0</v>
      </c>
      <c r="AG49" s="52">
        <v>1</v>
      </c>
      <c r="AH49" s="52">
        <v>0</v>
      </c>
      <c r="AI49" s="52">
        <v>2</v>
      </c>
      <c r="AJ49" s="52">
        <v>0</v>
      </c>
      <c r="AK49" s="52">
        <v>1</v>
      </c>
      <c r="AL49" s="52">
        <v>0</v>
      </c>
      <c r="AM49" s="52">
        <v>0</v>
      </c>
      <c r="AN49" s="52">
        <v>0</v>
      </c>
      <c r="AO49" s="52">
        <v>0</v>
      </c>
      <c r="AP49" s="52">
        <v>0</v>
      </c>
      <c r="AQ49" s="52">
        <v>0</v>
      </c>
      <c r="AR49" s="52">
        <v>1</v>
      </c>
      <c r="AS49" s="52">
        <v>1</v>
      </c>
      <c r="AT49" s="52">
        <v>0</v>
      </c>
      <c r="AU49" s="52">
        <v>0</v>
      </c>
      <c r="AV49" s="52">
        <v>0</v>
      </c>
      <c r="AW49" s="52">
        <v>0</v>
      </c>
      <c r="AX49" s="52">
        <v>0</v>
      </c>
      <c r="AY49" s="52">
        <v>1</v>
      </c>
      <c r="AZ49" s="52">
        <v>0</v>
      </c>
      <c r="BA49" s="52">
        <v>0</v>
      </c>
      <c r="BB49" s="52">
        <v>0</v>
      </c>
      <c r="BC49" s="52">
        <v>0</v>
      </c>
      <c r="BD49" s="52">
        <v>0</v>
      </c>
      <c r="BE49" s="52">
        <v>0</v>
      </c>
      <c r="BF49" s="52">
        <v>0</v>
      </c>
      <c r="BG49" s="52">
        <v>3</v>
      </c>
      <c r="BH49" s="52">
        <v>0</v>
      </c>
      <c r="BI49" s="52">
        <v>0</v>
      </c>
      <c r="BJ49" s="52">
        <v>0</v>
      </c>
      <c r="BK49" s="52">
        <v>2</v>
      </c>
      <c r="BL49" s="52">
        <v>1</v>
      </c>
      <c r="BM49" s="52">
        <v>2</v>
      </c>
      <c r="BN49" s="52">
        <v>1</v>
      </c>
      <c r="BO49" s="52">
        <v>0</v>
      </c>
      <c r="BP49" s="52">
        <v>0</v>
      </c>
      <c r="BQ49" s="52">
        <v>0</v>
      </c>
      <c r="BR49" s="52">
        <v>0</v>
      </c>
      <c r="BS49" s="52">
        <v>2</v>
      </c>
      <c r="BT49" s="52">
        <v>1</v>
      </c>
      <c r="BU49" s="52">
        <v>0</v>
      </c>
      <c r="BV49" s="52">
        <v>0</v>
      </c>
    </row>
    <row r="50" spans="1:74" s="52" customFormat="1" x14ac:dyDescent="0.2">
      <c r="A50" s="52">
        <v>272183</v>
      </c>
      <c r="B50" s="52" t="s">
        <v>187</v>
      </c>
      <c r="C50" s="52" t="s">
        <v>468</v>
      </c>
      <c r="D50" s="52">
        <v>1</v>
      </c>
      <c r="E50" s="52">
        <v>0.85255852814295696</v>
      </c>
      <c r="F50" s="52">
        <v>10.3727954257393</v>
      </c>
      <c r="G50" s="52">
        <v>0</v>
      </c>
      <c r="H50" s="52">
        <v>0</v>
      </c>
      <c r="I50" s="52">
        <v>0</v>
      </c>
      <c r="J50" s="52">
        <v>0</v>
      </c>
      <c r="K50" s="52">
        <v>1</v>
      </c>
      <c r="L50" s="52">
        <v>0</v>
      </c>
      <c r="M50" s="52">
        <v>0</v>
      </c>
      <c r="N50" s="52">
        <v>0</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0</v>
      </c>
      <c r="AY50" s="52">
        <v>0</v>
      </c>
      <c r="AZ50" s="52">
        <v>0</v>
      </c>
      <c r="BA50" s="52">
        <v>0</v>
      </c>
      <c r="BB50" s="52">
        <v>1</v>
      </c>
      <c r="BC50" s="52">
        <v>1</v>
      </c>
      <c r="BD50" s="52">
        <v>0</v>
      </c>
      <c r="BE50" s="52">
        <v>0</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272205</v>
      </c>
      <c r="B51" s="52" t="s">
        <v>188</v>
      </c>
      <c r="C51" s="52" t="s">
        <v>468</v>
      </c>
      <c r="D51" s="52">
        <v>5</v>
      </c>
      <c r="E51" s="52">
        <v>3.59381289172561</v>
      </c>
      <c r="F51" s="52">
        <v>43.724723515994903</v>
      </c>
      <c r="G51" s="52">
        <v>0</v>
      </c>
      <c r="H51" s="52">
        <v>0</v>
      </c>
      <c r="I51" s="52">
        <v>2</v>
      </c>
      <c r="J51" s="52">
        <v>0</v>
      </c>
      <c r="K51" s="52">
        <v>2</v>
      </c>
      <c r="L51" s="52">
        <v>1</v>
      </c>
      <c r="M51" s="52">
        <v>0</v>
      </c>
      <c r="N51" s="52">
        <v>0</v>
      </c>
      <c r="O51" s="52">
        <v>0</v>
      </c>
      <c r="P51" s="52">
        <v>3</v>
      </c>
      <c r="Q51" s="52">
        <v>2</v>
      </c>
      <c r="R51" s="52">
        <v>0</v>
      </c>
      <c r="S51" s="52">
        <v>2</v>
      </c>
      <c r="T51" s="52">
        <v>3</v>
      </c>
      <c r="U51" s="52">
        <v>0</v>
      </c>
      <c r="V51" s="52">
        <v>3</v>
      </c>
      <c r="W51" s="52">
        <v>1</v>
      </c>
      <c r="X51" s="52">
        <v>1</v>
      </c>
      <c r="Y51" s="52">
        <v>1</v>
      </c>
      <c r="Z51" s="52">
        <v>0</v>
      </c>
      <c r="AA51" s="52">
        <v>0</v>
      </c>
      <c r="AB51" s="52">
        <v>4</v>
      </c>
      <c r="AC51" s="52">
        <v>0</v>
      </c>
      <c r="AD51" s="52">
        <v>0</v>
      </c>
      <c r="AE51" s="52">
        <v>0</v>
      </c>
      <c r="AF51" s="52">
        <v>1</v>
      </c>
      <c r="AG51" s="52">
        <v>0</v>
      </c>
      <c r="AH51" s="52">
        <v>0</v>
      </c>
      <c r="AI51" s="52">
        <v>4</v>
      </c>
      <c r="AJ51" s="52">
        <v>0</v>
      </c>
      <c r="AK51" s="52">
        <v>0</v>
      </c>
      <c r="AL51" s="52">
        <v>1</v>
      </c>
      <c r="AM51" s="52">
        <v>0</v>
      </c>
      <c r="AN51" s="52">
        <v>0</v>
      </c>
      <c r="AO51" s="52">
        <v>0</v>
      </c>
      <c r="AP51" s="52">
        <v>0</v>
      </c>
      <c r="AQ51" s="52">
        <v>0</v>
      </c>
      <c r="AR51" s="52">
        <v>1</v>
      </c>
      <c r="AS51" s="52">
        <v>0</v>
      </c>
      <c r="AT51" s="52">
        <v>1</v>
      </c>
      <c r="AU51" s="52">
        <v>1</v>
      </c>
      <c r="AV51" s="52">
        <v>0</v>
      </c>
      <c r="AW51" s="52">
        <v>0</v>
      </c>
      <c r="AX51" s="52">
        <v>0</v>
      </c>
      <c r="AY51" s="52">
        <v>0</v>
      </c>
      <c r="AZ51" s="52">
        <v>0</v>
      </c>
      <c r="BA51" s="52">
        <v>1</v>
      </c>
      <c r="BB51" s="52">
        <v>1</v>
      </c>
      <c r="BC51" s="52">
        <v>0</v>
      </c>
      <c r="BD51" s="52">
        <v>4</v>
      </c>
      <c r="BE51" s="52">
        <v>0</v>
      </c>
      <c r="BF51" s="52">
        <v>0</v>
      </c>
      <c r="BG51" s="52">
        <v>0</v>
      </c>
      <c r="BH51" s="52">
        <v>0</v>
      </c>
      <c r="BI51" s="52">
        <v>1</v>
      </c>
      <c r="BJ51" s="52">
        <v>0</v>
      </c>
      <c r="BK51" s="52">
        <v>0</v>
      </c>
      <c r="BL51" s="52">
        <v>4</v>
      </c>
      <c r="BM51" s="52">
        <v>5</v>
      </c>
      <c r="BN51" s="52">
        <v>0</v>
      </c>
      <c r="BO51" s="52">
        <v>1</v>
      </c>
      <c r="BP51" s="52">
        <v>0</v>
      </c>
      <c r="BQ51" s="52">
        <v>0</v>
      </c>
      <c r="BR51" s="52">
        <v>0</v>
      </c>
      <c r="BS51" s="52">
        <v>0</v>
      </c>
      <c r="BT51" s="52">
        <v>5</v>
      </c>
      <c r="BU51" s="52">
        <v>0</v>
      </c>
      <c r="BV51" s="52">
        <v>0</v>
      </c>
    </row>
    <row r="52" spans="1:74" s="52" customFormat="1" x14ac:dyDescent="0.2">
      <c r="A52" s="52">
        <v>272213</v>
      </c>
      <c r="B52" s="52" t="s">
        <v>281</v>
      </c>
      <c r="C52" s="52" t="s">
        <v>468</v>
      </c>
      <c r="D52" s="52">
        <v>1</v>
      </c>
      <c r="E52" s="52">
        <v>1.4875197096361501</v>
      </c>
      <c r="F52" s="52">
        <v>18.0981564672399</v>
      </c>
      <c r="G52" s="52">
        <v>0</v>
      </c>
      <c r="H52" s="52">
        <v>0</v>
      </c>
      <c r="I52" s="52">
        <v>0</v>
      </c>
      <c r="J52" s="52">
        <v>0</v>
      </c>
      <c r="K52" s="52">
        <v>1</v>
      </c>
      <c r="L52" s="52">
        <v>0</v>
      </c>
      <c r="M52" s="52">
        <v>0</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0</v>
      </c>
      <c r="AW52" s="52">
        <v>0</v>
      </c>
      <c r="AX52" s="52">
        <v>0</v>
      </c>
      <c r="AY52" s="52">
        <v>0</v>
      </c>
      <c r="AZ52" s="52">
        <v>0</v>
      </c>
      <c r="BA52" s="52">
        <v>0</v>
      </c>
      <c r="BB52" s="52">
        <v>1</v>
      </c>
      <c r="BC52" s="52">
        <v>1</v>
      </c>
      <c r="BD52" s="52">
        <v>0</v>
      </c>
      <c r="BE52" s="52">
        <v>0</v>
      </c>
      <c r="BF52" s="52">
        <v>0</v>
      </c>
      <c r="BG52" s="52">
        <v>0</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272248</v>
      </c>
      <c r="B53" s="52" t="s">
        <v>190</v>
      </c>
      <c r="C53" s="52" t="s">
        <v>468</v>
      </c>
      <c r="D53" s="52">
        <v>3</v>
      </c>
      <c r="E53" s="52">
        <v>3.4699330302925202</v>
      </c>
      <c r="F53" s="52">
        <v>42.217518535225601</v>
      </c>
      <c r="G53" s="52">
        <v>0</v>
      </c>
      <c r="H53" s="52">
        <v>0</v>
      </c>
      <c r="I53" s="52">
        <v>1</v>
      </c>
      <c r="J53" s="52">
        <v>1</v>
      </c>
      <c r="K53" s="52">
        <v>0</v>
      </c>
      <c r="L53" s="52">
        <v>1</v>
      </c>
      <c r="M53" s="52">
        <v>0</v>
      </c>
      <c r="N53" s="52">
        <v>0</v>
      </c>
      <c r="O53" s="52">
        <v>0</v>
      </c>
      <c r="P53" s="52">
        <v>2</v>
      </c>
      <c r="Q53" s="52">
        <v>1</v>
      </c>
      <c r="R53" s="52">
        <v>0</v>
      </c>
      <c r="S53" s="52">
        <v>1</v>
      </c>
      <c r="T53" s="52">
        <v>2</v>
      </c>
      <c r="U53" s="52">
        <v>0</v>
      </c>
      <c r="V53" s="52">
        <v>2</v>
      </c>
      <c r="W53" s="52">
        <v>0</v>
      </c>
      <c r="X53" s="52">
        <v>1</v>
      </c>
      <c r="Y53" s="52">
        <v>1</v>
      </c>
      <c r="Z53" s="52">
        <v>0</v>
      </c>
      <c r="AA53" s="52">
        <v>0</v>
      </c>
      <c r="AB53" s="52">
        <v>3</v>
      </c>
      <c r="AC53" s="52">
        <v>0</v>
      </c>
      <c r="AD53" s="52">
        <v>0</v>
      </c>
      <c r="AE53" s="52">
        <v>0</v>
      </c>
      <c r="AF53" s="52">
        <v>0</v>
      </c>
      <c r="AG53" s="52">
        <v>0</v>
      </c>
      <c r="AH53" s="52">
        <v>0</v>
      </c>
      <c r="AI53" s="52">
        <v>2</v>
      </c>
      <c r="AJ53" s="52">
        <v>0</v>
      </c>
      <c r="AK53" s="52">
        <v>1</v>
      </c>
      <c r="AL53" s="52">
        <v>0</v>
      </c>
      <c r="AM53" s="52">
        <v>0</v>
      </c>
      <c r="AN53" s="52">
        <v>0</v>
      </c>
      <c r="AO53" s="52">
        <v>0</v>
      </c>
      <c r="AP53" s="52">
        <v>0</v>
      </c>
      <c r="AQ53" s="52">
        <v>0</v>
      </c>
      <c r="AR53" s="52">
        <v>0</v>
      </c>
      <c r="AS53" s="52">
        <v>0</v>
      </c>
      <c r="AT53" s="52">
        <v>0</v>
      </c>
      <c r="AU53" s="52">
        <v>0</v>
      </c>
      <c r="AV53" s="52">
        <v>0</v>
      </c>
      <c r="AW53" s="52">
        <v>1</v>
      </c>
      <c r="AX53" s="52">
        <v>0</v>
      </c>
      <c r="AY53" s="52">
        <v>0</v>
      </c>
      <c r="AZ53" s="52">
        <v>0</v>
      </c>
      <c r="BA53" s="52">
        <v>0</v>
      </c>
      <c r="BB53" s="52">
        <v>2</v>
      </c>
      <c r="BC53" s="52">
        <v>1</v>
      </c>
      <c r="BD53" s="52">
        <v>0</v>
      </c>
      <c r="BE53" s="52">
        <v>0</v>
      </c>
      <c r="BF53" s="52">
        <v>1</v>
      </c>
      <c r="BG53" s="52">
        <v>1</v>
      </c>
      <c r="BH53" s="52">
        <v>0</v>
      </c>
      <c r="BI53" s="52">
        <v>0</v>
      </c>
      <c r="BJ53" s="52">
        <v>0</v>
      </c>
      <c r="BK53" s="52">
        <v>0</v>
      </c>
      <c r="BL53" s="52">
        <v>5</v>
      </c>
      <c r="BM53" s="52">
        <v>2</v>
      </c>
      <c r="BN53" s="52">
        <v>0</v>
      </c>
      <c r="BO53" s="52">
        <v>0</v>
      </c>
      <c r="BP53" s="52">
        <v>0</v>
      </c>
      <c r="BQ53" s="52">
        <v>0</v>
      </c>
      <c r="BR53" s="52">
        <v>0</v>
      </c>
      <c r="BS53" s="52">
        <v>0</v>
      </c>
      <c r="BT53" s="52">
        <v>3</v>
      </c>
      <c r="BU53" s="52">
        <v>0</v>
      </c>
      <c r="BV53" s="52">
        <v>0</v>
      </c>
    </row>
    <row r="54" spans="1:74" s="52" customFormat="1" x14ac:dyDescent="0.2">
      <c r="A54" s="52">
        <v>272256</v>
      </c>
      <c r="B54" s="52" t="s">
        <v>191</v>
      </c>
      <c r="C54" s="52" t="s">
        <v>468</v>
      </c>
      <c r="D54" s="52">
        <v>1</v>
      </c>
      <c r="E54" s="52">
        <v>1.75463222908478</v>
      </c>
      <c r="F54" s="52">
        <v>21.348025453864899</v>
      </c>
      <c r="G54" s="52">
        <v>0</v>
      </c>
      <c r="H54" s="52">
        <v>0</v>
      </c>
      <c r="I54" s="52">
        <v>0</v>
      </c>
      <c r="J54" s="52">
        <v>1</v>
      </c>
      <c r="K54" s="52">
        <v>0</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1</v>
      </c>
      <c r="AS54" s="52">
        <v>0</v>
      </c>
      <c r="AT54" s="52">
        <v>0</v>
      </c>
      <c r="AU54" s="52">
        <v>0</v>
      </c>
      <c r="AV54" s="52">
        <v>0</v>
      </c>
      <c r="AW54" s="52">
        <v>0</v>
      </c>
      <c r="AX54" s="52">
        <v>0</v>
      </c>
      <c r="AY54" s="52">
        <v>0</v>
      </c>
      <c r="AZ54" s="52">
        <v>0</v>
      </c>
      <c r="BA54" s="52">
        <v>0</v>
      </c>
      <c r="BB54" s="52">
        <v>0</v>
      </c>
      <c r="BC54" s="52">
        <v>0</v>
      </c>
      <c r="BD54" s="52">
        <v>0</v>
      </c>
      <c r="BE54" s="52">
        <v>0</v>
      </c>
      <c r="BF54" s="52">
        <v>0</v>
      </c>
      <c r="BG54" s="52">
        <v>1</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272272</v>
      </c>
      <c r="B55" s="52" t="s">
        <v>193</v>
      </c>
      <c r="C55" s="52" t="s">
        <v>468</v>
      </c>
      <c r="D55" s="52">
        <v>9</v>
      </c>
      <c r="E55" s="52">
        <v>1.8744649964489299</v>
      </c>
      <c r="F55" s="52">
        <v>22.8059907901287</v>
      </c>
      <c r="G55" s="52">
        <v>0</v>
      </c>
      <c r="H55" s="52">
        <v>2</v>
      </c>
      <c r="I55" s="52">
        <v>2</v>
      </c>
      <c r="J55" s="52">
        <v>0</v>
      </c>
      <c r="K55" s="52">
        <v>5</v>
      </c>
      <c r="L55" s="52">
        <v>0</v>
      </c>
      <c r="M55" s="52">
        <v>0</v>
      </c>
      <c r="N55" s="52">
        <v>0</v>
      </c>
      <c r="O55" s="52">
        <v>0</v>
      </c>
      <c r="P55" s="52">
        <v>5</v>
      </c>
      <c r="Q55" s="52">
        <v>4</v>
      </c>
      <c r="R55" s="52">
        <v>0</v>
      </c>
      <c r="S55" s="52">
        <v>7</v>
      </c>
      <c r="T55" s="52">
        <v>2</v>
      </c>
      <c r="U55" s="52">
        <v>0</v>
      </c>
      <c r="V55" s="52">
        <v>2</v>
      </c>
      <c r="W55" s="52">
        <v>0</v>
      </c>
      <c r="X55" s="52">
        <v>1</v>
      </c>
      <c r="Y55" s="52">
        <v>0</v>
      </c>
      <c r="Z55" s="52">
        <v>1</v>
      </c>
      <c r="AA55" s="52">
        <v>0</v>
      </c>
      <c r="AB55" s="52">
        <v>7</v>
      </c>
      <c r="AC55" s="52">
        <v>1</v>
      </c>
      <c r="AD55" s="52">
        <v>1</v>
      </c>
      <c r="AE55" s="52">
        <v>0</v>
      </c>
      <c r="AF55" s="52">
        <v>0</v>
      </c>
      <c r="AG55" s="52">
        <v>0</v>
      </c>
      <c r="AH55" s="52">
        <v>0</v>
      </c>
      <c r="AI55" s="52">
        <v>6</v>
      </c>
      <c r="AJ55" s="52">
        <v>0</v>
      </c>
      <c r="AK55" s="52">
        <v>2</v>
      </c>
      <c r="AL55" s="52">
        <v>1</v>
      </c>
      <c r="AM55" s="52">
        <v>0</v>
      </c>
      <c r="AN55" s="52">
        <v>0</v>
      </c>
      <c r="AO55" s="52">
        <v>0</v>
      </c>
      <c r="AP55" s="52">
        <v>0</v>
      </c>
      <c r="AQ55" s="52">
        <v>1</v>
      </c>
      <c r="AR55" s="52">
        <v>0</v>
      </c>
      <c r="AS55" s="52">
        <v>1</v>
      </c>
      <c r="AT55" s="52">
        <v>1</v>
      </c>
      <c r="AU55" s="52">
        <v>1</v>
      </c>
      <c r="AV55" s="52">
        <v>0</v>
      </c>
      <c r="AW55" s="52">
        <v>0</v>
      </c>
      <c r="AX55" s="52">
        <v>2</v>
      </c>
      <c r="AY55" s="52">
        <v>1</v>
      </c>
      <c r="AZ55" s="52">
        <v>1</v>
      </c>
      <c r="BA55" s="52">
        <v>0</v>
      </c>
      <c r="BB55" s="52">
        <v>1</v>
      </c>
      <c r="BC55" s="52">
        <v>1</v>
      </c>
      <c r="BD55" s="52">
        <v>1</v>
      </c>
      <c r="BE55" s="52">
        <v>0</v>
      </c>
      <c r="BF55" s="52">
        <v>1</v>
      </c>
      <c r="BG55" s="52">
        <v>2</v>
      </c>
      <c r="BH55" s="52">
        <v>3</v>
      </c>
      <c r="BI55" s="52">
        <v>1</v>
      </c>
      <c r="BJ55" s="52">
        <v>0</v>
      </c>
      <c r="BK55" s="52">
        <v>0</v>
      </c>
      <c r="BL55" s="52">
        <v>8</v>
      </c>
      <c r="BM55" s="52">
        <v>2</v>
      </c>
      <c r="BN55" s="52">
        <v>3</v>
      </c>
      <c r="BO55" s="52">
        <v>0</v>
      </c>
      <c r="BP55" s="52">
        <v>0</v>
      </c>
      <c r="BQ55" s="52">
        <v>0</v>
      </c>
      <c r="BR55" s="52">
        <v>0</v>
      </c>
      <c r="BS55" s="52">
        <v>2</v>
      </c>
      <c r="BT55" s="52">
        <v>7</v>
      </c>
      <c r="BU55" s="52">
        <v>0</v>
      </c>
      <c r="BV55" s="52">
        <v>0</v>
      </c>
    </row>
    <row r="56" spans="1:74" x14ac:dyDescent="0.2">
      <c r="A56">
        <v>272281</v>
      </c>
      <c r="B56" t="s">
        <v>194</v>
      </c>
      <c r="C56" t="s">
        <v>468</v>
      </c>
      <c r="D56">
        <v>3</v>
      </c>
      <c r="E56">
        <v>5.0306028339062596</v>
      </c>
      <c r="F56">
        <v>61.205667812526201</v>
      </c>
      <c r="G56">
        <v>0</v>
      </c>
      <c r="H56">
        <v>2</v>
      </c>
      <c r="I56">
        <v>0</v>
      </c>
      <c r="J56">
        <v>0</v>
      </c>
      <c r="K56">
        <v>0</v>
      </c>
      <c r="L56">
        <v>0</v>
      </c>
      <c r="M56">
        <v>0</v>
      </c>
      <c r="N56">
        <v>1</v>
      </c>
      <c r="O56">
        <v>0</v>
      </c>
      <c r="P56">
        <v>2</v>
      </c>
      <c r="Q56">
        <v>1</v>
      </c>
      <c r="R56">
        <v>0</v>
      </c>
      <c r="S56">
        <v>1</v>
      </c>
      <c r="T56">
        <v>2</v>
      </c>
      <c r="U56">
        <v>1</v>
      </c>
      <c r="V56">
        <v>1</v>
      </c>
      <c r="W56">
        <v>0</v>
      </c>
      <c r="X56">
        <v>0</v>
      </c>
      <c r="Y56">
        <v>1</v>
      </c>
      <c r="Z56">
        <v>0</v>
      </c>
      <c r="AA56">
        <v>0</v>
      </c>
      <c r="AB56">
        <v>2</v>
      </c>
      <c r="AC56">
        <v>0</v>
      </c>
      <c r="AD56">
        <v>0</v>
      </c>
      <c r="AE56">
        <v>1</v>
      </c>
      <c r="AF56">
        <v>0</v>
      </c>
      <c r="AG56">
        <v>0</v>
      </c>
      <c r="AH56">
        <v>0</v>
      </c>
      <c r="AI56">
        <v>2</v>
      </c>
      <c r="AJ56">
        <v>0</v>
      </c>
      <c r="AK56">
        <v>0</v>
      </c>
      <c r="AL56">
        <v>1</v>
      </c>
      <c r="AM56">
        <v>0</v>
      </c>
      <c r="AN56">
        <v>0</v>
      </c>
      <c r="AO56">
        <v>0</v>
      </c>
      <c r="AP56">
        <v>0</v>
      </c>
      <c r="AQ56">
        <v>0</v>
      </c>
      <c r="AR56">
        <v>0</v>
      </c>
      <c r="AS56">
        <v>0</v>
      </c>
      <c r="AT56">
        <v>1</v>
      </c>
      <c r="AU56">
        <v>0</v>
      </c>
      <c r="AV56">
        <v>0</v>
      </c>
      <c r="AW56">
        <v>0</v>
      </c>
      <c r="AX56">
        <v>1</v>
      </c>
      <c r="AY56">
        <v>0</v>
      </c>
      <c r="AZ56">
        <v>0</v>
      </c>
      <c r="BA56">
        <v>0</v>
      </c>
      <c r="BB56">
        <v>1</v>
      </c>
      <c r="BC56">
        <v>0</v>
      </c>
      <c r="BD56">
        <v>0</v>
      </c>
      <c r="BE56">
        <v>1</v>
      </c>
      <c r="BF56">
        <v>0</v>
      </c>
      <c r="BG56">
        <v>0</v>
      </c>
      <c r="BH56">
        <v>2</v>
      </c>
      <c r="BI56">
        <v>0</v>
      </c>
      <c r="BJ56">
        <v>0</v>
      </c>
      <c r="BK56">
        <v>0</v>
      </c>
      <c r="BL56">
        <v>3</v>
      </c>
      <c r="BM56">
        <v>0</v>
      </c>
      <c r="BN56">
        <v>0</v>
      </c>
      <c r="BO56">
        <v>0</v>
      </c>
      <c r="BP56">
        <v>2</v>
      </c>
      <c r="BQ56">
        <v>0</v>
      </c>
      <c r="BR56">
        <v>0</v>
      </c>
      <c r="BS56">
        <v>0</v>
      </c>
      <c r="BT56">
        <v>3</v>
      </c>
      <c r="BU56">
        <v>0</v>
      </c>
      <c r="BV56">
        <v>0</v>
      </c>
    </row>
    <row r="57" spans="1:74" x14ac:dyDescent="0.2">
      <c r="A57">
        <v>272302</v>
      </c>
      <c r="B57" t="s">
        <v>196</v>
      </c>
      <c r="C57" t="s">
        <v>468</v>
      </c>
      <c r="D57">
        <v>1</v>
      </c>
      <c r="E57">
        <v>1.29260757726562</v>
      </c>
      <c r="F57">
        <v>15.7267255233984</v>
      </c>
      <c r="G57">
        <v>0</v>
      </c>
      <c r="H57">
        <v>0</v>
      </c>
      <c r="I57">
        <v>0</v>
      </c>
      <c r="J57">
        <v>0</v>
      </c>
      <c r="K57">
        <v>0</v>
      </c>
      <c r="L57">
        <v>0</v>
      </c>
      <c r="M57">
        <v>0</v>
      </c>
      <c r="N57">
        <v>1</v>
      </c>
      <c r="O57">
        <v>0</v>
      </c>
      <c r="P57">
        <v>1</v>
      </c>
      <c r="Q57">
        <v>0</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v>0</v>
      </c>
      <c r="AQ57">
        <v>0</v>
      </c>
      <c r="AR57">
        <v>0</v>
      </c>
      <c r="AS57">
        <v>0</v>
      </c>
      <c r="AT57">
        <v>1</v>
      </c>
      <c r="AU57">
        <v>0</v>
      </c>
      <c r="AV57">
        <v>0</v>
      </c>
      <c r="AW57">
        <v>0</v>
      </c>
      <c r="AX57">
        <v>0</v>
      </c>
      <c r="AY57">
        <v>0</v>
      </c>
      <c r="AZ57">
        <v>0</v>
      </c>
      <c r="BA57">
        <v>0</v>
      </c>
      <c r="BB57">
        <v>0</v>
      </c>
      <c r="BC57">
        <v>0</v>
      </c>
      <c r="BD57">
        <v>0</v>
      </c>
      <c r="BE57">
        <v>0</v>
      </c>
      <c r="BF57">
        <v>0</v>
      </c>
      <c r="BG57">
        <v>1</v>
      </c>
      <c r="BH57">
        <v>0</v>
      </c>
      <c r="BI57">
        <v>0</v>
      </c>
      <c r="BJ57">
        <v>0</v>
      </c>
      <c r="BK57" t="s">
        <v>170</v>
      </c>
      <c r="BL57" t="s">
        <v>170</v>
      </c>
      <c r="BM57" t="s">
        <v>170</v>
      </c>
      <c r="BN57" t="s">
        <v>170</v>
      </c>
      <c r="BO57" t="s">
        <v>170</v>
      </c>
      <c r="BP57" t="s">
        <v>170</v>
      </c>
      <c r="BQ57" t="s">
        <v>170</v>
      </c>
      <c r="BR57" t="s">
        <v>170</v>
      </c>
      <c r="BS57" t="s">
        <v>170</v>
      </c>
      <c r="BT57" t="s">
        <v>170</v>
      </c>
      <c r="BU57" t="s">
        <v>170</v>
      </c>
      <c r="BV57">
        <v>0</v>
      </c>
    </row>
    <row r="58" spans="1:74" x14ac:dyDescent="0.2">
      <c r="A58">
        <v>272329</v>
      </c>
      <c r="B58" t="s">
        <v>198</v>
      </c>
      <c r="C58" t="s">
        <v>468</v>
      </c>
      <c r="D58">
        <v>3</v>
      </c>
      <c r="E58">
        <v>5.8163205955912298</v>
      </c>
      <c r="F58">
        <v>70.765233913026606</v>
      </c>
      <c r="G58">
        <v>0</v>
      </c>
      <c r="H58">
        <v>0</v>
      </c>
      <c r="I58">
        <v>2</v>
      </c>
      <c r="J58">
        <v>0</v>
      </c>
      <c r="K58">
        <v>1</v>
      </c>
      <c r="L58">
        <v>0</v>
      </c>
      <c r="M58">
        <v>0</v>
      </c>
      <c r="N58">
        <v>0</v>
      </c>
      <c r="O58">
        <v>0</v>
      </c>
      <c r="P58">
        <v>3</v>
      </c>
      <c r="Q58">
        <v>0</v>
      </c>
      <c r="R58">
        <v>0</v>
      </c>
      <c r="S58">
        <v>1</v>
      </c>
      <c r="T58">
        <v>2</v>
      </c>
      <c r="U58">
        <v>0</v>
      </c>
      <c r="V58">
        <v>2</v>
      </c>
      <c r="W58">
        <v>0</v>
      </c>
      <c r="X58">
        <v>1</v>
      </c>
      <c r="Y58">
        <v>0</v>
      </c>
      <c r="Z58">
        <v>1</v>
      </c>
      <c r="AA58">
        <v>0</v>
      </c>
      <c r="AB58">
        <v>3</v>
      </c>
      <c r="AC58">
        <v>0</v>
      </c>
      <c r="AD58">
        <v>0</v>
      </c>
      <c r="AE58">
        <v>0</v>
      </c>
      <c r="AF58">
        <v>0</v>
      </c>
      <c r="AG58">
        <v>0</v>
      </c>
      <c r="AH58">
        <v>0</v>
      </c>
      <c r="AI58">
        <v>3</v>
      </c>
      <c r="AJ58">
        <v>0</v>
      </c>
      <c r="AK58">
        <v>0</v>
      </c>
      <c r="AL58">
        <v>0</v>
      </c>
      <c r="AM58">
        <v>0</v>
      </c>
      <c r="AN58">
        <v>0</v>
      </c>
      <c r="AO58">
        <v>0</v>
      </c>
      <c r="AP58">
        <v>0</v>
      </c>
      <c r="AQ58">
        <v>0</v>
      </c>
      <c r="AR58">
        <v>0</v>
      </c>
      <c r="AS58">
        <v>0</v>
      </c>
      <c r="AT58">
        <v>0</v>
      </c>
      <c r="AU58">
        <v>1</v>
      </c>
      <c r="AV58">
        <v>0</v>
      </c>
      <c r="AW58">
        <v>2</v>
      </c>
      <c r="AX58">
        <v>0</v>
      </c>
      <c r="AY58">
        <v>0</v>
      </c>
      <c r="AZ58">
        <v>0</v>
      </c>
      <c r="BA58">
        <v>0</v>
      </c>
      <c r="BB58">
        <v>0</v>
      </c>
      <c r="BC58">
        <v>1</v>
      </c>
      <c r="BD58">
        <v>0</v>
      </c>
      <c r="BE58">
        <v>0</v>
      </c>
      <c r="BF58">
        <v>0</v>
      </c>
      <c r="BG58">
        <v>0</v>
      </c>
      <c r="BH58">
        <v>1</v>
      </c>
      <c r="BI58">
        <v>1</v>
      </c>
      <c r="BJ58">
        <v>0</v>
      </c>
      <c r="BK58">
        <v>1</v>
      </c>
      <c r="BL58">
        <v>0</v>
      </c>
      <c r="BM58">
        <v>0</v>
      </c>
      <c r="BN58">
        <v>3</v>
      </c>
      <c r="BO58">
        <v>0</v>
      </c>
      <c r="BP58">
        <v>0</v>
      </c>
      <c r="BQ58">
        <v>0</v>
      </c>
      <c r="BR58">
        <v>0</v>
      </c>
      <c r="BS58">
        <v>0</v>
      </c>
      <c r="BT58">
        <v>3</v>
      </c>
      <c r="BU58">
        <v>0</v>
      </c>
      <c r="BV58">
        <v>0</v>
      </c>
    </row>
    <row r="59" spans="1:74" x14ac:dyDescent="0.2">
      <c r="A59">
        <v>273015</v>
      </c>
      <c r="B59" t="s">
        <v>646</v>
      </c>
      <c r="C59" t="s">
        <v>468</v>
      </c>
      <c r="D59">
        <v>2</v>
      </c>
      <c r="E59">
        <v>6.3199140491689301</v>
      </c>
      <c r="F59">
        <v>76.892287598221998</v>
      </c>
      <c r="G59">
        <v>0</v>
      </c>
      <c r="H59">
        <v>0</v>
      </c>
      <c r="I59">
        <v>0</v>
      </c>
      <c r="J59">
        <v>0</v>
      </c>
      <c r="K59">
        <v>1</v>
      </c>
      <c r="L59">
        <v>1</v>
      </c>
      <c r="M59">
        <v>0</v>
      </c>
      <c r="N59">
        <v>0</v>
      </c>
      <c r="O59">
        <v>0</v>
      </c>
      <c r="P59">
        <v>1</v>
      </c>
      <c r="Q59">
        <v>1</v>
      </c>
      <c r="R59">
        <v>0</v>
      </c>
      <c r="S59" t="s">
        <v>170</v>
      </c>
      <c r="T59" t="s">
        <v>170</v>
      </c>
      <c r="U59" t="s">
        <v>170</v>
      </c>
      <c r="V59" t="s">
        <v>170</v>
      </c>
      <c r="W59" t="s">
        <v>170</v>
      </c>
      <c r="X59" t="s">
        <v>170</v>
      </c>
      <c r="Y59" t="s">
        <v>170</v>
      </c>
      <c r="Z59" t="s">
        <v>170</v>
      </c>
      <c r="AA59" t="s">
        <v>170</v>
      </c>
      <c r="AB59" t="s">
        <v>170</v>
      </c>
      <c r="AC59" t="s">
        <v>170</v>
      </c>
      <c r="AD59" t="s">
        <v>170</v>
      </c>
      <c r="AE59" t="s">
        <v>170</v>
      </c>
      <c r="AF59" t="s">
        <v>170</v>
      </c>
      <c r="AG59" t="s">
        <v>170</v>
      </c>
      <c r="AH59" t="s">
        <v>170</v>
      </c>
      <c r="AI59" t="s">
        <v>170</v>
      </c>
      <c r="AJ59" t="s">
        <v>170</v>
      </c>
      <c r="AK59" t="s">
        <v>170</v>
      </c>
      <c r="AL59" t="s">
        <v>170</v>
      </c>
      <c r="AM59" t="s">
        <v>170</v>
      </c>
      <c r="AN59" t="s">
        <v>170</v>
      </c>
      <c r="AO59" t="s">
        <v>170</v>
      </c>
      <c r="AP59">
        <v>0</v>
      </c>
      <c r="AQ59">
        <v>0</v>
      </c>
      <c r="AR59">
        <v>0</v>
      </c>
      <c r="AS59">
        <v>1</v>
      </c>
      <c r="AT59">
        <v>0</v>
      </c>
      <c r="AU59">
        <v>0</v>
      </c>
      <c r="AV59">
        <v>0</v>
      </c>
      <c r="AW59">
        <v>0</v>
      </c>
      <c r="AX59">
        <v>0</v>
      </c>
      <c r="AY59">
        <v>0</v>
      </c>
      <c r="AZ59">
        <v>0</v>
      </c>
      <c r="BA59">
        <v>0</v>
      </c>
      <c r="BB59">
        <v>1</v>
      </c>
      <c r="BC59">
        <v>0</v>
      </c>
      <c r="BD59">
        <v>0</v>
      </c>
      <c r="BE59">
        <v>1</v>
      </c>
      <c r="BF59">
        <v>0</v>
      </c>
      <c r="BG59">
        <v>0</v>
      </c>
      <c r="BH59">
        <v>0</v>
      </c>
      <c r="BI59">
        <v>1</v>
      </c>
      <c r="BJ59">
        <v>0</v>
      </c>
      <c r="BK59" t="s">
        <v>170</v>
      </c>
      <c r="BL59" t="s">
        <v>170</v>
      </c>
      <c r="BM59" t="s">
        <v>170</v>
      </c>
      <c r="BN59" t="s">
        <v>170</v>
      </c>
      <c r="BO59" t="s">
        <v>170</v>
      </c>
      <c r="BP59" t="s">
        <v>170</v>
      </c>
      <c r="BQ59" t="s">
        <v>170</v>
      </c>
      <c r="BR59" t="s">
        <v>170</v>
      </c>
      <c r="BS59" t="s">
        <v>170</v>
      </c>
      <c r="BT59" t="s">
        <v>170</v>
      </c>
      <c r="BU59" t="s">
        <v>170</v>
      </c>
      <c r="BV59">
        <v>0</v>
      </c>
    </row>
    <row r="60" spans="1:74" x14ac:dyDescent="0.2">
      <c r="A60">
        <v>273821</v>
      </c>
      <c r="B60" t="s">
        <v>650</v>
      </c>
      <c r="C60" t="s">
        <v>468</v>
      </c>
      <c r="D60">
        <v>1</v>
      </c>
      <c r="E60">
        <v>6.66888962987663</v>
      </c>
      <c r="F60">
        <v>81.138157163498903</v>
      </c>
      <c r="G60">
        <v>0</v>
      </c>
      <c r="H60">
        <v>0</v>
      </c>
      <c r="I60">
        <v>0</v>
      </c>
      <c r="J60">
        <v>0</v>
      </c>
      <c r="K60">
        <v>0</v>
      </c>
      <c r="L60">
        <v>1</v>
      </c>
      <c r="M60">
        <v>0</v>
      </c>
      <c r="N60">
        <v>0</v>
      </c>
      <c r="O60">
        <v>0</v>
      </c>
      <c r="P60">
        <v>0</v>
      </c>
      <c r="Q60">
        <v>1</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v>0</v>
      </c>
      <c r="AQ60">
        <v>0</v>
      </c>
      <c r="AR60">
        <v>0</v>
      </c>
      <c r="AS60">
        <v>0</v>
      </c>
      <c r="AT60">
        <v>0</v>
      </c>
      <c r="AU60">
        <v>0</v>
      </c>
      <c r="AV60">
        <v>1</v>
      </c>
      <c r="AW60">
        <v>0</v>
      </c>
      <c r="AX60">
        <v>0</v>
      </c>
      <c r="AY60">
        <v>0</v>
      </c>
      <c r="AZ60">
        <v>0</v>
      </c>
      <c r="BA60">
        <v>0</v>
      </c>
      <c r="BB60">
        <v>0</v>
      </c>
      <c r="BC60">
        <v>0</v>
      </c>
      <c r="BD60">
        <v>0</v>
      </c>
      <c r="BE60">
        <v>0</v>
      </c>
      <c r="BF60">
        <v>1</v>
      </c>
      <c r="BG60">
        <v>0</v>
      </c>
      <c r="BH60">
        <v>0</v>
      </c>
      <c r="BI60">
        <v>0</v>
      </c>
      <c r="BJ60">
        <v>0</v>
      </c>
      <c r="BK60" t="s">
        <v>170</v>
      </c>
      <c r="BL60" t="s">
        <v>170</v>
      </c>
      <c r="BM60" t="s">
        <v>170</v>
      </c>
      <c r="BN60" t="s">
        <v>170</v>
      </c>
      <c r="BO60" t="s">
        <v>170</v>
      </c>
      <c r="BP60" t="s">
        <v>170</v>
      </c>
      <c r="BQ60" t="s">
        <v>170</v>
      </c>
      <c r="BR60" t="s">
        <v>170</v>
      </c>
      <c r="BS60" t="s">
        <v>170</v>
      </c>
      <c r="BT60" t="s">
        <v>170</v>
      </c>
      <c r="BU60" t="s">
        <v>170</v>
      </c>
      <c r="BV60">
        <v>0</v>
      </c>
    </row>
    <row r="85" spans="1:75" x14ac:dyDescent="0.2">
      <c r="B85" s="52">
        <v>271004</v>
      </c>
      <c r="C85" t="s">
        <v>397</v>
      </c>
      <c r="D85">
        <f>IFERROR(VLOOKUP($B85,$A$8:$BW$70,D$88,FALSE),0)</f>
        <v>53</v>
      </c>
      <c r="E85">
        <f t="shared" ref="E85:BP85" si="0">IFERROR(VLOOKUP($B85,$A$8:$BW$70,E88,FALSE),0)</f>
        <v>1.93318687315048</v>
      </c>
      <c r="F85">
        <f t="shared" si="0"/>
        <v>23.520440289997499</v>
      </c>
      <c r="G85">
        <f t="shared" si="0"/>
        <v>3</v>
      </c>
      <c r="H85">
        <f t="shared" si="0"/>
        <v>10</v>
      </c>
      <c r="I85">
        <f t="shared" si="0"/>
        <v>3</v>
      </c>
      <c r="J85">
        <f t="shared" si="0"/>
        <v>9</v>
      </c>
      <c r="K85">
        <f t="shared" si="0"/>
        <v>10</v>
      </c>
      <c r="L85">
        <f t="shared" si="0"/>
        <v>8</v>
      </c>
      <c r="M85">
        <f t="shared" si="0"/>
        <v>4</v>
      </c>
      <c r="N85">
        <f t="shared" si="0"/>
        <v>6</v>
      </c>
      <c r="O85">
        <f t="shared" si="0"/>
        <v>0</v>
      </c>
      <c r="P85">
        <f t="shared" si="0"/>
        <v>34</v>
      </c>
      <c r="Q85">
        <f t="shared" si="0"/>
        <v>19</v>
      </c>
      <c r="R85">
        <f t="shared" si="0"/>
        <v>0</v>
      </c>
      <c r="S85">
        <f t="shared" si="0"/>
        <v>22</v>
      </c>
      <c r="T85">
        <f t="shared" si="0"/>
        <v>30</v>
      </c>
      <c r="U85">
        <f t="shared" si="0"/>
        <v>5</v>
      </c>
      <c r="V85">
        <f t="shared" si="0"/>
        <v>25</v>
      </c>
      <c r="W85">
        <f t="shared" si="0"/>
        <v>2</v>
      </c>
      <c r="X85">
        <f t="shared" si="0"/>
        <v>5</v>
      </c>
      <c r="Y85">
        <f t="shared" si="0"/>
        <v>14</v>
      </c>
      <c r="Z85">
        <f t="shared" si="0"/>
        <v>4</v>
      </c>
      <c r="AA85">
        <f t="shared" si="0"/>
        <v>1</v>
      </c>
      <c r="AB85">
        <f t="shared" si="0"/>
        <v>37</v>
      </c>
      <c r="AC85">
        <f t="shared" si="0"/>
        <v>3</v>
      </c>
      <c r="AD85">
        <f t="shared" si="0"/>
        <v>2</v>
      </c>
      <c r="AE85">
        <f t="shared" si="0"/>
        <v>2</v>
      </c>
      <c r="AF85">
        <f t="shared" si="0"/>
        <v>0</v>
      </c>
      <c r="AG85">
        <f t="shared" si="0"/>
        <v>9</v>
      </c>
      <c r="AH85">
        <f t="shared" si="0"/>
        <v>0</v>
      </c>
      <c r="AI85">
        <f t="shared" si="0"/>
        <v>37</v>
      </c>
      <c r="AJ85">
        <f t="shared" si="0"/>
        <v>0</v>
      </c>
      <c r="AK85">
        <f t="shared" si="0"/>
        <v>3</v>
      </c>
      <c r="AL85">
        <f t="shared" si="0"/>
        <v>9</v>
      </c>
      <c r="AM85">
        <f t="shared" si="0"/>
        <v>1</v>
      </c>
      <c r="AN85">
        <f t="shared" si="0"/>
        <v>3</v>
      </c>
      <c r="AO85">
        <f t="shared" si="0"/>
        <v>0</v>
      </c>
      <c r="AP85">
        <f t="shared" si="0"/>
        <v>1</v>
      </c>
      <c r="AQ85">
        <f t="shared" si="0"/>
        <v>3</v>
      </c>
      <c r="AR85">
        <f t="shared" si="0"/>
        <v>2</v>
      </c>
      <c r="AS85">
        <f t="shared" si="0"/>
        <v>0</v>
      </c>
      <c r="AT85">
        <f t="shared" si="0"/>
        <v>5</v>
      </c>
      <c r="AU85">
        <f t="shared" si="0"/>
        <v>6</v>
      </c>
      <c r="AV85">
        <f t="shared" si="0"/>
        <v>6</v>
      </c>
      <c r="AW85">
        <f t="shared" si="0"/>
        <v>4</v>
      </c>
      <c r="AX85">
        <f t="shared" si="0"/>
        <v>2</v>
      </c>
      <c r="AY85">
        <f t="shared" si="0"/>
        <v>4</v>
      </c>
      <c r="AZ85">
        <f t="shared" si="0"/>
        <v>1</v>
      </c>
      <c r="BA85">
        <f t="shared" si="0"/>
        <v>2</v>
      </c>
      <c r="BB85">
        <f t="shared" si="0"/>
        <v>17</v>
      </c>
      <c r="BC85">
        <f t="shared" si="0"/>
        <v>7</v>
      </c>
      <c r="BD85">
        <f t="shared" si="0"/>
        <v>11</v>
      </c>
      <c r="BE85">
        <f t="shared" si="0"/>
        <v>9</v>
      </c>
      <c r="BF85">
        <f t="shared" si="0"/>
        <v>8</v>
      </c>
      <c r="BG85">
        <f t="shared" si="0"/>
        <v>4</v>
      </c>
      <c r="BH85">
        <f t="shared" si="0"/>
        <v>7</v>
      </c>
      <c r="BI85">
        <f t="shared" si="0"/>
        <v>7</v>
      </c>
      <c r="BJ85">
        <f t="shared" si="0"/>
        <v>0</v>
      </c>
      <c r="BK85">
        <f t="shared" si="0"/>
        <v>16</v>
      </c>
      <c r="BL85">
        <f t="shared" si="0"/>
        <v>27</v>
      </c>
      <c r="BM85">
        <f t="shared" si="0"/>
        <v>20</v>
      </c>
      <c r="BN85">
        <f t="shared" si="0"/>
        <v>13</v>
      </c>
      <c r="BO85">
        <f t="shared" si="0"/>
        <v>1</v>
      </c>
      <c r="BP85">
        <f t="shared" si="0"/>
        <v>1</v>
      </c>
      <c r="BQ85">
        <f t="shared" ref="BQ85:BW85" si="1">IFERROR(VLOOKUP($B85,$A$8:$BW$70,BQ88,FALSE),0)</f>
        <v>8</v>
      </c>
      <c r="BR85">
        <f t="shared" si="1"/>
        <v>4</v>
      </c>
      <c r="BS85">
        <f t="shared" si="1"/>
        <v>13</v>
      </c>
      <c r="BT85">
        <f t="shared" si="1"/>
        <v>38</v>
      </c>
      <c r="BU85">
        <f t="shared" si="1"/>
        <v>2</v>
      </c>
      <c r="BV85">
        <f t="shared" si="1"/>
        <v>0</v>
      </c>
      <c r="BW85">
        <f t="shared" si="1"/>
        <v>0</v>
      </c>
    </row>
    <row r="86" spans="1:75" x14ac:dyDescent="0.2">
      <c r="B86" s="52">
        <v>271403</v>
      </c>
      <c r="C86" t="s">
        <v>398</v>
      </c>
      <c r="D86">
        <f>IFERROR(VLOOKUP($B86,$A$8:$BW$70,D$88,FALSE),0)</f>
        <v>12</v>
      </c>
      <c r="E86">
        <f t="shared" ref="E86:BP86" si="2">IFERROR(VLOOKUP($B86,$A$8:$BW$70,E$88,FALSE),0)</f>
        <v>1.4608705814751901</v>
      </c>
      <c r="F86">
        <f t="shared" si="2"/>
        <v>17.773925407948099</v>
      </c>
      <c r="G86">
        <f t="shared" si="2"/>
        <v>1</v>
      </c>
      <c r="H86">
        <f t="shared" si="2"/>
        <v>0</v>
      </c>
      <c r="I86">
        <f t="shared" si="2"/>
        <v>3</v>
      </c>
      <c r="J86">
        <f t="shared" si="2"/>
        <v>3</v>
      </c>
      <c r="K86">
        <f t="shared" si="2"/>
        <v>1</v>
      </c>
      <c r="L86">
        <f t="shared" si="2"/>
        <v>1</v>
      </c>
      <c r="M86">
        <f t="shared" si="2"/>
        <v>2</v>
      </c>
      <c r="N86">
        <f t="shared" si="2"/>
        <v>1</v>
      </c>
      <c r="O86">
        <f t="shared" si="2"/>
        <v>0</v>
      </c>
      <c r="P86">
        <f t="shared" si="2"/>
        <v>7</v>
      </c>
      <c r="Q86">
        <f t="shared" si="2"/>
        <v>5</v>
      </c>
      <c r="R86">
        <f t="shared" si="2"/>
        <v>0</v>
      </c>
      <c r="S86">
        <f t="shared" si="2"/>
        <v>5</v>
      </c>
      <c r="T86">
        <f t="shared" si="2"/>
        <v>6</v>
      </c>
      <c r="U86">
        <f t="shared" si="2"/>
        <v>1</v>
      </c>
      <c r="V86">
        <f t="shared" si="2"/>
        <v>5</v>
      </c>
      <c r="W86">
        <f t="shared" si="2"/>
        <v>0</v>
      </c>
      <c r="X86">
        <f t="shared" si="2"/>
        <v>0</v>
      </c>
      <c r="Y86">
        <f t="shared" si="2"/>
        <v>4</v>
      </c>
      <c r="Z86">
        <f t="shared" si="2"/>
        <v>1</v>
      </c>
      <c r="AA86">
        <f t="shared" si="2"/>
        <v>1</v>
      </c>
      <c r="AB86">
        <f t="shared" si="2"/>
        <v>9</v>
      </c>
      <c r="AC86">
        <f t="shared" si="2"/>
        <v>0</v>
      </c>
      <c r="AD86">
        <f t="shared" si="2"/>
        <v>1</v>
      </c>
      <c r="AE86">
        <f t="shared" si="2"/>
        <v>0</v>
      </c>
      <c r="AF86">
        <f t="shared" si="2"/>
        <v>1</v>
      </c>
      <c r="AG86">
        <f t="shared" si="2"/>
        <v>1</v>
      </c>
      <c r="AH86">
        <f t="shared" si="2"/>
        <v>0</v>
      </c>
      <c r="AI86">
        <f t="shared" si="2"/>
        <v>9</v>
      </c>
      <c r="AJ86">
        <f t="shared" si="2"/>
        <v>0</v>
      </c>
      <c r="AK86">
        <f t="shared" si="2"/>
        <v>2</v>
      </c>
      <c r="AL86">
        <f t="shared" si="2"/>
        <v>1</v>
      </c>
      <c r="AM86">
        <f t="shared" si="2"/>
        <v>0</v>
      </c>
      <c r="AN86">
        <f t="shared" si="2"/>
        <v>0</v>
      </c>
      <c r="AO86">
        <f t="shared" si="2"/>
        <v>0</v>
      </c>
      <c r="AP86">
        <f t="shared" si="2"/>
        <v>1</v>
      </c>
      <c r="AQ86">
        <f t="shared" si="2"/>
        <v>1</v>
      </c>
      <c r="AR86">
        <f t="shared" si="2"/>
        <v>1</v>
      </c>
      <c r="AS86">
        <f t="shared" si="2"/>
        <v>1</v>
      </c>
      <c r="AT86">
        <f t="shared" si="2"/>
        <v>0</v>
      </c>
      <c r="AU86">
        <f t="shared" si="2"/>
        <v>0</v>
      </c>
      <c r="AV86">
        <f t="shared" si="2"/>
        <v>1</v>
      </c>
      <c r="AW86">
        <f t="shared" si="2"/>
        <v>2</v>
      </c>
      <c r="AX86">
        <f t="shared" si="2"/>
        <v>2</v>
      </c>
      <c r="AY86">
        <f t="shared" si="2"/>
        <v>0</v>
      </c>
      <c r="AZ86">
        <f t="shared" si="2"/>
        <v>0</v>
      </c>
      <c r="BA86">
        <f t="shared" si="2"/>
        <v>1</v>
      </c>
      <c r="BB86">
        <f t="shared" si="2"/>
        <v>2</v>
      </c>
      <c r="BC86">
        <f t="shared" si="2"/>
        <v>2</v>
      </c>
      <c r="BD86">
        <f t="shared" si="2"/>
        <v>1</v>
      </c>
      <c r="BE86">
        <f t="shared" si="2"/>
        <v>1</v>
      </c>
      <c r="BF86">
        <f t="shared" si="2"/>
        <v>0</v>
      </c>
      <c r="BG86">
        <f t="shared" si="2"/>
        <v>2</v>
      </c>
      <c r="BH86">
        <f t="shared" si="2"/>
        <v>4</v>
      </c>
      <c r="BI86">
        <f t="shared" si="2"/>
        <v>2</v>
      </c>
      <c r="BJ86">
        <f t="shared" si="2"/>
        <v>0</v>
      </c>
      <c r="BK86">
        <f t="shared" si="2"/>
        <v>1</v>
      </c>
      <c r="BL86">
        <f t="shared" si="2"/>
        <v>9</v>
      </c>
      <c r="BM86">
        <f t="shared" si="2"/>
        <v>3</v>
      </c>
      <c r="BN86">
        <f t="shared" si="2"/>
        <v>0</v>
      </c>
      <c r="BO86">
        <f t="shared" si="2"/>
        <v>0</v>
      </c>
      <c r="BP86">
        <f t="shared" si="2"/>
        <v>1</v>
      </c>
      <c r="BQ86">
        <f t="shared" ref="BQ86:BW86" si="3">IFERROR(VLOOKUP($B86,$A$8:$BW$70,BQ$88,FALSE),0)</f>
        <v>3</v>
      </c>
      <c r="BR86">
        <f t="shared" si="3"/>
        <v>1</v>
      </c>
      <c r="BS86">
        <f t="shared" si="3"/>
        <v>2</v>
      </c>
      <c r="BT86">
        <f t="shared" si="3"/>
        <v>10</v>
      </c>
      <c r="BU86">
        <f t="shared" si="3"/>
        <v>0</v>
      </c>
      <c r="BV86">
        <f t="shared" si="3"/>
        <v>0</v>
      </c>
      <c r="BW86">
        <f t="shared" si="3"/>
        <v>0</v>
      </c>
    </row>
    <row r="87" spans="1:75" x14ac:dyDescent="0.2">
      <c r="C87" t="s">
        <v>399</v>
      </c>
      <c r="D87">
        <f>SUM(D8:D83)</f>
        <v>203</v>
      </c>
      <c r="G87">
        <f t="shared" ref="G87:BR87" si="4">SUM(G8:G83)</f>
        <v>10</v>
      </c>
      <c r="H87">
        <f t="shared" si="4"/>
        <v>29</v>
      </c>
      <c r="I87">
        <f t="shared" si="4"/>
        <v>27</v>
      </c>
      <c r="J87">
        <f t="shared" si="4"/>
        <v>31</v>
      </c>
      <c r="K87">
        <f t="shared" si="4"/>
        <v>41</v>
      </c>
      <c r="L87">
        <f t="shared" si="4"/>
        <v>26</v>
      </c>
      <c r="M87">
        <f t="shared" si="4"/>
        <v>20</v>
      </c>
      <c r="N87">
        <f t="shared" si="4"/>
        <v>19</v>
      </c>
      <c r="O87">
        <f t="shared" si="4"/>
        <v>0</v>
      </c>
      <c r="P87">
        <f t="shared" si="4"/>
        <v>130</v>
      </c>
      <c r="Q87">
        <f t="shared" si="4"/>
        <v>73</v>
      </c>
      <c r="R87">
        <f t="shared" si="4"/>
        <v>0</v>
      </c>
      <c r="S87">
        <f t="shared" si="4"/>
        <v>53</v>
      </c>
      <c r="T87">
        <f t="shared" si="4"/>
        <v>66</v>
      </c>
      <c r="U87">
        <f t="shared" si="4"/>
        <v>9</v>
      </c>
      <c r="V87">
        <f t="shared" si="4"/>
        <v>57</v>
      </c>
      <c r="W87">
        <f t="shared" si="4"/>
        <v>5</v>
      </c>
      <c r="X87">
        <f t="shared" si="4"/>
        <v>12</v>
      </c>
      <c r="Y87">
        <f t="shared" si="4"/>
        <v>29</v>
      </c>
      <c r="Z87">
        <f t="shared" si="4"/>
        <v>11</v>
      </c>
      <c r="AA87">
        <f t="shared" si="4"/>
        <v>2</v>
      </c>
      <c r="AB87">
        <f t="shared" si="4"/>
        <v>88</v>
      </c>
      <c r="AC87">
        <f t="shared" si="4"/>
        <v>5</v>
      </c>
      <c r="AD87">
        <f t="shared" si="4"/>
        <v>5</v>
      </c>
      <c r="AE87">
        <f t="shared" si="4"/>
        <v>4</v>
      </c>
      <c r="AF87">
        <f t="shared" si="4"/>
        <v>5</v>
      </c>
      <c r="AG87">
        <f t="shared" si="4"/>
        <v>14</v>
      </c>
      <c r="AH87">
        <f t="shared" si="4"/>
        <v>0</v>
      </c>
      <c r="AI87">
        <f t="shared" si="4"/>
        <v>84</v>
      </c>
      <c r="AJ87">
        <f t="shared" si="4"/>
        <v>0</v>
      </c>
      <c r="AK87">
        <f t="shared" si="4"/>
        <v>11</v>
      </c>
      <c r="AL87">
        <f t="shared" si="4"/>
        <v>19</v>
      </c>
      <c r="AM87">
        <f t="shared" si="4"/>
        <v>2</v>
      </c>
      <c r="AN87">
        <f t="shared" si="4"/>
        <v>5</v>
      </c>
      <c r="AO87">
        <f t="shared" si="4"/>
        <v>0</v>
      </c>
      <c r="AP87">
        <f t="shared" si="4"/>
        <v>5</v>
      </c>
      <c r="AQ87">
        <f t="shared" si="4"/>
        <v>11</v>
      </c>
      <c r="AR87">
        <f t="shared" si="4"/>
        <v>12</v>
      </c>
      <c r="AS87">
        <f t="shared" si="4"/>
        <v>10</v>
      </c>
      <c r="AT87">
        <f t="shared" si="4"/>
        <v>17</v>
      </c>
      <c r="AU87">
        <f t="shared" si="4"/>
        <v>18</v>
      </c>
      <c r="AV87">
        <f t="shared" si="4"/>
        <v>17</v>
      </c>
      <c r="AW87">
        <f t="shared" si="4"/>
        <v>18</v>
      </c>
      <c r="AX87">
        <f t="shared" si="4"/>
        <v>14</v>
      </c>
      <c r="AY87">
        <f t="shared" si="4"/>
        <v>13</v>
      </c>
      <c r="AZ87">
        <f t="shared" si="4"/>
        <v>5</v>
      </c>
      <c r="BA87">
        <f t="shared" si="4"/>
        <v>8</v>
      </c>
      <c r="BB87">
        <f t="shared" si="4"/>
        <v>55</v>
      </c>
      <c r="BC87">
        <f t="shared" si="4"/>
        <v>30</v>
      </c>
      <c r="BD87">
        <f t="shared" si="4"/>
        <v>34</v>
      </c>
      <c r="BE87">
        <f t="shared" si="4"/>
        <v>27</v>
      </c>
      <c r="BF87">
        <f t="shared" si="4"/>
        <v>23</v>
      </c>
      <c r="BG87">
        <f t="shared" si="4"/>
        <v>26</v>
      </c>
      <c r="BH87">
        <f t="shared" si="4"/>
        <v>34</v>
      </c>
      <c r="BI87">
        <f t="shared" si="4"/>
        <v>29</v>
      </c>
      <c r="BJ87">
        <f t="shared" si="4"/>
        <v>0</v>
      </c>
      <c r="BK87">
        <f t="shared" si="4"/>
        <v>25</v>
      </c>
      <c r="BL87">
        <f t="shared" si="4"/>
        <v>83</v>
      </c>
      <c r="BM87">
        <f t="shared" si="4"/>
        <v>41</v>
      </c>
      <c r="BN87">
        <f t="shared" si="4"/>
        <v>22</v>
      </c>
      <c r="BO87">
        <f t="shared" si="4"/>
        <v>4</v>
      </c>
      <c r="BP87">
        <f t="shared" si="4"/>
        <v>6</v>
      </c>
      <c r="BQ87">
        <f t="shared" si="4"/>
        <v>13</v>
      </c>
      <c r="BR87">
        <f t="shared" si="4"/>
        <v>5</v>
      </c>
      <c r="BS87">
        <f t="shared" ref="BS87:BW87" si="5">SUM(BS8:BS83)</f>
        <v>27</v>
      </c>
      <c r="BT87">
        <f t="shared" si="5"/>
        <v>91</v>
      </c>
      <c r="BU87">
        <f t="shared" si="5"/>
        <v>3</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138</v>
      </c>
      <c r="E90">
        <v>1.57096295817334</v>
      </c>
      <c r="F90">
        <v>19.113382657775599</v>
      </c>
      <c r="G90">
        <v>6</v>
      </c>
      <c r="H90">
        <v>19</v>
      </c>
      <c r="I90">
        <v>21</v>
      </c>
      <c r="J90">
        <v>19</v>
      </c>
      <c r="K90">
        <v>30</v>
      </c>
      <c r="L90">
        <v>17</v>
      </c>
      <c r="M90">
        <v>14</v>
      </c>
      <c r="N90">
        <v>12</v>
      </c>
      <c r="O90">
        <v>0</v>
      </c>
      <c r="P90">
        <v>89</v>
      </c>
      <c r="Q90">
        <v>49</v>
      </c>
      <c r="R90">
        <v>0</v>
      </c>
      <c r="S90">
        <v>59</v>
      </c>
      <c r="T90">
        <v>77</v>
      </c>
      <c r="U90">
        <v>10</v>
      </c>
      <c r="V90">
        <v>67</v>
      </c>
      <c r="W90">
        <v>5</v>
      </c>
      <c r="X90">
        <v>13</v>
      </c>
      <c r="Y90">
        <v>38</v>
      </c>
      <c r="Z90">
        <v>11</v>
      </c>
      <c r="AA90">
        <v>2</v>
      </c>
      <c r="AB90">
        <v>98</v>
      </c>
      <c r="AC90">
        <v>6</v>
      </c>
      <c r="AD90">
        <v>5</v>
      </c>
      <c r="AE90">
        <v>5</v>
      </c>
      <c r="AF90">
        <v>5</v>
      </c>
      <c r="AG90">
        <v>19</v>
      </c>
      <c r="AH90">
        <v>0</v>
      </c>
      <c r="AI90">
        <v>96</v>
      </c>
      <c r="AJ90">
        <v>0</v>
      </c>
      <c r="AK90">
        <v>12</v>
      </c>
      <c r="AL90">
        <v>22</v>
      </c>
      <c r="AM90">
        <v>3</v>
      </c>
      <c r="AN90">
        <v>5</v>
      </c>
      <c r="AO90">
        <v>0</v>
      </c>
      <c r="AP90">
        <v>3</v>
      </c>
      <c r="AQ90">
        <v>7</v>
      </c>
      <c r="AR90">
        <v>9</v>
      </c>
      <c r="AS90">
        <v>9</v>
      </c>
      <c r="AT90">
        <v>12</v>
      </c>
      <c r="AU90">
        <v>12</v>
      </c>
      <c r="AV90">
        <v>10</v>
      </c>
      <c r="AW90">
        <v>12</v>
      </c>
      <c r="AX90">
        <v>10</v>
      </c>
      <c r="AY90">
        <v>9</v>
      </c>
      <c r="AZ90">
        <v>4</v>
      </c>
      <c r="BA90">
        <v>5</v>
      </c>
      <c r="BB90">
        <v>36</v>
      </c>
      <c r="BC90">
        <v>21</v>
      </c>
      <c r="BD90">
        <v>22</v>
      </c>
      <c r="BE90">
        <v>17</v>
      </c>
      <c r="BF90">
        <v>15</v>
      </c>
      <c r="BG90">
        <v>20</v>
      </c>
      <c r="BH90">
        <v>23</v>
      </c>
      <c r="BI90">
        <v>20</v>
      </c>
      <c r="BJ90">
        <v>0</v>
      </c>
      <c r="BK90">
        <v>31</v>
      </c>
      <c r="BL90">
        <v>97</v>
      </c>
      <c r="BM90">
        <v>45</v>
      </c>
      <c r="BN90">
        <v>26</v>
      </c>
      <c r="BO90">
        <v>4</v>
      </c>
      <c r="BP90">
        <v>6</v>
      </c>
      <c r="BQ90">
        <v>14</v>
      </c>
      <c r="BR90">
        <v>5</v>
      </c>
      <c r="BS90">
        <v>31</v>
      </c>
      <c r="BT90">
        <v>104</v>
      </c>
      <c r="BU90">
        <v>3</v>
      </c>
      <c r="BV90">
        <v>0</v>
      </c>
    </row>
    <row r="91" spans="1:75" x14ac:dyDescent="0.2">
      <c r="B91" t="s">
        <v>513</v>
      </c>
    </row>
    <row r="92" spans="1:75" x14ac:dyDescent="0.2">
      <c r="D92">
        <f>D87-D85-D86</f>
        <v>138</v>
      </c>
    </row>
    <row r="100" spans="1:6" s="147" customFormat="1" x14ac:dyDescent="0.2"/>
    <row r="101" spans="1:6" x14ac:dyDescent="0.2">
      <c r="A101" s="52">
        <v>271004</v>
      </c>
      <c r="B101" s="52" t="s">
        <v>172</v>
      </c>
      <c r="C101" s="52" t="s">
        <v>468</v>
      </c>
      <c r="D101" s="52">
        <v>45</v>
      </c>
      <c r="E101" s="52">
        <v>1.64702618442228</v>
      </c>
      <c r="F101" s="52">
        <v>20.0388185771377</v>
      </c>
    </row>
    <row r="102" spans="1:6" x14ac:dyDescent="0.2">
      <c r="A102" s="52">
        <v>271021</v>
      </c>
      <c r="B102" s="52" t="s">
        <v>468</v>
      </c>
      <c r="C102" s="52" t="s">
        <v>612</v>
      </c>
      <c r="D102" s="52">
        <v>1</v>
      </c>
      <c r="E102" s="52">
        <v>0.95022710427792201</v>
      </c>
      <c r="F102" s="52">
        <v>11.561096435381399</v>
      </c>
    </row>
    <row r="103" spans="1:6" x14ac:dyDescent="0.2">
      <c r="A103" s="52">
        <v>271047</v>
      </c>
      <c r="B103" s="52" t="s">
        <v>468</v>
      </c>
      <c r="C103" s="52" t="s">
        <v>614</v>
      </c>
      <c r="D103" s="52">
        <v>1</v>
      </c>
      <c r="E103" s="52">
        <v>1.52506443397234</v>
      </c>
      <c r="F103" s="52">
        <v>18.554950613330099</v>
      </c>
    </row>
    <row r="104" spans="1:6" x14ac:dyDescent="0.2">
      <c r="A104" s="52">
        <v>271063</v>
      </c>
      <c r="B104" s="52" t="s">
        <v>468</v>
      </c>
      <c r="C104" s="52" t="s">
        <v>615</v>
      </c>
      <c r="D104" s="52">
        <v>1</v>
      </c>
      <c r="E104" s="52">
        <v>0.96323338181607998</v>
      </c>
      <c r="F104" s="52">
        <v>11.719339478762301</v>
      </c>
    </row>
    <row r="105" spans="1:6" x14ac:dyDescent="0.2">
      <c r="A105" s="52">
        <v>271071</v>
      </c>
      <c r="B105" s="52" t="s">
        <v>468</v>
      </c>
      <c r="C105" s="52" t="s">
        <v>616</v>
      </c>
      <c r="D105" s="52">
        <v>1</v>
      </c>
      <c r="E105" s="52">
        <v>1.2574503935819701</v>
      </c>
      <c r="F105" s="52">
        <v>15.2989797885807</v>
      </c>
    </row>
    <row r="106" spans="1:6" x14ac:dyDescent="0.2">
      <c r="A106" s="52">
        <v>271080</v>
      </c>
      <c r="B106" s="52" t="s">
        <v>468</v>
      </c>
      <c r="C106" s="52" t="s">
        <v>617</v>
      </c>
      <c r="D106" s="52">
        <v>2</v>
      </c>
      <c r="E106" s="52">
        <v>3.1604064282666799</v>
      </c>
      <c r="F106" s="52">
        <v>38.451611543911199</v>
      </c>
    </row>
    <row r="107" spans="1:6" x14ac:dyDescent="0.2">
      <c r="A107" s="52">
        <v>271098</v>
      </c>
      <c r="B107" s="52" t="s">
        <v>468</v>
      </c>
      <c r="C107" s="52" t="s">
        <v>644</v>
      </c>
      <c r="D107" s="52">
        <v>1</v>
      </c>
      <c r="E107" s="52">
        <v>1.2443382609128499</v>
      </c>
      <c r="F107" s="52">
        <v>15.139448841106301</v>
      </c>
    </row>
    <row r="108" spans="1:6" x14ac:dyDescent="0.2">
      <c r="A108" s="52">
        <v>271110</v>
      </c>
      <c r="B108" s="52" t="s">
        <v>468</v>
      </c>
      <c r="C108" s="52" t="s">
        <v>618</v>
      </c>
      <c r="D108" s="52">
        <v>2</v>
      </c>
      <c r="E108" s="52">
        <v>2.80642671718235</v>
      </c>
      <c r="F108" s="52">
        <v>34.144858392385203</v>
      </c>
    </row>
    <row r="109" spans="1:6" x14ac:dyDescent="0.2">
      <c r="A109" s="52">
        <v>271136</v>
      </c>
      <c r="B109" s="52" t="s">
        <v>468</v>
      </c>
      <c r="C109" s="52" t="s">
        <v>619</v>
      </c>
      <c r="D109" s="52">
        <v>1</v>
      </c>
      <c r="E109" s="52">
        <v>1.0274957872672701</v>
      </c>
      <c r="F109" s="52">
        <v>12.5011987450851</v>
      </c>
    </row>
    <row r="110" spans="1:6" x14ac:dyDescent="0.2">
      <c r="A110" s="52">
        <v>271144</v>
      </c>
      <c r="B110" s="52" t="s">
        <v>468</v>
      </c>
      <c r="C110" s="52" t="s">
        <v>620</v>
      </c>
      <c r="D110" s="52">
        <v>6</v>
      </c>
      <c r="E110" s="52">
        <v>3.5084026242851598</v>
      </c>
      <c r="F110" s="52">
        <v>42.685565262136102</v>
      </c>
    </row>
    <row r="111" spans="1:6" x14ac:dyDescent="0.2">
      <c r="A111" s="52">
        <v>271152</v>
      </c>
      <c r="B111" s="52" t="s">
        <v>468</v>
      </c>
      <c r="C111" s="52" t="s">
        <v>621</v>
      </c>
      <c r="D111" s="52">
        <v>2</v>
      </c>
      <c r="E111" s="52">
        <v>2.3705108450871202</v>
      </c>
      <c r="F111" s="52">
        <v>28.841215281893199</v>
      </c>
    </row>
    <row r="112" spans="1:6" x14ac:dyDescent="0.2">
      <c r="A112" s="52">
        <v>271161</v>
      </c>
      <c r="B112" s="52" t="s">
        <v>468</v>
      </c>
      <c r="C112" s="52" t="s">
        <v>622</v>
      </c>
      <c r="D112" s="52">
        <v>2</v>
      </c>
      <c r="E112" s="52">
        <v>1.59108989657916</v>
      </c>
      <c r="F112" s="52">
        <v>19.358260408379699</v>
      </c>
    </row>
    <row r="113" spans="1:6" x14ac:dyDescent="0.2">
      <c r="A113" s="52">
        <v>271179</v>
      </c>
      <c r="B113" s="52" t="s">
        <v>468</v>
      </c>
      <c r="C113" s="52" t="s">
        <v>623</v>
      </c>
      <c r="D113" s="52">
        <v>2</v>
      </c>
      <c r="E113" s="52">
        <v>2.22893378952178</v>
      </c>
      <c r="F113" s="52">
        <v>27.118694439181699</v>
      </c>
    </row>
    <row r="114" spans="1:6" x14ac:dyDescent="0.2">
      <c r="A114" s="52">
        <v>271187</v>
      </c>
      <c r="B114" s="52" t="s">
        <v>468</v>
      </c>
      <c r="C114" s="52" t="s">
        <v>624</v>
      </c>
      <c r="D114" s="52">
        <v>1</v>
      </c>
      <c r="E114" s="52">
        <v>0.58708185095165999</v>
      </c>
      <c r="F114" s="52">
        <v>7.1428291865785303</v>
      </c>
    </row>
    <row r="115" spans="1:6" x14ac:dyDescent="0.2">
      <c r="A115" s="52">
        <v>271195</v>
      </c>
      <c r="B115" s="52" t="s">
        <v>468</v>
      </c>
      <c r="C115" s="52" t="s">
        <v>640</v>
      </c>
      <c r="D115" s="52">
        <v>1</v>
      </c>
      <c r="E115" s="52">
        <v>0.89915120126600501</v>
      </c>
      <c r="F115" s="52">
        <v>10.9396729487364</v>
      </c>
    </row>
    <row r="116" spans="1:6" x14ac:dyDescent="0.2">
      <c r="A116" s="52">
        <v>271217</v>
      </c>
      <c r="B116" s="52" t="s">
        <v>468</v>
      </c>
      <c r="C116" s="52" t="s">
        <v>626</v>
      </c>
      <c r="D116" s="52">
        <v>5</v>
      </c>
      <c r="E116" s="52">
        <v>3.8107142040561199</v>
      </c>
      <c r="F116" s="52">
        <v>46.363689482682801</v>
      </c>
    </row>
    <row r="117" spans="1:6" x14ac:dyDescent="0.2">
      <c r="A117" s="52">
        <v>271225</v>
      </c>
      <c r="B117" s="52" t="s">
        <v>468</v>
      </c>
      <c r="C117" s="52" t="s">
        <v>627</v>
      </c>
      <c r="D117" s="52">
        <v>5</v>
      </c>
      <c r="E117" s="52">
        <v>4.7734063982739396</v>
      </c>
      <c r="F117" s="52">
        <v>58.076444512332898</v>
      </c>
    </row>
    <row r="118" spans="1:6" x14ac:dyDescent="0.2">
      <c r="A118" s="52">
        <v>271233</v>
      </c>
      <c r="B118" s="52" t="s">
        <v>468</v>
      </c>
      <c r="C118" s="52" t="s">
        <v>628</v>
      </c>
      <c r="D118" s="52">
        <v>3</v>
      </c>
      <c r="E118" s="52">
        <v>1.6650848360724</v>
      </c>
      <c r="F118" s="52">
        <v>20.258532172214199</v>
      </c>
    </row>
    <row r="119" spans="1:6" x14ac:dyDescent="0.2">
      <c r="A119" s="52">
        <v>271241</v>
      </c>
      <c r="B119" s="52" t="s">
        <v>468</v>
      </c>
      <c r="C119" s="52" t="s">
        <v>645</v>
      </c>
      <c r="D119" s="52">
        <v>1</v>
      </c>
      <c r="E119" s="52">
        <v>0.88651696350209697</v>
      </c>
      <c r="F119" s="52">
        <v>10.785956389275499</v>
      </c>
    </row>
    <row r="120" spans="1:6" x14ac:dyDescent="0.2">
      <c r="A120" s="52">
        <v>271250</v>
      </c>
      <c r="B120" s="52" t="s">
        <v>468</v>
      </c>
      <c r="C120" s="52" t="s">
        <v>629</v>
      </c>
      <c r="D120" s="52">
        <v>1</v>
      </c>
      <c r="E120" s="52">
        <v>0.84042794591005698</v>
      </c>
      <c r="F120" s="52">
        <v>10.225206675239001</v>
      </c>
    </row>
    <row r="121" spans="1:6" x14ac:dyDescent="0.2">
      <c r="A121" s="52">
        <v>271268</v>
      </c>
      <c r="B121" s="52" t="s">
        <v>468</v>
      </c>
      <c r="C121" s="52" t="s">
        <v>630</v>
      </c>
      <c r="D121" s="52">
        <v>1</v>
      </c>
      <c r="E121" s="52">
        <v>0.52047550642266804</v>
      </c>
      <c r="F121" s="52">
        <v>6.3324519948091202</v>
      </c>
    </row>
    <row r="122" spans="1:6" x14ac:dyDescent="0.2">
      <c r="A122" s="52">
        <v>271276</v>
      </c>
      <c r="B122" s="52" t="s">
        <v>468</v>
      </c>
      <c r="C122" s="52" t="s">
        <v>641</v>
      </c>
      <c r="D122" s="52">
        <v>3</v>
      </c>
      <c r="E122" s="52">
        <v>2.23573600429261</v>
      </c>
      <c r="F122" s="52">
        <v>27.201454718893501</v>
      </c>
    </row>
    <row r="123" spans="1:6" x14ac:dyDescent="0.2">
      <c r="A123" s="52">
        <v>271284</v>
      </c>
      <c r="B123" s="52" t="s">
        <v>468</v>
      </c>
      <c r="C123" s="52" t="s">
        <v>631</v>
      </c>
      <c r="D123" s="52">
        <v>2</v>
      </c>
      <c r="E123" s="52">
        <v>1.8411459292263499</v>
      </c>
      <c r="F123" s="52">
        <v>22.4006088055873</v>
      </c>
    </row>
    <row r="124" spans="1:6" x14ac:dyDescent="0.2">
      <c r="A124" s="52">
        <v>271403</v>
      </c>
      <c r="B124" s="52" t="s">
        <v>173</v>
      </c>
      <c r="C124" s="52" t="s">
        <v>468</v>
      </c>
      <c r="D124" s="52">
        <v>16</v>
      </c>
      <c r="E124" s="52">
        <v>1.9366755511657601</v>
      </c>
      <c r="F124" s="52">
        <v>23.562885872516699</v>
      </c>
    </row>
    <row r="125" spans="1:6" x14ac:dyDescent="0.2">
      <c r="A125" s="52">
        <v>271411</v>
      </c>
      <c r="B125" s="52" t="s">
        <v>468</v>
      </c>
      <c r="C125" s="52" t="s">
        <v>632</v>
      </c>
      <c r="D125" s="52">
        <v>3</v>
      </c>
      <c r="E125" s="52">
        <v>2.0498243983765398</v>
      </c>
      <c r="F125" s="52">
        <v>24.9395301802479</v>
      </c>
    </row>
    <row r="126" spans="1:6" x14ac:dyDescent="0.2">
      <c r="A126" s="52">
        <v>271420</v>
      </c>
      <c r="B126" s="52" t="s">
        <v>468</v>
      </c>
      <c r="C126" s="52" t="s">
        <v>642</v>
      </c>
      <c r="D126" s="52">
        <v>3</v>
      </c>
      <c r="E126" s="52">
        <v>2.4730438223365301</v>
      </c>
      <c r="F126" s="52">
        <v>30.0886998384278</v>
      </c>
    </row>
    <row r="127" spans="1:6" x14ac:dyDescent="0.2">
      <c r="A127" s="52">
        <v>271438</v>
      </c>
      <c r="B127" s="52" t="s">
        <v>468</v>
      </c>
      <c r="C127" s="52" t="s">
        <v>633</v>
      </c>
      <c r="D127" s="52">
        <v>1</v>
      </c>
      <c r="E127" s="52">
        <v>1.16009280742459</v>
      </c>
      <c r="F127" s="52">
        <v>14.114462490332601</v>
      </c>
    </row>
    <row r="128" spans="1:6" x14ac:dyDescent="0.2">
      <c r="A128" s="52">
        <v>271446</v>
      </c>
      <c r="B128" s="52" t="s">
        <v>468</v>
      </c>
      <c r="C128" s="52" t="s">
        <v>634</v>
      </c>
      <c r="D128" s="52">
        <v>3</v>
      </c>
      <c r="E128" s="52">
        <v>2.1920851113579198</v>
      </c>
      <c r="F128" s="52">
        <v>26.670368854854701</v>
      </c>
    </row>
    <row r="129" spans="1:6" x14ac:dyDescent="0.2">
      <c r="A129" s="52">
        <v>271454</v>
      </c>
      <c r="B129" s="52" t="s">
        <v>468</v>
      </c>
      <c r="C129" s="52" t="s">
        <v>635</v>
      </c>
      <c r="D129" s="52">
        <v>3</v>
      </c>
      <c r="E129" s="52">
        <v>2.1632223359916898</v>
      </c>
      <c r="F129" s="52">
        <v>26.319205087898901</v>
      </c>
    </row>
    <row r="130" spans="1:6" x14ac:dyDescent="0.2">
      <c r="A130" s="52">
        <v>271462</v>
      </c>
      <c r="B130" s="52" t="s">
        <v>468</v>
      </c>
      <c r="C130" s="52" t="s">
        <v>636</v>
      </c>
      <c r="D130" s="52">
        <v>3</v>
      </c>
      <c r="E130" s="52">
        <v>1.8896804550350501</v>
      </c>
      <c r="F130" s="52">
        <v>22.991112202926502</v>
      </c>
    </row>
    <row r="131" spans="1:6" x14ac:dyDescent="0.2">
      <c r="A131" s="52">
        <v>272027</v>
      </c>
      <c r="B131" s="52" t="s">
        <v>253</v>
      </c>
      <c r="C131" s="52" t="s">
        <v>468</v>
      </c>
      <c r="D131" s="52">
        <v>5</v>
      </c>
      <c r="E131" s="52">
        <v>2.6198173463346102</v>
      </c>
      <c r="F131" s="52">
        <v>31.874444380404501</v>
      </c>
    </row>
    <row r="132" spans="1:6" x14ac:dyDescent="0.2">
      <c r="A132" s="52">
        <v>272035</v>
      </c>
      <c r="B132" s="52" t="s">
        <v>174</v>
      </c>
      <c r="C132" s="52" t="s">
        <v>468</v>
      </c>
      <c r="D132" s="52">
        <v>3</v>
      </c>
      <c r="E132" s="52">
        <v>0.73385159563798597</v>
      </c>
      <c r="F132" s="52">
        <v>8.9285277469288307</v>
      </c>
    </row>
    <row r="133" spans="1:6" x14ac:dyDescent="0.2">
      <c r="A133" s="52">
        <v>272043</v>
      </c>
      <c r="B133" s="52" t="s">
        <v>175</v>
      </c>
      <c r="C133" s="52" t="s">
        <v>468</v>
      </c>
      <c r="D133" s="52">
        <v>1</v>
      </c>
      <c r="E133" s="52">
        <v>0.96723959492005795</v>
      </c>
      <c r="F133" s="52">
        <v>11.768081738194001</v>
      </c>
    </row>
    <row r="134" spans="1:6" x14ac:dyDescent="0.2">
      <c r="A134" s="52">
        <v>272051</v>
      </c>
      <c r="B134" s="52" t="s">
        <v>176</v>
      </c>
      <c r="C134" s="52" t="s">
        <v>468</v>
      </c>
      <c r="D134" s="52">
        <v>3</v>
      </c>
      <c r="E134" s="52">
        <v>0.79183042159691097</v>
      </c>
      <c r="F134" s="52">
        <v>9.6339367960957496</v>
      </c>
    </row>
    <row r="135" spans="1:6" x14ac:dyDescent="0.2">
      <c r="A135" s="52">
        <v>272060</v>
      </c>
      <c r="B135" s="52" t="s">
        <v>262</v>
      </c>
      <c r="C135" s="52" t="s">
        <v>468</v>
      </c>
      <c r="D135" s="52">
        <v>1</v>
      </c>
      <c r="E135" s="52">
        <v>1.3548850380045301</v>
      </c>
      <c r="F135" s="52">
        <v>16.484434629055102</v>
      </c>
    </row>
    <row r="136" spans="1:6" x14ac:dyDescent="0.2">
      <c r="A136" s="52">
        <v>272078</v>
      </c>
      <c r="B136" s="52" t="s">
        <v>177</v>
      </c>
      <c r="C136" s="52" t="s">
        <v>468</v>
      </c>
      <c r="D136" s="52">
        <v>1</v>
      </c>
      <c r="E136" s="52">
        <v>0.28576245709991099</v>
      </c>
      <c r="F136" s="52">
        <v>3.4767765613822501</v>
      </c>
    </row>
    <row r="137" spans="1:6" x14ac:dyDescent="0.2">
      <c r="A137" s="52">
        <v>272086</v>
      </c>
      <c r="B137" s="52" t="s">
        <v>178</v>
      </c>
      <c r="C137" s="52" t="s">
        <v>468</v>
      </c>
      <c r="D137" s="52">
        <v>4</v>
      </c>
      <c r="E137" s="52">
        <v>4.7621882254896102</v>
      </c>
      <c r="F137" s="52">
        <v>57.939956743456897</v>
      </c>
    </row>
    <row r="138" spans="1:6" x14ac:dyDescent="0.2">
      <c r="A138" s="52">
        <v>272094</v>
      </c>
      <c r="B138" s="52" t="s">
        <v>179</v>
      </c>
      <c r="C138" s="52" t="s">
        <v>468</v>
      </c>
      <c r="D138" s="52">
        <v>2</v>
      </c>
      <c r="E138" s="52">
        <v>1.4019838070870301</v>
      </c>
      <c r="F138" s="52">
        <v>17.057469652892198</v>
      </c>
    </row>
    <row r="139" spans="1:6" x14ac:dyDescent="0.2">
      <c r="A139" s="52">
        <v>272108</v>
      </c>
      <c r="B139" s="52" t="s">
        <v>180</v>
      </c>
      <c r="C139" s="52" t="s">
        <v>468</v>
      </c>
      <c r="D139" s="52">
        <v>5</v>
      </c>
      <c r="E139" s="52">
        <v>1.2572891337529299</v>
      </c>
      <c r="F139" s="52">
        <v>15.297017793994</v>
      </c>
    </row>
    <row r="140" spans="1:6" x14ac:dyDescent="0.2">
      <c r="A140" s="52">
        <v>272116</v>
      </c>
      <c r="B140" s="52" t="s">
        <v>181</v>
      </c>
      <c r="C140" s="52" t="s">
        <v>468</v>
      </c>
      <c r="D140" s="52">
        <v>4</v>
      </c>
      <c r="E140" s="52">
        <v>1.4109148371804301</v>
      </c>
      <c r="F140" s="52">
        <v>17.166130519028499</v>
      </c>
    </row>
    <row r="141" spans="1:6" x14ac:dyDescent="0.2">
      <c r="A141" s="52">
        <v>272124</v>
      </c>
      <c r="B141" s="52" t="s">
        <v>182</v>
      </c>
      <c r="C141" s="52" t="s">
        <v>468</v>
      </c>
      <c r="D141" s="52">
        <v>5</v>
      </c>
      <c r="E141" s="52">
        <v>1.8961443800176701</v>
      </c>
      <c r="F141" s="52">
        <v>23.069756623548301</v>
      </c>
    </row>
    <row r="142" spans="1:6" x14ac:dyDescent="0.2">
      <c r="A142" s="52">
        <v>272132</v>
      </c>
      <c r="B142" s="52" t="s">
        <v>183</v>
      </c>
      <c r="C142" s="52" t="s">
        <v>468</v>
      </c>
      <c r="D142" s="52">
        <v>1</v>
      </c>
      <c r="E142" s="52">
        <v>1.01173613921489</v>
      </c>
      <c r="F142" s="52">
        <v>12.3094563604479</v>
      </c>
    </row>
    <row r="143" spans="1:6" x14ac:dyDescent="0.2">
      <c r="A143" s="52">
        <v>272141</v>
      </c>
      <c r="B143" s="52" t="s">
        <v>272</v>
      </c>
      <c r="C143" s="52" t="s">
        <v>468</v>
      </c>
      <c r="D143" s="52">
        <v>1</v>
      </c>
      <c r="E143" s="52">
        <v>0.91752378680417301</v>
      </c>
      <c r="F143" s="52">
        <v>11.163206072784099</v>
      </c>
    </row>
    <row r="144" spans="1:6" x14ac:dyDescent="0.2">
      <c r="A144" s="52">
        <v>272159</v>
      </c>
      <c r="B144" s="52" t="s">
        <v>184</v>
      </c>
      <c r="C144" s="52" t="s">
        <v>468</v>
      </c>
      <c r="D144" s="52">
        <v>4</v>
      </c>
      <c r="E144" s="52">
        <v>1.74537584487099</v>
      </c>
      <c r="F144" s="52">
        <v>21.235406112597101</v>
      </c>
    </row>
    <row r="145" spans="1:6" x14ac:dyDescent="0.2">
      <c r="A145" s="52">
        <v>272167</v>
      </c>
      <c r="B145" s="52" t="s">
        <v>185</v>
      </c>
      <c r="C145" s="52" t="s">
        <v>468</v>
      </c>
      <c r="D145" s="52">
        <v>1</v>
      </c>
      <c r="E145" s="52">
        <v>0.98195172725308799</v>
      </c>
      <c r="F145" s="52">
        <v>11.9470793482459</v>
      </c>
    </row>
    <row r="146" spans="1:6" x14ac:dyDescent="0.2">
      <c r="A146" s="52">
        <v>272175</v>
      </c>
      <c r="B146" s="52" t="s">
        <v>186</v>
      </c>
      <c r="C146" s="52" t="s">
        <v>468</v>
      </c>
      <c r="D146" s="52">
        <v>2</v>
      </c>
      <c r="E146" s="52">
        <v>1.6977784568891601</v>
      </c>
      <c r="F146" s="52">
        <v>20.6563045588181</v>
      </c>
    </row>
    <row r="147" spans="1:6" x14ac:dyDescent="0.2">
      <c r="A147" s="52">
        <v>272183</v>
      </c>
      <c r="B147" s="52" t="s">
        <v>187</v>
      </c>
      <c r="C147" s="52" t="s">
        <v>468</v>
      </c>
      <c r="D147" s="52">
        <v>2</v>
      </c>
      <c r="E147" s="52">
        <v>1.69024559268462</v>
      </c>
      <c r="F147" s="52">
        <v>20.564654710996201</v>
      </c>
    </row>
    <row r="148" spans="1:6" x14ac:dyDescent="0.2">
      <c r="A148">
        <v>272191</v>
      </c>
      <c r="B148" t="s">
        <v>278</v>
      </c>
      <c r="C148" t="s">
        <v>468</v>
      </c>
      <c r="D148">
        <v>4</v>
      </c>
      <c r="E148">
        <v>2.1666711805649599</v>
      </c>
      <c r="F148">
        <v>26.361166030206999</v>
      </c>
    </row>
    <row r="149" spans="1:6" x14ac:dyDescent="0.2">
      <c r="A149">
        <v>272205</v>
      </c>
      <c r="B149" t="s">
        <v>188</v>
      </c>
      <c r="C149" t="s">
        <v>468</v>
      </c>
      <c r="D149">
        <v>1</v>
      </c>
      <c r="E149">
        <v>0.71877291088653394</v>
      </c>
      <c r="F149">
        <v>8.7450704157861701</v>
      </c>
    </row>
    <row r="150" spans="1:6" x14ac:dyDescent="0.2">
      <c r="A150">
        <v>272213</v>
      </c>
      <c r="B150" t="s">
        <v>281</v>
      </c>
      <c r="C150" t="s">
        <v>468</v>
      </c>
      <c r="D150">
        <v>1</v>
      </c>
      <c r="E150">
        <v>1.4758187104296101</v>
      </c>
      <c r="F150">
        <v>17.955794310226899</v>
      </c>
    </row>
    <row r="151" spans="1:6" x14ac:dyDescent="0.2">
      <c r="A151">
        <v>272221</v>
      </c>
      <c r="B151" t="s">
        <v>189</v>
      </c>
      <c r="C151" t="s">
        <v>468</v>
      </c>
      <c r="D151">
        <v>2</v>
      </c>
      <c r="E151">
        <v>1.82540044722311</v>
      </c>
      <c r="F151">
        <v>22.2090387745478</v>
      </c>
    </row>
    <row r="152" spans="1:6" x14ac:dyDescent="0.2">
      <c r="A152">
        <v>272248</v>
      </c>
      <c r="B152" t="s">
        <v>190</v>
      </c>
      <c r="C152" t="s">
        <v>468</v>
      </c>
      <c r="D152">
        <v>1</v>
      </c>
      <c r="E152">
        <v>1.1535488931698401</v>
      </c>
      <c r="F152">
        <v>14.0348448668997</v>
      </c>
    </row>
    <row r="153" spans="1:6" x14ac:dyDescent="0.2">
      <c r="A153">
        <v>272256</v>
      </c>
      <c r="B153" t="s">
        <v>191</v>
      </c>
      <c r="C153" t="s">
        <v>468</v>
      </c>
      <c r="D153">
        <v>2</v>
      </c>
      <c r="E153">
        <v>3.4949148988222101</v>
      </c>
      <c r="F153">
        <v>42.521464602336899</v>
      </c>
    </row>
    <row r="154" spans="1:6" x14ac:dyDescent="0.2">
      <c r="A154">
        <v>272264</v>
      </c>
      <c r="B154" t="s">
        <v>192</v>
      </c>
      <c r="C154" t="s">
        <v>468</v>
      </c>
      <c r="D154">
        <v>1</v>
      </c>
      <c r="E154">
        <v>1.57400994774287</v>
      </c>
      <c r="F154">
        <v>19.150454364204901</v>
      </c>
    </row>
    <row r="155" spans="1:6" x14ac:dyDescent="0.2">
      <c r="A155">
        <v>272272</v>
      </c>
      <c r="B155" t="s">
        <v>193</v>
      </c>
      <c r="C155" t="s">
        <v>468</v>
      </c>
      <c r="D155">
        <v>9</v>
      </c>
      <c r="E155">
        <v>1.8667048304098699</v>
      </c>
      <c r="F155">
        <v>22.711575436653401</v>
      </c>
    </row>
    <row r="156" spans="1:6" x14ac:dyDescent="0.2">
      <c r="A156">
        <v>272302</v>
      </c>
      <c r="B156" t="s">
        <v>196</v>
      </c>
      <c r="C156" t="s">
        <v>468</v>
      </c>
      <c r="D156">
        <v>3</v>
      </c>
      <c r="E156">
        <v>3.8744172230760299</v>
      </c>
      <c r="F156">
        <v>47.138742880758301</v>
      </c>
    </row>
    <row r="157" spans="1:6" x14ac:dyDescent="0.2">
      <c r="A157">
        <v>272311</v>
      </c>
      <c r="B157" t="s">
        <v>197</v>
      </c>
      <c r="C157" t="s">
        <v>468</v>
      </c>
      <c r="D157">
        <v>3</v>
      </c>
      <c r="E157">
        <v>5.1285557986870902</v>
      </c>
      <c r="F157">
        <v>62.397428884026297</v>
      </c>
    </row>
    <row r="158" spans="1:6" x14ac:dyDescent="0.2">
      <c r="A158">
        <v>272329</v>
      </c>
      <c r="B158" t="s">
        <v>198</v>
      </c>
      <c r="C158" t="s">
        <v>468</v>
      </c>
      <c r="D158">
        <v>1</v>
      </c>
      <c r="E158">
        <v>1.9120824489952</v>
      </c>
      <c r="F158">
        <v>23.263669796108299</v>
      </c>
    </row>
    <row r="159" spans="1:6" x14ac:dyDescent="0.2">
      <c r="A159">
        <v>273210</v>
      </c>
      <c r="B159" t="s">
        <v>647</v>
      </c>
      <c r="C159" t="s">
        <v>468</v>
      </c>
      <c r="D159">
        <v>1</v>
      </c>
      <c r="E159">
        <v>5.3126494182648898</v>
      </c>
      <c r="F159">
        <v>64.637234588889498</v>
      </c>
    </row>
    <row r="160" spans="1:6" x14ac:dyDescent="0.2">
      <c r="A160">
        <v>273821</v>
      </c>
      <c r="B160" t="s">
        <v>650</v>
      </c>
      <c r="C160" t="s">
        <v>468</v>
      </c>
      <c r="D160">
        <v>1</v>
      </c>
      <c r="E160">
        <v>6.6019673862811104</v>
      </c>
      <c r="F160">
        <v>80.323936533086894</v>
      </c>
    </row>
    <row r="178" spans="1:6" x14ac:dyDescent="0.2">
      <c r="B178">
        <v>271004</v>
      </c>
      <c r="C178" t="s">
        <v>249</v>
      </c>
      <c r="D178">
        <v>45</v>
      </c>
      <c r="E178">
        <v>1.64702618442228</v>
      </c>
      <c r="F178">
        <v>20.0388185771377</v>
      </c>
    </row>
    <row r="179" spans="1:6" x14ac:dyDescent="0.2">
      <c r="B179">
        <v>271403</v>
      </c>
      <c r="C179" t="s">
        <v>251</v>
      </c>
      <c r="D179">
        <v>16</v>
      </c>
      <c r="E179">
        <v>1.9366755511657601</v>
      </c>
      <c r="F179">
        <v>23.562885872516699</v>
      </c>
    </row>
    <row r="180" spans="1:6" x14ac:dyDescent="0.2">
      <c r="B180" s="52"/>
      <c r="C180" t="s">
        <v>399</v>
      </c>
      <c r="D180">
        <v>197</v>
      </c>
    </row>
    <row r="181" spans="1:6" x14ac:dyDescent="0.2">
      <c r="A181">
        <v>1</v>
      </c>
      <c r="B181" s="52">
        <v>2</v>
      </c>
      <c r="C181">
        <v>3</v>
      </c>
      <c r="D181">
        <v>4</v>
      </c>
      <c r="E181">
        <v>5</v>
      </c>
      <c r="F181">
        <v>6</v>
      </c>
    </row>
    <row r="183" spans="1:6" x14ac:dyDescent="0.2">
      <c r="A183">
        <v>270000</v>
      </c>
      <c r="B183" t="s">
        <v>313</v>
      </c>
      <c r="C183" t="s">
        <v>409</v>
      </c>
      <c r="D183">
        <v>136</v>
      </c>
      <c r="E183">
        <v>1.5453223150337201</v>
      </c>
      <c r="F183">
        <v>18.801421499577</v>
      </c>
    </row>
  </sheetData>
  <phoneticPr fontId="17"/>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""&amp;市町村別自殺者集計表!Q7&amp;市町村別自殺者集計表!R7&amp;"年4月暫定値"</f>
        <v>令和5年4月暫定値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令和5年4月暫定値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令和5年4月暫定値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35</v>
      </c>
      <c r="E8" s="52">
        <v>2.6368506661061502</v>
      </c>
      <c r="F8" s="52">
        <v>32.0816831042915</v>
      </c>
      <c r="G8" s="52">
        <v>1</v>
      </c>
      <c r="H8" s="52">
        <v>4</v>
      </c>
      <c r="I8" s="52">
        <v>3</v>
      </c>
      <c r="J8" s="52">
        <v>6</v>
      </c>
      <c r="K8" s="52">
        <v>8</v>
      </c>
      <c r="L8" s="52">
        <v>5</v>
      </c>
      <c r="M8" s="52">
        <v>2</v>
      </c>
      <c r="N8" s="52">
        <v>6</v>
      </c>
      <c r="O8" s="52">
        <v>0</v>
      </c>
      <c r="P8" s="52">
        <v>19</v>
      </c>
      <c r="Q8" s="52">
        <v>16</v>
      </c>
      <c r="R8" s="52">
        <v>0</v>
      </c>
      <c r="S8" s="52">
        <v>15</v>
      </c>
      <c r="T8" s="52">
        <v>19</v>
      </c>
      <c r="U8" s="52">
        <v>2</v>
      </c>
      <c r="V8" s="52">
        <v>17</v>
      </c>
      <c r="W8" s="52">
        <v>0</v>
      </c>
      <c r="X8" s="52">
        <v>4</v>
      </c>
      <c r="Y8" s="52">
        <v>10</v>
      </c>
      <c r="Z8" s="52">
        <v>3</v>
      </c>
      <c r="AA8" s="52">
        <v>1</v>
      </c>
      <c r="AB8" s="52">
        <v>21</v>
      </c>
      <c r="AC8" s="52">
        <v>3</v>
      </c>
      <c r="AD8" s="52">
        <v>2</v>
      </c>
      <c r="AE8" s="52">
        <v>2</v>
      </c>
      <c r="AF8" s="52">
        <v>0</v>
      </c>
      <c r="AG8" s="52">
        <v>7</v>
      </c>
      <c r="AH8" s="52">
        <v>0</v>
      </c>
      <c r="AI8" s="52">
        <v>22</v>
      </c>
      <c r="AJ8" s="52">
        <v>0</v>
      </c>
      <c r="AK8" s="52">
        <v>3</v>
      </c>
      <c r="AL8" s="52">
        <v>7</v>
      </c>
      <c r="AM8" s="52">
        <v>1</v>
      </c>
      <c r="AN8" s="52">
        <v>2</v>
      </c>
      <c r="AO8" s="52">
        <v>0</v>
      </c>
      <c r="AP8" s="52">
        <v>0</v>
      </c>
      <c r="AQ8" s="52">
        <v>1</v>
      </c>
      <c r="AR8" s="52">
        <v>1</v>
      </c>
      <c r="AS8" s="52">
        <v>0</v>
      </c>
      <c r="AT8" s="52">
        <v>4</v>
      </c>
      <c r="AU8" s="52">
        <v>3</v>
      </c>
      <c r="AV8" s="52">
        <v>5</v>
      </c>
      <c r="AW8" s="52">
        <v>4</v>
      </c>
      <c r="AX8" s="52">
        <v>1</v>
      </c>
      <c r="AY8" s="52">
        <v>2</v>
      </c>
      <c r="AZ8" s="52">
        <v>1</v>
      </c>
      <c r="BA8" s="52">
        <v>1</v>
      </c>
      <c r="BB8" s="52">
        <v>12</v>
      </c>
      <c r="BC8" s="52">
        <v>5</v>
      </c>
      <c r="BD8" s="52">
        <v>7</v>
      </c>
      <c r="BE8" s="52">
        <v>4</v>
      </c>
      <c r="BF8" s="52">
        <v>4</v>
      </c>
      <c r="BG8" s="52">
        <v>4</v>
      </c>
      <c r="BH8" s="52">
        <v>5</v>
      </c>
      <c r="BI8" s="52">
        <v>6</v>
      </c>
      <c r="BJ8" s="52">
        <v>0</v>
      </c>
      <c r="BK8" s="52">
        <v>9</v>
      </c>
      <c r="BL8" s="52">
        <v>15</v>
      </c>
      <c r="BM8" s="52">
        <v>15</v>
      </c>
      <c r="BN8" s="52">
        <v>13</v>
      </c>
      <c r="BO8" s="52">
        <v>0</v>
      </c>
      <c r="BP8" s="52">
        <v>1</v>
      </c>
      <c r="BQ8" s="52">
        <v>7</v>
      </c>
      <c r="BR8" s="52">
        <v>1</v>
      </c>
      <c r="BS8" s="52">
        <v>7</v>
      </c>
      <c r="BT8" s="52">
        <v>28</v>
      </c>
      <c r="BU8" s="52">
        <v>0</v>
      </c>
      <c r="BV8" s="52">
        <v>0</v>
      </c>
    </row>
    <row r="9" spans="1:74" s="52" customFormat="1" x14ac:dyDescent="0.2">
      <c r="A9" s="52">
        <v>271080</v>
      </c>
      <c r="B9" s="52" t="s">
        <v>468</v>
      </c>
      <c r="C9" s="52" t="s">
        <v>617</v>
      </c>
      <c r="D9" s="52">
        <v>2</v>
      </c>
      <c r="E9" s="52">
        <v>6.4958264315177496</v>
      </c>
      <c r="F9" s="52">
        <v>79.032554916799299</v>
      </c>
      <c r="G9" s="52">
        <v>0</v>
      </c>
      <c r="H9" s="52">
        <v>0</v>
      </c>
      <c r="I9" s="52">
        <v>1</v>
      </c>
      <c r="J9" s="52">
        <v>0</v>
      </c>
      <c r="K9" s="52">
        <v>0</v>
      </c>
      <c r="L9" s="52">
        <v>1</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1</v>
      </c>
      <c r="AU9" s="52">
        <v>0</v>
      </c>
      <c r="AV9" s="52">
        <v>0</v>
      </c>
      <c r="AW9" s="52">
        <v>0</v>
      </c>
      <c r="AX9" s="52">
        <v>0</v>
      </c>
      <c r="AY9" s="52">
        <v>0</v>
      </c>
      <c r="AZ9" s="52">
        <v>0</v>
      </c>
      <c r="BA9" s="52">
        <v>0</v>
      </c>
      <c r="BB9" s="52">
        <v>1</v>
      </c>
      <c r="BC9" s="52">
        <v>1</v>
      </c>
      <c r="BD9" s="52">
        <v>1</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271098</v>
      </c>
      <c r="B10" s="52" t="s">
        <v>468</v>
      </c>
      <c r="C10" s="52" t="s">
        <v>644</v>
      </c>
      <c r="D10" s="52">
        <v>2</v>
      </c>
      <c r="E10" s="52">
        <v>5.3228296162239799</v>
      </c>
      <c r="F10" s="52">
        <v>64.761093664058507</v>
      </c>
      <c r="G10" s="52">
        <v>0</v>
      </c>
      <c r="H10" s="52">
        <v>0</v>
      </c>
      <c r="I10" s="52">
        <v>0</v>
      </c>
      <c r="J10" s="52">
        <v>0</v>
      </c>
      <c r="K10" s="52">
        <v>2</v>
      </c>
      <c r="L10" s="52">
        <v>0</v>
      </c>
      <c r="M10" s="52">
        <v>0</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1</v>
      </c>
      <c r="BB10" s="52">
        <v>0</v>
      </c>
      <c r="BC10" s="52">
        <v>0</v>
      </c>
      <c r="BD10" s="52">
        <v>0</v>
      </c>
      <c r="BE10" s="52">
        <v>1</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271110</v>
      </c>
      <c r="B11" s="52" t="s">
        <v>468</v>
      </c>
      <c r="C11" s="52" t="s">
        <v>618</v>
      </c>
      <c r="D11" s="52">
        <v>2</v>
      </c>
      <c r="E11" s="52">
        <v>5.2995574869498396</v>
      </c>
      <c r="F11" s="52">
        <v>64.4779494245564</v>
      </c>
      <c r="G11" s="52">
        <v>0</v>
      </c>
      <c r="H11" s="52">
        <v>0</v>
      </c>
      <c r="I11" s="52">
        <v>1</v>
      </c>
      <c r="J11" s="52">
        <v>0</v>
      </c>
      <c r="K11" s="52">
        <v>0</v>
      </c>
      <c r="L11" s="52">
        <v>0</v>
      </c>
      <c r="M11" s="52">
        <v>0</v>
      </c>
      <c r="N11" s="52">
        <v>1</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1</v>
      </c>
      <c r="AV11" s="52">
        <v>0</v>
      </c>
      <c r="AW11" s="52">
        <v>1</v>
      </c>
      <c r="AX11" s="52">
        <v>0</v>
      </c>
      <c r="AY11" s="52">
        <v>0</v>
      </c>
      <c r="AZ11" s="52">
        <v>0</v>
      </c>
      <c r="BA11" s="52">
        <v>0</v>
      </c>
      <c r="BB11" s="52">
        <v>0</v>
      </c>
      <c r="BC11" s="52">
        <v>0</v>
      </c>
      <c r="BD11" s="52">
        <v>0</v>
      </c>
      <c r="BE11" s="52">
        <v>1</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271136</v>
      </c>
      <c r="B12" s="52" t="s">
        <v>468</v>
      </c>
      <c r="C12" s="52" t="s">
        <v>619</v>
      </c>
      <c r="D12" s="52">
        <v>1</v>
      </c>
      <c r="E12" s="52">
        <v>2.0847666103779701</v>
      </c>
      <c r="F12" s="52">
        <v>25.364660426265299</v>
      </c>
      <c r="G12" s="52">
        <v>0</v>
      </c>
      <c r="H12" s="52">
        <v>0</v>
      </c>
      <c r="I12" s="52">
        <v>1</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1</v>
      </c>
      <c r="AU12" s="52">
        <v>0</v>
      </c>
      <c r="AV12" s="52">
        <v>0</v>
      </c>
      <c r="AW12" s="52">
        <v>0</v>
      </c>
      <c r="AX12" s="52">
        <v>0</v>
      </c>
      <c r="AY12" s="52">
        <v>0</v>
      </c>
      <c r="AZ12" s="52">
        <v>0</v>
      </c>
      <c r="BA12" s="52">
        <v>0</v>
      </c>
      <c r="BB12" s="52">
        <v>0</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271144</v>
      </c>
      <c r="B13" s="52" t="s">
        <v>468</v>
      </c>
      <c r="C13" s="52" t="s">
        <v>620</v>
      </c>
      <c r="D13" s="52">
        <v>5</v>
      </c>
      <c r="E13" s="52">
        <v>5.9127514397549801</v>
      </c>
      <c r="F13" s="52">
        <v>71.938475850352205</v>
      </c>
      <c r="G13" s="52">
        <v>0</v>
      </c>
      <c r="H13" s="52">
        <v>2</v>
      </c>
      <c r="I13" s="52">
        <v>0</v>
      </c>
      <c r="J13" s="52">
        <v>0</v>
      </c>
      <c r="K13" s="52">
        <v>2</v>
      </c>
      <c r="L13" s="52">
        <v>0</v>
      </c>
      <c r="M13" s="52">
        <v>0</v>
      </c>
      <c r="N13" s="52">
        <v>1</v>
      </c>
      <c r="O13" s="52">
        <v>0</v>
      </c>
      <c r="P13" s="52">
        <v>2</v>
      </c>
      <c r="Q13" s="52">
        <v>3</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1</v>
      </c>
      <c r="AS13" s="52">
        <v>0</v>
      </c>
      <c r="AT13" s="52">
        <v>0</v>
      </c>
      <c r="AU13" s="52">
        <v>0</v>
      </c>
      <c r="AV13" s="52">
        <v>1</v>
      </c>
      <c r="AW13" s="52">
        <v>0</v>
      </c>
      <c r="AX13" s="52">
        <v>0</v>
      </c>
      <c r="AY13" s="52">
        <v>0</v>
      </c>
      <c r="AZ13" s="52">
        <v>0</v>
      </c>
      <c r="BA13" s="52">
        <v>0</v>
      </c>
      <c r="BB13" s="52">
        <v>3</v>
      </c>
      <c r="BC13" s="52">
        <v>0</v>
      </c>
      <c r="BD13" s="52">
        <v>1</v>
      </c>
      <c r="BE13" s="52">
        <v>0</v>
      </c>
      <c r="BF13" s="52">
        <v>1</v>
      </c>
      <c r="BG13" s="52">
        <v>2</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271161</v>
      </c>
      <c r="B14" s="52" t="s">
        <v>468</v>
      </c>
      <c r="C14" s="52" t="s">
        <v>622</v>
      </c>
      <c r="D14" s="52">
        <v>1</v>
      </c>
      <c r="E14" s="52">
        <v>1.6404468577240401</v>
      </c>
      <c r="F14" s="52">
        <v>19.958770102309199</v>
      </c>
      <c r="G14" s="52">
        <v>0</v>
      </c>
      <c r="H14" s="52">
        <v>0</v>
      </c>
      <c r="I14" s="52">
        <v>0</v>
      </c>
      <c r="J14" s="52">
        <v>0</v>
      </c>
      <c r="K14" s="52">
        <v>0</v>
      </c>
      <c r="L14" s="52">
        <v>1</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1</v>
      </c>
      <c r="AZ14" s="52">
        <v>0</v>
      </c>
      <c r="BA14" s="52">
        <v>0</v>
      </c>
      <c r="BB14" s="52">
        <v>0</v>
      </c>
      <c r="BC14" s="52">
        <v>0</v>
      </c>
      <c r="BD14" s="52">
        <v>0</v>
      </c>
      <c r="BE14" s="52">
        <v>0</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271179</v>
      </c>
      <c r="B15" s="52" t="s">
        <v>468</v>
      </c>
      <c r="C15" s="52" t="s">
        <v>623</v>
      </c>
      <c r="D15" s="52">
        <v>1</v>
      </c>
      <c r="E15" s="52">
        <v>2.3378687988030098</v>
      </c>
      <c r="F15" s="52">
        <v>28.4440703854366</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271187</v>
      </c>
      <c r="B16" s="52" t="s">
        <v>468</v>
      </c>
      <c r="C16" s="52" t="s">
        <v>624</v>
      </c>
      <c r="D16" s="52">
        <v>2</v>
      </c>
      <c r="E16" s="52">
        <v>2.4731661473017801</v>
      </c>
      <c r="F16" s="52">
        <v>30.090188125504898</v>
      </c>
      <c r="G16" s="52">
        <v>0</v>
      </c>
      <c r="H16" s="52">
        <v>0</v>
      </c>
      <c r="I16" s="52">
        <v>0</v>
      </c>
      <c r="J16" s="52">
        <v>1</v>
      </c>
      <c r="K16" s="52">
        <v>0</v>
      </c>
      <c r="L16" s="52">
        <v>0</v>
      </c>
      <c r="M16" s="52">
        <v>1</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1</v>
      </c>
      <c r="AU16" s="52">
        <v>0</v>
      </c>
      <c r="AV16" s="52">
        <v>0</v>
      </c>
      <c r="AW16" s="52">
        <v>0</v>
      </c>
      <c r="AX16" s="52">
        <v>0</v>
      </c>
      <c r="AY16" s="52">
        <v>0</v>
      </c>
      <c r="AZ16" s="52">
        <v>0</v>
      </c>
      <c r="BA16" s="52">
        <v>0</v>
      </c>
      <c r="BB16" s="52">
        <v>1</v>
      </c>
      <c r="BC16" s="52">
        <v>0</v>
      </c>
      <c r="BD16" s="52">
        <v>1</v>
      </c>
      <c r="BE16" s="52">
        <v>0</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271195</v>
      </c>
      <c r="B17" s="52" t="s">
        <v>468</v>
      </c>
      <c r="C17" s="52" t="s">
        <v>640</v>
      </c>
      <c r="D17" s="52">
        <v>2</v>
      </c>
      <c r="E17" s="52">
        <v>3.87371683129963</v>
      </c>
      <c r="F17" s="52">
        <v>47.130221447478903</v>
      </c>
      <c r="G17" s="52">
        <v>0</v>
      </c>
      <c r="H17" s="52">
        <v>0</v>
      </c>
      <c r="I17" s="52">
        <v>0</v>
      </c>
      <c r="J17" s="52">
        <v>0</v>
      </c>
      <c r="K17" s="52">
        <v>1</v>
      </c>
      <c r="L17" s="52">
        <v>1</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0</v>
      </c>
      <c r="AS17" s="52">
        <v>0</v>
      </c>
      <c r="AT17" s="52">
        <v>0</v>
      </c>
      <c r="AU17" s="52">
        <v>0</v>
      </c>
      <c r="AV17" s="52">
        <v>0</v>
      </c>
      <c r="AW17" s="52">
        <v>1</v>
      </c>
      <c r="AX17" s="52">
        <v>0</v>
      </c>
      <c r="AY17" s="52">
        <v>0</v>
      </c>
      <c r="AZ17" s="52">
        <v>0</v>
      </c>
      <c r="BA17" s="52">
        <v>0</v>
      </c>
      <c r="BB17" s="52">
        <v>0</v>
      </c>
      <c r="BC17" s="52">
        <v>1</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271209</v>
      </c>
      <c r="B18" s="52" t="s">
        <v>468</v>
      </c>
      <c r="C18" s="52" t="s">
        <v>625</v>
      </c>
      <c r="D18" s="52">
        <v>2</v>
      </c>
      <c r="E18" s="52">
        <v>2.8221880423892598</v>
      </c>
      <c r="F18" s="52">
        <v>34.336621182402702</v>
      </c>
      <c r="G18" s="52">
        <v>1</v>
      </c>
      <c r="H18" s="52">
        <v>1</v>
      </c>
      <c r="I18" s="52">
        <v>0</v>
      </c>
      <c r="J18" s="52">
        <v>0</v>
      </c>
      <c r="K18" s="52">
        <v>0</v>
      </c>
      <c r="L18" s="52">
        <v>0</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1</v>
      </c>
      <c r="AW18" s="52">
        <v>0</v>
      </c>
      <c r="AX18" s="52">
        <v>0</v>
      </c>
      <c r="AY18" s="52">
        <v>0</v>
      </c>
      <c r="AZ18" s="52">
        <v>0</v>
      </c>
      <c r="BA18" s="52">
        <v>0</v>
      </c>
      <c r="BB18" s="52">
        <v>1</v>
      </c>
      <c r="BC18" s="52">
        <v>1</v>
      </c>
      <c r="BD18" s="52">
        <v>0</v>
      </c>
      <c r="BE18" s="52">
        <v>0</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271217</v>
      </c>
      <c r="B19" s="52" t="s">
        <v>468</v>
      </c>
      <c r="C19" s="52" t="s">
        <v>626</v>
      </c>
      <c r="D19" s="52">
        <v>2</v>
      </c>
      <c r="E19" s="52">
        <v>3.1970331532338001</v>
      </c>
      <c r="F19" s="52">
        <v>38.897236697677897</v>
      </c>
      <c r="G19" s="52">
        <v>0</v>
      </c>
      <c r="H19" s="52">
        <v>0</v>
      </c>
      <c r="I19" s="52">
        <v>0</v>
      </c>
      <c r="J19" s="52">
        <v>0</v>
      </c>
      <c r="K19" s="52">
        <v>1</v>
      </c>
      <c r="L19" s="52">
        <v>0</v>
      </c>
      <c r="M19" s="52">
        <v>1</v>
      </c>
      <c r="N19" s="52">
        <v>0</v>
      </c>
      <c r="O19" s="52">
        <v>0</v>
      </c>
      <c r="P19" s="52">
        <v>0</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1</v>
      </c>
      <c r="AV19" s="52">
        <v>0</v>
      </c>
      <c r="AW19" s="52">
        <v>0</v>
      </c>
      <c r="AX19" s="52">
        <v>1</v>
      </c>
      <c r="AY19" s="52">
        <v>0</v>
      </c>
      <c r="AZ19" s="52">
        <v>0</v>
      </c>
      <c r="BA19" s="52">
        <v>0</v>
      </c>
      <c r="BB19" s="52">
        <v>0</v>
      </c>
      <c r="BC19" s="52">
        <v>0</v>
      </c>
      <c r="BD19" s="52">
        <v>2</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271225</v>
      </c>
      <c r="B20" s="52" t="s">
        <v>468</v>
      </c>
      <c r="C20" s="52" t="s">
        <v>627</v>
      </c>
      <c r="D20" s="52">
        <v>2</v>
      </c>
      <c r="E20" s="52">
        <v>3.2956530336486201</v>
      </c>
      <c r="F20" s="52">
        <v>40.097111909391501</v>
      </c>
      <c r="G20" s="52">
        <v>0</v>
      </c>
      <c r="H20" s="52">
        <v>0</v>
      </c>
      <c r="I20" s="52">
        <v>0</v>
      </c>
      <c r="J20" s="52">
        <v>0</v>
      </c>
      <c r="K20" s="52">
        <v>0</v>
      </c>
      <c r="L20" s="52">
        <v>1</v>
      </c>
      <c r="M20" s="52">
        <v>0</v>
      </c>
      <c r="N20" s="52">
        <v>1</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1</v>
      </c>
      <c r="AZ20" s="52">
        <v>1</v>
      </c>
      <c r="BA20" s="52">
        <v>0</v>
      </c>
      <c r="BB20" s="52">
        <v>0</v>
      </c>
      <c r="BC20" s="52">
        <v>1</v>
      </c>
      <c r="BD20" s="52">
        <v>0</v>
      </c>
      <c r="BE20" s="52">
        <v>1</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271233</v>
      </c>
      <c r="B21" s="52" t="s">
        <v>468</v>
      </c>
      <c r="C21" s="52" t="s">
        <v>628</v>
      </c>
      <c r="D21" s="52">
        <v>2</v>
      </c>
      <c r="E21" s="52">
        <v>2.2189431173931902</v>
      </c>
      <c r="F21" s="52">
        <v>26.997141261617099</v>
      </c>
      <c r="G21" s="52">
        <v>0</v>
      </c>
      <c r="H21" s="52">
        <v>0</v>
      </c>
      <c r="I21" s="52">
        <v>0</v>
      </c>
      <c r="J21" s="52">
        <v>1</v>
      </c>
      <c r="K21" s="52">
        <v>0</v>
      </c>
      <c r="L21" s="52">
        <v>0</v>
      </c>
      <c r="M21" s="52">
        <v>0</v>
      </c>
      <c r="N21" s="52">
        <v>1</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1</v>
      </c>
      <c r="AW21" s="52">
        <v>0</v>
      </c>
      <c r="AX21" s="52">
        <v>0</v>
      </c>
      <c r="AY21" s="52">
        <v>0</v>
      </c>
      <c r="AZ21" s="52">
        <v>0</v>
      </c>
      <c r="BA21" s="52">
        <v>0</v>
      </c>
      <c r="BB21" s="52">
        <v>1</v>
      </c>
      <c r="BC21" s="52">
        <v>0</v>
      </c>
      <c r="BD21" s="52">
        <v>0</v>
      </c>
      <c r="BE21" s="52">
        <v>0</v>
      </c>
      <c r="BF21" s="52">
        <v>0</v>
      </c>
      <c r="BG21" s="52">
        <v>0</v>
      </c>
      <c r="BH21" s="52">
        <v>0</v>
      </c>
      <c r="BI21" s="52">
        <v>2</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271250</v>
      </c>
      <c r="B22" s="52" t="s">
        <v>468</v>
      </c>
      <c r="C22" s="52" t="s">
        <v>629</v>
      </c>
      <c r="D22" s="52">
        <v>2</v>
      </c>
      <c r="E22" s="52">
        <v>3.5068646876260301</v>
      </c>
      <c r="F22" s="52">
        <v>42.666853699450002</v>
      </c>
      <c r="G22" s="52">
        <v>0</v>
      </c>
      <c r="H22" s="52">
        <v>0</v>
      </c>
      <c r="I22" s="52">
        <v>0</v>
      </c>
      <c r="J22" s="52">
        <v>0</v>
      </c>
      <c r="K22" s="52">
        <v>0</v>
      </c>
      <c r="L22" s="52">
        <v>1</v>
      </c>
      <c r="M22" s="52">
        <v>0</v>
      </c>
      <c r="N22" s="52">
        <v>1</v>
      </c>
      <c r="O22" s="52">
        <v>0</v>
      </c>
      <c r="P22" s="52">
        <v>0</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2</v>
      </c>
      <c r="BC22" s="52">
        <v>0</v>
      </c>
      <c r="BD22" s="52">
        <v>0</v>
      </c>
      <c r="BE22" s="52">
        <v>0</v>
      </c>
      <c r="BF22" s="52">
        <v>1</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271268</v>
      </c>
      <c r="B23" s="52" t="s">
        <v>468</v>
      </c>
      <c r="C23" s="52" t="s">
        <v>630</v>
      </c>
      <c r="D23" s="52">
        <v>4</v>
      </c>
      <c r="E23" s="52">
        <v>4.4269334631900499</v>
      </c>
      <c r="F23" s="52">
        <v>53.861023802145603</v>
      </c>
      <c r="G23" s="52">
        <v>0</v>
      </c>
      <c r="H23" s="52">
        <v>0</v>
      </c>
      <c r="I23" s="52">
        <v>0</v>
      </c>
      <c r="J23" s="52">
        <v>3</v>
      </c>
      <c r="K23" s="52">
        <v>1</v>
      </c>
      <c r="L23" s="52">
        <v>0</v>
      </c>
      <c r="M23" s="52">
        <v>0</v>
      </c>
      <c r="N23" s="52">
        <v>0</v>
      </c>
      <c r="O23" s="52">
        <v>0</v>
      </c>
      <c r="P23" s="52">
        <v>2</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1</v>
      </c>
      <c r="AU23" s="52">
        <v>1</v>
      </c>
      <c r="AV23" s="52">
        <v>0</v>
      </c>
      <c r="AW23" s="52">
        <v>1</v>
      </c>
      <c r="AX23" s="52">
        <v>0</v>
      </c>
      <c r="AY23" s="52">
        <v>0</v>
      </c>
      <c r="AZ23" s="52">
        <v>0</v>
      </c>
      <c r="BA23" s="52">
        <v>0</v>
      </c>
      <c r="BB23" s="52">
        <v>1</v>
      </c>
      <c r="BC23" s="52">
        <v>0</v>
      </c>
      <c r="BD23" s="52">
        <v>2</v>
      </c>
      <c r="BE23" s="52">
        <v>1</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271276</v>
      </c>
      <c r="B24" s="52" t="s">
        <v>468</v>
      </c>
      <c r="C24" s="52" t="s">
        <v>641</v>
      </c>
      <c r="D24" s="52">
        <v>1</v>
      </c>
      <c r="E24" s="52">
        <v>1.5081818867355401</v>
      </c>
      <c r="F24" s="52">
        <v>18.349546288615699</v>
      </c>
      <c r="G24" s="52">
        <v>0</v>
      </c>
      <c r="H24" s="52">
        <v>1</v>
      </c>
      <c r="I24" s="52">
        <v>0</v>
      </c>
      <c r="J24" s="52">
        <v>0</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0</v>
      </c>
      <c r="BB24" s="52">
        <v>1</v>
      </c>
      <c r="BC24" s="52">
        <v>0</v>
      </c>
      <c r="BD24" s="52">
        <v>0</v>
      </c>
      <c r="BE24" s="52">
        <v>0</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271284</v>
      </c>
      <c r="B25" s="52" t="s">
        <v>468</v>
      </c>
      <c r="C25" s="52" t="s">
        <v>631</v>
      </c>
      <c r="D25" s="52">
        <v>2</v>
      </c>
      <c r="E25" s="52">
        <v>3.8004750593824199</v>
      </c>
      <c r="F25" s="52">
        <v>46.239113222486097</v>
      </c>
      <c r="G25" s="52">
        <v>0</v>
      </c>
      <c r="H25" s="52">
        <v>0</v>
      </c>
      <c r="I25" s="52">
        <v>0</v>
      </c>
      <c r="J25" s="52">
        <v>0</v>
      </c>
      <c r="K25" s="52">
        <v>1</v>
      </c>
      <c r="L25" s="52">
        <v>0</v>
      </c>
      <c r="M25" s="52">
        <v>0</v>
      </c>
      <c r="N25" s="52">
        <v>1</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2</v>
      </c>
      <c r="AW25" s="52">
        <v>0</v>
      </c>
      <c r="AX25" s="52">
        <v>0</v>
      </c>
      <c r="AY25" s="52">
        <v>0</v>
      </c>
      <c r="AZ25" s="52">
        <v>0</v>
      </c>
      <c r="BA25" s="52">
        <v>0</v>
      </c>
      <c r="BB25" s="52">
        <v>0</v>
      </c>
      <c r="BC25" s="52">
        <v>0</v>
      </c>
      <c r="BD25" s="52">
        <v>0</v>
      </c>
      <c r="BE25" s="52">
        <v>0</v>
      </c>
      <c r="BF25" s="52">
        <v>0</v>
      </c>
      <c r="BG25" s="52">
        <v>1</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271403</v>
      </c>
      <c r="B26" s="52" t="s">
        <v>173</v>
      </c>
      <c r="C26" s="52" t="s">
        <v>468</v>
      </c>
      <c r="D26" s="52">
        <v>8</v>
      </c>
      <c r="E26" s="52">
        <v>2.0336053280459598</v>
      </c>
      <c r="F26" s="52">
        <v>24.742198157892499</v>
      </c>
      <c r="G26" s="52">
        <v>1</v>
      </c>
      <c r="H26" s="52">
        <v>0</v>
      </c>
      <c r="I26" s="52">
        <v>2</v>
      </c>
      <c r="J26" s="52">
        <v>1</v>
      </c>
      <c r="K26" s="52">
        <v>1</v>
      </c>
      <c r="L26" s="52">
        <v>1</v>
      </c>
      <c r="M26" s="52">
        <v>1</v>
      </c>
      <c r="N26" s="52">
        <v>1</v>
      </c>
      <c r="O26" s="52">
        <v>0</v>
      </c>
      <c r="P26" s="52">
        <v>5</v>
      </c>
      <c r="Q26" s="52">
        <v>3</v>
      </c>
      <c r="R26" s="52">
        <v>0</v>
      </c>
      <c r="S26" s="52">
        <v>3</v>
      </c>
      <c r="T26" s="52">
        <v>4</v>
      </c>
      <c r="U26" s="52">
        <v>1</v>
      </c>
      <c r="V26" s="52">
        <v>3</v>
      </c>
      <c r="W26" s="52">
        <v>0</v>
      </c>
      <c r="X26" s="52">
        <v>0</v>
      </c>
      <c r="Y26" s="52">
        <v>3</v>
      </c>
      <c r="Z26" s="52">
        <v>0</v>
      </c>
      <c r="AA26" s="52">
        <v>1</v>
      </c>
      <c r="AB26" s="52">
        <v>6</v>
      </c>
      <c r="AC26" s="52">
        <v>0</v>
      </c>
      <c r="AD26" s="52">
        <v>0</v>
      </c>
      <c r="AE26" s="52">
        <v>0</v>
      </c>
      <c r="AF26" s="52">
        <v>1</v>
      </c>
      <c r="AG26" s="52">
        <v>1</v>
      </c>
      <c r="AH26" s="52">
        <v>0</v>
      </c>
      <c r="AI26" s="52">
        <v>8</v>
      </c>
      <c r="AJ26" s="52">
        <v>0</v>
      </c>
      <c r="AK26" s="52">
        <v>0</v>
      </c>
      <c r="AL26" s="52">
        <v>0</v>
      </c>
      <c r="AM26" s="52">
        <v>0</v>
      </c>
      <c r="AN26" s="52">
        <v>0</v>
      </c>
      <c r="AO26" s="52">
        <v>0</v>
      </c>
      <c r="AP26" s="52">
        <v>0</v>
      </c>
      <c r="AQ26" s="52">
        <v>1</v>
      </c>
      <c r="AR26" s="52">
        <v>1</v>
      </c>
      <c r="AS26" s="52">
        <v>1</v>
      </c>
      <c r="AT26" s="52">
        <v>0</v>
      </c>
      <c r="AU26" s="52">
        <v>0</v>
      </c>
      <c r="AV26" s="52">
        <v>0</v>
      </c>
      <c r="AW26" s="52">
        <v>2</v>
      </c>
      <c r="AX26" s="52">
        <v>1</v>
      </c>
      <c r="AY26" s="52">
        <v>0</v>
      </c>
      <c r="AZ26" s="52">
        <v>0</v>
      </c>
      <c r="BA26" s="52">
        <v>0</v>
      </c>
      <c r="BB26" s="52">
        <v>2</v>
      </c>
      <c r="BC26" s="52">
        <v>1</v>
      </c>
      <c r="BD26" s="52">
        <v>1</v>
      </c>
      <c r="BE26" s="52">
        <v>0</v>
      </c>
      <c r="BF26" s="52">
        <v>0</v>
      </c>
      <c r="BG26" s="52">
        <v>1</v>
      </c>
      <c r="BH26" s="52">
        <v>3</v>
      </c>
      <c r="BI26" s="52">
        <v>2</v>
      </c>
      <c r="BJ26" s="52">
        <v>0</v>
      </c>
      <c r="BK26" s="52">
        <v>0</v>
      </c>
      <c r="BL26" s="52">
        <v>4</v>
      </c>
      <c r="BM26" s="52">
        <v>3</v>
      </c>
      <c r="BN26" s="52">
        <v>0</v>
      </c>
      <c r="BO26" s="52">
        <v>0</v>
      </c>
      <c r="BP26" s="52">
        <v>1</v>
      </c>
      <c r="BQ26" s="52">
        <v>2</v>
      </c>
      <c r="BR26" s="52">
        <v>1</v>
      </c>
      <c r="BS26" s="52">
        <v>0</v>
      </c>
      <c r="BT26" s="52">
        <v>8</v>
      </c>
      <c r="BU26" s="52">
        <v>0</v>
      </c>
      <c r="BV26" s="52">
        <v>0</v>
      </c>
    </row>
    <row r="27" spans="1:74" s="52" customFormat="1" x14ac:dyDescent="0.2">
      <c r="A27" s="52">
        <v>271411</v>
      </c>
      <c r="B27" s="52" t="s">
        <v>468</v>
      </c>
      <c r="C27" s="52" t="s">
        <v>632</v>
      </c>
      <c r="D27" s="52">
        <v>2</v>
      </c>
      <c r="E27" s="52">
        <v>2.77523381344878</v>
      </c>
      <c r="F27" s="52">
        <v>33.765344730293499</v>
      </c>
      <c r="G27" s="52">
        <v>0</v>
      </c>
      <c r="H27" s="52">
        <v>0</v>
      </c>
      <c r="I27" s="52">
        <v>1</v>
      </c>
      <c r="J27" s="52">
        <v>1</v>
      </c>
      <c r="K27" s="52">
        <v>0</v>
      </c>
      <c r="L27" s="52">
        <v>0</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1</v>
      </c>
      <c r="AS27" s="52">
        <v>1</v>
      </c>
      <c r="AT27" s="52">
        <v>0</v>
      </c>
      <c r="AU27" s="52">
        <v>0</v>
      </c>
      <c r="AV27" s="52">
        <v>0</v>
      </c>
      <c r="AW27" s="52">
        <v>0</v>
      </c>
      <c r="AX27" s="52">
        <v>0</v>
      </c>
      <c r="AY27" s="52">
        <v>0</v>
      </c>
      <c r="AZ27" s="52">
        <v>0</v>
      </c>
      <c r="BA27" s="52">
        <v>0</v>
      </c>
      <c r="BB27" s="52">
        <v>0</v>
      </c>
      <c r="BC27" s="52">
        <v>0</v>
      </c>
      <c r="BD27" s="52">
        <v>0</v>
      </c>
      <c r="BE27" s="52">
        <v>0</v>
      </c>
      <c r="BF27" s="52">
        <v>0</v>
      </c>
      <c r="BG27" s="52">
        <v>0</v>
      </c>
      <c r="BH27" s="52">
        <v>1</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271420</v>
      </c>
      <c r="B28" s="52" t="s">
        <v>468</v>
      </c>
      <c r="C28" s="52" t="s">
        <v>642</v>
      </c>
      <c r="D28" s="52">
        <v>2</v>
      </c>
      <c r="E28" s="52">
        <v>3.4303552132823398</v>
      </c>
      <c r="F28" s="52">
        <v>41.735988428268399</v>
      </c>
      <c r="G28" s="52">
        <v>0</v>
      </c>
      <c r="H28" s="52">
        <v>0</v>
      </c>
      <c r="I28" s="52">
        <v>0</v>
      </c>
      <c r="J28" s="52">
        <v>0</v>
      </c>
      <c r="K28" s="52">
        <v>0</v>
      </c>
      <c r="L28" s="52">
        <v>1</v>
      </c>
      <c r="M28" s="52">
        <v>1</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1</v>
      </c>
      <c r="AX28" s="52">
        <v>1</v>
      </c>
      <c r="AY28" s="52">
        <v>0</v>
      </c>
      <c r="AZ28" s="52">
        <v>0</v>
      </c>
      <c r="BA28" s="52">
        <v>0</v>
      </c>
      <c r="BB28" s="52">
        <v>0</v>
      </c>
      <c r="BC28" s="52">
        <v>0</v>
      </c>
      <c r="BD28" s="52">
        <v>0</v>
      </c>
      <c r="BE28" s="52">
        <v>0</v>
      </c>
      <c r="BF28" s="52">
        <v>0</v>
      </c>
      <c r="BG28" s="52">
        <v>0</v>
      </c>
      <c r="BH28" s="52">
        <v>2</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271438</v>
      </c>
      <c r="B29" s="52" t="s">
        <v>468</v>
      </c>
      <c r="C29" s="52" t="s">
        <v>633</v>
      </c>
      <c r="D29" s="52">
        <v>1</v>
      </c>
      <c r="E29" s="52">
        <v>2.4336229344625302</v>
      </c>
      <c r="F29" s="52">
        <v>29.6090790359608</v>
      </c>
      <c r="G29" s="52">
        <v>0</v>
      </c>
      <c r="H29" s="52">
        <v>0</v>
      </c>
      <c r="I29" s="52">
        <v>1</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0</v>
      </c>
      <c r="BE29" s="52">
        <v>0</v>
      </c>
      <c r="BF29" s="52">
        <v>0</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271446</v>
      </c>
      <c r="B30" s="52" t="s">
        <v>468</v>
      </c>
      <c r="C30" s="52" t="s">
        <v>634</v>
      </c>
      <c r="D30" s="52">
        <v>1</v>
      </c>
      <c r="E30" s="52">
        <v>1.5239488562763801</v>
      </c>
      <c r="F30" s="52">
        <v>18.541377751362699</v>
      </c>
      <c r="G30" s="52">
        <v>1</v>
      </c>
      <c r="H30" s="52">
        <v>0</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1</v>
      </c>
      <c r="AX30" s="52">
        <v>0</v>
      </c>
      <c r="AY30" s="52">
        <v>0</v>
      </c>
      <c r="AZ30" s="52">
        <v>0</v>
      </c>
      <c r="BA30" s="52">
        <v>0</v>
      </c>
      <c r="BB30" s="52">
        <v>0</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271454</v>
      </c>
      <c r="B31" s="52" t="s">
        <v>468</v>
      </c>
      <c r="C31" s="52" t="s">
        <v>635</v>
      </c>
      <c r="D31" s="52">
        <v>1</v>
      </c>
      <c r="E31" s="52">
        <v>1.5797538743463799</v>
      </c>
      <c r="F31" s="52">
        <v>19.220338804547598</v>
      </c>
      <c r="G31" s="52">
        <v>0</v>
      </c>
      <c r="H31" s="52">
        <v>0</v>
      </c>
      <c r="I31" s="52">
        <v>0</v>
      </c>
      <c r="J31" s="52">
        <v>0</v>
      </c>
      <c r="K31" s="52">
        <v>0</v>
      </c>
      <c r="L31" s="52">
        <v>0</v>
      </c>
      <c r="M31" s="52">
        <v>0</v>
      </c>
      <c r="N31" s="52">
        <v>1</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1</v>
      </c>
      <c r="BD31" s="52">
        <v>0</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271462</v>
      </c>
      <c r="B32" s="52" t="s">
        <v>468</v>
      </c>
      <c r="C32" s="52" t="s">
        <v>636</v>
      </c>
      <c r="D32" s="52">
        <v>1</v>
      </c>
      <c r="E32" s="52">
        <v>1.3378821325841199</v>
      </c>
      <c r="F32" s="52">
        <v>16.277565946440099</v>
      </c>
      <c r="G32" s="52">
        <v>0</v>
      </c>
      <c r="H32" s="52">
        <v>0</v>
      </c>
      <c r="I32" s="52">
        <v>0</v>
      </c>
      <c r="J32" s="52">
        <v>0</v>
      </c>
      <c r="K32" s="52">
        <v>1</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1</v>
      </c>
      <c r="AR32" s="52">
        <v>0</v>
      </c>
      <c r="AS32" s="52">
        <v>0</v>
      </c>
      <c r="AT32" s="52">
        <v>0</v>
      </c>
      <c r="AU32" s="52">
        <v>0</v>
      </c>
      <c r="AV32" s="52">
        <v>0</v>
      </c>
      <c r="AW32" s="52">
        <v>0</v>
      </c>
      <c r="AX32" s="52">
        <v>0</v>
      </c>
      <c r="AY32" s="52">
        <v>0</v>
      </c>
      <c r="AZ32" s="52">
        <v>0</v>
      </c>
      <c r="BA32" s="52">
        <v>0</v>
      </c>
      <c r="BB32" s="52">
        <v>0</v>
      </c>
      <c r="BC32" s="52">
        <v>0</v>
      </c>
      <c r="BD32" s="52">
        <v>0</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272027</v>
      </c>
      <c r="B33" s="52" t="s">
        <v>253</v>
      </c>
      <c r="C33" s="52" t="s">
        <v>468</v>
      </c>
      <c r="D33" s="52">
        <v>1</v>
      </c>
      <c r="E33" s="52">
        <v>1.1006427753808199</v>
      </c>
      <c r="F33" s="52">
        <v>13.3911537671333</v>
      </c>
      <c r="G33" s="52">
        <v>0</v>
      </c>
      <c r="H33" s="52">
        <v>0</v>
      </c>
      <c r="I33" s="52">
        <v>1</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1</v>
      </c>
      <c r="AR33" s="52">
        <v>0</v>
      </c>
      <c r="AS33" s="52">
        <v>0</v>
      </c>
      <c r="AT33" s="52">
        <v>0</v>
      </c>
      <c r="AU33" s="52">
        <v>0</v>
      </c>
      <c r="AV33" s="52">
        <v>0</v>
      </c>
      <c r="AW33" s="52">
        <v>0</v>
      </c>
      <c r="AX33" s="52">
        <v>0</v>
      </c>
      <c r="AY33" s="52">
        <v>0</v>
      </c>
      <c r="AZ33" s="52">
        <v>0</v>
      </c>
      <c r="BA33" s="52">
        <v>0</v>
      </c>
      <c r="BB33" s="52">
        <v>0</v>
      </c>
      <c r="BC33" s="52">
        <v>0</v>
      </c>
      <c r="BD33" s="52">
        <v>1</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272035</v>
      </c>
      <c r="B34" s="52" t="s">
        <v>174</v>
      </c>
      <c r="C34" s="52" t="s">
        <v>468</v>
      </c>
      <c r="D34" s="52">
        <v>4</v>
      </c>
      <c r="E34" s="52">
        <v>2.0658062583600598</v>
      </c>
      <c r="F34" s="52">
        <v>25.1339761433807</v>
      </c>
      <c r="G34" s="52">
        <v>1</v>
      </c>
      <c r="H34" s="52">
        <v>0</v>
      </c>
      <c r="I34" s="52">
        <v>1</v>
      </c>
      <c r="J34" s="52">
        <v>1</v>
      </c>
      <c r="K34" s="52">
        <v>1</v>
      </c>
      <c r="L34" s="52">
        <v>0</v>
      </c>
      <c r="M34" s="52">
        <v>0</v>
      </c>
      <c r="N34" s="52">
        <v>0</v>
      </c>
      <c r="O34" s="52">
        <v>0</v>
      </c>
      <c r="P34" s="52">
        <v>3</v>
      </c>
      <c r="Q34" s="52">
        <v>1</v>
      </c>
      <c r="R34" s="52">
        <v>0</v>
      </c>
      <c r="S34" s="52">
        <v>2</v>
      </c>
      <c r="T34" s="52">
        <v>2</v>
      </c>
      <c r="U34" s="52">
        <v>1</v>
      </c>
      <c r="V34" s="52">
        <v>1</v>
      </c>
      <c r="W34" s="52">
        <v>0</v>
      </c>
      <c r="X34" s="52">
        <v>0</v>
      </c>
      <c r="Y34" s="52">
        <v>0</v>
      </c>
      <c r="Z34" s="52">
        <v>1</v>
      </c>
      <c r="AA34" s="52">
        <v>0</v>
      </c>
      <c r="AB34" s="52">
        <v>3</v>
      </c>
      <c r="AC34" s="52">
        <v>0</v>
      </c>
      <c r="AD34" s="52">
        <v>0</v>
      </c>
      <c r="AE34" s="52">
        <v>0</v>
      </c>
      <c r="AF34" s="52">
        <v>1</v>
      </c>
      <c r="AG34" s="52">
        <v>0</v>
      </c>
      <c r="AH34" s="52">
        <v>0</v>
      </c>
      <c r="AI34" s="52">
        <v>2</v>
      </c>
      <c r="AJ34" s="52">
        <v>0</v>
      </c>
      <c r="AK34" s="52">
        <v>0</v>
      </c>
      <c r="AL34" s="52">
        <v>1</v>
      </c>
      <c r="AM34" s="52">
        <v>0</v>
      </c>
      <c r="AN34" s="52">
        <v>1</v>
      </c>
      <c r="AO34" s="52">
        <v>0</v>
      </c>
      <c r="AP34" s="52">
        <v>0</v>
      </c>
      <c r="AQ34" s="52">
        <v>0</v>
      </c>
      <c r="AR34" s="52">
        <v>0</v>
      </c>
      <c r="AS34" s="52">
        <v>0</v>
      </c>
      <c r="AT34" s="52">
        <v>2</v>
      </c>
      <c r="AU34" s="52">
        <v>0</v>
      </c>
      <c r="AV34" s="52">
        <v>0</v>
      </c>
      <c r="AW34" s="52">
        <v>2</v>
      </c>
      <c r="AX34" s="52">
        <v>0</v>
      </c>
      <c r="AY34" s="52">
        <v>0</v>
      </c>
      <c r="AZ34" s="52">
        <v>0</v>
      </c>
      <c r="BA34" s="52">
        <v>0</v>
      </c>
      <c r="BB34" s="52">
        <v>0</v>
      </c>
      <c r="BC34" s="52">
        <v>1</v>
      </c>
      <c r="BD34" s="52">
        <v>0</v>
      </c>
      <c r="BE34" s="52">
        <v>0</v>
      </c>
      <c r="BF34" s="52">
        <v>2</v>
      </c>
      <c r="BG34" s="52">
        <v>0</v>
      </c>
      <c r="BH34" s="52">
        <v>1</v>
      </c>
      <c r="BI34" s="52">
        <v>0</v>
      </c>
      <c r="BJ34" s="52">
        <v>0</v>
      </c>
      <c r="BK34" s="52">
        <v>0</v>
      </c>
      <c r="BL34" s="52">
        <v>4</v>
      </c>
      <c r="BM34" s="52">
        <v>0</v>
      </c>
      <c r="BN34" s="52">
        <v>0</v>
      </c>
      <c r="BO34" s="52">
        <v>1</v>
      </c>
      <c r="BP34" s="52">
        <v>1</v>
      </c>
      <c r="BQ34" s="52">
        <v>0</v>
      </c>
      <c r="BR34" s="52">
        <v>0</v>
      </c>
      <c r="BS34" s="52">
        <v>2</v>
      </c>
      <c r="BT34" s="52">
        <v>2</v>
      </c>
      <c r="BU34" s="52">
        <v>0</v>
      </c>
      <c r="BV34" s="52">
        <v>0</v>
      </c>
    </row>
    <row r="35" spans="1:74" s="52" customFormat="1" x14ac:dyDescent="0.2">
      <c r="A35" s="52">
        <v>272043</v>
      </c>
      <c r="B35" s="52" t="s">
        <v>175</v>
      </c>
      <c r="C35" s="52" t="s">
        <v>468</v>
      </c>
      <c r="D35" s="52">
        <v>2</v>
      </c>
      <c r="E35" s="52">
        <v>4.0690932025798103</v>
      </c>
      <c r="F35" s="52">
        <v>49.507300631387601</v>
      </c>
      <c r="G35" s="52">
        <v>0</v>
      </c>
      <c r="H35" s="52">
        <v>0</v>
      </c>
      <c r="I35" s="52">
        <v>0</v>
      </c>
      <c r="J35" s="52">
        <v>1</v>
      </c>
      <c r="K35" s="52">
        <v>0</v>
      </c>
      <c r="L35" s="52">
        <v>0</v>
      </c>
      <c r="M35" s="52">
        <v>1</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1</v>
      </c>
      <c r="AR35" s="52">
        <v>1</v>
      </c>
      <c r="AS35" s="52">
        <v>0</v>
      </c>
      <c r="AT35" s="52">
        <v>0</v>
      </c>
      <c r="AU35" s="52">
        <v>0</v>
      </c>
      <c r="AV35" s="52">
        <v>0</v>
      </c>
      <c r="AW35" s="52">
        <v>0</v>
      </c>
      <c r="AX35" s="52">
        <v>0</v>
      </c>
      <c r="AY35" s="52">
        <v>0</v>
      </c>
      <c r="AZ35" s="52">
        <v>0</v>
      </c>
      <c r="BA35" s="52">
        <v>0</v>
      </c>
      <c r="BB35" s="52">
        <v>0</v>
      </c>
      <c r="BC35" s="52">
        <v>0</v>
      </c>
      <c r="BD35" s="52">
        <v>0</v>
      </c>
      <c r="BE35" s="52">
        <v>0</v>
      </c>
      <c r="BF35" s="52">
        <v>0</v>
      </c>
      <c r="BG35" s="52">
        <v>0</v>
      </c>
      <c r="BH35" s="52">
        <v>1</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272051</v>
      </c>
      <c r="B36" s="52" t="s">
        <v>176</v>
      </c>
      <c r="C36" s="52" t="s">
        <v>468</v>
      </c>
      <c r="D36" s="52">
        <v>1</v>
      </c>
      <c r="E36" s="52">
        <v>0.54921517151989796</v>
      </c>
      <c r="F36" s="52">
        <v>6.6821179201587597</v>
      </c>
      <c r="G36" s="52">
        <v>0</v>
      </c>
      <c r="H36" s="52">
        <v>1</v>
      </c>
      <c r="I36" s="52">
        <v>0</v>
      </c>
      <c r="J36" s="52">
        <v>0</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0</v>
      </c>
      <c r="AZ36" s="52">
        <v>0</v>
      </c>
      <c r="BA36" s="52">
        <v>0</v>
      </c>
      <c r="BB36" s="52">
        <v>1</v>
      </c>
      <c r="BC36" s="52">
        <v>0</v>
      </c>
      <c r="BD36" s="52">
        <v>0</v>
      </c>
      <c r="BE36" s="52">
        <v>0</v>
      </c>
      <c r="BF36" s="52">
        <v>0</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272078</v>
      </c>
      <c r="B37" s="52" t="s">
        <v>177</v>
      </c>
      <c r="C37" s="52" t="s">
        <v>468</v>
      </c>
      <c r="D37" s="52">
        <v>3</v>
      </c>
      <c r="E37" s="52">
        <v>1.8045872608169999</v>
      </c>
      <c r="F37" s="52">
        <v>21.955811673273502</v>
      </c>
      <c r="G37" s="52">
        <v>0</v>
      </c>
      <c r="H37" s="52">
        <v>1</v>
      </c>
      <c r="I37" s="52">
        <v>0</v>
      </c>
      <c r="J37" s="52">
        <v>0</v>
      </c>
      <c r="K37" s="52">
        <v>0</v>
      </c>
      <c r="L37" s="52">
        <v>0</v>
      </c>
      <c r="M37" s="52">
        <v>1</v>
      </c>
      <c r="N37" s="52">
        <v>1</v>
      </c>
      <c r="O37" s="52">
        <v>0</v>
      </c>
      <c r="P37" s="52">
        <v>1</v>
      </c>
      <c r="Q37" s="52">
        <v>2</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1</v>
      </c>
      <c r="AT37" s="52">
        <v>0</v>
      </c>
      <c r="AU37" s="52">
        <v>0</v>
      </c>
      <c r="AV37" s="52">
        <v>0</v>
      </c>
      <c r="AW37" s="52">
        <v>0</v>
      </c>
      <c r="AX37" s="52">
        <v>1</v>
      </c>
      <c r="AY37" s="52">
        <v>0</v>
      </c>
      <c r="AZ37" s="52">
        <v>1</v>
      </c>
      <c r="BA37" s="52">
        <v>0</v>
      </c>
      <c r="BB37" s="52">
        <v>0</v>
      </c>
      <c r="BC37" s="52">
        <v>0</v>
      </c>
      <c r="BD37" s="52">
        <v>0</v>
      </c>
      <c r="BE37" s="52">
        <v>2</v>
      </c>
      <c r="BF37" s="52">
        <v>0</v>
      </c>
      <c r="BG37" s="52">
        <v>0</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272086</v>
      </c>
      <c r="B38" s="52" t="s">
        <v>178</v>
      </c>
      <c r="C38" s="52" t="s">
        <v>468</v>
      </c>
      <c r="D38" s="52">
        <v>1</v>
      </c>
      <c r="E38" s="52">
        <v>2.4925845609312298</v>
      </c>
      <c r="F38" s="52">
        <v>30.326445491329999</v>
      </c>
      <c r="G38" s="52">
        <v>0</v>
      </c>
      <c r="H38" s="52">
        <v>0</v>
      </c>
      <c r="I38" s="52">
        <v>1</v>
      </c>
      <c r="J38" s="52">
        <v>0</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1</v>
      </c>
      <c r="AY38" s="52">
        <v>0</v>
      </c>
      <c r="AZ38" s="52">
        <v>0</v>
      </c>
      <c r="BA38" s="52">
        <v>0</v>
      </c>
      <c r="BB38" s="52">
        <v>0</v>
      </c>
      <c r="BC38" s="52">
        <v>0</v>
      </c>
      <c r="BD38" s="52">
        <v>0</v>
      </c>
      <c r="BE38" s="52">
        <v>0</v>
      </c>
      <c r="BF38" s="52">
        <v>0</v>
      </c>
      <c r="BG38" s="52">
        <v>1</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272094</v>
      </c>
      <c r="B39" s="52" t="s">
        <v>179</v>
      </c>
      <c r="C39" s="52" t="s">
        <v>468</v>
      </c>
      <c r="D39" s="52">
        <v>1</v>
      </c>
      <c r="E39" s="52">
        <v>1.45188454614089</v>
      </c>
      <c r="F39" s="52">
        <v>17.664595311380801</v>
      </c>
      <c r="G39" s="52">
        <v>0</v>
      </c>
      <c r="H39" s="52">
        <v>0</v>
      </c>
      <c r="I39" s="52">
        <v>0</v>
      </c>
      <c r="J39" s="52">
        <v>0</v>
      </c>
      <c r="K39" s="52">
        <v>0</v>
      </c>
      <c r="L39" s="52">
        <v>0</v>
      </c>
      <c r="M39" s="52">
        <v>1</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1</v>
      </c>
      <c r="AT39" s="52">
        <v>0</v>
      </c>
      <c r="AU39" s="52">
        <v>0</v>
      </c>
      <c r="AV39" s="52">
        <v>0</v>
      </c>
      <c r="AW39" s="52">
        <v>0</v>
      </c>
      <c r="AX39" s="52">
        <v>0</v>
      </c>
      <c r="AY39" s="52">
        <v>0</v>
      </c>
      <c r="AZ39" s="52">
        <v>0</v>
      </c>
      <c r="BA39" s="52">
        <v>0</v>
      </c>
      <c r="BB39" s="52">
        <v>0</v>
      </c>
      <c r="BC39" s="52">
        <v>0</v>
      </c>
      <c r="BD39" s="52">
        <v>0</v>
      </c>
      <c r="BE39" s="52">
        <v>0</v>
      </c>
      <c r="BF39" s="52">
        <v>0</v>
      </c>
      <c r="BG39" s="52">
        <v>0</v>
      </c>
      <c r="BH39" s="52">
        <v>1</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272108</v>
      </c>
      <c r="B40" s="52" t="s">
        <v>180</v>
      </c>
      <c r="C40" s="52" t="s">
        <v>468</v>
      </c>
      <c r="D40" s="52">
        <v>3</v>
      </c>
      <c r="E40" s="52">
        <v>1.5810693298901199</v>
      </c>
      <c r="F40" s="52">
        <v>19.236343513663101</v>
      </c>
      <c r="G40" s="52">
        <v>0</v>
      </c>
      <c r="H40" s="52">
        <v>1</v>
      </c>
      <c r="I40" s="52">
        <v>0</v>
      </c>
      <c r="J40" s="52">
        <v>1</v>
      </c>
      <c r="K40" s="52">
        <v>0</v>
      </c>
      <c r="L40" s="52">
        <v>0</v>
      </c>
      <c r="M40" s="52">
        <v>1</v>
      </c>
      <c r="N40" s="52">
        <v>0</v>
      </c>
      <c r="O40" s="52">
        <v>0</v>
      </c>
      <c r="P40" s="52">
        <v>3</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1</v>
      </c>
      <c r="AW40" s="52">
        <v>1</v>
      </c>
      <c r="AX40" s="52">
        <v>0</v>
      </c>
      <c r="AY40" s="52">
        <v>1</v>
      </c>
      <c r="AZ40" s="52">
        <v>0</v>
      </c>
      <c r="BA40" s="52">
        <v>0</v>
      </c>
      <c r="BB40" s="52">
        <v>0</v>
      </c>
      <c r="BC40" s="52">
        <v>1</v>
      </c>
      <c r="BD40" s="52">
        <v>1</v>
      </c>
      <c r="BE40" s="52">
        <v>0</v>
      </c>
      <c r="BF40" s="52">
        <v>0</v>
      </c>
      <c r="BG40" s="52">
        <v>0</v>
      </c>
      <c r="BH40" s="52">
        <v>0</v>
      </c>
      <c r="BI40" s="52">
        <v>1</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272116</v>
      </c>
      <c r="B41" s="52" t="s">
        <v>181</v>
      </c>
      <c r="C41" s="52" t="s">
        <v>468</v>
      </c>
      <c r="D41" s="52">
        <v>2</v>
      </c>
      <c r="E41" s="52">
        <v>1.4548734623806101</v>
      </c>
      <c r="F41" s="52">
        <v>17.700960458964101</v>
      </c>
      <c r="G41" s="52">
        <v>0</v>
      </c>
      <c r="H41" s="52">
        <v>0</v>
      </c>
      <c r="I41" s="52">
        <v>1</v>
      </c>
      <c r="J41" s="52">
        <v>0</v>
      </c>
      <c r="K41" s="52">
        <v>0</v>
      </c>
      <c r="L41" s="52">
        <v>0</v>
      </c>
      <c r="M41" s="52">
        <v>0</v>
      </c>
      <c r="N41" s="52">
        <v>1</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1</v>
      </c>
      <c r="AT41" s="52">
        <v>0</v>
      </c>
      <c r="AU41" s="52">
        <v>0</v>
      </c>
      <c r="AV41" s="52">
        <v>0</v>
      </c>
      <c r="AW41" s="52">
        <v>0</v>
      </c>
      <c r="AX41" s="52">
        <v>0</v>
      </c>
      <c r="AY41" s="52">
        <v>0</v>
      </c>
      <c r="AZ41" s="52">
        <v>0</v>
      </c>
      <c r="BA41" s="52">
        <v>0</v>
      </c>
      <c r="BB41" s="52">
        <v>1</v>
      </c>
      <c r="BC41" s="52">
        <v>1</v>
      </c>
      <c r="BD41" s="52">
        <v>0</v>
      </c>
      <c r="BE41" s="52">
        <v>0</v>
      </c>
      <c r="BF41" s="52">
        <v>0</v>
      </c>
      <c r="BG41" s="52">
        <v>0</v>
      </c>
      <c r="BH41" s="52">
        <v>1</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272124</v>
      </c>
      <c r="B42" s="52" t="s">
        <v>182</v>
      </c>
      <c r="C42" s="52" t="s">
        <v>468</v>
      </c>
      <c r="D42" s="52">
        <v>2</v>
      </c>
      <c r="E42" s="52">
        <v>1.5999360025599001</v>
      </c>
      <c r="F42" s="52">
        <v>19.465888031145401</v>
      </c>
      <c r="G42" s="52">
        <v>0</v>
      </c>
      <c r="H42" s="52">
        <v>0</v>
      </c>
      <c r="I42" s="52">
        <v>1</v>
      </c>
      <c r="J42" s="52">
        <v>0</v>
      </c>
      <c r="K42" s="52">
        <v>0</v>
      </c>
      <c r="L42" s="52">
        <v>0</v>
      </c>
      <c r="M42" s="52">
        <v>1</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1</v>
      </c>
      <c r="AT42" s="52">
        <v>0</v>
      </c>
      <c r="AU42" s="52">
        <v>0</v>
      </c>
      <c r="AV42" s="52">
        <v>0</v>
      </c>
      <c r="AW42" s="52">
        <v>0</v>
      </c>
      <c r="AX42" s="52">
        <v>0</v>
      </c>
      <c r="AY42" s="52">
        <v>0</v>
      </c>
      <c r="AZ42" s="52">
        <v>0</v>
      </c>
      <c r="BA42" s="52">
        <v>0</v>
      </c>
      <c r="BB42" s="52">
        <v>1</v>
      </c>
      <c r="BC42" s="52">
        <v>0</v>
      </c>
      <c r="BD42" s="52">
        <v>0</v>
      </c>
      <c r="BE42" s="52">
        <v>0</v>
      </c>
      <c r="BF42" s="52">
        <v>0</v>
      </c>
      <c r="BG42" s="52">
        <v>0</v>
      </c>
      <c r="BH42" s="52">
        <v>1</v>
      </c>
      <c r="BI42" s="52">
        <v>1</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272132</v>
      </c>
      <c r="B43" s="52" t="s">
        <v>183</v>
      </c>
      <c r="C43" s="52" t="s">
        <v>468</v>
      </c>
      <c r="D43" s="52">
        <v>1</v>
      </c>
      <c r="E43" s="52">
        <v>2.1125570390400501</v>
      </c>
      <c r="F43" s="52">
        <v>25.702777308320702</v>
      </c>
      <c r="G43" s="52">
        <v>1</v>
      </c>
      <c r="H43" s="52">
        <v>0</v>
      </c>
      <c r="I43" s="52">
        <v>0</v>
      </c>
      <c r="J43" s="52">
        <v>0</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1</v>
      </c>
      <c r="AW43" s="52">
        <v>0</v>
      </c>
      <c r="AX43" s="52">
        <v>0</v>
      </c>
      <c r="AY43" s="52">
        <v>0</v>
      </c>
      <c r="AZ43" s="52">
        <v>0</v>
      </c>
      <c r="BA43" s="52">
        <v>0</v>
      </c>
      <c r="BB43" s="52">
        <v>0</v>
      </c>
      <c r="BC43" s="52">
        <v>0</v>
      </c>
      <c r="BD43" s="52">
        <v>0</v>
      </c>
      <c r="BE43" s="52">
        <v>0</v>
      </c>
      <c r="BF43" s="52">
        <v>0</v>
      </c>
      <c r="BG43" s="52">
        <v>1</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272141</v>
      </c>
      <c r="B44" s="52" t="s">
        <v>272</v>
      </c>
      <c r="C44" s="52" t="s">
        <v>468</v>
      </c>
      <c r="D44" s="52">
        <v>2</v>
      </c>
      <c r="E44" s="52">
        <v>3.9237998077338099</v>
      </c>
      <c r="F44" s="52">
        <v>47.739564327427999</v>
      </c>
      <c r="G44" s="52">
        <v>0</v>
      </c>
      <c r="H44" s="52">
        <v>0</v>
      </c>
      <c r="I44" s="52">
        <v>0</v>
      </c>
      <c r="J44" s="52">
        <v>0</v>
      </c>
      <c r="K44" s="52">
        <v>1</v>
      </c>
      <c r="L44" s="52">
        <v>0</v>
      </c>
      <c r="M44" s="52">
        <v>1</v>
      </c>
      <c r="N44" s="52">
        <v>0</v>
      </c>
      <c r="O44" s="52">
        <v>0</v>
      </c>
      <c r="P44" s="52">
        <v>1</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0</v>
      </c>
      <c r="AZ44" s="52">
        <v>0</v>
      </c>
      <c r="BA44" s="52">
        <v>0</v>
      </c>
      <c r="BB44" s="52">
        <v>2</v>
      </c>
      <c r="BC44" s="52">
        <v>0</v>
      </c>
      <c r="BD44" s="52">
        <v>0</v>
      </c>
      <c r="BE44" s="52">
        <v>0</v>
      </c>
      <c r="BF44" s="52">
        <v>0</v>
      </c>
      <c r="BG44" s="52">
        <v>2</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272159</v>
      </c>
      <c r="B45" s="52" t="s">
        <v>184</v>
      </c>
      <c r="C45" s="52" t="s">
        <v>468</v>
      </c>
      <c r="D45" s="52">
        <v>3</v>
      </c>
      <c r="E45" s="52">
        <v>2.7337093702444801</v>
      </c>
      <c r="F45" s="52">
        <v>33.260130671307898</v>
      </c>
      <c r="G45" s="52">
        <v>0</v>
      </c>
      <c r="H45" s="52">
        <v>0</v>
      </c>
      <c r="I45" s="52">
        <v>0</v>
      </c>
      <c r="J45" s="52">
        <v>1</v>
      </c>
      <c r="K45" s="52">
        <v>1</v>
      </c>
      <c r="L45" s="52">
        <v>0</v>
      </c>
      <c r="M45" s="52">
        <v>1</v>
      </c>
      <c r="N45" s="52">
        <v>0</v>
      </c>
      <c r="O45" s="52">
        <v>0</v>
      </c>
      <c r="P45" s="52">
        <v>1</v>
      </c>
      <c r="Q45" s="52">
        <v>2</v>
      </c>
      <c r="R45" s="52">
        <v>0</v>
      </c>
      <c r="S45" s="52">
        <v>2</v>
      </c>
      <c r="T45" s="52">
        <v>1</v>
      </c>
      <c r="U45" s="52">
        <v>0</v>
      </c>
      <c r="V45" s="52">
        <v>1</v>
      </c>
      <c r="W45" s="52">
        <v>0</v>
      </c>
      <c r="X45" s="52">
        <v>0</v>
      </c>
      <c r="Y45" s="52">
        <v>1</v>
      </c>
      <c r="Z45" s="52">
        <v>0</v>
      </c>
      <c r="AA45" s="52">
        <v>0</v>
      </c>
      <c r="AB45" s="52">
        <v>2</v>
      </c>
      <c r="AC45" s="52">
        <v>0</v>
      </c>
      <c r="AD45" s="52">
        <v>0</v>
      </c>
      <c r="AE45" s="52">
        <v>0</v>
      </c>
      <c r="AF45" s="52">
        <v>1</v>
      </c>
      <c r="AG45" s="52">
        <v>0</v>
      </c>
      <c r="AH45" s="52">
        <v>0</v>
      </c>
      <c r="AI45" s="52">
        <v>2</v>
      </c>
      <c r="AJ45" s="52">
        <v>0</v>
      </c>
      <c r="AK45" s="52">
        <v>0</v>
      </c>
      <c r="AL45" s="52">
        <v>1</v>
      </c>
      <c r="AM45" s="52">
        <v>0</v>
      </c>
      <c r="AN45" s="52">
        <v>0</v>
      </c>
      <c r="AO45" s="52">
        <v>0</v>
      </c>
      <c r="AP45" s="52">
        <v>0</v>
      </c>
      <c r="AQ45" s="52">
        <v>0</v>
      </c>
      <c r="AR45" s="52">
        <v>0</v>
      </c>
      <c r="AS45" s="52">
        <v>1</v>
      </c>
      <c r="AT45" s="52">
        <v>0</v>
      </c>
      <c r="AU45" s="52">
        <v>0</v>
      </c>
      <c r="AV45" s="52">
        <v>0</v>
      </c>
      <c r="AW45" s="52">
        <v>0</v>
      </c>
      <c r="AX45" s="52">
        <v>1</v>
      </c>
      <c r="AY45" s="52">
        <v>0</v>
      </c>
      <c r="AZ45" s="52">
        <v>0</v>
      </c>
      <c r="BA45" s="52">
        <v>0</v>
      </c>
      <c r="BB45" s="52">
        <v>1</v>
      </c>
      <c r="BC45" s="52">
        <v>0</v>
      </c>
      <c r="BD45" s="52">
        <v>1</v>
      </c>
      <c r="BE45" s="52">
        <v>1</v>
      </c>
      <c r="BF45" s="52">
        <v>1</v>
      </c>
      <c r="BG45" s="52">
        <v>0</v>
      </c>
      <c r="BH45" s="52">
        <v>0</v>
      </c>
      <c r="BI45" s="52">
        <v>0</v>
      </c>
      <c r="BJ45" s="52">
        <v>0</v>
      </c>
      <c r="BK45" s="52">
        <v>1</v>
      </c>
      <c r="BL45" s="52">
        <v>1</v>
      </c>
      <c r="BM45" s="52">
        <v>2</v>
      </c>
      <c r="BN45" s="52">
        <v>1</v>
      </c>
      <c r="BO45" s="52">
        <v>0</v>
      </c>
      <c r="BP45" s="52">
        <v>0</v>
      </c>
      <c r="BQ45" s="52">
        <v>0</v>
      </c>
      <c r="BR45" s="52">
        <v>0</v>
      </c>
      <c r="BS45" s="52">
        <v>0</v>
      </c>
      <c r="BT45" s="52">
        <v>3</v>
      </c>
      <c r="BU45" s="52">
        <v>0</v>
      </c>
      <c r="BV45" s="52">
        <v>0</v>
      </c>
    </row>
    <row r="46" spans="1:74" s="52" customFormat="1" x14ac:dyDescent="0.2">
      <c r="A46" s="52">
        <v>272175</v>
      </c>
      <c r="B46" s="52" t="s">
        <v>186</v>
      </c>
      <c r="C46" s="52" t="s">
        <v>468</v>
      </c>
      <c r="D46" s="52">
        <v>3</v>
      </c>
      <c r="E46" s="52">
        <v>5.3356098602070201</v>
      </c>
      <c r="F46" s="52">
        <v>64.916586632518801</v>
      </c>
      <c r="G46" s="52">
        <v>0</v>
      </c>
      <c r="H46" s="52">
        <v>0</v>
      </c>
      <c r="I46" s="52">
        <v>0</v>
      </c>
      <c r="J46" s="52">
        <v>1</v>
      </c>
      <c r="K46" s="52">
        <v>2</v>
      </c>
      <c r="L46" s="52">
        <v>0</v>
      </c>
      <c r="M46" s="52">
        <v>0</v>
      </c>
      <c r="N46" s="52">
        <v>0</v>
      </c>
      <c r="O46" s="52">
        <v>0</v>
      </c>
      <c r="P46" s="52">
        <v>2</v>
      </c>
      <c r="Q46" s="52">
        <v>1</v>
      </c>
      <c r="R46" s="52">
        <v>0</v>
      </c>
      <c r="S46" s="52">
        <v>2</v>
      </c>
      <c r="T46" s="52">
        <v>1</v>
      </c>
      <c r="U46" s="52">
        <v>0</v>
      </c>
      <c r="V46" s="52">
        <v>1</v>
      </c>
      <c r="W46" s="52">
        <v>0</v>
      </c>
      <c r="X46" s="52">
        <v>1</v>
      </c>
      <c r="Y46" s="52">
        <v>0</v>
      </c>
      <c r="Z46" s="52">
        <v>0</v>
      </c>
      <c r="AA46" s="52">
        <v>0</v>
      </c>
      <c r="AB46" s="52">
        <v>1</v>
      </c>
      <c r="AC46" s="52">
        <v>0</v>
      </c>
      <c r="AD46" s="52">
        <v>1</v>
      </c>
      <c r="AE46" s="52">
        <v>0</v>
      </c>
      <c r="AF46" s="52">
        <v>0</v>
      </c>
      <c r="AG46" s="52">
        <v>1</v>
      </c>
      <c r="AH46" s="52">
        <v>0</v>
      </c>
      <c r="AI46" s="52">
        <v>2</v>
      </c>
      <c r="AJ46" s="52">
        <v>0</v>
      </c>
      <c r="AK46" s="52">
        <v>1</v>
      </c>
      <c r="AL46" s="52">
        <v>0</v>
      </c>
      <c r="AM46" s="52">
        <v>0</v>
      </c>
      <c r="AN46" s="52">
        <v>0</v>
      </c>
      <c r="AO46" s="52">
        <v>0</v>
      </c>
      <c r="AP46" s="52">
        <v>0</v>
      </c>
      <c r="AQ46" s="52">
        <v>0</v>
      </c>
      <c r="AR46" s="52">
        <v>1</v>
      </c>
      <c r="AS46" s="52">
        <v>1</v>
      </c>
      <c r="AT46" s="52">
        <v>0</v>
      </c>
      <c r="AU46" s="52">
        <v>0</v>
      </c>
      <c r="AV46" s="52">
        <v>0</v>
      </c>
      <c r="AW46" s="52">
        <v>0</v>
      </c>
      <c r="AX46" s="52">
        <v>0</v>
      </c>
      <c r="AY46" s="52">
        <v>1</v>
      </c>
      <c r="AZ46" s="52">
        <v>0</v>
      </c>
      <c r="BA46" s="52">
        <v>0</v>
      </c>
      <c r="BB46" s="52">
        <v>0</v>
      </c>
      <c r="BC46" s="52">
        <v>0</v>
      </c>
      <c r="BD46" s="52">
        <v>0</v>
      </c>
      <c r="BE46" s="52">
        <v>0</v>
      </c>
      <c r="BF46" s="52">
        <v>0</v>
      </c>
      <c r="BG46" s="52">
        <v>3</v>
      </c>
      <c r="BH46" s="52">
        <v>0</v>
      </c>
      <c r="BI46" s="52">
        <v>0</v>
      </c>
      <c r="BJ46" s="52">
        <v>0</v>
      </c>
      <c r="BK46" s="52">
        <v>2</v>
      </c>
      <c r="BL46" s="52">
        <v>1</v>
      </c>
      <c r="BM46" s="52">
        <v>2</v>
      </c>
      <c r="BN46" s="52">
        <v>1</v>
      </c>
      <c r="BO46" s="52">
        <v>0</v>
      </c>
      <c r="BP46" s="52">
        <v>0</v>
      </c>
      <c r="BQ46" s="52">
        <v>0</v>
      </c>
      <c r="BR46" s="52">
        <v>0</v>
      </c>
      <c r="BS46" s="52">
        <v>2</v>
      </c>
      <c r="BT46" s="52">
        <v>1</v>
      </c>
      <c r="BU46" s="52">
        <v>0</v>
      </c>
      <c r="BV46" s="52">
        <v>0</v>
      </c>
    </row>
    <row r="47" spans="1:74" s="52" customFormat="1" x14ac:dyDescent="0.2">
      <c r="A47" s="52">
        <v>272183</v>
      </c>
      <c r="B47" s="52" t="s">
        <v>187</v>
      </c>
      <c r="C47" s="52" t="s">
        <v>468</v>
      </c>
      <c r="D47" s="52">
        <v>1</v>
      </c>
      <c r="E47" s="52">
        <v>1.7508841965192401</v>
      </c>
      <c r="F47" s="52">
        <v>21.3024243909841</v>
      </c>
      <c r="G47" s="52">
        <v>0</v>
      </c>
      <c r="H47" s="52">
        <v>0</v>
      </c>
      <c r="I47" s="52">
        <v>0</v>
      </c>
      <c r="J47" s="52">
        <v>0</v>
      </c>
      <c r="K47" s="52">
        <v>1</v>
      </c>
      <c r="L47" s="52">
        <v>0</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0</v>
      </c>
      <c r="BA47" s="52">
        <v>0</v>
      </c>
      <c r="BB47" s="52">
        <v>1</v>
      </c>
      <c r="BC47" s="52">
        <v>1</v>
      </c>
      <c r="BD47" s="52">
        <v>0</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x14ac:dyDescent="0.2">
      <c r="A48">
        <v>272205</v>
      </c>
      <c r="B48" t="s">
        <v>188</v>
      </c>
      <c r="C48" t="s">
        <v>468</v>
      </c>
      <c r="D48">
        <v>3</v>
      </c>
      <c r="E48">
        <v>4.5045045045045002</v>
      </c>
      <c r="F48">
        <v>54.804804804804803</v>
      </c>
      <c r="G48">
        <v>0</v>
      </c>
      <c r="H48">
        <v>0</v>
      </c>
      <c r="I48">
        <v>2</v>
      </c>
      <c r="J48">
        <v>0</v>
      </c>
      <c r="K48">
        <v>1</v>
      </c>
      <c r="L48">
        <v>0</v>
      </c>
      <c r="M48">
        <v>0</v>
      </c>
      <c r="N48">
        <v>0</v>
      </c>
      <c r="O48">
        <v>0</v>
      </c>
      <c r="P48">
        <v>2</v>
      </c>
      <c r="Q48">
        <v>1</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v>0</v>
      </c>
      <c r="AQ48">
        <v>0</v>
      </c>
      <c r="AR48">
        <v>0</v>
      </c>
      <c r="AS48">
        <v>0</v>
      </c>
      <c r="AT48">
        <v>1</v>
      </c>
      <c r="AU48">
        <v>0</v>
      </c>
      <c r="AV48">
        <v>0</v>
      </c>
      <c r="AW48">
        <v>0</v>
      </c>
      <c r="AX48">
        <v>0</v>
      </c>
      <c r="AY48">
        <v>0</v>
      </c>
      <c r="AZ48">
        <v>0</v>
      </c>
      <c r="BA48">
        <v>1</v>
      </c>
      <c r="BB48">
        <v>1</v>
      </c>
      <c r="BC48">
        <v>0</v>
      </c>
      <c r="BD48">
        <v>2</v>
      </c>
      <c r="BE48">
        <v>0</v>
      </c>
      <c r="BF48">
        <v>0</v>
      </c>
      <c r="BG48">
        <v>0</v>
      </c>
      <c r="BH48">
        <v>0</v>
      </c>
      <c r="BI48">
        <v>1</v>
      </c>
      <c r="BJ48">
        <v>0</v>
      </c>
      <c r="BK48" t="s">
        <v>170</v>
      </c>
      <c r="BL48" t="s">
        <v>170</v>
      </c>
      <c r="BM48" t="s">
        <v>170</v>
      </c>
      <c r="BN48" t="s">
        <v>170</v>
      </c>
      <c r="BO48" t="s">
        <v>170</v>
      </c>
      <c r="BP48" t="s">
        <v>170</v>
      </c>
      <c r="BQ48" t="s">
        <v>170</v>
      </c>
      <c r="BR48" t="s">
        <v>170</v>
      </c>
      <c r="BS48" t="s">
        <v>170</v>
      </c>
      <c r="BT48" t="s">
        <v>170</v>
      </c>
      <c r="BU48" t="s">
        <v>170</v>
      </c>
      <c r="BV48">
        <v>0</v>
      </c>
    </row>
    <row r="49" spans="1:74" x14ac:dyDescent="0.2">
      <c r="A49">
        <v>272248</v>
      </c>
      <c r="B49" t="s">
        <v>190</v>
      </c>
      <c r="C49" t="s">
        <v>468</v>
      </c>
      <c r="D49">
        <v>2</v>
      </c>
      <c r="E49">
        <v>4.6836213760479604</v>
      </c>
      <c r="F49">
        <v>56.984060075250198</v>
      </c>
      <c r="G49">
        <v>0</v>
      </c>
      <c r="H49">
        <v>0</v>
      </c>
      <c r="I49">
        <v>1</v>
      </c>
      <c r="J49">
        <v>1</v>
      </c>
      <c r="K49">
        <v>0</v>
      </c>
      <c r="L49">
        <v>0</v>
      </c>
      <c r="M49">
        <v>0</v>
      </c>
      <c r="N49">
        <v>0</v>
      </c>
      <c r="O49">
        <v>0</v>
      </c>
      <c r="P49">
        <v>1</v>
      </c>
      <c r="Q49">
        <v>1</v>
      </c>
      <c r="R49">
        <v>0</v>
      </c>
      <c r="S49" t="s">
        <v>170</v>
      </c>
      <c r="T49" t="s">
        <v>170</v>
      </c>
      <c r="U49" t="s">
        <v>170</v>
      </c>
      <c r="V49" t="s">
        <v>170</v>
      </c>
      <c r="W49" t="s">
        <v>170</v>
      </c>
      <c r="X49" t="s">
        <v>170</v>
      </c>
      <c r="Y49" t="s">
        <v>170</v>
      </c>
      <c r="Z49" t="s">
        <v>170</v>
      </c>
      <c r="AA49" t="s">
        <v>170</v>
      </c>
      <c r="AB49" t="s">
        <v>170</v>
      </c>
      <c r="AC49" t="s">
        <v>170</v>
      </c>
      <c r="AD49" t="s">
        <v>170</v>
      </c>
      <c r="AE49" t="s">
        <v>170</v>
      </c>
      <c r="AF49" t="s">
        <v>170</v>
      </c>
      <c r="AG49" t="s">
        <v>170</v>
      </c>
      <c r="AH49" t="s">
        <v>170</v>
      </c>
      <c r="AI49" t="s">
        <v>170</v>
      </c>
      <c r="AJ49" t="s">
        <v>170</v>
      </c>
      <c r="AK49" t="s">
        <v>170</v>
      </c>
      <c r="AL49" t="s">
        <v>170</v>
      </c>
      <c r="AM49" t="s">
        <v>170</v>
      </c>
      <c r="AN49" t="s">
        <v>170</v>
      </c>
      <c r="AO49" t="s">
        <v>170</v>
      </c>
      <c r="AP49">
        <v>0</v>
      </c>
      <c r="AQ49">
        <v>0</v>
      </c>
      <c r="AR49">
        <v>0</v>
      </c>
      <c r="AS49">
        <v>0</v>
      </c>
      <c r="AT49">
        <v>0</v>
      </c>
      <c r="AU49">
        <v>0</v>
      </c>
      <c r="AV49">
        <v>0</v>
      </c>
      <c r="AW49">
        <v>1</v>
      </c>
      <c r="AX49">
        <v>0</v>
      </c>
      <c r="AY49">
        <v>0</v>
      </c>
      <c r="AZ49">
        <v>0</v>
      </c>
      <c r="BA49">
        <v>0</v>
      </c>
      <c r="BB49">
        <v>1</v>
      </c>
      <c r="BC49">
        <v>1</v>
      </c>
      <c r="BD49">
        <v>0</v>
      </c>
      <c r="BE49">
        <v>0</v>
      </c>
      <c r="BF49">
        <v>0</v>
      </c>
      <c r="BG49">
        <v>1</v>
      </c>
      <c r="BH49">
        <v>0</v>
      </c>
      <c r="BI49">
        <v>0</v>
      </c>
      <c r="BJ49">
        <v>0</v>
      </c>
      <c r="BK49" t="s">
        <v>170</v>
      </c>
      <c r="BL49" t="s">
        <v>170</v>
      </c>
      <c r="BM49" t="s">
        <v>170</v>
      </c>
      <c r="BN49" t="s">
        <v>170</v>
      </c>
      <c r="BO49" t="s">
        <v>170</v>
      </c>
      <c r="BP49" t="s">
        <v>170</v>
      </c>
      <c r="BQ49" t="s">
        <v>170</v>
      </c>
      <c r="BR49" t="s">
        <v>170</v>
      </c>
      <c r="BS49" t="s">
        <v>170</v>
      </c>
      <c r="BT49" t="s">
        <v>170</v>
      </c>
      <c r="BU49" t="s">
        <v>170</v>
      </c>
      <c r="BV49">
        <v>0</v>
      </c>
    </row>
    <row r="50" spans="1:74" x14ac:dyDescent="0.2">
      <c r="A50">
        <v>272256</v>
      </c>
      <c r="B50" t="s">
        <v>191</v>
      </c>
      <c r="C50" t="s">
        <v>468</v>
      </c>
      <c r="D50">
        <v>1</v>
      </c>
      <c r="E50">
        <v>3.6852773171181101</v>
      </c>
      <c r="F50">
        <v>44.837540691603699</v>
      </c>
      <c r="G50">
        <v>0</v>
      </c>
      <c r="H50">
        <v>0</v>
      </c>
      <c r="I50">
        <v>0</v>
      </c>
      <c r="J50">
        <v>1</v>
      </c>
      <c r="K50">
        <v>0</v>
      </c>
      <c r="L50">
        <v>0</v>
      </c>
      <c r="M50">
        <v>0</v>
      </c>
      <c r="N50">
        <v>0</v>
      </c>
      <c r="O50">
        <v>0</v>
      </c>
      <c r="P50">
        <v>1</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v>0</v>
      </c>
      <c r="AQ50">
        <v>0</v>
      </c>
      <c r="AR50">
        <v>1</v>
      </c>
      <c r="AS50">
        <v>0</v>
      </c>
      <c r="AT50">
        <v>0</v>
      </c>
      <c r="AU50">
        <v>0</v>
      </c>
      <c r="AV50">
        <v>0</v>
      </c>
      <c r="AW50">
        <v>0</v>
      </c>
      <c r="AX50">
        <v>0</v>
      </c>
      <c r="AY50">
        <v>0</v>
      </c>
      <c r="AZ50">
        <v>0</v>
      </c>
      <c r="BA50">
        <v>0</v>
      </c>
      <c r="BB50">
        <v>0</v>
      </c>
      <c r="BC50">
        <v>0</v>
      </c>
      <c r="BD50">
        <v>0</v>
      </c>
      <c r="BE50">
        <v>0</v>
      </c>
      <c r="BF50">
        <v>0</v>
      </c>
      <c r="BG50">
        <v>1</v>
      </c>
      <c r="BH50">
        <v>0</v>
      </c>
      <c r="BI50">
        <v>0</v>
      </c>
      <c r="BJ50">
        <v>0</v>
      </c>
      <c r="BK50" t="s">
        <v>170</v>
      </c>
      <c r="BL50" t="s">
        <v>170</v>
      </c>
      <c r="BM50" t="s">
        <v>170</v>
      </c>
      <c r="BN50" t="s">
        <v>170</v>
      </c>
      <c r="BO50" t="s">
        <v>170</v>
      </c>
      <c r="BP50" t="s">
        <v>170</v>
      </c>
      <c r="BQ50" t="s">
        <v>170</v>
      </c>
      <c r="BR50" t="s">
        <v>170</v>
      </c>
      <c r="BS50" t="s">
        <v>170</v>
      </c>
      <c r="BT50" t="s">
        <v>170</v>
      </c>
      <c r="BU50" t="s">
        <v>170</v>
      </c>
      <c r="BV50">
        <v>0</v>
      </c>
    </row>
    <row r="51" spans="1:74" x14ac:dyDescent="0.2">
      <c r="A51">
        <v>272272</v>
      </c>
      <c r="B51" t="s">
        <v>193</v>
      </c>
      <c r="C51" t="s">
        <v>468</v>
      </c>
      <c r="D51">
        <v>8</v>
      </c>
      <c r="E51">
        <v>3.4274746366876898</v>
      </c>
      <c r="F51">
        <v>41.700941413033497</v>
      </c>
      <c r="G51">
        <v>0</v>
      </c>
      <c r="H51">
        <v>2</v>
      </c>
      <c r="I51">
        <v>2</v>
      </c>
      <c r="J51">
        <v>0</v>
      </c>
      <c r="K51">
        <v>4</v>
      </c>
      <c r="L51">
        <v>0</v>
      </c>
      <c r="M51">
        <v>0</v>
      </c>
      <c r="N51">
        <v>0</v>
      </c>
      <c r="O51">
        <v>0</v>
      </c>
      <c r="P51">
        <v>4</v>
      </c>
      <c r="Q51">
        <v>4</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v>0</v>
      </c>
      <c r="AQ51">
        <v>1</v>
      </c>
      <c r="AR51">
        <v>0</v>
      </c>
      <c r="AS51">
        <v>1</v>
      </c>
      <c r="AT51">
        <v>1</v>
      </c>
      <c r="AU51">
        <v>0</v>
      </c>
      <c r="AV51">
        <v>0</v>
      </c>
      <c r="AW51">
        <v>0</v>
      </c>
      <c r="AX51">
        <v>2</v>
      </c>
      <c r="AY51">
        <v>1</v>
      </c>
      <c r="AZ51">
        <v>1</v>
      </c>
      <c r="BA51">
        <v>0</v>
      </c>
      <c r="BB51">
        <v>1</v>
      </c>
      <c r="BC51">
        <v>1</v>
      </c>
      <c r="BD51">
        <v>1</v>
      </c>
      <c r="BE51">
        <v>0</v>
      </c>
      <c r="BF51">
        <v>0</v>
      </c>
      <c r="BG51">
        <v>2</v>
      </c>
      <c r="BH51">
        <v>3</v>
      </c>
      <c r="BI51">
        <v>1</v>
      </c>
      <c r="BJ51">
        <v>0</v>
      </c>
      <c r="BK51" t="s">
        <v>170</v>
      </c>
      <c r="BL51" t="s">
        <v>170</v>
      </c>
      <c r="BM51" t="s">
        <v>170</v>
      </c>
      <c r="BN51" t="s">
        <v>170</v>
      </c>
      <c r="BO51" t="s">
        <v>170</v>
      </c>
      <c r="BP51" t="s">
        <v>170</v>
      </c>
      <c r="BQ51" t="s">
        <v>170</v>
      </c>
      <c r="BR51" t="s">
        <v>170</v>
      </c>
      <c r="BS51" t="s">
        <v>170</v>
      </c>
      <c r="BT51" t="s">
        <v>170</v>
      </c>
      <c r="BU51" t="s">
        <v>170</v>
      </c>
      <c r="BV51">
        <v>0</v>
      </c>
    </row>
    <row r="52" spans="1:74" x14ac:dyDescent="0.2">
      <c r="A52">
        <v>272281</v>
      </c>
      <c r="B52" t="s">
        <v>194</v>
      </c>
      <c r="C52" t="s">
        <v>468</v>
      </c>
      <c r="D52">
        <v>3</v>
      </c>
      <c r="E52">
        <v>10.416304989410101</v>
      </c>
      <c r="F52">
        <v>126.731710704489</v>
      </c>
      <c r="G52">
        <v>0</v>
      </c>
      <c r="H52">
        <v>2</v>
      </c>
      <c r="I52">
        <v>0</v>
      </c>
      <c r="J52">
        <v>0</v>
      </c>
      <c r="K52">
        <v>0</v>
      </c>
      <c r="L52">
        <v>0</v>
      </c>
      <c r="M52">
        <v>0</v>
      </c>
      <c r="N52">
        <v>1</v>
      </c>
      <c r="O52">
        <v>0</v>
      </c>
      <c r="P52">
        <v>2</v>
      </c>
      <c r="Q52">
        <v>1</v>
      </c>
      <c r="R52">
        <v>0</v>
      </c>
      <c r="S52">
        <v>1</v>
      </c>
      <c r="T52">
        <v>2</v>
      </c>
      <c r="U52">
        <v>1</v>
      </c>
      <c r="V52">
        <v>1</v>
      </c>
      <c r="W52">
        <v>0</v>
      </c>
      <c r="X52">
        <v>0</v>
      </c>
      <c r="Y52">
        <v>1</v>
      </c>
      <c r="Z52">
        <v>0</v>
      </c>
      <c r="AA52">
        <v>0</v>
      </c>
      <c r="AB52">
        <v>2</v>
      </c>
      <c r="AC52">
        <v>0</v>
      </c>
      <c r="AD52">
        <v>0</v>
      </c>
      <c r="AE52">
        <v>1</v>
      </c>
      <c r="AF52">
        <v>0</v>
      </c>
      <c r="AG52">
        <v>0</v>
      </c>
      <c r="AH52">
        <v>0</v>
      </c>
      <c r="AI52">
        <v>2</v>
      </c>
      <c r="AJ52">
        <v>0</v>
      </c>
      <c r="AK52">
        <v>0</v>
      </c>
      <c r="AL52">
        <v>1</v>
      </c>
      <c r="AM52">
        <v>0</v>
      </c>
      <c r="AN52">
        <v>0</v>
      </c>
      <c r="AO52">
        <v>0</v>
      </c>
      <c r="AP52">
        <v>0</v>
      </c>
      <c r="AQ52">
        <v>0</v>
      </c>
      <c r="AR52">
        <v>0</v>
      </c>
      <c r="AS52">
        <v>0</v>
      </c>
      <c r="AT52">
        <v>1</v>
      </c>
      <c r="AU52">
        <v>0</v>
      </c>
      <c r="AV52">
        <v>0</v>
      </c>
      <c r="AW52">
        <v>0</v>
      </c>
      <c r="AX52">
        <v>1</v>
      </c>
      <c r="AY52">
        <v>0</v>
      </c>
      <c r="AZ52">
        <v>0</v>
      </c>
      <c r="BA52">
        <v>0</v>
      </c>
      <c r="BB52">
        <v>1</v>
      </c>
      <c r="BC52">
        <v>0</v>
      </c>
      <c r="BD52">
        <v>0</v>
      </c>
      <c r="BE52">
        <v>1</v>
      </c>
      <c r="BF52">
        <v>0</v>
      </c>
      <c r="BG52">
        <v>0</v>
      </c>
      <c r="BH52">
        <v>2</v>
      </c>
      <c r="BI52">
        <v>0</v>
      </c>
      <c r="BJ52">
        <v>0</v>
      </c>
      <c r="BK52">
        <v>0</v>
      </c>
      <c r="BL52">
        <v>3</v>
      </c>
      <c r="BM52">
        <v>0</v>
      </c>
      <c r="BN52">
        <v>0</v>
      </c>
      <c r="BO52">
        <v>0</v>
      </c>
      <c r="BP52">
        <v>2</v>
      </c>
      <c r="BQ52">
        <v>0</v>
      </c>
      <c r="BR52">
        <v>0</v>
      </c>
      <c r="BS52">
        <v>0</v>
      </c>
      <c r="BT52">
        <v>3</v>
      </c>
      <c r="BU52">
        <v>0</v>
      </c>
      <c r="BV52">
        <v>0</v>
      </c>
    </row>
    <row r="53" spans="1:74" x14ac:dyDescent="0.2">
      <c r="A53">
        <v>272302</v>
      </c>
      <c r="B53" t="s">
        <v>196</v>
      </c>
      <c r="C53" t="s">
        <v>468</v>
      </c>
      <c r="D53">
        <v>1</v>
      </c>
      <c r="E53">
        <v>2.6865832034818098</v>
      </c>
      <c r="F53">
        <v>32.686762309028701</v>
      </c>
      <c r="G53">
        <v>0</v>
      </c>
      <c r="H53">
        <v>0</v>
      </c>
      <c r="I53">
        <v>0</v>
      </c>
      <c r="J53">
        <v>0</v>
      </c>
      <c r="K53">
        <v>0</v>
      </c>
      <c r="L53">
        <v>0</v>
      </c>
      <c r="M53">
        <v>0</v>
      </c>
      <c r="N53">
        <v>1</v>
      </c>
      <c r="O53">
        <v>0</v>
      </c>
      <c r="P53">
        <v>1</v>
      </c>
      <c r="Q53">
        <v>0</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v>0</v>
      </c>
      <c r="AQ53">
        <v>0</v>
      </c>
      <c r="AR53">
        <v>0</v>
      </c>
      <c r="AS53">
        <v>0</v>
      </c>
      <c r="AT53">
        <v>1</v>
      </c>
      <c r="AU53">
        <v>0</v>
      </c>
      <c r="AV53">
        <v>0</v>
      </c>
      <c r="AW53">
        <v>0</v>
      </c>
      <c r="AX53">
        <v>0</v>
      </c>
      <c r="AY53">
        <v>0</v>
      </c>
      <c r="AZ53">
        <v>0</v>
      </c>
      <c r="BA53">
        <v>0</v>
      </c>
      <c r="BB53">
        <v>0</v>
      </c>
      <c r="BC53">
        <v>0</v>
      </c>
      <c r="BD53">
        <v>0</v>
      </c>
      <c r="BE53">
        <v>0</v>
      </c>
      <c r="BF53">
        <v>0</v>
      </c>
      <c r="BG53">
        <v>1</v>
      </c>
      <c r="BH53">
        <v>0</v>
      </c>
      <c r="BI53">
        <v>0</v>
      </c>
      <c r="BJ53">
        <v>0</v>
      </c>
      <c r="BK53" t="s">
        <v>170</v>
      </c>
      <c r="BL53" t="s">
        <v>170</v>
      </c>
      <c r="BM53" t="s">
        <v>170</v>
      </c>
      <c r="BN53" t="s">
        <v>170</v>
      </c>
      <c r="BO53" t="s">
        <v>170</v>
      </c>
      <c r="BP53" t="s">
        <v>170</v>
      </c>
      <c r="BQ53" t="s">
        <v>170</v>
      </c>
      <c r="BR53" t="s">
        <v>170</v>
      </c>
      <c r="BS53" t="s">
        <v>170</v>
      </c>
      <c r="BT53" t="s">
        <v>170</v>
      </c>
      <c r="BU53" t="s">
        <v>170</v>
      </c>
      <c r="BV53">
        <v>0</v>
      </c>
    </row>
    <row r="54" spans="1:74" x14ac:dyDescent="0.2">
      <c r="A54">
        <v>272329</v>
      </c>
      <c r="B54" t="s">
        <v>198</v>
      </c>
      <c r="C54" t="s">
        <v>468</v>
      </c>
      <c r="D54">
        <v>2</v>
      </c>
      <c r="E54">
        <v>8.1393455966140298</v>
      </c>
      <c r="F54">
        <v>99.028704758803997</v>
      </c>
      <c r="G54">
        <v>0</v>
      </c>
      <c r="H54">
        <v>0</v>
      </c>
      <c r="I54">
        <v>2</v>
      </c>
      <c r="J54">
        <v>0</v>
      </c>
      <c r="K54">
        <v>0</v>
      </c>
      <c r="L54">
        <v>0</v>
      </c>
      <c r="M54">
        <v>0</v>
      </c>
      <c r="N54">
        <v>0</v>
      </c>
      <c r="O54">
        <v>0</v>
      </c>
      <c r="P54">
        <v>2</v>
      </c>
      <c r="Q54">
        <v>0</v>
      </c>
      <c r="R54">
        <v>0</v>
      </c>
      <c r="S54" t="s">
        <v>170</v>
      </c>
      <c r="T54" t="s">
        <v>170</v>
      </c>
      <c r="U54" t="s">
        <v>170</v>
      </c>
      <c r="V54" t="s">
        <v>170</v>
      </c>
      <c r="W54" t="s">
        <v>170</v>
      </c>
      <c r="X54" t="s">
        <v>170</v>
      </c>
      <c r="Y54" t="s">
        <v>170</v>
      </c>
      <c r="Z54" t="s">
        <v>170</v>
      </c>
      <c r="AA54" t="s">
        <v>170</v>
      </c>
      <c r="AB54" t="s">
        <v>170</v>
      </c>
      <c r="AC54" t="s">
        <v>170</v>
      </c>
      <c r="AD54" t="s">
        <v>170</v>
      </c>
      <c r="AE54" t="s">
        <v>170</v>
      </c>
      <c r="AF54" t="s">
        <v>170</v>
      </c>
      <c r="AG54" t="s">
        <v>170</v>
      </c>
      <c r="AH54" t="s">
        <v>170</v>
      </c>
      <c r="AI54" t="s">
        <v>170</v>
      </c>
      <c r="AJ54" t="s">
        <v>170</v>
      </c>
      <c r="AK54" t="s">
        <v>170</v>
      </c>
      <c r="AL54" t="s">
        <v>170</v>
      </c>
      <c r="AM54" t="s">
        <v>170</v>
      </c>
      <c r="AN54" t="s">
        <v>170</v>
      </c>
      <c r="AO54" t="s">
        <v>170</v>
      </c>
      <c r="AP54">
        <v>0</v>
      </c>
      <c r="AQ54">
        <v>0</v>
      </c>
      <c r="AR54">
        <v>0</v>
      </c>
      <c r="AS54">
        <v>0</v>
      </c>
      <c r="AT54">
        <v>0</v>
      </c>
      <c r="AU54">
        <v>1</v>
      </c>
      <c r="AV54">
        <v>0</v>
      </c>
      <c r="AW54">
        <v>1</v>
      </c>
      <c r="AX54">
        <v>0</v>
      </c>
      <c r="AY54">
        <v>0</v>
      </c>
      <c r="AZ54">
        <v>0</v>
      </c>
      <c r="BA54">
        <v>0</v>
      </c>
      <c r="BB54">
        <v>0</v>
      </c>
      <c r="BC54">
        <v>0</v>
      </c>
      <c r="BD54">
        <v>0</v>
      </c>
      <c r="BE54">
        <v>0</v>
      </c>
      <c r="BF54">
        <v>0</v>
      </c>
      <c r="BG54">
        <v>0</v>
      </c>
      <c r="BH54">
        <v>1</v>
      </c>
      <c r="BI54">
        <v>1</v>
      </c>
      <c r="BJ54">
        <v>0</v>
      </c>
      <c r="BK54" t="s">
        <v>170</v>
      </c>
      <c r="BL54" t="s">
        <v>170</v>
      </c>
      <c r="BM54" t="s">
        <v>170</v>
      </c>
      <c r="BN54" t="s">
        <v>170</v>
      </c>
      <c r="BO54" t="s">
        <v>170</v>
      </c>
      <c r="BP54" t="s">
        <v>170</v>
      </c>
      <c r="BQ54" t="s">
        <v>170</v>
      </c>
      <c r="BR54" t="s">
        <v>170</v>
      </c>
      <c r="BS54" t="s">
        <v>170</v>
      </c>
      <c r="BT54" t="s">
        <v>170</v>
      </c>
      <c r="BU54" t="s">
        <v>170</v>
      </c>
      <c r="BV54">
        <v>0</v>
      </c>
    </row>
    <row r="55" spans="1:74" x14ac:dyDescent="0.2">
      <c r="A55">
        <v>273821</v>
      </c>
      <c r="B55" t="s">
        <v>650</v>
      </c>
      <c r="C55" t="s">
        <v>468</v>
      </c>
      <c r="D55">
        <v>1</v>
      </c>
      <c r="E55">
        <v>13.6574706364381</v>
      </c>
      <c r="F55">
        <v>166.165892743331</v>
      </c>
      <c r="G55">
        <v>0</v>
      </c>
      <c r="H55">
        <v>0</v>
      </c>
      <c r="I55">
        <v>0</v>
      </c>
      <c r="J55">
        <v>0</v>
      </c>
      <c r="K55">
        <v>0</v>
      </c>
      <c r="L55">
        <v>1</v>
      </c>
      <c r="M55">
        <v>0</v>
      </c>
      <c r="N55">
        <v>0</v>
      </c>
      <c r="O55">
        <v>0</v>
      </c>
      <c r="P55">
        <v>0</v>
      </c>
      <c r="Q55">
        <v>1</v>
      </c>
      <c r="R55">
        <v>0</v>
      </c>
      <c r="S55" t="s">
        <v>170</v>
      </c>
      <c r="T55" t="s">
        <v>170</v>
      </c>
      <c r="U55" t="s">
        <v>170</v>
      </c>
      <c r="V55" t="s">
        <v>170</v>
      </c>
      <c r="W55" t="s">
        <v>170</v>
      </c>
      <c r="X55" t="s">
        <v>170</v>
      </c>
      <c r="Y55" t="s">
        <v>170</v>
      </c>
      <c r="Z55" t="s">
        <v>170</v>
      </c>
      <c r="AA55" t="s">
        <v>170</v>
      </c>
      <c r="AB55" t="s">
        <v>170</v>
      </c>
      <c r="AC55" t="s">
        <v>170</v>
      </c>
      <c r="AD55" t="s">
        <v>170</v>
      </c>
      <c r="AE55" t="s">
        <v>170</v>
      </c>
      <c r="AF55" t="s">
        <v>170</v>
      </c>
      <c r="AG55" t="s">
        <v>170</v>
      </c>
      <c r="AH55" t="s">
        <v>170</v>
      </c>
      <c r="AI55" t="s">
        <v>170</v>
      </c>
      <c r="AJ55" t="s">
        <v>170</v>
      </c>
      <c r="AK55" t="s">
        <v>170</v>
      </c>
      <c r="AL55" t="s">
        <v>170</v>
      </c>
      <c r="AM55" t="s">
        <v>170</v>
      </c>
      <c r="AN55" t="s">
        <v>170</v>
      </c>
      <c r="AO55" t="s">
        <v>170</v>
      </c>
      <c r="AP55">
        <v>0</v>
      </c>
      <c r="AQ55">
        <v>0</v>
      </c>
      <c r="AR55">
        <v>0</v>
      </c>
      <c r="AS55">
        <v>0</v>
      </c>
      <c r="AT55">
        <v>0</v>
      </c>
      <c r="AU55">
        <v>0</v>
      </c>
      <c r="AV55">
        <v>1</v>
      </c>
      <c r="AW55">
        <v>0</v>
      </c>
      <c r="AX55">
        <v>0</v>
      </c>
      <c r="AY55">
        <v>0</v>
      </c>
      <c r="AZ55">
        <v>0</v>
      </c>
      <c r="BA55">
        <v>0</v>
      </c>
      <c r="BB55">
        <v>0</v>
      </c>
      <c r="BC55">
        <v>0</v>
      </c>
      <c r="BD55">
        <v>0</v>
      </c>
      <c r="BE55">
        <v>0</v>
      </c>
      <c r="BF55">
        <v>1</v>
      </c>
      <c r="BG55">
        <v>0</v>
      </c>
      <c r="BH55">
        <v>0</v>
      </c>
      <c r="BI55">
        <v>0</v>
      </c>
      <c r="BJ55">
        <v>0</v>
      </c>
      <c r="BK55" t="s">
        <v>170</v>
      </c>
      <c r="BL55" t="s">
        <v>170</v>
      </c>
      <c r="BM55" t="s">
        <v>170</v>
      </c>
      <c r="BN55" t="s">
        <v>170</v>
      </c>
      <c r="BO55" t="s">
        <v>170</v>
      </c>
      <c r="BP55" t="s">
        <v>170</v>
      </c>
      <c r="BQ55" t="s">
        <v>170</v>
      </c>
      <c r="BR55" t="s">
        <v>170</v>
      </c>
      <c r="BS55" t="s">
        <v>170</v>
      </c>
      <c r="BT55" t="s">
        <v>170</v>
      </c>
      <c r="BU55" t="s">
        <v>170</v>
      </c>
      <c r="BV55">
        <v>0</v>
      </c>
    </row>
    <row r="85" spans="1:75" x14ac:dyDescent="0.2">
      <c r="B85" s="52">
        <v>271004</v>
      </c>
      <c r="C85" t="s">
        <v>397</v>
      </c>
      <c r="D85">
        <f>IFERROR(VLOOKUP($B85,$A$8:$BW$70,D$88,FALSE),0)</f>
        <v>35</v>
      </c>
      <c r="E85">
        <f t="shared" ref="E85:BP85" si="0">IFERROR(VLOOKUP($B85,$A$8:$BW$70,E88,FALSE),0)</f>
        <v>2.6368506661061502</v>
      </c>
      <c r="F85">
        <f t="shared" si="0"/>
        <v>32.0816831042915</v>
      </c>
      <c r="G85">
        <f t="shared" si="0"/>
        <v>1</v>
      </c>
      <c r="H85">
        <f t="shared" si="0"/>
        <v>4</v>
      </c>
      <c r="I85">
        <f t="shared" si="0"/>
        <v>3</v>
      </c>
      <c r="J85">
        <f t="shared" si="0"/>
        <v>6</v>
      </c>
      <c r="K85">
        <f t="shared" si="0"/>
        <v>8</v>
      </c>
      <c r="L85">
        <f t="shared" si="0"/>
        <v>5</v>
      </c>
      <c r="M85">
        <f t="shared" si="0"/>
        <v>2</v>
      </c>
      <c r="N85">
        <f t="shared" si="0"/>
        <v>6</v>
      </c>
      <c r="O85">
        <f t="shared" si="0"/>
        <v>0</v>
      </c>
      <c r="P85">
        <f t="shared" si="0"/>
        <v>19</v>
      </c>
      <c r="Q85">
        <f t="shared" si="0"/>
        <v>16</v>
      </c>
      <c r="R85">
        <f t="shared" si="0"/>
        <v>0</v>
      </c>
      <c r="S85">
        <f t="shared" si="0"/>
        <v>15</v>
      </c>
      <c r="T85">
        <f t="shared" si="0"/>
        <v>19</v>
      </c>
      <c r="U85">
        <f t="shared" si="0"/>
        <v>2</v>
      </c>
      <c r="V85">
        <f t="shared" si="0"/>
        <v>17</v>
      </c>
      <c r="W85">
        <f t="shared" si="0"/>
        <v>0</v>
      </c>
      <c r="X85">
        <f t="shared" si="0"/>
        <v>4</v>
      </c>
      <c r="Y85">
        <f t="shared" si="0"/>
        <v>10</v>
      </c>
      <c r="Z85">
        <f t="shared" si="0"/>
        <v>3</v>
      </c>
      <c r="AA85">
        <f t="shared" si="0"/>
        <v>1</v>
      </c>
      <c r="AB85">
        <f t="shared" si="0"/>
        <v>21</v>
      </c>
      <c r="AC85">
        <f t="shared" si="0"/>
        <v>3</v>
      </c>
      <c r="AD85">
        <f t="shared" si="0"/>
        <v>2</v>
      </c>
      <c r="AE85">
        <f t="shared" si="0"/>
        <v>2</v>
      </c>
      <c r="AF85">
        <f t="shared" si="0"/>
        <v>0</v>
      </c>
      <c r="AG85">
        <f t="shared" si="0"/>
        <v>7</v>
      </c>
      <c r="AH85">
        <f t="shared" si="0"/>
        <v>0</v>
      </c>
      <c r="AI85">
        <f t="shared" si="0"/>
        <v>22</v>
      </c>
      <c r="AJ85">
        <f t="shared" si="0"/>
        <v>0</v>
      </c>
      <c r="AK85">
        <f t="shared" si="0"/>
        <v>3</v>
      </c>
      <c r="AL85">
        <f t="shared" si="0"/>
        <v>7</v>
      </c>
      <c r="AM85">
        <f t="shared" si="0"/>
        <v>1</v>
      </c>
      <c r="AN85">
        <f t="shared" si="0"/>
        <v>2</v>
      </c>
      <c r="AO85">
        <f t="shared" si="0"/>
        <v>0</v>
      </c>
      <c r="AP85">
        <f t="shared" si="0"/>
        <v>0</v>
      </c>
      <c r="AQ85">
        <f t="shared" si="0"/>
        <v>1</v>
      </c>
      <c r="AR85">
        <f t="shared" si="0"/>
        <v>1</v>
      </c>
      <c r="AS85">
        <f t="shared" si="0"/>
        <v>0</v>
      </c>
      <c r="AT85">
        <f t="shared" si="0"/>
        <v>4</v>
      </c>
      <c r="AU85">
        <f t="shared" si="0"/>
        <v>3</v>
      </c>
      <c r="AV85">
        <f t="shared" si="0"/>
        <v>5</v>
      </c>
      <c r="AW85">
        <f t="shared" si="0"/>
        <v>4</v>
      </c>
      <c r="AX85">
        <f t="shared" si="0"/>
        <v>1</v>
      </c>
      <c r="AY85">
        <f t="shared" si="0"/>
        <v>2</v>
      </c>
      <c r="AZ85">
        <f t="shared" si="0"/>
        <v>1</v>
      </c>
      <c r="BA85">
        <f t="shared" si="0"/>
        <v>1</v>
      </c>
      <c r="BB85">
        <f t="shared" si="0"/>
        <v>12</v>
      </c>
      <c r="BC85">
        <f t="shared" si="0"/>
        <v>5</v>
      </c>
      <c r="BD85">
        <f t="shared" si="0"/>
        <v>7</v>
      </c>
      <c r="BE85">
        <f t="shared" si="0"/>
        <v>4</v>
      </c>
      <c r="BF85">
        <f t="shared" si="0"/>
        <v>4</v>
      </c>
      <c r="BG85">
        <f t="shared" si="0"/>
        <v>4</v>
      </c>
      <c r="BH85">
        <f t="shared" si="0"/>
        <v>5</v>
      </c>
      <c r="BI85">
        <f t="shared" si="0"/>
        <v>6</v>
      </c>
      <c r="BJ85">
        <f t="shared" si="0"/>
        <v>0</v>
      </c>
      <c r="BK85">
        <f t="shared" si="0"/>
        <v>9</v>
      </c>
      <c r="BL85">
        <f t="shared" si="0"/>
        <v>15</v>
      </c>
      <c r="BM85">
        <f t="shared" si="0"/>
        <v>15</v>
      </c>
      <c r="BN85">
        <f t="shared" si="0"/>
        <v>13</v>
      </c>
      <c r="BO85">
        <f t="shared" si="0"/>
        <v>0</v>
      </c>
      <c r="BP85">
        <f t="shared" si="0"/>
        <v>1</v>
      </c>
      <c r="BQ85">
        <f t="shared" ref="BQ85:BW85" si="1">IFERROR(VLOOKUP($B85,$A$8:$BW$70,BQ88,FALSE),0)</f>
        <v>7</v>
      </c>
      <c r="BR85">
        <f t="shared" si="1"/>
        <v>1</v>
      </c>
      <c r="BS85">
        <f t="shared" si="1"/>
        <v>7</v>
      </c>
      <c r="BT85">
        <f t="shared" si="1"/>
        <v>28</v>
      </c>
      <c r="BU85">
        <f t="shared" si="1"/>
        <v>0</v>
      </c>
      <c r="BV85">
        <f t="shared" si="1"/>
        <v>0</v>
      </c>
      <c r="BW85">
        <f t="shared" si="1"/>
        <v>0</v>
      </c>
    </row>
    <row r="86" spans="1:75" x14ac:dyDescent="0.2">
      <c r="B86" s="52">
        <v>271403</v>
      </c>
      <c r="C86" t="s">
        <v>398</v>
      </c>
      <c r="D86">
        <f>IFERROR(VLOOKUP($B86,$A$8:$BW$70,D$88,FALSE),0)</f>
        <v>8</v>
      </c>
      <c r="E86">
        <f t="shared" ref="E86:BP86" si="2">IFERROR(VLOOKUP($B86,$A$8:$BW$70,E$88,FALSE),0)</f>
        <v>2.0336053280459598</v>
      </c>
      <c r="F86">
        <f t="shared" si="2"/>
        <v>24.742198157892499</v>
      </c>
      <c r="G86">
        <f t="shared" si="2"/>
        <v>1</v>
      </c>
      <c r="H86">
        <f t="shared" si="2"/>
        <v>0</v>
      </c>
      <c r="I86">
        <f t="shared" si="2"/>
        <v>2</v>
      </c>
      <c r="J86">
        <f t="shared" si="2"/>
        <v>1</v>
      </c>
      <c r="K86">
        <f t="shared" si="2"/>
        <v>1</v>
      </c>
      <c r="L86">
        <f t="shared" si="2"/>
        <v>1</v>
      </c>
      <c r="M86">
        <f t="shared" si="2"/>
        <v>1</v>
      </c>
      <c r="N86">
        <f t="shared" si="2"/>
        <v>1</v>
      </c>
      <c r="O86">
        <f t="shared" si="2"/>
        <v>0</v>
      </c>
      <c r="P86">
        <f t="shared" si="2"/>
        <v>5</v>
      </c>
      <c r="Q86">
        <f t="shared" si="2"/>
        <v>3</v>
      </c>
      <c r="R86">
        <f t="shared" si="2"/>
        <v>0</v>
      </c>
      <c r="S86">
        <f t="shared" si="2"/>
        <v>3</v>
      </c>
      <c r="T86">
        <f t="shared" si="2"/>
        <v>4</v>
      </c>
      <c r="U86">
        <f t="shared" si="2"/>
        <v>1</v>
      </c>
      <c r="V86">
        <f t="shared" si="2"/>
        <v>3</v>
      </c>
      <c r="W86">
        <f t="shared" si="2"/>
        <v>0</v>
      </c>
      <c r="X86">
        <f t="shared" si="2"/>
        <v>0</v>
      </c>
      <c r="Y86">
        <f t="shared" si="2"/>
        <v>3</v>
      </c>
      <c r="Z86">
        <f t="shared" si="2"/>
        <v>0</v>
      </c>
      <c r="AA86">
        <f t="shared" si="2"/>
        <v>1</v>
      </c>
      <c r="AB86">
        <f t="shared" si="2"/>
        <v>6</v>
      </c>
      <c r="AC86">
        <f t="shared" si="2"/>
        <v>0</v>
      </c>
      <c r="AD86">
        <f t="shared" si="2"/>
        <v>0</v>
      </c>
      <c r="AE86">
        <f t="shared" si="2"/>
        <v>0</v>
      </c>
      <c r="AF86">
        <f t="shared" si="2"/>
        <v>1</v>
      </c>
      <c r="AG86">
        <f t="shared" si="2"/>
        <v>1</v>
      </c>
      <c r="AH86">
        <f t="shared" si="2"/>
        <v>0</v>
      </c>
      <c r="AI86">
        <f t="shared" si="2"/>
        <v>8</v>
      </c>
      <c r="AJ86">
        <f t="shared" si="2"/>
        <v>0</v>
      </c>
      <c r="AK86">
        <f t="shared" si="2"/>
        <v>0</v>
      </c>
      <c r="AL86">
        <f t="shared" si="2"/>
        <v>0</v>
      </c>
      <c r="AM86">
        <f t="shared" si="2"/>
        <v>0</v>
      </c>
      <c r="AN86">
        <f t="shared" si="2"/>
        <v>0</v>
      </c>
      <c r="AO86">
        <f t="shared" si="2"/>
        <v>0</v>
      </c>
      <c r="AP86">
        <f t="shared" si="2"/>
        <v>0</v>
      </c>
      <c r="AQ86">
        <f t="shared" si="2"/>
        <v>1</v>
      </c>
      <c r="AR86">
        <f t="shared" si="2"/>
        <v>1</v>
      </c>
      <c r="AS86">
        <f t="shared" si="2"/>
        <v>1</v>
      </c>
      <c r="AT86">
        <f t="shared" si="2"/>
        <v>0</v>
      </c>
      <c r="AU86">
        <f t="shared" si="2"/>
        <v>0</v>
      </c>
      <c r="AV86">
        <f t="shared" si="2"/>
        <v>0</v>
      </c>
      <c r="AW86">
        <f t="shared" si="2"/>
        <v>2</v>
      </c>
      <c r="AX86">
        <f t="shared" si="2"/>
        <v>1</v>
      </c>
      <c r="AY86">
        <f t="shared" si="2"/>
        <v>0</v>
      </c>
      <c r="AZ86">
        <f t="shared" si="2"/>
        <v>0</v>
      </c>
      <c r="BA86">
        <f t="shared" si="2"/>
        <v>0</v>
      </c>
      <c r="BB86">
        <f t="shared" si="2"/>
        <v>2</v>
      </c>
      <c r="BC86">
        <f t="shared" si="2"/>
        <v>1</v>
      </c>
      <c r="BD86">
        <f t="shared" si="2"/>
        <v>1</v>
      </c>
      <c r="BE86">
        <f t="shared" si="2"/>
        <v>0</v>
      </c>
      <c r="BF86">
        <f t="shared" si="2"/>
        <v>0</v>
      </c>
      <c r="BG86">
        <f t="shared" si="2"/>
        <v>1</v>
      </c>
      <c r="BH86">
        <f t="shared" si="2"/>
        <v>3</v>
      </c>
      <c r="BI86">
        <f t="shared" si="2"/>
        <v>2</v>
      </c>
      <c r="BJ86">
        <f t="shared" si="2"/>
        <v>0</v>
      </c>
      <c r="BK86">
        <f t="shared" si="2"/>
        <v>0</v>
      </c>
      <c r="BL86">
        <f t="shared" si="2"/>
        <v>4</v>
      </c>
      <c r="BM86">
        <f t="shared" si="2"/>
        <v>3</v>
      </c>
      <c r="BN86">
        <f t="shared" si="2"/>
        <v>0</v>
      </c>
      <c r="BO86">
        <f t="shared" si="2"/>
        <v>0</v>
      </c>
      <c r="BP86">
        <f t="shared" si="2"/>
        <v>1</v>
      </c>
      <c r="BQ86">
        <f t="shared" ref="BQ86:BW86" si="3">IFERROR(VLOOKUP($B86,$A$8:$BW$70,BQ$88,FALSE),0)</f>
        <v>2</v>
      </c>
      <c r="BR86">
        <f t="shared" si="3"/>
        <v>1</v>
      </c>
      <c r="BS86">
        <f t="shared" si="3"/>
        <v>0</v>
      </c>
      <c r="BT86">
        <f t="shared" si="3"/>
        <v>8</v>
      </c>
      <c r="BU86">
        <f t="shared" si="3"/>
        <v>0</v>
      </c>
      <c r="BV86">
        <f t="shared" si="3"/>
        <v>0</v>
      </c>
      <c r="BW86">
        <f t="shared" si="3"/>
        <v>0</v>
      </c>
    </row>
    <row r="87" spans="1:75" x14ac:dyDescent="0.2">
      <c r="C87" t="s">
        <v>399</v>
      </c>
      <c r="D87">
        <f>SUM(D8:D83)</f>
        <v>137</v>
      </c>
      <c r="G87">
        <f t="shared" ref="G87:BR87" si="4">SUM(G8:G83)</f>
        <v>6</v>
      </c>
      <c r="H87">
        <f t="shared" si="4"/>
        <v>15</v>
      </c>
      <c r="I87">
        <f t="shared" si="4"/>
        <v>22</v>
      </c>
      <c r="J87">
        <f t="shared" si="4"/>
        <v>21</v>
      </c>
      <c r="K87">
        <f t="shared" si="4"/>
        <v>29</v>
      </c>
      <c r="L87">
        <f t="shared" si="4"/>
        <v>13</v>
      </c>
      <c r="M87">
        <f t="shared" si="4"/>
        <v>13</v>
      </c>
      <c r="N87">
        <f t="shared" si="4"/>
        <v>18</v>
      </c>
      <c r="O87">
        <f t="shared" si="4"/>
        <v>0</v>
      </c>
      <c r="P87">
        <f t="shared" si="4"/>
        <v>81</v>
      </c>
      <c r="Q87">
        <f t="shared" si="4"/>
        <v>56</v>
      </c>
      <c r="R87">
        <f t="shared" si="4"/>
        <v>0</v>
      </c>
      <c r="S87">
        <f t="shared" si="4"/>
        <v>25</v>
      </c>
      <c r="T87">
        <f t="shared" si="4"/>
        <v>29</v>
      </c>
      <c r="U87">
        <f t="shared" si="4"/>
        <v>5</v>
      </c>
      <c r="V87">
        <f t="shared" si="4"/>
        <v>24</v>
      </c>
      <c r="W87">
        <f t="shared" si="4"/>
        <v>0</v>
      </c>
      <c r="X87">
        <f t="shared" si="4"/>
        <v>5</v>
      </c>
      <c r="Y87">
        <f t="shared" si="4"/>
        <v>15</v>
      </c>
      <c r="Z87">
        <f t="shared" si="4"/>
        <v>4</v>
      </c>
      <c r="AA87">
        <f t="shared" si="4"/>
        <v>2</v>
      </c>
      <c r="AB87">
        <f t="shared" si="4"/>
        <v>35</v>
      </c>
      <c r="AC87">
        <f t="shared" si="4"/>
        <v>3</v>
      </c>
      <c r="AD87">
        <f t="shared" si="4"/>
        <v>3</v>
      </c>
      <c r="AE87">
        <f t="shared" si="4"/>
        <v>3</v>
      </c>
      <c r="AF87">
        <f t="shared" si="4"/>
        <v>3</v>
      </c>
      <c r="AG87">
        <f t="shared" si="4"/>
        <v>9</v>
      </c>
      <c r="AH87">
        <f t="shared" si="4"/>
        <v>0</v>
      </c>
      <c r="AI87">
        <f t="shared" si="4"/>
        <v>38</v>
      </c>
      <c r="AJ87">
        <f t="shared" si="4"/>
        <v>0</v>
      </c>
      <c r="AK87">
        <f t="shared" si="4"/>
        <v>4</v>
      </c>
      <c r="AL87">
        <f t="shared" si="4"/>
        <v>10</v>
      </c>
      <c r="AM87">
        <f t="shared" si="4"/>
        <v>1</v>
      </c>
      <c r="AN87">
        <f t="shared" si="4"/>
        <v>3</v>
      </c>
      <c r="AO87">
        <f t="shared" si="4"/>
        <v>0</v>
      </c>
      <c r="AP87">
        <f t="shared" si="4"/>
        <v>0</v>
      </c>
      <c r="AQ87">
        <f t="shared" si="4"/>
        <v>7</v>
      </c>
      <c r="AR87">
        <f t="shared" si="4"/>
        <v>7</v>
      </c>
      <c r="AS87">
        <f t="shared" si="4"/>
        <v>9</v>
      </c>
      <c r="AT87">
        <f t="shared" si="4"/>
        <v>14</v>
      </c>
      <c r="AU87">
        <f t="shared" si="4"/>
        <v>7</v>
      </c>
      <c r="AV87">
        <f t="shared" si="4"/>
        <v>13</v>
      </c>
      <c r="AW87">
        <f t="shared" si="4"/>
        <v>17</v>
      </c>
      <c r="AX87">
        <f t="shared" si="4"/>
        <v>10</v>
      </c>
      <c r="AY87">
        <f t="shared" si="4"/>
        <v>7</v>
      </c>
      <c r="AZ87">
        <f t="shared" si="4"/>
        <v>4</v>
      </c>
      <c r="BA87">
        <f t="shared" si="4"/>
        <v>3</v>
      </c>
      <c r="BB87">
        <f t="shared" si="4"/>
        <v>39</v>
      </c>
      <c r="BC87">
        <f t="shared" si="4"/>
        <v>18</v>
      </c>
      <c r="BD87">
        <f t="shared" si="4"/>
        <v>22</v>
      </c>
      <c r="BE87">
        <f t="shared" si="4"/>
        <v>12</v>
      </c>
      <c r="BF87">
        <f t="shared" si="4"/>
        <v>12</v>
      </c>
      <c r="BG87">
        <f t="shared" si="4"/>
        <v>22</v>
      </c>
      <c r="BH87">
        <f t="shared" si="4"/>
        <v>27</v>
      </c>
      <c r="BI87">
        <f t="shared" si="4"/>
        <v>24</v>
      </c>
      <c r="BJ87">
        <f t="shared" si="4"/>
        <v>0</v>
      </c>
      <c r="BK87">
        <f t="shared" si="4"/>
        <v>12</v>
      </c>
      <c r="BL87">
        <f t="shared" si="4"/>
        <v>28</v>
      </c>
      <c r="BM87">
        <f t="shared" si="4"/>
        <v>22</v>
      </c>
      <c r="BN87">
        <f t="shared" si="4"/>
        <v>15</v>
      </c>
      <c r="BO87">
        <f t="shared" si="4"/>
        <v>1</v>
      </c>
      <c r="BP87">
        <f t="shared" si="4"/>
        <v>5</v>
      </c>
      <c r="BQ87">
        <f t="shared" si="4"/>
        <v>9</v>
      </c>
      <c r="BR87">
        <f t="shared" si="4"/>
        <v>2</v>
      </c>
      <c r="BS87">
        <f t="shared" ref="BS87:BW87" si="5">SUM(BS8:BS83)</f>
        <v>11</v>
      </c>
      <c r="BT87">
        <f t="shared" si="5"/>
        <v>45</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94</v>
      </c>
      <c r="E90">
        <v>2.2235737134792801</v>
      </c>
      <c r="F90">
        <v>27.0534801806646</v>
      </c>
      <c r="G90">
        <v>4</v>
      </c>
      <c r="H90">
        <v>11</v>
      </c>
      <c r="I90">
        <v>17</v>
      </c>
      <c r="J90">
        <v>14</v>
      </c>
      <c r="K90">
        <v>20</v>
      </c>
      <c r="L90">
        <v>7</v>
      </c>
      <c r="M90">
        <v>10</v>
      </c>
      <c r="N90">
        <v>11</v>
      </c>
      <c r="O90">
        <v>0</v>
      </c>
      <c r="P90">
        <v>57</v>
      </c>
      <c r="Q90">
        <v>37</v>
      </c>
      <c r="R90">
        <v>0</v>
      </c>
      <c r="S90">
        <v>42</v>
      </c>
      <c r="T90">
        <v>50</v>
      </c>
      <c r="U90">
        <v>7</v>
      </c>
      <c r="V90">
        <v>43</v>
      </c>
      <c r="W90">
        <v>0</v>
      </c>
      <c r="X90">
        <v>8</v>
      </c>
      <c r="Y90">
        <v>27</v>
      </c>
      <c r="Z90">
        <v>8</v>
      </c>
      <c r="AA90">
        <v>2</v>
      </c>
      <c r="AB90">
        <v>60</v>
      </c>
      <c r="AC90">
        <v>6</v>
      </c>
      <c r="AD90">
        <v>4</v>
      </c>
      <c r="AE90">
        <v>4</v>
      </c>
      <c r="AF90">
        <v>5</v>
      </c>
      <c r="AG90">
        <v>15</v>
      </c>
      <c r="AH90">
        <v>0</v>
      </c>
      <c r="AI90">
        <v>64</v>
      </c>
      <c r="AJ90">
        <v>0</v>
      </c>
      <c r="AK90">
        <v>10</v>
      </c>
      <c r="AL90">
        <v>14</v>
      </c>
      <c r="AM90">
        <v>3</v>
      </c>
      <c r="AN90">
        <v>3</v>
      </c>
      <c r="AO90">
        <v>0</v>
      </c>
      <c r="AP90">
        <v>0</v>
      </c>
      <c r="AQ90">
        <v>5</v>
      </c>
      <c r="AR90">
        <v>5</v>
      </c>
      <c r="AS90">
        <v>8</v>
      </c>
      <c r="AT90">
        <v>10</v>
      </c>
      <c r="AU90">
        <v>4</v>
      </c>
      <c r="AV90">
        <v>8</v>
      </c>
      <c r="AW90">
        <v>11</v>
      </c>
      <c r="AX90">
        <v>8</v>
      </c>
      <c r="AY90">
        <v>5</v>
      </c>
      <c r="AZ90">
        <v>3</v>
      </c>
      <c r="BA90">
        <v>2</v>
      </c>
      <c r="BB90">
        <v>25</v>
      </c>
      <c r="BC90">
        <v>12</v>
      </c>
      <c r="BD90">
        <v>14</v>
      </c>
      <c r="BE90">
        <v>8</v>
      </c>
      <c r="BF90">
        <v>8</v>
      </c>
      <c r="BG90">
        <v>17</v>
      </c>
      <c r="BH90">
        <v>19</v>
      </c>
      <c r="BI90">
        <v>16</v>
      </c>
      <c r="BJ90">
        <v>0</v>
      </c>
      <c r="BK90">
        <v>20</v>
      </c>
      <c r="BL90">
        <v>56</v>
      </c>
      <c r="BM90">
        <v>36</v>
      </c>
      <c r="BN90">
        <v>23</v>
      </c>
      <c r="BO90">
        <v>2</v>
      </c>
      <c r="BP90">
        <v>6</v>
      </c>
      <c r="BQ90">
        <v>11</v>
      </c>
      <c r="BR90">
        <v>2</v>
      </c>
      <c r="BS90">
        <v>16</v>
      </c>
      <c r="BT90">
        <v>78</v>
      </c>
      <c r="BU90">
        <v>0</v>
      </c>
      <c r="BV90">
        <v>0</v>
      </c>
    </row>
    <row r="91" spans="1:75" x14ac:dyDescent="0.2">
      <c r="B91" t="s">
        <v>513</v>
      </c>
    </row>
    <row r="92" spans="1:75" x14ac:dyDescent="0.2">
      <c r="D92">
        <f>D87-D85-D86</f>
        <v>94</v>
      </c>
    </row>
    <row r="100" spans="1:6" s="147" customFormat="1" x14ac:dyDescent="0.2"/>
    <row r="101" spans="1:6" x14ac:dyDescent="0.2">
      <c r="A101" s="52">
        <v>271004</v>
      </c>
      <c r="B101" s="52" t="s">
        <v>172</v>
      </c>
      <c r="C101" s="52" t="s">
        <v>468</v>
      </c>
      <c r="D101" s="52">
        <v>37</v>
      </c>
      <c r="E101" s="52">
        <v>2.7957106243048502</v>
      </c>
      <c r="F101" s="52">
        <v>34.014479262375701</v>
      </c>
    </row>
    <row r="102" spans="1:6" x14ac:dyDescent="0.2">
      <c r="A102" s="52">
        <v>271047</v>
      </c>
      <c r="B102" s="52" t="s">
        <v>468</v>
      </c>
      <c r="C102" s="52" t="s">
        <v>614</v>
      </c>
      <c r="D102" s="52">
        <v>1</v>
      </c>
      <c r="E102" s="52">
        <v>3.1139067073550502</v>
      </c>
      <c r="F102" s="52">
        <v>37.885864939486403</v>
      </c>
    </row>
    <row r="103" spans="1:6" x14ac:dyDescent="0.2">
      <c r="A103" s="52">
        <v>271063</v>
      </c>
      <c r="B103" s="52" t="s">
        <v>468</v>
      </c>
      <c r="C103" s="52" t="s">
        <v>615</v>
      </c>
      <c r="D103" s="52">
        <v>1</v>
      </c>
      <c r="E103" s="52">
        <v>2.0494743098395301</v>
      </c>
      <c r="F103" s="52">
        <v>24.935270769714201</v>
      </c>
    </row>
    <row r="104" spans="1:6" x14ac:dyDescent="0.2">
      <c r="A104" s="52">
        <v>271071</v>
      </c>
      <c r="B104" s="52" t="s">
        <v>468</v>
      </c>
      <c r="C104" s="52" t="s">
        <v>616</v>
      </c>
      <c r="D104" s="52">
        <v>1</v>
      </c>
      <c r="E104" s="52">
        <v>2.5695051133151798</v>
      </c>
      <c r="F104" s="52">
        <v>31.262312212001302</v>
      </c>
    </row>
    <row r="105" spans="1:6" x14ac:dyDescent="0.2">
      <c r="A105" s="52">
        <v>271080</v>
      </c>
      <c r="B105" s="52" t="s">
        <v>468</v>
      </c>
      <c r="C105" s="52" t="s">
        <v>617</v>
      </c>
      <c r="D105" s="52">
        <v>2</v>
      </c>
      <c r="E105" s="52">
        <v>6.4174554789026104</v>
      </c>
      <c r="F105" s="52">
        <v>78.079041659981797</v>
      </c>
    </row>
    <row r="106" spans="1:6" x14ac:dyDescent="0.2">
      <c r="A106" s="52">
        <v>271098</v>
      </c>
      <c r="B106" s="52" t="s">
        <v>468</v>
      </c>
      <c r="C106" s="52" t="s">
        <v>644</v>
      </c>
      <c r="D106" s="52">
        <v>1</v>
      </c>
      <c r="E106" s="52">
        <v>2.6927323154805198</v>
      </c>
      <c r="F106" s="52">
        <v>32.761576505012997</v>
      </c>
    </row>
    <row r="107" spans="1:6" x14ac:dyDescent="0.2">
      <c r="A107" s="52">
        <v>271110</v>
      </c>
      <c r="B107" s="52" t="s">
        <v>468</v>
      </c>
      <c r="C107" s="52" t="s">
        <v>618</v>
      </c>
      <c r="D107" s="52">
        <v>1</v>
      </c>
      <c r="E107" s="52">
        <v>2.7474037035001899</v>
      </c>
      <c r="F107" s="52">
        <v>33.426745059252298</v>
      </c>
    </row>
    <row r="108" spans="1:6" x14ac:dyDescent="0.2">
      <c r="A108" s="52">
        <v>271136</v>
      </c>
      <c r="B108" s="52" t="s">
        <v>468</v>
      </c>
      <c r="C108" s="52" t="s">
        <v>619</v>
      </c>
      <c r="D108" s="52">
        <v>1</v>
      </c>
      <c r="E108" s="52">
        <v>2.08129539825587</v>
      </c>
      <c r="F108" s="52">
        <v>25.322427345446499</v>
      </c>
    </row>
    <row r="109" spans="1:6" x14ac:dyDescent="0.2">
      <c r="A109" s="52">
        <v>271144</v>
      </c>
      <c r="B109" s="52" t="s">
        <v>468</v>
      </c>
      <c r="C109" s="52" t="s">
        <v>620</v>
      </c>
      <c r="D109" s="52">
        <v>4</v>
      </c>
      <c r="E109" s="52">
        <v>4.73333570000118</v>
      </c>
      <c r="F109" s="52">
        <v>57.588917683347702</v>
      </c>
    </row>
    <row r="110" spans="1:6" x14ac:dyDescent="0.2">
      <c r="A110" s="52">
        <v>271152</v>
      </c>
      <c r="B110" s="52" t="s">
        <v>468</v>
      </c>
      <c r="C110" s="52" t="s">
        <v>621</v>
      </c>
      <c r="D110" s="52">
        <v>1</v>
      </c>
      <c r="E110" s="52">
        <v>2.50381832294249</v>
      </c>
      <c r="F110" s="52">
        <v>30.463122929133601</v>
      </c>
    </row>
    <row r="111" spans="1:6" x14ac:dyDescent="0.2">
      <c r="A111" s="52">
        <v>271161</v>
      </c>
      <c r="B111" s="52" t="s">
        <v>468</v>
      </c>
      <c r="C111" s="52" t="s">
        <v>622</v>
      </c>
      <c r="D111" s="52">
        <v>2</v>
      </c>
      <c r="E111" s="52">
        <v>3.2953272259935402</v>
      </c>
      <c r="F111" s="52">
        <v>40.0931479162548</v>
      </c>
    </row>
    <row r="112" spans="1:6" x14ac:dyDescent="0.2">
      <c r="A112" s="52">
        <v>271179</v>
      </c>
      <c r="B112" s="52" t="s">
        <v>468</v>
      </c>
      <c r="C112" s="52" t="s">
        <v>623</v>
      </c>
      <c r="D112" s="52">
        <v>2</v>
      </c>
      <c r="E112" s="52">
        <v>4.6547350292084602</v>
      </c>
      <c r="F112" s="52">
        <v>56.632609522036297</v>
      </c>
    </row>
    <row r="113" spans="1:6" x14ac:dyDescent="0.2">
      <c r="A113" s="52">
        <v>271187</v>
      </c>
      <c r="B113" s="52" t="s">
        <v>468</v>
      </c>
      <c r="C113" s="52" t="s">
        <v>624</v>
      </c>
      <c r="D113" s="52">
        <v>1</v>
      </c>
      <c r="E113" s="52">
        <v>1.23249852100177</v>
      </c>
      <c r="F113" s="52">
        <v>14.995398672188299</v>
      </c>
    </row>
    <row r="114" spans="1:6" x14ac:dyDescent="0.2">
      <c r="A114" s="52">
        <v>271195</v>
      </c>
      <c r="B114" s="52" t="s">
        <v>468</v>
      </c>
      <c r="C114" s="52" t="s">
        <v>640</v>
      </c>
      <c r="D114" s="52">
        <v>1</v>
      </c>
      <c r="E114" s="52">
        <v>1.9400523814143</v>
      </c>
      <c r="F114" s="52">
        <v>23.603970640540599</v>
      </c>
    </row>
    <row r="115" spans="1:6" x14ac:dyDescent="0.2">
      <c r="A115" s="52">
        <v>271217</v>
      </c>
      <c r="B115" s="52" t="s">
        <v>468</v>
      </c>
      <c r="C115" s="52" t="s">
        <v>626</v>
      </c>
      <c r="D115" s="52">
        <v>5</v>
      </c>
      <c r="E115" s="52">
        <v>8.0037137231675501</v>
      </c>
      <c r="F115" s="52">
        <v>97.378516965205193</v>
      </c>
    </row>
    <row r="116" spans="1:6" x14ac:dyDescent="0.2">
      <c r="A116" s="52">
        <v>271225</v>
      </c>
      <c r="B116" s="52" t="s">
        <v>468</v>
      </c>
      <c r="C116" s="52" t="s">
        <v>627</v>
      </c>
      <c r="D116" s="52">
        <v>4</v>
      </c>
      <c r="E116" s="52">
        <v>6.5849041073339398</v>
      </c>
      <c r="F116" s="52">
        <v>80.116333305896205</v>
      </c>
    </row>
    <row r="117" spans="1:6" x14ac:dyDescent="0.2">
      <c r="A117" s="52">
        <v>271233</v>
      </c>
      <c r="B117" s="52" t="s">
        <v>468</v>
      </c>
      <c r="C117" s="52" t="s">
        <v>628</v>
      </c>
      <c r="D117" s="52">
        <v>3</v>
      </c>
      <c r="E117" s="52">
        <v>3.3511689994526401</v>
      </c>
      <c r="F117" s="52">
        <v>40.772556160007099</v>
      </c>
    </row>
    <row r="118" spans="1:6" x14ac:dyDescent="0.2">
      <c r="A118" s="52">
        <v>271241</v>
      </c>
      <c r="B118" s="52" t="s">
        <v>468</v>
      </c>
      <c r="C118" s="52" t="s">
        <v>645</v>
      </c>
      <c r="D118" s="52">
        <v>1</v>
      </c>
      <c r="E118" s="52">
        <v>1.86122692078618</v>
      </c>
      <c r="F118" s="52">
        <v>22.644927536231901</v>
      </c>
    </row>
    <row r="119" spans="1:6" x14ac:dyDescent="0.2">
      <c r="A119" s="52">
        <v>271250</v>
      </c>
      <c r="B119" s="52" t="s">
        <v>468</v>
      </c>
      <c r="C119" s="52" t="s">
        <v>629</v>
      </c>
      <c r="D119" s="52">
        <v>1</v>
      </c>
      <c r="E119" s="52">
        <v>1.74373997349515</v>
      </c>
      <c r="F119" s="52">
        <v>21.215503010857699</v>
      </c>
    </row>
    <row r="120" spans="1:6" x14ac:dyDescent="0.2">
      <c r="A120" s="52">
        <v>271268</v>
      </c>
      <c r="B120" s="52" t="s">
        <v>468</v>
      </c>
      <c r="C120" s="52" t="s">
        <v>630</v>
      </c>
      <c r="D120" s="52">
        <v>1</v>
      </c>
      <c r="E120" s="52">
        <v>1.09430741283841</v>
      </c>
      <c r="F120" s="52">
        <v>13.3140735228674</v>
      </c>
    </row>
    <row r="121" spans="1:6" x14ac:dyDescent="0.2">
      <c r="A121" s="52">
        <v>271276</v>
      </c>
      <c r="B121" s="52" t="s">
        <v>468</v>
      </c>
      <c r="C121" s="52" t="s">
        <v>641</v>
      </c>
      <c r="D121" s="52">
        <v>2</v>
      </c>
      <c r="E121" s="52">
        <v>3.06856713257744</v>
      </c>
      <c r="F121" s="52">
        <v>37.334233446358901</v>
      </c>
    </row>
    <row r="122" spans="1:6" x14ac:dyDescent="0.2">
      <c r="A122" s="52">
        <v>271284</v>
      </c>
      <c r="B122" s="52" t="s">
        <v>468</v>
      </c>
      <c r="C122" s="52" t="s">
        <v>631</v>
      </c>
      <c r="D122" s="52">
        <v>1</v>
      </c>
      <c r="E122" s="52">
        <v>1.9687752249325701</v>
      </c>
      <c r="F122" s="52">
        <v>23.953431903346299</v>
      </c>
    </row>
    <row r="123" spans="1:6" x14ac:dyDescent="0.2">
      <c r="A123" s="52">
        <v>271403</v>
      </c>
      <c r="B123" s="52" t="s">
        <v>173</v>
      </c>
      <c r="C123" s="52" t="s">
        <v>468</v>
      </c>
      <c r="D123" s="52">
        <v>10</v>
      </c>
      <c r="E123" s="52">
        <v>2.5264136547605198</v>
      </c>
      <c r="F123" s="52">
        <v>30.7380327995863</v>
      </c>
    </row>
    <row r="124" spans="1:6" x14ac:dyDescent="0.2">
      <c r="A124" s="52">
        <v>271411</v>
      </c>
      <c r="B124" s="52" t="s">
        <v>468</v>
      </c>
      <c r="C124" s="52" t="s">
        <v>632</v>
      </c>
      <c r="D124" s="52">
        <v>3</v>
      </c>
      <c r="E124" s="52">
        <v>4.1792624994775904</v>
      </c>
      <c r="F124" s="52">
        <v>50.847693743644001</v>
      </c>
    </row>
    <row r="125" spans="1:6" x14ac:dyDescent="0.2">
      <c r="A125" s="52">
        <v>271420</v>
      </c>
      <c r="B125" s="52" t="s">
        <v>468</v>
      </c>
      <c r="C125" s="52" t="s">
        <v>642</v>
      </c>
      <c r="D125" s="52">
        <v>1</v>
      </c>
      <c r="E125" s="52">
        <v>1.7009695526450099</v>
      </c>
      <c r="F125" s="52">
        <v>20.695129557180898</v>
      </c>
    </row>
    <row r="126" spans="1:6" x14ac:dyDescent="0.2">
      <c r="A126" s="52">
        <v>271438</v>
      </c>
      <c r="B126" s="52" t="s">
        <v>468</v>
      </c>
      <c r="C126" s="52" t="s">
        <v>633</v>
      </c>
      <c r="D126" s="52">
        <v>1</v>
      </c>
      <c r="E126" s="52">
        <v>2.4329124394813002</v>
      </c>
      <c r="F126" s="52">
        <v>29.6004346803559</v>
      </c>
    </row>
    <row r="127" spans="1:6" x14ac:dyDescent="0.2">
      <c r="A127" s="52">
        <v>271446</v>
      </c>
      <c r="B127" s="52" t="s">
        <v>468</v>
      </c>
      <c r="C127" s="52" t="s">
        <v>634</v>
      </c>
      <c r="D127" s="52">
        <v>3</v>
      </c>
      <c r="E127" s="52">
        <v>4.54855583352286</v>
      </c>
      <c r="F127" s="52">
        <v>55.3407626411948</v>
      </c>
    </row>
    <row r="128" spans="1:6" x14ac:dyDescent="0.2">
      <c r="A128" s="52">
        <v>271454</v>
      </c>
      <c r="B128" s="52" t="s">
        <v>468</v>
      </c>
      <c r="C128" s="52" t="s">
        <v>635</v>
      </c>
      <c r="D128" s="52">
        <v>1</v>
      </c>
      <c r="E128" s="52">
        <v>1.54983494257862</v>
      </c>
      <c r="F128" s="52">
        <v>18.856325134706498</v>
      </c>
    </row>
    <row r="129" spans="1:6" x14ac:dyDescent="0.2">
      <c r="A129" s="52">
        <v>271462</v>
      </c>
      <c r="B129" s="52" t="s">
        <v>468</v>
      </c>
      <c r="C129" s="52" t="s">
        <v>636</v>
      </c>
      <c r="D129" s="52">
        <v>1</v>
      </c>
      <c r="E129" s="52">
        <v>1.33063657653822</v>
      </c>
      <c r="F129" s="52">
        <v>16.189411681214999</v>
      </c>
    </row>
    <row r="130" spans="1:6" x14ac:dyDescent="0.2">
      <c r="A130" s="52">
        <v>272027</v>
      </c>
      <c r="B130" s="52" t="s">
        <v>253</v>
      </c>
      <c r="C130" s="52" t="s">
        <v>468</v>
      </c>
      <c r="D130" s="52">
        <v>3</v>
      </c>
      <c r="E130" s="52">
        <v>3.2763968371849201</v>
      </c>
      <c r="F130" s="52">
        <v>39.862828185749898</v>
      </c>
    </row>
    <row r="131" spans="1:6" x14ac:dyDescent="0.2">
      <c r="A131" s="52">
        <v>272035</v>
      </c>
      <c r="B131" s="52" t="s">
        <v>174</v>
      </c>
      <c r="C131" s="52" t="s">
        <v>468</v>
      </c>
      <c r="D131" s="52">
        <v>3</v>
      </c>
      <c r="E131" s="52">
        <v>1.5443061432498399</v>
      </c>
      <c r="F131" s="52">
        <v>18.789058076206398</v>
      </c>
    </row>
    <row r="132" spans="1:6" x14ac:dyDescent="0.2">
      <c r="A132" s="52">
        <v>272043</v>
      </c>
      <c r="B132" s="52" t="s">
        <v>175</v>
      </c>
      <c r="C132" s="52" t="s">
        <v>468</v>
      </c>
      <c r="D132" s="52">
        <v>1</v>
      </c>
      <c r="E132" s="52">
        <v>2.0242914979757098</v>
      </c>
      <c r="F132" s="52">
        <v>24.628879892037801</v>
      </c>
    </row>
    <row r="133" spans="1:6" x14ac:dyDescent="0.2">
      <c r="A133" s="52">
        <v>272051</v>
      </c>
      <c r="B133" s="52" t="s">
        <v>176</v>
      </c>
      <c r="C133" s="52" t="s">
        <v>468</v>
      </c>
      <c r="D133" s="52">
        <v>1</v>
      </c>
      <c r="E133" s="52">
        <v>0.55223905324136702</v>
      </c>
      <c r="F133" s="52">
        <v>6.7189084811033002</v>
      </c>
    </row>
    <row r="134" spans="1:6" x14ac:dyDescent="0.2">
      <c r="A134" s="52">
        <v>272060</v>
      </c>
      <c r="B134" s="52" t="s">
        <v>262</v>
      </c>
      <c r="C134" s="52" t="s">
        <v>468</v>
      </c>
      <c r="D134" s="52">
        <v>1</v>
      </c>
      <c r="E134" s="52">
        <v>2.83502962605959</v>
      </c>
      <c r="F134" s="52">
        <v>34.492860450391703</v>
      </c>
    </row>
    <row r="135" spans="1:6" x14ac:dyDescent="0.2">
      <c r="A135" s="52">
        <v>272078</v>
      </c>
      <c r="B135" s="52" t="s">
        <v>177</v>
      </c>
      <c r="C135" s="52" t="s">
        <v>468</v>
      </c>
      <c r="D135" s="52">
        <v>1</v>
      </c>
      <c r="E135" s="52">
        <v>0.59818272089392399</v>
      </c>
      <c r="F135" s="52">
        <v>7.2778897708760804</v>
      </c>
    </row>
    <row r="136" spans="1:6" x14ac:dyDescent="0.2">
      <c r="A136" s="52">
        <v>272086</v>
      </c>
      <c r="B136" s="52" t="s">
        <v>178</v>
      </c>
      <c r="C136" s="52" t="s">
        <v>468</v>
      </c>
      <c r="D136" s="52">
        <v>3</v>
      </c>
      <c r="E136" s="52">
        <v>7.4021071331639101</v>
      </c>
      <c r="F136" s="52">
        <v>90.058970120160893</v>
      </c>
    </row>
    <row r="137" spans="1:6" x14ac:dyDescent="0.2">
      <c r="A137" s="52">
        <v>272094</v>
      </c>
      <c r="B137" s="52" t="s">
        <v>179</v>
      </c>
      <c r="C137" s="52" t="s">
        <v>468</v>
      </c>
      <c r="D137" s="52">
        <v>1</v>
      </c>
      <c r="E137" s="52">
        <v>1.4444604940054899</v>
      </c>
      <c r="F137" s="52">
        <v>17.574269343733398</v>
      </c>
    </row>
    <row r="138" spans="1:6" x14ac:dyDescent="0.2">
      <c r="A138">
        <v>272108</v>
      </c>
      <c r="B138" t="s">
        <v>180</v>
      </c>
      <c r="C138" t="s">
        <v>468</v>
      </c>
      <c r="D138">
        <v>5</v>
      </c>
      <c r="E138">
        <v>2.6231021855687402</v>
      </c>
      <c r="F138">
        <v>31.914409924419701</v>
      </c>
    </row>
    <row r="139" spans="1:6" x14ac:dyDescent="0.2">
      <c r="A139">
        <v>272116</v>
      </c>
      <c r="B139" t="s">
        <v>181</v>
      </c>
      <c r="C139" t="s">
        <v>468</v>
      </c>
      <c r="D139">
        <v>1</v>
      </c>
      <c r="E139">
        <v>0.72980981156310698</v>
      </c>
      <c r="F139">
        <v>8.8793527073511296</v>
      </c>
    </row>
    <row r="140" spans="1:6" x14ac:dyDescent="0.2">
      <c r="A140">
        <v>272124</v>
      </c>
      <c r="B140" t="s">
        <v>182</v>
      </c>
      <c r="C140" t="s">
        <v>468</v>
      </c>
      <c r="D140">
        <v>4</v>
      </c>
      <c r="E140">
        <v>3.1781344350866001</v>
      </c>
      <c r="F140">
        <v>38.667302293553703</v>
      </c>
    </row>
    <row r="141" spans="1:6" x14ac:dyDescent="0.2">
      <c r="A141">
        <v>272132</v>
      </c>
      <c r="B141" t="s">
        <v>183</v>
      </c>
      <c r="C141" t="s">
        <v>468</v>
      </c>
      <c r="D141">
        <v>1</v>
      </c>
      <c r="E141">
        <v>2.10859251449657</v>
      </c>
      <c r="F141">
        <v>25.6545422597083</v>
      </c>
    </row>
    <row r="142" spans="1:6" x14ac:dyDescent="0.2">
      <c r="A142">
        <v>272141</v>
      </c>
      <c r="B142" t="s">
        <v>272</v>
      </c>
      <c r="C142" t="s">
        <v>468</v>
      </c>
      <c r="D142">
        <v>1</v>
      </c>
      <c r="E142">
        <v>1.9439368609307599</v>
      </c>
      <c r="F142">
        <v>23.6512318079909</v>
      </c>
    </row>
    <row r="143" spans="1:6" x14ac:dyDescent="0.2">
      <c r="A143">
        <v>272159</v>
      </c>
      <c r="B143" t="s">
        <v>184</v>
      </c>
      <c r="C143" t="s">
        <v>468</v>
      </c>
      <c r="D143">
        <v>4</v>
      </c>
      <c r="E143">
        <v>3.61529631872452</v>
      </c>
      <c r="F143">
        <v>43.986105211148399</v>
      </c>
    </row>
    <row r="144" spans="1:6" x14ac:dyDescent="0.2">
      <c r="A144">
        <v>272175</v>
      </c>
      <c r="B144" t="s">
        <v>186</v>
      </c>
      <c r="C144" t="s">
        <v>468</v>
      </c>
      <c r="D144">
        <v>2</v>
      </c>
      <c r="E144">
        <v>3.52640394957242</v>
      </c>
      <c r="F144">
        <v>42.9045813864645</v>
      </c>
    </row>
    <row r="145" spans="1:6" x14ac:dyDescent="0.2">
      <c r="A145">
        <v>272183</v>
      </c>
      <c r="B145" t="s">
        <v>187</v>
      </c>
      <c r="C145" t="s">
        <v>468</v>
      </c>
      <c r="D145">
        <v>1</v>
      </c>
      <c r="E145">
        <v>1.73448503139418</v>
      </c>
      <c r="F145">
        <v>21.102901215295802</v>
      </c>
    </row>
    <row r="146" spans="1:6" x14ac:dyDescent="0.2">
      <c r="A146">
        <v>272191</v>
      </c>
      <c r="B146" t="s">
        <v>278</v>
      </c>
      <c r="C146" t="s">
        <v>468</v>
      </c>
      <c r="D146">
        <v>3</v>
      </c>
      <c r="E146">
        <v>3.3605538192694202</v>
      </c>
      <c r="F146">
        <v>40.886738134444499</v>
      </c>
    </row>
    <row r="147" spans="1:6" x14ac:dyDescent="0.2">
      <c r="A147">
        <v>272221</v>
      </c>
      <c r="B147" t="s">
        <v>189</v>
      </c>
      <c r="C147" t="s">
        <v>468</v>
      </c>
      <c r="D147">
        <v>1</v>
      </c>
      <c r="E147">
        <v>1.9208974432854999</v>
      </c>
      <c r="F147">
        <v>23.370918893307</v>
      </c>
    </row>
    <row r="148" spans="1:6" x14ac:dyDescent="0.2">
      <c r="A148">
        <v>272248</v>
      </c>
      <c r="B148" t="s">
        <v>190</v>
      </c>
      <c r="C148" t="s">
        <v>468</v>
      </c>
      <c r="D148">
        <v>1</v>
      </c>
      <c r="E148">
        <v>2.3301875801001999</v>
      </c>
      <c r="F148">
        <v>28.3506155578857</v>
      </c>
    </row>
    <row r="149" spans="1:6" x14ac:dyDescent="0.2">
      <c r="A149">
        <v>272256</v>
      </c>
      <c r="B149" t="s">
        <v>191</v>
      </c>
      <c r="C149" t="s">
        <v>468</v>
      </c>
      <c r="D149">
        <v>2</v>
      </c>
      <c r="E149">
        <v>7.3413353889072397</v>
      </c>
      <c r="F149">
        <v>89.319580565038095</v>
      </c>
    </row>
    <row r="150" spans="1:6" x14ac:dyDescent="0.2">
      <c r="A150">
        <v>272264</v>
      </c>
      <c r="B150" t="s">
        <v>192</v>
      </c>
      <c r="C150" t="s">
        <v>468</v>
      </c>
      <c r="D150">
        <v>1</v>
      </c>
      <c r="E150">
        <v>3.3123550844650498</v>
      </c>
      <c r="F150">
        <v>40.300320194324797</v>
      </c>
    </row>
    <row r="151" spans="1:6" x14ac:dyDescent="0.2">
      <c r="A151">
        <v>272272</v>
      </c>
      <c r="B151" t="s">
        <v>193</v>
      </c>
      <c r="C151" t="s">
        <v>468</v>
      </c>
      <c r="D151">
        <v>6</v>
      </c>
      <c r="E151">
        <v>2.55837355665092</v>
      </c>
      <c r="F151">
        <v>31.1268782725862</v>
      </c>
    </row>
    <row r="152" spans="1:6" x14ac:dyDescent="0.2">
      <c r="A152">
        <v>272302</v>
      </c>
      <c r="B152" t="s">
        <v>196</v>
      </c>
      <c r="C152" t="s">
        <v>468</v>
      </c>
      <c r="D152">
        <v>3</v>
      </c>
      <c r="E152">
        <v>8.0383698186007901</v>
      </c>
      <c r="F152">
        <v>97.800166126309605</v>
      </c>
    </row>
    <row r="153" spans="1:6" x14ac:dyDescent="0.2">
      <c r="A153">
        <v>272311</v>
      </c>
      <c r="B153" t="s">
        <v>197</v>
      </c>
      <c r="C153" t="s">
        <v>468</v>
      </c>
      <c r="D153">
        <v>3</v>
      </c>
      <c r="E153">
        <v>10.8829717768265</v>
      </c>
      <c r="F153">
        <v>132.40948995138899</v>
      </c>
    </row>
    <row r="154" spans="1:6" x14ac:dyDescent="0.2">
      <c r="A154">
        <v>272329</v>
      </c>
      <c r="B154" t="s">
        <v>198</v>
      </c>
      <c r="C154" t="s">
        <v>468</v>
      </c>
      <c r="D154">
        <v>1</v>
      </c>
      <c r="E154">
        <v>4.0083373416706696</v>
      </c>
      <c r="F154">
        <v>48.768104323659898</v>
      </c>
    </row>
    <row r="155" spans="1:6" x14ac:dyDescent="0.2">
      <c r="A155">
        <v>273210</v>
      </c>
      <c r="B155" t="s">
        <v>647</v>
      </c>
      <c r="C155" t="s">
        <v>468</v>
      </c>
      <c r="D155">
        <v>1</v>
      </c>
      <c r="E155">
        <v>11.142061281337</v>
      </c>
      <c r="F155">
        <v>135.561745589601</v>
      </c>
    </row>
    <row r="156" spans="1:6" x14ac:dyDescent="0.2">
      <c r="A156">
        <v>273821</v>
      </c>
      <c r="B156" t="s">
        <v>650</v>
      </c>
      <c r="C156" t="s">
        <v>468</v>
      </c>
      <c r="D156">
        <v>1</v>
      </c>
      <c r="E156">
        <v>13.5098621994056</v>
      </c>
      <c r="F156">
        <v>164.36999009276801</v>
      </c>
    </row>
    <row r="178" spans="1:6" x14ac:dyDescent="0.2">
      <c r="B178">
        <v>271004</v>
      </c>
      <c r="C178" t="s">
        <v>249</v>
      </c>
      <c r="D178">
        <v>37</v>
      </c>
      <c r="E178">
        <v>2.7957106243048502</v>
      </c>
      <c r="F178">
        <v>34.014479262375701</v>
      </c>
    </row>
    <row r="179" spans="1:6" x14ac:dyDescent="0.2">
      <c r="B179">
        <v>271403</v>
      </c>
      <c r="C179" t="s">
        <v>251</v>
      </c>
      <c r="D179">
        <v>10</v>
      </c>
      <c r="E179">
        <v>2.5264136547605198</v>
      </c>
      <c r="F179">
        <v>30.7380327995863</v>
      </c>
    </row>
    <row r="180" spans="1:6" x14ac:dyDescent="0.2">
      <c r="B180" s="52"/>
      <c r="C180" t="s">
        <v>399</v>
      </c>
      <c r="D180">
        <v>150</v>
      </c>
    </row>
    <row r="181" spans="1:6" x14ac:dyDescent="0.2">
      <c r="A181">
        <v>1</v>
      </c>
      <c r="B181" s="52">
        <v>2</v>
      </c>
      <c r="C181">
        <v>3</v>
      </c>
      <c r="D181">
        <v>4</v>
      </c>
      <c r="E181">
        <v>5</v>
      </c>
      <c r="F181">
        <v>6</v>
      </c>
    </row>
    <row r="183" spans="1:6" x14ac:dyDescent="0.2">
      <c r="A183">
        <v>270000</v>
      </c>
      <c r="B183" t="s">
        <v>313</v>
      </c>
      <c r="C183" t="s">
        <v>409</v>
      </c>
      <c r="D183">
        <v>103</v>
      </c>
      <c r="E183">
        <v>2.4304765716216599</v>
      </c>
      <c r="F183">
        <v>29.5707982880635</v>
      </c>
    </row>
  </sheetData>
  <phoneticPr fontId="17"/>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""&amp;市町村別自殺者集計表!Q7&amp;市町村別自殺者集計表!R7&amp;"年4月暫定値"</f>
        <v>令和5年4月暫定値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令和5年4月暫定値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令和5年4月暫定値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361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18</v>
      </c>
      <c r="E8" s="52">
        <v>1.27276301294117</v>
      </c>
      <c r="F8" s="52">
        <v>15.485283324117599</v>
      </c>
      <c r="G8" s="52">
        <v>2</v>
      </c>
      <c r="H8" s="52">
        <v>6</v>
      </c>
      <c r="I8" s="52">
        <v>0</v>
      </c>
      <c r="J8" s="52">
        <v>3</v>
      </c>
      <c r="K8" s="52">
        <v>2</v>
      </c>
      <c r="L8" s="52">
        <v>3</v>
      </c>
      <c r="M8" s="52">
        <v>2</v>
      </c>
      <c r="N8" s="52">
        <v>0</v>
      </c>
      <c r="O8" s="52">
        <v>0</v>
      </c>
      <c r="P8" s="52">
        <v>15</v>
      </c>
      <c r="Q8" s="52">
        <v>3</v>
      </c>
      <c r="R8" s="52">
        <v>0</v>
      </c>
      <c r="S8" s="52">
        <v>7</v>
      </c>
      <c r="T8" s="52">
        <v>11</v>
      </c>
      <c r="U8" s="52">
        <v>3</v>
      </c>
      <c r="V8" s="52">
        <v>8</v>
      </c>
      <c r="W8" s="52">
        <v>2</v>
      </c>
      <c r="X8" s="52">
        <v>1</v>
      </c>
      <c r="Y8" s="52">
        <v>4</v>
      </c>
      <c r="Z8" s="52">
        <v>1</v>
      </c>
      <c r="AA8" s="52">
        <v>0</v>
      </c>
      <c r="AB8" s="52">
        <v>16</v>
      </c>
      <c r="AC8" s="52">
        <v>0</v>
      </c>
      <c r="AD8" s="52">
        <v>0</v>
      </c>
      <c r="AE8" s="52">
        <v>0</v>
      </c>
      <c r="AF8" s="52">
        <v>0</v>
      </c>
      <c r="AG8" s="52">
        <v>2</v>
      </c>
      <c r="AH8" s="52">
        <v>0</v>
      </c>
      <c r="AI8" s="52">
        <v>15</v>
      </c>
      <c r="AJ8" s="52">
        <v>0</v>
      </c>
      <c r="AK8" s="52">
        <v>0</v>
      </c>
      <c r="AL8" s="52">
        <v>2</v>
      </c>
      <c r="AM8" s="52">
        <v>0</v>
      </c>
      <c r="AN8" s="52">
        <v>1</v>
      </c>
      <c r="AO8" s="52">
        <v>0</v>
      </c>
      <c r="AP8" s="52">
        <v>1</v>
      </c>
      <c r="AQ8" s="52">
        <v>2</v>
      </c>
      <c r="AR8" s="52">
        <v>1</v>
      </c>
      <c r="AS8" s="52">
        <v>0</v>
      </c>
      <c r="AT8" s="52">
        <v>1</v>
      </c>
      <c r="AU8" s="52">
        <v>3</v>
      </c>
      <c r="AV8" s="52">
        <v>1</v>
      </c>
      <c r="AW8" s="52">
        <v>0</v>
      </c>
      <c r="AX8" s="52">
        <v>1</v>
      </c>
      <c r="AY8" s="52">
        <v>2</v>
      </c>
      <c r="AZ8" s="52">
        <v>0</v>
      </c>
      <c r="BA8" s="52">
        <v>1</v>
      </c>
      <c r="BB8" s="52">
        <v>5</v>
      </c>
      <c r="BC8" s="52">
        <v>2</v>
      </c>
      <c r="BD8" s="52">
        <v>4</v>
      </c>
      <c r="BE8" s="52">
        <v>5</v>
      </c>
      <c r="BF8" s="52">
        <v>4</v>
      </c>
      <c r="BG8" s="52">
        <v>0</v>
      </c>
      <c r="BH8" s="52">
        <v>2</v>
      </c>
      <c r="BI8" s="52">
        <v>1</v>
      </c>
      <c r="BJ8" s="52">
        <v>0</v>
      </c>
      <c r="BK8" s="52">
        <v>7</v>
      </c>
      <c r="BL8" s="52">
        <v>12</v>
      </c>
      <c r="BM8" s="52">
        <v>5</v>
      </c>
      <c r="BN8" s="52">
        <v>0</v>
      </c>
      <c r="BO8" s="52">
        <v>1</v>
      </c>
      <c r="BP8" s="52">
        <v>0</v>
      </c>
      <c r="BQ8" s="52">
        <v>1</v>
      </c>
      <c r="BR8" s="52">
        <v>3</v>
      </c>
      <c r="BS8" s="52">
        <v>6</v>
      </c>
      <c r="BT8" s="52">
        <v>10</v>
      </c>
      <c r="BU8" s="52">
        <v>2</v>
      </c>
      <c r="BV8" s="52">
        <v>0</v>
      </c>
    </row>
    <row r="9" spans="1:74" s="52" customFormat="1" x14ac:dyDescent="0.2">
      <c r="A9" s="52">
        <v>271071</v>
      </c>
      <c r="B9" s="52" t="s">
        <v>468</v>
      </c>
      <c r="C9" s="52" t="s">
        <v>616</v>
      </c>
      <c r="D9" s="52">
        <v>1</v>
      </c>
      <c r="E9" s="52">
        <v>2.4646932689226801</v>
      </c>
      <c r="F9" s="52">
        <v>29.9871014385593</v>
      </c>
      <c r="G9" s="52">
        <v>0</v>
      </c>
      <c r="H9" s="52">
        <v>0</v>
      </c>
      <c r="I9" s="52">
        <v>0</v>
      </c>
      <c r="J9" s="52">
        <v>0</v>
      </c>
      <c r="K9" s="52">
        <v>0</v>
      </c>
      <c r="L9" s="52">
        <v>0</v>
      </c>
      <c r="M9" s="52">
        <v>1</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1</v>
      </c>
      <c r="AS9" s="52">
        <v>0</v>
      </c>
      <c r="AT9" s="52">
        <v>0</v>
      </c>
      <c r="AU9" s="52">
        <v>0</v>
      </c>
      <c r="AV9" s="52">
        <v>0</v>
      </c>
      <c r="AW9" s="52">
        <v>0</v>
      </c>
      <c r="AX9" s="52">
        <v>0</v>
      </c>
      <c r="AY9" s="52">
        <v>0</v>
      </c>
      <c r="AZ9" s="52">
        <v>0</v>
      </c>
      <c r="BA9" s="52">
        <v>0</v>
      </c>
      <c r="BB9" s="52">
        <v>0</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271144</v>
      </c>
      <c r="B10" s="52" t="s">
        <v>468</v>
      </c>
      <c r="C10" s="52" t="s">
        <v>620</v>
      </c>
      <c r="D10" s="52">
        <v>2</v>
      </c>
      <c r="E10" s="52">
        <v>2.3096021710260399</v>
      </c>
      <c r="F10" s="52">
        <v>28.100159747483499</v>
      </c>
      <c r="G10" s="52">
        <v>0</v>
      </c>
      <c r="H10" s="52">
        <v>0</v>
      </c>
      <c r="I10" s="52">
        <v>0</v>
      </c>
      <c r="J10" s="52">
        <v>1</v>
      </c>
      <c r="K10" s="52">
        <v>1</v>
      </c>
      <c r="L10" s="52">
        <v>0</v>
      </c>
      <c r="M10" s="52">
        <v>0</v>
      </c>
      <c r="N10" s="52">
        <v>0</v>
      </c>
      <c r="O10" s="52">
        <v>0</v>
      </c>
      <c r="P10" s="52">
        <v>0</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1</v>
      </c>
      <c r="AV10" s="52">
        <v>0</v>
      </c>
      <c r="AW10" s="52">
        <v>0</v>
      </c>
      <c r="AX10" s="52">
        <v>0</v>
      </c>
      <c r="AY10" s="52">
        <v>0</v>
      </c>
      <c r="AZ10" s="52">
        <v>0</v>
      </c>
      <c r="BA10" s="52">
        <v>0</v>
      </c>
      <c r="BB10" s="52">
        <v>1</v>
      </c>
      <c r="BC10" s="52">
        <v>0</v>
      </c>
      <c r="BD10" s="52">
        <v>1</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271179</v>
      </c>
      <c r="B11" s="52" t="s">
        <v>468</v>
      </c>
      <c r="C11" s="52" t="s">
        <v>623</v>
      </c>
      <c r="D11" s="52">
        <v>1</v>
      </c>
      <c r="E11" s="52">
        <v>2.1450481563311099</v>
      </c>
      <c r="F11" s="52">
        <v>26.098085902028501</v>
      </c>
      <c r="G11" s="52">
        <v>0</v>
      </c>
      <c r="H11" s="52">
        <v>0</v>
      </c>
      <c r="I11" s="52">
        <v>0</v>
      </c>
      <c r="J11" s="52">
        <v>0</v>
      </c>
      <c r="K11" s="52">
        <v>0</v>
      </c>
      <c r="L11" s="52">
        <v>0</v>
      </c>
      <c r="M11" s="52">
        <v>1</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271187</v>
      </c>
      <c r="B12" s="52" t="s">
        <v>468</v>
      </c>
      <c r="C12" s="52" t="s">
        <v>624</v>
      </c>
      <c r="D12" s="52">
        <v>1</v>
      </c>
      <c r="E12" s="52">
        <v>1.1241007194244601</v>
      </c>
      <c r="F12" s="52">
        <v>13.6765587529976</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0</v>
      </c>
      <c r="AY12" s="52">
        <v>0</v>
      </c>
      <c r="AZ12" s="52">
        <v>0</v>
      </c>
      <c r="BA12" s="52">
        <v>0</v>
      </c>
      <c r="BB12" s="52">
        <v>0</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271195</v>
      </c>
      <c r="B13" s="52" t="s">
        <v>468</v>
      </c>
      <c r="C13" s="52" t="s">
        <v>640</v>
      </c>
      <c r="D13" s="52">
        <v>1</v>
      </c>
      <c r="E13" s="52">
        <v>1.6706204684419801</v>
      </c>
      <c r="F13" s="52">
        <v>20.325882366044102</v>
      </c>
      <c r="G13" s="52">
        <v>1</v>
      </c>
      <c r="H13" s="52">
        <v>0</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1</v>
      </c>
      <c r="AQ13" s="52">
        <v>0</v>
      </c>
      <c r="AR13" s="52">
        <v>0</v>
      </c>
      <c r="AS13" s="52">
        <v>0</v>
      </c>
      <c r="AT13" s="52">
        <v>0</v>
      </c>
      <c r="AU13" s="52">
        <v>0</v>
      </c>
      <c r="AV13" s="52">
        <v>0</v>
      </c>
      <c r="AW13" s="52">
        <v>0</v>
      </c>
      <c r="AX13" s="52">
        <v>0</v>
      </c>
      <c r="AY13" s="52">
        <v>0</v>
      </c>
      <c r="AZ13" s="52">
        <v>0</v>
      </c>
      <c r="BA13" s="52">
        <v>0</v>
      </c>
      <c r="BB13" s="52">
        <v>0</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271217</v>
      </c>
      <c r="B14" s="52" t="s">
        <v>468</v>
      </c>
      <c r="C14" s="52" t="s">
        <v>626</v>
      </c>
      <c r="D14" s="52">
        <v>2</v>
      </c>
      <c r="E14" s="52">
        <v>2.9035161580674198</v>
      </c>
      <c r="F14" s="52">
        <v>35.326113256486899</v>
      </c>
      <c r="G14" s="52">
        <v>0</v>
      </c>
      <c r="H14" s="52">
        <v>1</v>
      </c>
      <c r="I14" s="52">
        <v>0</v>
      </c>
      <c r="J14" s="52">
        <v>0</v>
      </c>
      <c r="K14" s="52">
        <v>0</v>
      </c>
      <c r="L14" s="52">
        <v>1</v>
      </c>
      <c r="M14" s="52">
        <v>0</v>
      </c>
      <c r="N14" s="52">
        <v>0</v>
      </c>
      <c r="O14" s="52">
        <v>0</v>
      </c>
      <c r="P14" s="52">
        <v>2</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1</v>
      </c>
      <c r="AZ14" s="52">
        <v>0</v>
      </c>
      <c r="BA14" s="52">
        <v>0</v>
      </c>
      <c r="BB14" s="52">
        <v>1</v>
      </c>
      <c r="BC14" s="52">
        <v>0</v>
      </c>
      <c r="BD14" s="52">
        <v>0</v>
      </c>
      <c r="BE14" s="52">
        <v>2</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271225</v>
      </c>
      <c r="B15" s="52" t="s">
        <v>468</v>
      </c>
      <c r="C15" s="52" t="s">
        <v>627</v>
      </c>
      <c r="D15" s="52">
        <v>2</v>
      </c>
      <c r="E15" s="52">
        <v>4.5260132612188597</v>
      </c>
      <c r="F15" s="52">
        <v>55.066494678162698</v>
      </c>
      <c r="G15" s="52">
        <v>0</v>
      </c>
      <c r="H15" s="52">
        <v>2</v>
      </c>
      <c r="I15" s="52">
        <v>0</v>
      </c>
      <c r="J15" s="52">
        <v>0</v>
      </c>
      <c r="K15" s="52">
        <v>0</v>
      </c>
      <c r="L15" s="52">
        <v>0</v>
      </c>
      <c r="M15" s="52">
        <v>0</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1</v>
      </c>
      <c r="AW15" s="52">
        <v>0</v>
      </c>
      <c r="AX15" s="52">
        <v>0</v>
      </c>
      <c r="AY15" s="52">
        <v>0</v>
      </c>
      <c r="AZ15" s="52">
        <v>0</v>
      </c>
      <c r="BA15" s="52">
        <v>0</v>
      </c>
      <c r="BB15" s="52">
        <v>1</v>
      </c>
      <c r="BC15" s="52">
        <v>0</v>
      </c>
      <c r="BD15" s="52">
        <v>0</v>
      </c>
      <c r="BE15" s="52">
        <v>0</v>
      </c>
      <c r="BF15" s="52">
        <v>2</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271233</v>
      </c>
      <c r="B16" s="52" t="s">
        <v>468</v>
      </c>
      <c r="C16" s="52" t="s">
        <v>628</v>
      </c>
      <c r="D16" s="52">
        <v>1</v>
      </c>
      <c r="E16" s="52">
        <v>1.0981287885443201</v>
      </c>
      <c r="F16" s="52">
        <v>13.3605669272892</v>
      </c>
      <c r="G16" s="52">
        <v>0</v>
      </c>
      <c r="H16" s="52">
        <v>1</v>
      </c>
      <c r="I16" s="52">
        <v>0</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1</v>
      </c>
      <c r="AV16" s="52">
        <v>0</v>
      </c>
      <c r="AW16" s="52">
        <v>0</v>
      </c>
      <c r="AX16" s="52">
        <v>0</v>
      </c>
      <c r="AY16" s="52">
        <v>0</v>
      </c>
      <c r="AZ16" s="52">
        <v>0</v>
      </c>
      <c r="BA16" s="52">
        <v>0</v>
      </c>
      <c r="BB16" s="52">
        <v>0</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271241</v>
      </c>
      <c r="B17" s="52" t="s">
        <v>468</v>
      </c>
      <c r="C17" s="52" t="s">
        <v>645</v>
      </c>
      <c r="D17" s="52">
        <v>2</v>
      </c>
      <c r="E17" s="52">
        <v>3.39893273512117</v>
      </c>
      <c r="F17" s="52">
        <v>41.353681610640898</v>
      </c>
      <c r="G17" s="52">
        <v>0</v>
      </c>
      <c r="H17" s="52">
        <v>1</v>
      </c>
      <c r="I17" s="52">
        <v>0</v>
      </c>
      <c r="J17" s="52">
        <v>0</v>
      </c>
      <c r="K17" s="52">
        <v>0</v>
      </c>
      <c r="L17" s="52">
        <v>1</v>
      </c>
      <c r="M17" s="52">
        <v>0</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0</v>
      </c>
      <c r="AS17" s="52">
        <v>0</v>
      </c>
      <c r="AT17" s="52">
        <v>0</v>
      </c>
      <c r="AU17" s="52">
        <v>0</v>
      </c>
      <c r="AV17" s="52">
        <v>0</v>
      </c>
      <c r="AW17" s="52">
        <v>0</v>
      </c>
      <c r="AX17" s="52">
        <v>0</v>
      </c>
      <c r="AY17" s="52">
        <v>0</v>
      </c>
      <c r="AZ17" s="52">
        <v>0</v>
      </c>
      <c r="BA17" s="52">
        <v>0</v>
      </c>
      <c r="BB17" s="52">
        <v>1</v>
      </c>
      <c r="BC17" s="52">
        <v>1</v>
      </c>
      <c r="BD17" s="52">
        <v>0</v>
      </c>
      <c r="BE17" s="52">
        <v>0</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271250</v>
      </c>
      <c r="B18" s="52" t="s">
        <v>468</v>
      </c>
      <c r="C18" s="52" t="s">
        <v>629</v>
      </c>
      <c r="D18" s="52">
        <v>2</v>
      </c>
      <c r="E18" s="52">
        <v>3.2808398950131199</v>
      </c>
      <c r="F18" s="52">
        <v>39.916885389326303</v>
      </c>
      <c r="G18" s="52">
        <v>1</v>
      </c>
      <c r="H18" s="52">
        <v>0</v>
      </c>
      <c r="I18" s="52">
        <v>0</v>
      </c>
      <c r="J18" s="52">
        <v>1</v>
      </c>
      <c r="K18" s="52">
        <v>0</v>
      </c>
      <c r="L18" s="52">
        <v>0</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1</v>
      </c>
      <c r="AR18" s="52">
        <v>0</v>
      </c>
      <c r="AS18" s="52">
        <v>0</v>
      </c>
      <c r="AT18" s="52">
        <v>0</v>
      </c>
      <c r="AU18" s="52">
        <v>0</v>
      </c>
      <c r="AV18" s="52">
        <v>0</v>
      </c>
      <c r="AW18" s="52">
        <v>0</v>
      </c>
      <c r="AX18" s="52">
        <v>0</v>
      </c>
      <c r="AY18" s="52">
        <v>0</v>
      </c>
      <c r="AZ18" s="52">
        <v>0</v>
      </c>
      <c r="BA18" s="52">
        <v>1</v>
      </c>
      <c r="BB18" s="52">
        <v>0</v>
      </c>
      <c r="BC18" s="52">
        <v>0</v>
      </c>
      <c r="BD18" s="52">
        <v>1</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271268</v>
      </c>
      <c r="B19" s="52" t="s">
        <v>468</v>
      </c>
      <c r="C19" s="52" t="s">
        <v>630</v>
      </c>
      <c r="D19" s="52">
        <v>2</v>
      </c>
      <c r="E19" s="52">
        <v>1.9998000199979999</v>
      </c>
      <c r="F19" s="52">
        <v>24.330900243308999</v>
      </c>
      <c r="G19" s="52">
        <v>0</v>
      </c>
      <c r="H19" s="52">
        <v>1</v>
      </c>
      <c r="I19" s="52">
        <v>0</v>
      </c>
      <c r="J19" s="52">
        <v>1</v>
      </c>
      <c r="K19" s="52">
        <v>0</v>
      </c>
      <c r="L19" s="52">
        <v>0</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1</v>
      </c>
      <c r="AU19" s="52">
        <v>0</v>
      </c>
      <c r="AV19" s="52">
        <v>0</v>
      </c>
      <c r="AW19" s="52">
        <v>0</v>
      </c>
      <c r="AX19" s="52">
        <v>1</v>
      </c>
      <c r="AY19" s="52">
        <v>0</v>
      </c>
      <c r="AZ19" s="52">
        <v>0</v>
      </c>
      <c r="BA19" s="52">
        <v>0</v>
      </c>
      <c r="BB19" s="52">
        <v>0</v>
      </c>
      <c r="BC19" s="52">
        <v>0</v>
      </c>
      <c r="BD19" s="52">
        <v>0</v>
      </c>
      <c r="BE19" s="52">
        <v>1</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271284</v>
      </c>
      <c r="B20" s="52" t="s">
        <v>468</v>
      </c>
      <c r="C20" s="52" t="s">
        <v>631</v>
      </c>
      <c r="D20" s="52">
        <v>1</v>
      </c>
      <c r="E20" s="52">
        <v>1.67280026764804</v>
      </c>
      <c r="F20" s="52">
        <v>20.352403256384498</v>
      </c>
      <c r="G20" s="52">
        <v>0</v>
      </c>
      <c r="H20" s="52">
        <v>0</v>
      </c>
      <c r="I20" s="52">
        <v>0</v>
      </c>
      <c r="J20" s="52">
        <v>0</v>
      </c>
      <c r="K20" s="52">
        <v>0</v>
      </c>
      <c r="L20" s="52">
        <v>1</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1</v>
      </c>
      <c r="AZ20" s="52">
        <v>0</v>
      </c>
      <c r="BA20" s="52">
        <v>0</v>
      </c>
      <c r="BB20" s="52">
        <v>0</v>
      </c>
      <c r="BC20" s="52">
        <v>0</v>
      </c>
      <c r="BD20" s="52">
        <v>0</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271403</v>
      </c>
      <c r="B21" s="52" t="s">
        <v>173</v>
      </c>
      <c r="C21" s="52" t="s">
        <v>468</v>
      </c>
      <c r="D21" s="52">
        <v>4</v>
      </c>
      <c r="E21" s="52">
        <v>0.93449646993958502</v>
      </c>
      <c r="F21" s="52">
        <v>11.3697070509316</v>
      </c>
      <c r="G21" s="52">
        <v>0</v>
      </c>
      <c r="H21" s="52">
        <v>0</v>
      </c>
      <c r="I21" s="52">
        <v>1</v>
      </c>
      <c r="J21" s="52">
        <v>2</v>
      </c>
      <c r="K21" s="52">
        <v>0</v>
      </c>
      <c r="L21" s="52">
        <v>0</v>
      </c>
      <c r="M21" s="52">
        <v>1</v>
      </c>
      <c r="N21" s="52">
        <v>0</v>
      </c>
      <c r="O21" s="52">
        <v>0</v>
      </c>
      <c r="P21" s="52">
        <v>2</v>
      </c>
      <c r="Q21" s="52">
        <v>2</v>
      </c>
      <c r="R21" s="52">
        <v>0</v>
      </c>
      <c r="S21" s="52">
        <v>2</v>
      </c>
      <c r="T21" s="52">
        <v>2</v>
      </c>
      <c r="U21" s="52">
        <v>0</v>
      </c>
      <c r="V21" s="52">
        <v>2</v>
      </c>
      <c r="W21" s="52">
        <v>0</v>
      </c>
      <c r="X21" s="52">
        <v>0</v>
      </c>
      <c r="Y21" s="52">
        <v>1</v>
      </c>
      <c r="Z21" s="52">
        <v>1</v>
      </c>
      <c r="AA21" s="52">
        <v>0</v>
      </c>
      <c r="AB21" s="52">
        <v>3</v>
      </c>
      <c r="AC21" s="52">
        <v>0</v>
      </c>
      <c r="AD21" s="52">
        <v>1</v>
      </c>
      <c r="AE21" s="52">
        <v>0</v>
      </c>
      <c r="AF21" s="52">
        <v>0</v>
      </c>
      <c r="AG21" s="52">
        <v>0</v>
      </c>
      <c r="AH21" s="52">
        <v>0</v>
      </c>
      <c r="AI21" s="52">
        <v>1</v>
      </c>
      <c r="AJ21" s="52">
        <v>0</v>
      </c>
      <c r="AK21" s="52">
        <v>2</v>
      </c>
      <c r="AL21" s="52">
        <v>1</v>
      </c>
      <c r="AM21" s="52">
        <v>0</v>
      </c>
      <c r="AN21" s="52">
        <v>0</v>
      </c>
      <c r="AO21" s="52">
        <v>0</v>
      </c>
      <c r="AP21" s="52">
        <v>1</v>
      </c>
      <c r="AQ21" s="52">
        <v>0</v>
      </c>
      <c r="AR21" s="52">
        <v>0</v>
      </c>
      <c r="AS21" s="52">
        <v>0</v>
      </c>
      <c r="AT21" s="52">
        <v>0</v>
      </c>
      <c r="AU21" s="52">
        <v>0</v>
      </c>
      <c r="AV21" s="52">
        <v>1</v>
      </c>
      <c r="AW21" s="52">
        <v>0</v>
      </c>
      <c r="AX21" s="52">
        <v>1</v>
      </c>
      <c r="AY21" s="52">
        <v>0</v>
      </c>
      <c r="AZ21" s="52">
        <v>0</v>
      </c>
      <c r="BA21" s="52">
        <v>1</v>
      </c>
      <c r="BB21" s="52">
        <v>0</v>
      </c>
      <c r="BC21" s="52">
        <v>1</v>
      </c>
      <c r="BD21" s="52">
        <v>0</v>
      </c>
      <c r="BE21" s="52">
        <v>1</v>
      </c>
      <c r="BF21" s="52">
        <v>0</v>
      </c>
      <c r="BG21" s="52">
        <v>1</v>
      </c>
      <c r="BH21" s="52">
        <v>1</v>
      </c>
      <c r="BI21" s="52">
        <v>0</v>
      </c>
      <c r="BJ21" s="52">
        <v>0</v>
      </c>
      <c r="BK21" s="52">
        <v>1</v>
      </c>
      <c r="BL21" s="52">
        <v>5</v>
      </c>
      <c r="BM21" s="52">
        <v>0</v>
      </c>
      <c r="BN21" s="52">
        <v>0</v>
      </c>
      <c r="BO21" s="52">
        <v>0</v>
      </c>
      <c r="BP21" s="52">
        <v>0</v>
      </c>
      <c r="BQ21" s="52">
        <v>1</v>
      </c>
      <c r="BR21" s="52">
        <v>0</v>
      </c>
      <c r="BS21" s="52">
        <v>2</v>
      </c>
      <c r="BT21" s="52">
        <v>2</v>
      </c>
      <c r="BU21" s="52">
        <v>0</v>
      </c>
      <c r="BV21" s="52">
        <v>0</v>
      </c>
    </row>
    <row r="22" spans="1:74" s="52" customFormat="1" x14ac:dyDescent="0.2">
      <c r="A22" s="52">
        <v>271411</v>
      </c>
      <c r="B22" s="52" t="s">
        <v>468</v>
      </c>
      <c r="C22" s="52" t="s">
        <v>632</v>
      </c>
      <c r="D22" s="52">
        <v>1</v>
      </c>
      <c r="E22" s="52">
        <v>1.33832976445396</v>
      </c>
      <c r="F22" s="52">
        <v>16.283012134189899</v>
      </c>
      <c r="G22" s="52">
        <v>0</v>
      </c>
      <c r="H22" s="52">
        <v>0</v>
      </c>
      <c r="I22" s="52">
        <v>1</v>
      </c>
      <c r="J22" s="52">
        <v>0</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0</v>
      </c>
      <c r="AT22" s="52">
        <v>0</v>
      </c>
      <c r="AU22" s="52">
        <v>0</v>
      </c>
      <c r="AV22" s="52">
        <v>0</v>
      </c>
      <c r="AW22" s="52">
        <v>0</v>
      </c>
      <c r="AX22" s="52">
        <v>0</v>
      </c>
      <c r="AY22" s="52">
        <v>0</v>
      </c>
      <c r="AZ22" s="52">
        <v>0</v>
      </c>
      <c r="BA22" s="52">
        <v>0</v>
      </c>
      <c r="BB22" s="52">
        <v>0</v>
      </c>
      <c r="BC22" s="52">
        <v>0</v>
      </c>
      <c r="BD22" s="52">
        <v>0</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271438</v>
      </c>
      <c r="B23" s="52" t="s">
        <v>468</v>
      </c>
      <c r="C23" s="52" t="s">
        <v>633</v>
      </c>
      <c r="D23" s="52">
        <v>1</v>
      </c>
      <c r="E23" s="52">
        <v>2.2204458655298001</v>
      </c>
      <c r="F23" s="52">
        <v>27.015424697279201</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1</v>
      </c>
      <c r="AW23" s="52">
        <v>0</v>
      </c>
      <c r="AX23" s="52">
        <v>0</v>
      </c>
      <c r="AY23" s="52">
        <v>0</v>
      </c>
      <c r="AZ23" s="52">
        <v>0</v>
      </c>
      <c r="BA23" s="52">
        <v>0</v>
      </c>
      <c r="BB23" s="52">
        <v>0</v>
      </c>
      <c r="BC23" s="52">
        <v>0</v>
      </c>
      <c r="BD23" s="52">
        <v>0</v>
      </c>
      <c r="BE23" s="52">
        <v>0</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271446</v>
      </c>
      <c r="B24" s="52" t="s">
        <v>468</v>
      </c>
      <c r="C24" s="52" t="s">
        <v>634</v>
      </c>
      <c r="D24" s="52">
        <v>1</v>
      </c>
      <c r="E24" s="52">
        <v>1.41809776365983</v>
      </c>
      <c r="F24" s="52">
        <v>17.253522791194602</v>
      </c>
      <c r="G24" s="52">
        <v>0</v>
      </c>
      <c r="H24" s="52">
        <v>0</v>
      </c>
      <c r="I24" s="52">
        <v>0</v>
      </c>
      <c r="J24" s="52">
        <v>1</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1</v>
      </c>
      <c r="BB24" s="52">
        <v>0</v>
      </c>
      <c r="BC24" s="52">
        <v>0</v>
      </c>
      <c r="BD24" s="52">
        <v>0</v>
      </c>
      <c r="BE24" s="52">
        <v>0</v>
      </c>
      <c r="BF24" s="52">
        <v>0</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271454</v>
      </c>
      <c r="B25" s="52" t="s">
        <v>468</v>
      </c>
      <c r="C25" s="52" t="s">
        <v>635</v>
      </c>
      <c r="D25" s="52">
        <v>1</v>
      </c>
      <c r="E25" s="52">
        <v>1.3674091698458899</v>
      </c>
      <c r="F25" s="52">
        <v>16.636811566458402</v>
      </c>
      <c r="G25" s="52">
        <v>0</v>
      </c>
      <c r="H25" s="52">
        <v>0</v>
      </c>
      <c r="I25" s="52">
        <v>0</v>
      </c>
      <c r="J25" s="52">
        <v>0</v>
      </c>
      <c r="K25" s="52">
        <v>0</v>
      </c>
      <c r="L25" s="52">
        <v>0</v>
      </c>
      <c r="M25" s="52">
        <v>1</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1</v>
      </c>
      <c r="AY25" s="52">
        <v>0</v>
      </c>
      <c r="AZ25" s="52">
        <v>0</v>
      </c>
      <c r="BA25" s="52">
        <v>0</v>
      </c>
      <c r="BB25" s="52">
        <v>0</v>
      </c>
      <c r="BC25" s="52">
        <v>1</v>
      </c>
      <c r="BD25" s="52">
        <v>0</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272027</v>
      </c>
      <c r="B26" s="52" t="s">
        <v>253</v>
      </c>
      <c r="C26" s="52" t="s">
        <v>468</v>
      </c>
      <c r="D26" s="52">
        <v>1</v>
      </c>
      <c r="E26" s="52">
        <v>1.0148163182464001</v>
      </c>
      <c r="F26" s="52">
        <v>12.3469318719978</v>
      </c>
      <c r="G26" s="52">
        <v>0</v>
      </c>
      <c r="H26" s="52">
        <v>0</v>
      </c>
      <c r="I26" s="52">
        <v>0</v>
      </c>
      <c r="J26" s="52">
        <v>0</v>
      </c>
      <c r="K26" s="52">
        <v>0</v>
      </c>
      <c r="L26" s="52">
        <v>0</v>
      </c>
      <c r="M26" s="52">
        <v>1</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1</v>
      </c>
      <c r="BB26" s="52">
        <v>0</v>
      </c>
      <c r="BC26" s="52">
        <v>0</v>
      </c>
      <c r="BD26" s="52">
        <v>0</v>
      </c>
      <c r="BE26" s="52">
        <v>0</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272051</v>
      </c>
      <c r="B27" s="52" t="s">
        <v>176</v>
      </c>
      <c r="C27" s="52" t="s">
        <v>468</v>
      </c>
      <c r="D27" s="52">
        <v>1</v>
      </c>
      <c r="E27" s="52">
        <v>0.50191228580893199</v>
      </c>
      <c r="F27" s="52">
        <v>6.1065994773420096</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1</v>
      </c>
      <c r="AV27" s="52">
        <v>0</v>
      </c>
      <c r="AW27" s="52">
        <v>0</v>
      </c>
      <c r="AX27" s="52">
        <v>0</v>
      </c>
      <c r="AY27" s="52">
        <v>0</v>
      </c>
      <c r="AZ27" s="52">
        <v>0</v>
      </c>
      <c r="BA27" s="52">
        <v>0</v>
      </c>
      <c r="BB27" s="52">
        <v>0</v>
      </c>
      <c r="BC27" s="52">
        <v>1</v>
      </c>
      <c r="BD27" s="52">
        <v>0</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272078</v>
      </c>
      <c r="B28" s="52" t="s">
        <v>177</v>
      </c>
      <c r="C28" s="52" t="s">
        <v>468</v>
      </c>
      <c r="D28" s="52">
        <v>2</v>
      </c>
      <c r="E28" s="52">
        <v>1.0971709447190401</v>
      </c>
      <c r="F28" s="52">
        <v>13.3489131607483</v>
      </c>
      <c r="G28" s="52">
        <v>0</v>
      </c>
      <c r="H28" s="52">
        <v>0</v>
      </c>
      <c r="I28" s="52">
        <v>1</v>
      </c>
      <c r="J28" s="52">
        <v>0</v>
      </c>
      <c r="K28" s="52">
        <v>0</v>
      </c>
      <c r="L28" s="52">
        <v>0</v>
      </c>
      <c r="M28" s="52">
        <v>0</v>
      </c>
      <c r="N28" s="52">
        <v>1</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1</v>
      </c>
      <c r="AV28" s="52">
        <v>0</v>
      </c>
      <c r="AW28" s="52">
        <v>0</v>
      </c>
      <c r="AX28" s="52">
        <v>0</v>
      </c>
      <c r="AY28" s="52">
        <v>0</v>
      </c>
      <c r="AZ28" s="52">
        <v>0</v>
      </c>
      <c r="BA28" s="52">
        <v>0</v>
      </c>
      <c r="BB28" s="52">
        <v>1</v>
      </c>
      <c r="BC28" s="52">
        <v>1</v>
      </c>
      <c r="BD28" s="52">
        <v>0</v>
      </c>
      <c r="BE28" s="52">
        <v>0</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272086</v>
      </c>
      <c r="B29" s="52" t="s">
        <v>178</v>
      </c>
      <c r="C29" s="52" t="s">
        <v>468</v>
      </c>
      <c r="D29" s="52">
        <v>2</v>
      </c>
      <c r="E29" s="52">
        <v>4.6471640681274202</v>
      </c>
      <c r="F29" s="52">
        <v>56.540496162217003</v>
      </c>
      <c r="G29" s="52">
        <v>0</v>
      </c>
      <c r="H29" s="52">
        <v>0</v>
      </c>
      <c r="I29" s="52">
        <v>0</v>
      </c>
      <c r="J29" s="52">
        <v>0</v>
      </c>
      <c r="K29" s="52">
        <v>1</v>
      </c>
      <c r="L29" s="52">
        <v>1</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1</v>
      </c>
      <c r="AV29" s="52">
        <v>0</v>
      </c>
      <c r="AW29" s="52">
        <v>0</v>
      </c>
      <c r="AX29" s="52">
        <v>0</v>
      </c>
      <c r="AY29" s="52">
        <v>1</v>
      </c>
      <c r="AZ29" s="52">
        <v>0</v>
      </c>
      <c r="BA29" s="52">
        <v>0</v>
      </c>
      <c r="BB29" s="52">
        <v>0</v>
      </c>
      <c r="BC29" s="52">
        <v>1</v>
      </c>
      <c r="BD29" s="52">
        <v>0</v>
      </c>
      <c r="BE29" s="52">
        <v>0</v>
      </c>
      <c r="BF29" s="52">
        <v>0</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272108</v>
      </c>
      <c r="B30" s="52" t="s">
        <v>180</v>
      </c>
      <c r="C30" s="52" t="s">
        <v>468</v>
      </c>
      <c r="D30" s="52">
        <v>2</v>
      </c>
      <c r="E30" s="52">
        <v>0.968490172245977</v>
      </c>
      <c r="F30" s="52">
        <v>11.7832970956594</v>
      </c>
      <c r="G30" s="52">
        <v>0</v>
      </c>
      <c r="H30" s="52">
        <v>1</v>
      </c>
      <c r="I30" s="52">
        <v>0</v>
      </c>
      <c r="J30" s="52">
        <v>0</v>
      </c>
      <c r="K30" s="52">
        <v>1</v>
      </c>
      <c r="L30" s="52">
        <v>0</v>
      </c>
      <c r="M30" s="52">
        <v>0</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1</v>
      </c>
      <c r="AQ30" s="52">
        <v>0</v>
      </c>
      <c r="AR30" s="52">
        <v>0</v>
      </c>
      <c r="AS30" s="52">
        <v>0</v>
      </c>
      <c r="AT30" s="52">
        <v>0</v>
      </c>
      <c r="AU30" s="52">
        <v>0</v>
      </c>
      <c r="AV30" s="52">
        <v>0</v>
      </c>
      <c r="AW30" s="52">
        <v>0</v>
      </c>
      <c r="AX30" s="52">
        <v>0</v>
      </c>
      <c r="AY30" s="52">
        <v>0</v>
      </c>
      <c r="AZ30" s="52">
        <v>0</v>
      </c>
      <c r="BA30" s="52">
        <v>0</v>
      </c>
      <c r="BB30" s="52">
        <v>1</v>
      </c>
      <c r="BC30" s="52">
        <v>1</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272116</v>
      </c>
      <c r="B31" s="52" t="s">
        <v>181</v>
      </c>
      <c r="C31" s="52" t="s">
        <v>468</v>
      </c>
      <c r="D31" s="52">
        <v>1</v>
      </c>
      <c r="E31" s="52">
        <v>0.67818679977212903</v>
      </c>
      <c r="F31" s="52">
        <v>8.2512727305609097</v>
      </c>
      <c r="G31" s="52">
        <v>0</v>
      </c>
      <c r="H31" s="52">
        <v>0</v>
      </c>
      <c r="I31" s="52">
        <v>1</v>
      </c>
      <c r="J31" s="52">
        <v>0</v>
      </c>
      <c r="K31" s="52">
        <v>0</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1</v>
      </c>
      <c r="AS31" s="52">
        <v>0</v>
      </c>
      <c r="AT31" s="52">
        <v>0</v>
      </c>
      <c r="AU31" s="52">
        <v>0</v>
      </c>
      <c r="AV31" s="52">
        <v>0</v>
      </c>
      <c r="AW31" s="52">
        <v>0</v>
      </c>
      <c r="AX31" s="52">
        <v>0</v>
      </c>
      <c r="AY31" s="52">
        <v>0</v>
      </c>
      <c r="AZ31" s="52">
        <v>0</v>
      </c>
      <c r="BA31" s="52">
        <v>0</v>
      </c>
      <c r="BB31" s="52">
        <v>0</v>
      </c>
      <c r="BC31" s="52">
        <v>0</v>
      </c>
      <c r="BD31" s="52">
        <v>0</v>
      </c>
      <c r="BE31" s="52">
        <v>0</v>
      </c>
      <c r="BF31" s="52">
        <v>1</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272124</v>
      </c>
      <c r="B32" s="52" t="s">
        <v>182</v>
      </c>
      <c r="C32" s="52" t="s">
        <v>468</v>
      </c>
      <c r="D32" s="52">
        <v>1</v>
      </c>
      <c r="E32" s="52">
        <v>0.729964304745498</v>
      </c>
      <c r="F32" s="52">
        <v>8.8812323744035595</v>
      </c>
      <c r="G32" s="52">
        <v>0</v>
      </c>
      <c r="H32" s="52">
        <v>1</v>
      </c>
      <c r="I32" s="52">
        <v>0</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1</v>
      </c>
      <c r="AZ32" s="52">
        <v>0</v>
      </c>
      <c r="BA32" s="52">
        <v>0</v>
      </c>
      <c r="BB32" s="52">
        <v>0</v>
      </c>
      <c r="BC32" s="52">
        <v>0</v>
      </c>
      <c r="BD32" s="52">
        <v>0</v>
      </c>
      <c r="BE32" s="52">
        <v>1</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x14ac:dyDescent="0.2">
      <c r="A33">
        <v>272167</v>
      </c>
      <c r="B33" t="s">
        <v>185</v>
      </c>
      <c r="C33" t="s">
        <v>468</v>
      </c>
      <c r="D33">
        <v>4</v>
      </c>
      <c r="E33">
        <v>7.5296952355853399</v>
      </c>
      <c r="F33">
        <v>91.611292032954907</v>
      </c>
      <c r="G33">
        <v>0</v>
      </c>
      <c r="H33">
        <v>0</v>
      </c>
      <c r="I33">
        <v>1</v>
      </c>
      <c r="J33">
        <v>0</v>
      </c>
      <c r="K33">
        <v>0</v>
      </c>
      <c r="L33">
        <v>3</v>
      </c>
      <c r="M33">
        <v>0</v>
      </c>
      <c r="N33">
        <v>0</v>
      </c>
      <c r="O33">
        <v>0</v>
      </c>
      <c r="P33">
        <v>3</v>
      </c>
      <c r="Q33">
        <v>1</v>
      </c>
      <c r="R33">
        <v>0</v>
      </c>
      <c r="S33">
        <v>2</v>
      </c>
      <c r="T33">
        <v>2</v>
      </c>
      <c r="U33">
        <v>0</v>
      </c>
      <c r="V33">
        <v>2</v>
      </c>
      <c r="W33">
        <v>0</v>
      </c>
      <c r="X33">
        <v>1</v>
      </c>
      <c r="Y33">
        <v>0</v>
      </c>
      <c r="Z33">
        <v>1</v>
      </c>
      <c r="AA33">
        <v>0</v>
      </c>
      <c r="AB33">
        <v>2</v>
      </c>
      <c r="AC33">
        <v>0</v>
      </c>
      <c r="AD33">
        <v>0</v>
      </c>
      <c r="AE33">
        <v>1</v>
      </c>
      <c r="AF33">
        <v>0</v>
      </c>
      <c r="AG33">
        <v>1</v>
      </c>
      <c r="AH33">
        <v>0</v>
      </c>
      <c r="AI33">
        <v>3</v>
      </c>
      <c r="AJ33">
        <v>0</v>
      </c>
      <c r="AK33">
        <v>0</v>
      </c>
      <c r="AL33">
        <v>1</v>
      </c>
      <c r="AM33">
        <v>0</v>
      </c>
      <c r="AN33">
        <v>0</v>
      </c>
      <c r="AO33">
        <v>0</v>
      </c>
      <c r="AP33">
        <v>0</v>
      </c>
      <c r="AQ33">
        <v>0</v>
      </c>
      <c r="AR33">
        <v>1</v>
      </c>
      <c r="AS33">
        <v>0</v>
      </c>
      <c r="AT33">
        <v>1</v>
      </c>
      <c r="AU33">
        <v>0</v>
      </c>
      <c r="AV33">
        <v>0</v>
      </c>
      <c r="AW33">
        <v>0</v>
      </c>
      <c r="AX33">
        <v>0</v>
      </c>
      <c r="AY33">
        <v>0</v>
      </c>
      <c r="AZ33">
        <v>1</v>
      </c>
      <c r="BA33">
        <v>0</v>
      </c>
      <c r="BB33">
        <v>1</v>
      </c>
      <c r="BC33">
        <v>0</v>
      </c>
      <c r="BD33">
        <v>1</v>
      </c>
      <c r="BE33">
        <v>1</v>
      </c>
      <c r="BF33">
        <v>0</v>
      </c>
      <c r="BG33">
        <v>1</v>
      </c>
      <c r="BH33">
        <v>0</v>
      </c>
      <c r="BI33">
        <v>1</v>
      </c>
      <c r="BJ33">
        <v>0</v>
      </c>
      <c r="BK33">
        <v>0</v>
      </c>
      <c r="BL33">
        <v>5</v>
      </c>
      <c r="BM33">
        <v>2</v>
      </c>
      <c r="BN33">
        <v>0</v>
      </c>
      <c r="BO33">
        <v>0</v>
      </c>
      <c r="BP33">
        <v>0</v>
      </c>
      <c r="BQ33">
        <v>0</v>
      </c>
      <c r="BR33">
        <v>0</v>
      </c>
      <c r="BS33">
        <v>0</v>
      </c>
      <c r="BT33">
        <v>3</v>
      </c>
      <c r="BU33">
        <v>1</v>
      </c>
      <c r="BV33">
        <v>0</v>
      </c>
    </row>
    <row r="34" spans="1:74" x14ac:dyDescent="0.2">
      <c r="A34">
        <v>272205</v>
      </c>
      <c r="B34" t="s">
        <v>188</v>
      </c>
      <c r="C34" t="s">
        <v>468</v>
      </c>
      <c r="D34">
        <v>2</v>
      </c>
      <c r="E34">
        <v>2.75755570262519</v>
      </c>
      <c r="F34">
        <v>33.550261048606501</v>
      </c>
      <c r="G34">
        <v>0</v>
      </c>
      <c r="H34">
        <v>0</v>
      </c>
      <c r="I34">
        <v>0</v>
      </c>
      <c r="J34">
        <v>0</v>
      </c>
      <c r="K34">
        <v>1</v>
      </c>
      <c r="L34">
        <v>1</v>
      </c>
      <c r="M34">
        <v>0</v>
      </c>
      <c r="N34">
        <v>0</v>
      </c>
      <c r="O34">
        <v>0</v>
      </c>
      <c r="P34">
        <v>1</v>
      </c>
      <c r="Q34">
        <v>1</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0</v>
      </c>
      <c r="AQ34">
        <v>0</v>
      </c>
      <c r="AR34">
        <v>1</v>
      </c>
      <c r="AS34">
        <v>0</v>
      </c>
      <c r="AT34">
        <v>0</v>
      </c>
      <c r="AU34">
        <v>1</v>
      </c>
      <c r="AV34">
        <v>0</v>
      </c>
      <c r="AW34">
        <v>0</v>
      </c>
      <c r="AX34">
        <v>0</v>
      </c>
      <c r="AY34">
        <v>0</v>
      </c>
      <c r="AZ34">
        <v>0</v>
      </c>
      <c r="BA34">
        <v>0</v>
      </c>
      <c r="BB34">
        <v>0</v>
      </c>
      <c r="BC34">
        <v>0</v>
      </c>
      <c r="BD34">
        <v>2</v>
      </c>
      <c r="BE34">
        <v>0</v>
      </c>
      <c r="BF34">
        <v>0</v>
      </c>
      <c r="BG34">
        <v>0</v>
      </c>
      <c r="BH34">
        <v>0</v>
      </c>
      <c r="BI34">
        <v>0</v>
      </c>
      <c r="BJ34">
        <v>0</v>
      </c>
      <c r="BK34" t="s">
        <v>170</v>
      </c>
      <c r="BL34" t="s">
        <v>170</v>
      </c>
      <c r="BM34" t="s">
        <v>170</v>
      </c>
      <c r="BN34" t="s">
        <v>170</v>
      </c>
      <c r="BO34" t="s">
        <v>170</v>
      </c>
      <c r="BP34" t="s">
        <v>170</v>
      </c>
      <c r="BQ34" t="s">
        <v>170</v>
      </c>
      <c r="BR34" t="s">
        <v>170</v>
      </c>
      <c r="BS34" t="s">
        <v>170</v>
      </c>
      <c r="BT34" t="s">
        <v>170</v>
      </c>
      <c r="BU34" t="s">
        <v>170</v>
      </c>
      <c r="BV34">
        <v>0</v>
      </c>
    </row>
    <row r="35" spans="1:74" x14ac:dyDescent="0.2">
      <c r="A35">
        <v>272213</v>
      </c>
      <c r="B35" t="s">
        <v>281</v>
      </c>
      <c r="C35" t="s">
        <v>468</v>
      </c>
      <c r="D35">
        <v>1</v>
      </c>
      <c r="E35">
        <v>2.8595939376608501</v>
      </c>
      <c r="F35">
        <v>34.791726241540402</v>
      </c>
      <c r="G35">
        <v>0</v>
      </c>
      <c r="H35">
        <v>0</v>
      </c>
      <c r="I35">
        <v>0</v>
      </c>
      <c r="J35">
        <v>0</v>
      </c>
      <c r="K35">
        <v>1</v>
      </c>
      <c r="L35">
        <v>0</v>
      </c>
      <c r="M35">
        <v>0</v>
      </c>
      <c r="N35">
        <v>0</v>
      </c>
      <c r="O35">
        <v>0</v>
      </c>
      <c r="P35">
        <v>0</v>
      </c>
      <c r="Q35">
        <v>1</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0</v>
      </c>
      <c r="AQ35">
        <v>0</v>
      </c>
      <c r="AR35">
        <v>0</v>
      </c>
      <c r="AS35">
        <v>0</v>
      </c>
      <c r="AT35">
        <v>0</v>
      </c>
      <c r="AU35">
        <v>0</v>
      </c>
      <c r="AV35">
        <v>0</v>
      </c>
      <c r="AW35">
        <v>0</v>
      </c>
      <c r="AX35">
        <v>0</v>
      </c>
      <c r="AY35">
        <v>0</v>
      </c>
      <c r="AZ35">
        <v>0</v>
      </c>
      <c r="BA35">
        <v>0</v>
      </c>
      <c r="BB35">
        <v>1</v>
      </c>
      <c r="BC35">
        <v>1</v>
      </c>
      <c r="BD35">
        <v>0</v>
      </c>
      <c r="BE35">
        <v>0</v>
      </c>
      <c r="BF35">
        <v>0</v>
      </c>
      <c r="BG35">
        <v>0</v>
      </c>
      <c r="BH35">
        <v>0</v>
      </c>
      <c r="BI35">
        <v>0</v>
      </c>
      <c r="BJ35">
        <v>0</v>
      </c>
      <c r="BK35" t="s">
        <v>170</v>
      </c>
      <c r="BL35" t="s">
        <v>170</v>
      </c>
      <c r="BM35" t="s">
        <v>170</v>
      </c>
      <c r="BN35" t="s">
        <v>170</v>
      </c>
      <c r="BO35" t="s">
        <v>170</v>
      </c>
      <c r="BP35" t="s">
        <v>170</v>
      </c>
      <c r="BQ35" t="s">
        <v>170</v>
      </c>
      <c r="BR35" t="s">
        <v>170</v>
      </c>
      <c r="BS35" t="s">
        <v>170</v>
      </c>
      <c r="BT35" t="s">
        <v>170</v>
      </c>
      <c r="BU35" t="s">
        <v>170</v>
      </c>
      <c r="BV35">
        <v>0</v>
      </c>
    </row>
    <row r="36" spans="1:74" x14ac:dyDescent="0.2">
      <c r="A36">
        <v>272248</v>
      </c>
      <c r="B36" t="s">
        <v>190</v>
      </c>
      <c r="C36" t="s">
        <v>468</v>
      </c>
      <c r="D36">
        <v>1</v>
      </c>
      <c r="E36">
        <v>2.2854530910753099</v>
      </c>
      <c r="F36">
        <v>27.8063459414162</v>
      </c>
      <c r="G36">
        <v>0</v>
      </c>
      <c r="H36">
        <v>0</v>
      </c>
      <c r="I36">
        <v>0</v>
      </c>
      <c r="J36">
        <v>0</v>
      </c>
      <c r="K36">
        <v>0</v>
      </c>
      <c r="L36">
        <v>1</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v>0</v>
      </c>
      <c r="AQ36">
        <v>0</v>
      </c>
      <c r="AR36">
        <v>0</v>
      </c>
      <c r="AS36">
        <v>0</v>
      </c>
      <c r="AT36">
        <v>0</v>
      </c>
      <c r="AU36">
        <v>0</v>
      </c>
      <c r="AV36">
        <v>0</v>
      </c>
      <c r="AW36">
        <v>0</v>
      </c>
      <c r="AX36">
        <v>0</v>
      </c>
      <c r="AY36">
        <v>0</v>
      </c>
      <c r="AZ36">
        <v>0</v>
      </c>
      <c r="BA36">
        <v>0</v>
      </c>
      <c r="BB36">
        <v>1</v>
      </c>
      <c r="BC36">
        <v>0</v>
      </c>
      <c r="BD36">
        <v>0</v>
      </c>
      <c r="BE36">
        <v>0</v>
      </c>
      <c r="BF36">
        <v>1</v>
      </c>
      <c r="BG36">
        <v>0</v>
      </c>
      <c r="BH36">
        <v>0</v>
      </c>
      <c r="BI36">
        <v>0</v>
      </c>
      <c r="BJ36">
        <v>0</v>
      </c>
      <c r="BK36" t="s">
        <v>170</v>
      </c>
      <c r="BL36" t="s">
        <v>170</v>
      </c>
      <c r="BM36" t="s">
        <v>170</v>
      </c>
      <c r="BN36" t="s">
        <v>170</v>
      </c>
      <c r="BO36" t="s">
        <v>170</v>
      </c>
      <c r="BP36" t="s">
        <v>170</v>
      </c>
      <c r="BQ36" t="s">
        <v>170</v>
      </c>
      <c r="BR36" t="s">
        <v>170</v>
      </c>
      <c r="BS36" t="s">
        <v>170</v>
      </c>
      <c r="BT36" t="s">
        <v>170</v>
      </c>
      <c r="BU36" t="s">
        <v>170</v>
      </c>
      <c r="BV36">
        <v>0</v>
      </c>
    </row>
    <row r="37" spans="1:74" x14ac:dyDescent="0.2">
      <c r="A37">
        <v>272272</v>
      </c>
      <c r="B37" t="s">
        <v>193</v>
      </c>
      <c r="C37" t="s">
        <v>468</v>
      </c>
      <c r="D37">
        <v>1</v>
      </c>
      <c r="E37">
        <v>0.40530298424587302</v>
      </c>
      <c r="F37">
        <v>4.93118630832479</v>
      </c>
      <c r="G37">
        <v>0</v>
      </c>
      <c r="H37">
        <v>0</v>
      </c>
      <c r="I37">
        <v>0</v>
      </c>
      <c r="J37">
        <v>0</v>
      </c>
      <c r="K37">
        <v>1</v>
      </c>
      <c r="L37">
        <v>0</v>
      </c>
      <c r="M37">
        <v>0</v>
      </c>
      <c r="N37">
        <v>0</v>
      </c>
      <c r="O37">
        <v>0</v>
      </c>
      <c r="P37">
        <v>1</v>
      </c>
      <c r="Q37">
        <v>0</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v>0</v>
      </c>
      <c r="AQ37">
        <v>0</v>
      </c>
      <c r="AR37">
        <v>0</v>
      </c>
      <c r="AS37">
        <v>0</v>
      </c>
      <c r="AT37">
        <v>0</v>
      </c>
      <c r="AU37">
        <v>1</v>
      </c>
      <c r="AV37">
        <v>0</v>
      </c>
      <c r="AW37">
        <v>0</v>
      </c>
      <c r="AX37">
        <v>0</v>
      </c>
      <c r="AY37">
        <v>0</v>
      </c>
      <c r="AZ37">
        <v>0</v>
      </c>
      <c r="BA37">
        <v>0</v>
      </c>
      <c r="BB37">
        <v>0</v>
      </c>
      <c r="BC37">
        <v>0</v>
      </c>
      <c r="BD37">
        <v>0</v>
      </c>
      <c r="BE37">
        <v>0</v>
      </c>
      <c r="BF37">
        <v>1</v>
      </c>
      <c r="BG37">
        <v>0</v>
      </c>
      <c r="BH37">
        <v>0</v>
      </c>
      <c r="BI37">
        <v>0</v>
      </c>
      <c r="BJ37">
        <v>0</v>
      </c>
      <c r="BK37" t="s">
        <v>170</v>
      </c>
      <c r="BL37" t="s">
        <v>170</v>
      </c>
      <c r="BM37" t="s">
        <v>170</v>
      </c>
      <c r="BN37" t="s">
        <v>170</v>
      </c>
      <c r="BO37" t="s">
        <v>170</v>
      </c>
      <c r="BP37" t="s">
        <v>170</v>
      </c>
      <c r="BQ37" t="s">
        <v>170</v>
      </c>
      <c r="BR37" t="s">
        <v>170</v>
      </c>
      <c r="BS37" t="s">
        <v>170</v>
      </c>
      <c r="BT37" t="s">
        <v>170</v>
      </c>
      <c r="BU37" t="s">
        <v>170</v>
      </c>
      <c r="BV37">
        <v>0</v>
      </c>
    </row>
    <row r="38" spans="1:74" x14ac:dyDescent="0.2">
      <c r="A38">
        <v>272329</v>
      </c>
      <c r="B38" t="s">
        <v>198</v>
      </c>
      <c r="C38" t="s">
        <v>468</v>
      </c>
      <c r="D38">
        <v>1</v>
      </c>
      <c r="E38">
        <v>3.7027437331062298</v>
      </c>
      <c r="F38">
        <v>45.050048752792499</v>
      </c>
      <c r="G38">
        <v>0</v>
      </c>
      <c r="H38">
        <v>0</v>
      </c>
      <c r="I38">
        <v>0</v>
      </c>
      <c r="J38">
        <v>0</v>
      </c>
      <c r="K38">
        <v>1</v>
      </c>
      <c r="L38">
        <v>0</v>
      </c>
      <c r="M38">
        <v>0</v>
      </c>
      <c r="N38">
        <v>0</v>
      </c>
      <c r="O38">
        <v>0</v>
      </c>
      <c r="P38">
        <v>1</v>
      </c>
      <c r="Q38">
        <v>0</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v>0</v>
      </c>
      <c r="AQ38">
        <v>0</v>
      </c>
      <c r="AR38">
        <v>0</v>
      </c>
      <c r="AS38">
        <v>0</v>
      </c>
      <c r="AT38">
        <v>0</v>
      </c>
      <c r="AU38">
        <v>0</v>
      </c>
      <c r="AV38">
        <v>0</v>
      </c>
      <c r="AW38">
        <v>1</v>
      </c>
      <c r="AX38">
        <v>0</v>
      </c>
      <c r="AY38">
        <v>0</v>
      </c>
      <c r="AZ38">
        <v>0</v>
      </c>
      <c r="BA38">
        <v>0</v>
      </c>
      <c r="BB38">
        <v>0</v>
      </c>
      <c r="BC38">
        <v>1</v>
      </c>
      <c r="BD38">
        <v>0</v>
      </c>
      <c r="BE38">
        <v>0</v>
      </c>
      <c r="BF38">
        <v>0</v>
      </c>
      <c r="BG38">
        <v>0</v>
      </c>
      <c r="BH38">
        <v>0</v>
      </c>
      <c r="BI38">
        <v>0</v>
      </c>
      <c r="BJ38">
        <v>0</v>
      </c>
      <c r="BK38" t="s">
        <v>170</v>
      </c>
      <c r="BL38" t="s">
        <v>170</v>
      </c>
      <c r="BM38" t="s">
        <v>170</v>
      </c>
      <c r="BN38" t="s">
        <v>170</v>
      </c>
      <c r="BO38" t="s">
        <v>170</v>
      </c>
      <c r="BP38" t="s">
        <v>170</v>
      </c>
      <c r="BQ38" t="s">
        <v>170</v>
      </c>
      <c r="BR38" t="s">
        <v>170</v>
      </c>
      <c r="BS38" t="s">
        <v>170</v>
      </c>
      <c r="BT38" t="s">
        <v>170</v>
      </c>
      <c r="BU38" t="s">
        <v>170</v>
      </c>
      <c r="BV38">
        <v>0</v>
      </c>
    </row>
    <row r="39" spans="1:74" x14ac:dyDescent="0.2">
      <c r="A39">
        <v>273015</v>
      </c>
      <c r="B39" t="s">
        <v>646</v>
      </c>
      <c r="C39" t="s">
        <v>468</v>
      </c>
      <c r="D39">
        <v>2</v>
      </c>
      <c r="E39">
        <v>11.988251513516801</v>
      </c>
      <c r="F39">
        <v>145.85706008112001</v>
      </c>
      <c r="G39">
        <v>0</v>
      </c>
      <c r="H39">
        <v>0</v>
      </c>
      <c r="I39">
        <v>0</v>
      </c>
      <c r="J39">
        <v>0</v>
      </c>
      <c r="K39">
        <v>1</v>
      </c>
      <c r="L39">
        <v>1</v>
      </c>
      <c r="M39">
        <v>0</v>
      </c>
      <c r="N39">
        <v>0</v>
      </c>
      <c r="O39">
        <v>0</v>
      </c>
      <c r="P39">
        <v>1</v>
      </c>
      <c r="Q39">
        <v>1</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v>0</v>
      </c>
      <c r="AQ39">
        <v>0</v>
      </c>
      <c r="AR39">
        <v>0</v>
      </c>
      <c r="AS39">
        <v>1</v>
      </c>
      <c r="AT39">
        <v>0</v>
      </c>
      <c r="AU39">
        <v>0</v>
      </c>
      <c r="AV39">
        <v>0</v>
      </c>
      <c r="AW39">
        <v>0</v>
      </c>
      <c r="AX39">
        <v>0</v>
      </c>
      <c r="AY39">
        <v>0</v>
      </c>
      <c r="AZ39">
        <v>0</v>
      </c>
      <c r="BA39">
        <v>0</v>
      </c>
      <c r="BB39">
        <v>1</v>
      </c>
      <c r="BC39">
        <v>0</v>
      </c>
      <c r="BD39">
        <v>0</v>
      </c>
      <c r="BE39">
        <v>1</v>
      </c>
      <c r="BF39">
        <v>0</v>
      </c>
      <c r="BG39">
        <v>0</v>
      </c>
      <c r="BH39">
        <v>0</v>
      </c>
      <c r="BI39">
        <v>1</v>
      </c>
      <c r="BJ39">
        <v>0</v>
      </c>
      <c r="BK39" t="s">
        <v>170</v>
      </c>
      <c r="BL39" t="s">
        <v>170</v>
      </c>
      <c r="BM39" t="s">
        <v>170</v>
      </c>
      <c r="BN39" t="s">
        <v>170</v>
      </c>
      <c r="BO39" t="s">
        <v>170</v>
      </c>
      <c r="BP39" t="s">
        <v>170</v>
      </c>
      <c r="BQ39" t="s">
        <v>170</v>
      </c>
      <c r="BR39" t="s">
        <v>170</v>
      </c>
      <c r="BS39" t="s">
        <v>170</v>
      </c>
      <c r="BT39" t="s">
        <v>170</v>
      </c>
      <c r="BU39" t="s">
        <v>170</v>
      </c>
      <c r="BV39">
        <v>0</v>
      </c>
    </row>
    <row r="85" spans="1:75" x14ac:dyDescent="0.2">
      <c r="B85" s="52">
        <v>271004</v>
      </c>
      <c r="C85" t="s">
        <v>397</v>
      </c>
      <c r="D85">
        <f>IFERROR(VLOOKUP($B85,$A$8:$BW$70,D$88,FALSE),0)</f>
        <v>18</v>
      </c>
      <c r="E85">
        <f t="shared" ref="E85:BP85" si="0">IFERROR(VLOOKUP($B85,$A$8:$BW$70,E88,FALSE),0)</f>
        <v>1.27276301294117</v>
      </c>
      <c r="F85">
        <f t="shared" si="0"/>
        <v>15.485283324117599</v>
      </c>
      <c r="G85">
        <f t="shared" si="0"/>
        <v>2</v>
      </c>
      <c r="H85">
        <f t="shared" si="0"/>
        <v>6</v>
      </c>
      <c r="I85">
        <f t="shared" si="0"/>
        <v>0</v>
      </c>
      <c r="J85">
        <f t="shared" si="0"/>
        <v>3</v>
      </c>
      <c r="K85">
        <f t="shared" si="0"/>
        <v>2</v>
      </c>
      <c r="L85">
        <f t="shared" si="0"/>
        <v>3</v>
      </c>
      <c r="M85">
        <f t="shared" si="0"/>
        <v>2</v>
      </c>
      <c r="N85">
        <f t="shared" si="0"/>
        <v>0</v>
      </c>
      <c r="O85">
        <f t="shared" si="0"/>
        <v>0</v>
      </c>
      <c r="P85">
        <f t="shared" si="0"/>
        <v>15</v>
      </c>
      <c r="Q85">
        <f t="shared" si="0"/>
        <v>3</v>
      </c>
      <c r="R85">
        <f t="shared" si="0"/>
        <v>0</v>
      </c>
      <c r="S85">
        <f t="shared" si="0"/>
        <v>7</v>
      </c>
      <c r="T85">
        <f t="shared" si="0"/>
        <v>11</v>
      </c>
      <c r="U85">
        <f t="shared" si="0"/>
        <v>3</v>
      </c>
      <c r="V85">
        <f t="shared" si="0"/>
        <v>8</v>
      </c>
      <c r="W85">
        <f t="shared" si="0"/>
        <v>2</v>
      </c>
      <c r="X85">
        <f t="shared" si="0"/>
        <v>1</v>
      </c>
      <c r="Y85">
        <f t="shared" si="0"/>
        <v>4</v>
      </c>
      <c r="Z85">
        <f t="shared" si="0"/>
        <v>1</v>
      </c>
      <c r="AA85">
        <f t="shared" si="0"/>
        <v>0</v>
      </c>
      <c r="AB85">
        <f t="shared" si="0"/>
        <v>16</v>
      </c>
      <c r="AC85">
        <f t="shared" si="0"/>
        <v>0</v>
      </c>
      <c r="AD85">
        <f t="shared" si="0"/>
        <v>0</v>
      </c>
      <c r="AE85">
        <f t="shared" si="0"/>
        <v>0</v>
      </c>
      <c r="AF85">
        <f t="shared" si="0"/>
        <v>0</v>
      </c>
      <c r="AG85">
        <f t="shared" si="0"/>
        <v>2</v>
      </c>
      <c r="AH85">
        <f t="shared" si="0"/>
        <v>0</v>
      </c>
      <c r="AI85">
        <f t="shared" si="0"/>
        <v>15</v>
      </c>
      <c r="AJ85">
        <f t="shared" si="0"/>
        <v>0</v>
      </c>
      <c r="AK85">
        <f t="shared" si="0"/>
        <v>0</v>
      </c>
      <c r="AL85">
        <f t="shared" si="0"/>
        <v>2</v>
      </c>
      <c r="AM85">
        <f t="shared" si="0"/>
        <v>0</v>
      </c>
      <c r="AN85">
        <f t="shared" si="0"/>
        <v>1</v>
      </c>
      <c r="AO85">
        <f t="shared" si="0"/>
        <v>0</v>
      </c>
      <c r="AP85">
        <f t="shared" si="0"/>
        <v>1</v>
      </c>
      <c r="AQ85">
        <f t="shared" si="0"/>
        <v>2</v>
      </c>
      <c r="AR85">
        <f t="shared" si="0"/>
        <v>1</v>
      </c>
      <c r="AS85">
        <f t="shared" si="0"/>
        <v>0</v>
      </c>
      <c r="AT85">
        <f t="shared" si="0"/>
        <v>1</v>
      </c>
      <c r="AU85">
        <f t="shared" si="0"/>
        <v>3</v>
      </c>
      <c r="AV85">
        <f t="shared" si="0"/>
        <v>1</v>
      </c>
      <c r="AW85">
        <f t="shared" si="0"/>
        <v>0</v>
      </c>
      <c r="AX85">
        <f t="shared" si="0"/>
        <v>1</v>
      </c>
      <c r="AY85">
        <f t="shared" si="0"/>
        <v>2</v>
      </c>
      <c r="AZ85">
        <f t="shared" si="0"/>
        <v>0</v>
      </c>
      <c r="BA85">
        <f t="shared" si="0"/>
        <v>1</v>
      </c>
      <c r="BB85">
        <f t="shared" si="0"/>
        <v>5</v>
      </c>
      <c r="BC85">
        <f t="shared" si="0"/>
        <v>2</v>
      </c>
      <c r="BD85">
        <f t="shared" si="0"/>
        <v>4</v>
      </c>
      <c r="BE85">
        <f t="shared" si="0"/>
        <v>5</v>
      </c>
      <c r="BF85">
        <f t="shared" si="0"/>
        <v>4</v>
      </c>
      <c r="BG85">
        <f t="shared" si="0"/>
        <v>0</v>
      </c>
      <c r="BH85">
        <f t="shared" si="0"/>
        <v>2</v>
      </c>
      <c r="BI85">
        <f t="shared" si="0"/>
        <v>1</v>
      </c>
      <c r="BJ85">
        <f t="shared" si="0"/>
        <v>0</v>
      </c>
      <c r="BK85">
        <f t="shared" si="0"/>
        <v>7</v>
      </c>
      <c r="BL85">
        <f t="shared" si="0"/>
        <v>12</v>
      </c>
      <c r="BM85">
        <f t="shared" si="0"/>
        <v>5</v>
      </c>
      <c r="BN85">
        <f t="shared" si="0"/>
        <v>0</v>
      </c>
      <c r="BO85">
        <f t="shared" si="0"/>
        <v>1</v>
      </c>
      <c r="BP85">
        <f t="shared" si="0"/>
        <v>0</v>
      </c>
      <c r="BQ85">
        <f t="shared" ref="BQ85:BW85" si="1">IFERROR(VLOOKUP($B85,$A$8:$BW$70,BQ88,FALSE),0)</f>
        <v>1</v>
      </c>
      <c r="BR85">
        <f t="shared" si="1"/>
        <v>3</v>
      </c>
      <c r="BS85">
        <f t="shared" si="1"/>
        <v>6</v>
      </c>
      <c r="BT85">
        <f t="shared" si="1"/>
        <v>10</v>
      </c>
      <c r="BU85">
        <f t="shared" si="1"/>
        <v>2</v>
      </c>
      <c r="BV85">
        <f t="shared" si="1"/>
        <v>0</v>
      </c>
      <c r="BW85">
        <f t="shared" si="1"/>
        <v>0</v>
      </c>
    </row>
    <row r="86" spans="1:75" x14ac:dyDescent="0.2">
      <c r="B86" s="52">
        <v>271403</v>
      </c>
      <c r="C86" t="s">
        <v>398</v>
      </c>
      <c r="D86">
        <f>IFERROR(VLOOKUP($B86,$A$8:$BW$70,D$88,FALSE),0)</f>
        <v>4</v>
      </c>
      <c r="E86">
        <f t="shared" ref="E86:BP86" si="2">IFERROR(VLOOKUP($B86,$A$8:$BW$70,E$88,FALSE),0)</f>
        <v>0.93449646993958502</v>
      </c>
      <c r="F86">
        <f t="shared" si="2"/>
        <v>11.3697070509316</v>
      </c>
      <c r="G86">
        <f t="shared" si="2"/>
        <v>0</v>
      </c>
      <c r="H86">
        <f t="shared" si="2"/>
        <v>0</v>
      </c>
      <c r="I86">
        <f t="shared" si="2"/>
        <v>1</v>
      </c>
      <c r="J86">
        <f t="shared" si="2"/>
        <v>2</v>
      </c>
      <c r="K86">
        <f t="shared" si="2"/>
        <v>0</v>
      </c>
      <c r="L86">
        <f t="shared" si="2"/>
        <v>0</v>
      </c>
      <c r="M86">
        <f t="shared" si="2"/>
        <v>1</v>
      </c>
      <c r="N86">
        <f t="shared" si="2"/>
        <v>0</v>
      </c>
      <c r="O86">
        <f t="shared" si="2"/>
        <v>0</v>
      </c>
      <c r="P86">
        <f t="shared" si="2"/>
        <v>2</v>
      </c>
      <c r="Q86">
        <f t="shared" si="2"/>
        <v>2</v>
      </c>
      <c r="R86">
        <f t="shared" si="2"/>
        <v>0</v>
      </c>
      <c r="S86">
        <f t="shared" si="2"/>
        <v>2</v>
      </c>
      <c r="T86">
        <f t="shared" si="2"/>
        <v>2</v>
      </c>
      <c r="U86">
        <f t="shared" si="2"/>
        <v>0</v>
      </c>
      <c r="V86">
        <f t="shared" si="2"/>
        <v>2</v>
      </c>
      <c r="W86">
        <f t="shared" si="2"/>
        <v>0</v>
      </c>
      <c r="X86">
        <f t="shared" si="2"/>
        <v>0</v>
      </c>
      <c r="Y86">
        <f t="shared" si="2"/>
        <v>1</v>
      </c>
      <c r="Z86">
        <f t="shared" si="2"/>
        <v>1</v>
      </c>
      <c r="AA86">
        <f t="shared" si="2"/>
        <v>0</v>
      </c>
      <c r="AB86">
        <f t="shared" si="2"/>
        <v>3</v>
      </c>
      <c r="AC86">
        <f t="shared" si="2"/>
        <v>0</v>
      </c>
      <c r="AD86">
        <f t="shared" si="2"/>
        <v>1</v>
      </c>
      <c r="AE86">
        <f t="shared" si="2"/>
        <v>0</v>
      </c>
      <c r="AF86">
        <f t="shared" si="2"/>
        <v>0</v>
      </c>
      <c r="AG86">
        <f t="shared" si="2"/>
        <v>0</v>
      </c>
      <c r="AH86">
        <f t="shared" si="2"/>
        <v>0</v>
      </c>
      <c r="AI86">
        <f t="shared" si="2"/>
        <v>1</v>
      </c>
      <c r="AJ86">
        <f t="shared" si="2"/>
        <v>0</v>
      </c>
      <c r="AK86">
        <f t="shared" si="2"/>
        <v>2</v>
      </c>
      <c r="AL86">
        <f t="shared" si="2"/>
        <v>1</v>
      </c>
      <c r="AM86">
        <f t="shared" si="2"/>
        <v>0</v>
      </c>
      <c r="AN86">
        <f t="shared" si="2"/>
        <v>0</v>
      </c>
      <c r="AO86">
        <f t="shared" si="2"/>
        <v>0</v>
      </c>
      <c r="AP86">
        <f t="shared" si="2"/>
        <v>1</v>
      </c>
      <c r="AQ86">
        <f t="shared" si="2"/>
        <v>0</v>
      </c>
      <c r="AR86">
        <f t="shared" si="2"/>
        <v>0</v>
      </c>
      <c r="AS86">
        <f t="shared" si="2"/>
        <v>0</v>
      </c>
      <c r="AT86">
        <f t="shared" si="2"/>
        <v>0</v>
      </c>
      <c r="AU86">
        <f t="shared" si="2"/>
        <v>0</v>
      </c>
      <c r="AV86">
        <f t="shared" si="2"/>
        <v>1</v>
      </c>
      <c r="AW86">
        <f t="shared" si="2"/>
        <v>0</v>
      </c>
      <c r="AX86">
        <f t="shared" si="2"/>
        <v>1</v>
      </c>
      <c r="AY86">
        <f t="shared" si="2"/>
        <v>0</v>
      </c>
      <c r="AZ86">
        <f t="shared" si="2"/>
        <v>0</v>
      </c>
      <c r="BA86">
        <f t="shared" si="2"/>
        <v>1</v>
      </c>
      <c r="BB86">
        <f t="shared" si="2"/>
        <v>0</v>
      </c>
      <c r="BC86">
        <f t="shared" si="2"/>
        <v>1</v>
      </c>
      <c r="BD86">
        <f t="shared" si="2"/>
        <v>0</v>
      </c>
      <c r="BE86">
        <f t="shared" si="2"/>
        <v>1</v>
      </c>
      <c r="BF86">
        <f t="shared" si="2"/>
        <v>0</v>
      </c>
      <c r="BG86">
        <f t="shared" si="2"/>
        <v>1</v>
      </c>
      <c r="BH86">
        <f t="shared" si="2"/>
        <v>1</v>
      </c>
      <c r="BI86">
        <f t="shared" si="2"/>
        <v>0</v>
      </c>
      <c r="BJ86">
        <f t="shared" si="2"/>
        <v>0</v>
      </c>
      <c r="BK86">
        <f t="shared" si="2"/>
        <v>1</v>
      </c>
      <c r="BL86">
        <f t="shared" si="2"/>
        <v>5</v>
      </c>
      <c r="BM86">
        <f t="shared" si="2"/>
        <v>0</v>
      </c>
      <c r="BN86">
        <f t="shared" si="2"/>
        <v>0</v>
      </c>
      <c r="BO86">
        <f t="shared" si="2"/>
        <v>0</v>
      </c>
      <c r="BP86">
        <f t="shared" si="2"/>
        <v>0</v>
      </c>
      <c r="BQ86">
        <f t="shared" ref="BQ86:BW86" si="3">IFERROR(VLOOKUP($B86,$A$8:$BW$70,BQ$88,FALSE),0)</f>
        <v>1</v>
      </c>
      <c r="BR86">
        <f t="shared" si="3"/>
        <v>0</v>
      </c>
      <c r="BS86">
        <f t="shared" si="3"/>
        <v>2</v>
      </c>
      <c r="BT86">
        <f t="shared" si="3"/>
        <v>2</v>
      </c>
      <c r="BU86">
        <f t="shared" si="3"/>
        <v>0</v>
      </c>
      <c r="BV86">
        <f t="shared" si="3"/>
        <v>0</v>
      </c>
      <c r="BW86">
        <f t="shared" si="3"/>
        <v>0</v>
      </c>
    </row>
    <row r="87" spans="1:75" x14ac:dyDescent="0.2">
      <c r="C87" t="s">
        <v>399</v>
      </c>
      <c r="D87">
        <f>SUM(D8:D83)</f>
        <v>66</v>
      </c>
      <c r="G87">
        <f t="shared" ref="G87:BR87" si="4">SUM(G8:G83)</f>
        <v>4</v>
      </c>
      <c r="H87">
        <f t="shared" si="4"/>
        <v>14</v>
      </c>
      <c r="I87">
        <f t="shared" si="4"/>
        <v>5</v>
      </c>
      <c r="J87">
        <f t="shared" si="4"/>
        <v>10</v>
      </c>
      <c r="K87">
        <f t="shared" si="4"/>
        <v>12</v>
      </c>
      <c r="L87">
        <f t="shared" si="4"/>
        <v>13</v>
      </c>
      <c r="M87">
        <f t="shared" si="4"/>
        <v>7</v>
      </c>
      <c r="N87">
        <f t="shared" si="4"/>
        <v>1</v>
      </c>
      <c r="O87">
        <f t="shared" si="4"/>
        <v>0</v>
      </c>
      <c r="P87">
        <f t="shared" si="4"/>
        <v>49</v>
      </c>
      <c r="Q87">
        <f t="shared" si="4"/>
        <v>17</v>
      </c>
      <c r="R87">
        <f t="shared" si="4"/>
        <v>0</v>
      </c>
      <c r="S87">
        <f t="shared" si="4"/>
        <v>11</v>
      </c>
      <c r="T87">
        <f t="shared" si="4"/>
        <v>15</v>
      </c>
      <c r="U87">
        <f t="shared" si="4"/>
        <v>3</v>
      </c>
      <c r="V87">
        <f t="shared" si="4"/>
        <v>12</v>
      </c>
      <c r="W87">
        <f t="shared" si="4"/>
        <v>2</v>
      </c>
      <c r="X87">
        <f t="shared" si="4"/>
        <v>2</v>
      </c>
      <c r="Y87">
        <f t="shared" si="4"/>
        <v>5</v>
      </c>
      <c r="Z87">
        <f t="shared" si="4"/>
        <v>3</v>
      </c>
      <c r="AA87">
        <f t="shared" si="4"/>
        <v>0</v>
      </c>
      <c r="AB87">
        <f t="shared" si="4"/>
        <v>21</v>
      </c>
      <c r="AC87">
        <f t="shared" si="4"/>
        <v>0</v>
      </c>
      <c r="AD87">
        <f t="shared" si="4"/>
        <v>1</v>
      </c>
      <c r="AE87">
        <f t="shared" si="4"/>
        <v>1</v>
      </c>
      <c r="AF87">
        <f t="shared" si="4"/>
        <v>0</v>
      </c>
      <c r="AG87">
        <f t="shared" si="4"/>
        <v>3</v>
      </c>
      <c r="AH87">
        <f t="shared" si="4"/>
        <v>0</v>
      </c>
      <c r="AI87">
        <f t="shared" si="4"/>
        <v>19</v>
      </c>
      <c r="AJ87">
        <f t="shared" si="4"/>
        <v>0</v>
      </c>
      <c r="AK87">
        <f t="shared" si="4"/>
        <v>2</v>
      </c>
      <c r="AL87">
        <f t="shared" si="4"/>
        <v>4</v>
      </c>
      <c r="AM87">
        <f t="shared" si="4"/>
        <v>0</v>
      </c>
      <c r="AN87">
        <f t="shared" si="4"/>
        <v>1</v>
      </c>
      <c r="AO87">
        <f t="shared" si="4"/>
        <v>0</v>
      </c>
      <c r="AP87">
        <f t="shared" si="4"/>
        <v>5</v>
      </c>
      <c r="AQ87">
        <f t="shared" si="4"/>
        <v>4</v>
      </c>
      <c r="AR87">
        <f t="shared" si="4"/>
        <v>5</v>
      </c>
      <c r="AS87">
        <f t="shared" si="4"/>
        <v>1</v>
      </c>
      <c r="AT87">
        <f t="shared" si="4"/>
        <v>3</v>
      </c>
      <c r="AU87">
        <f t="shared" si="4"/>
        <v>11</v>
      </c>
      <c r="AV87">
        <f t="shared" si="4"/>
        <v>4</v>
      </c>
      <c r="AW87">
        <f t="shared" si="4"/>
        <v>1</v>
      </c>
      <c r="AX87">
        <f t="shared" si="4"/>
        <v>4</v>
      </c>
      <c r="AY87">
        <f t="shared" si="4"/>
        <v>6</v>
      </c>
      <c r="AZ87">
        <f t="shared" si="4"/>
        <v>1</v>
      </c>
      <c r="BA87">
        <f t="shared" si="4"/>
        <v>5</v>
      </c>
      <c r="BB87">
        <f t="shared" si="4"/>
        <v>16</v>
      </c>
      <c r="BC87">
        <f t="shared" si="4"/>
        <v>12</v>
      </c>
      <c r="BD87">
        <f t="shared" si="4"/>
        <v>12</v>
      </c>
      <c r="BE87">
        <f t="shared" si="4"/>
        <v>15</v>
      </c>
      <c r="BF87">
        <f t="shared" si="4"/>
        <v>11</v>
      </c>
      <c r="BG87">
        <f t="shared" si="4"/>
        <v>4</v>
      </c>
      <c r="BH87">
        <f t="shared" si="4"/>
        <v>7</v>
      </c>
      <c r="BI87">
        <f t="shared" si="4"/>
        <v>5</v>
      </c>
      <c r="BJ87">
        <f t="shared" si="4"/>
        <v>0</v>
      </c>
      <c r="BK87">
        <f t="shared" si="4"/>
        <v>8</v>
      </c>
      <c r="BL87">
        <f t="shared" si="4"/>
        <v>22</v>
      </c>
      <c r="BM87">
        <f t="shared" si="4"/>
        <v>7</v>
      </c>
      <c r="BN87">
        <f t="shared" si="4"/>
        <v>0</v>
      </c>
      <c r="BO87">
        <f t="shared" si="4"/>
        <v>1</v>
      </c>
      <c r="BP87">
        <f t="shared" si="4"/>
        <v>0</v>
      </c>
      <c r="BQ87">
        <f t="shared" si="4"/>
        <v>2</v>
      </c>
      <c r="BR87">
        <f t="shared" si="4"/>
        <v>3</v>
      </c>
      <c r="BS87">
        <f t="shared" ref="BS87:BW87" si="5">SUM(BS8:BS83)</f>
        <v>8</v>
      </c>
      <c r="BT87">
        <f t="shared" si="5"/>
        <v>15</v>
      </c>
      <c r="BU87">
        <f t="shared" si="5"/>
        <v>3</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44</v>
      </c>
      <c r="E90">
        <v>0.96554920438745595</v>
      </c>
      <c r="F90">
        <v>11.7475153200474</v>
      </c>
      <c r="G90">
        <v>2</v>
      </c>
      <c r="H90">
        <v>8</v>
      </c>
      <c r="I90">
        <v>4</v>
      </c>
      <c r="J90">
        <v>5</v>
      </c>
      <c r="K90">
        <v>10</v>
      </c>
      <c r="L90">
        <v>10</v>
      </c>
      <c r="M90">
        <v>4</v>
      </c>
      <c r="N90">
        <v>1</v>
      </c>
      <c r="O90">
        <v>0</v>
      </c>
      <c r="P90">
        <v>32</v>
      </c>
      <c r="Q90">
        <v>12</v>
      </c>
      <c r="R90">
        <v>0</v>
      </c>
      <c r="S90">
        <v>17</v>
      </c>
      <c r="T90">
        <v>27</v>
      </c>
      <c r="U90">
        <v>3</v>
      </c>
      <c r="V90">
        <v>24</v>
      </c>
      <c r="W90">
        <v>5</v>
      </c>
      <c r="X90">
        <v>5</v>
      </c>
      <c r="Y90">
        <v>11</v>
      </c>
      <c r="Z90">
        <v>3</v>
      </c>
      <c r="AA90">
        <v>0</v>
      </c>
      <c r="AB90">
        <v>38</v>
      </c>
      <c r="AC90">
        <v>0</v>
      </c>
      <c r="AD90">
        <v>1</v>
      </c>
      <c r="AE90">
        <v>1</v>
      </c>
      <c r="AF90">
        <v>0</v>
      </c>
      <c r="AG90">
        <v>4</v>
      </c>
      <c r="AH90">
        <v>0</v>
      </c>
      <c r="AI90">
        <v>32</v>
      </c>
      <c r="AJ90">
        <v>0</v>
      </c>
      <c r="AK90">
        <v>2</v>
      </c>
      <c r="AL90">
        <v>8</v>
      </c>
      <c r="AM90">
        <v>0</v>
      </c>
      <c r="AN90">
        <v>2</v>
      </c>
      <c r="AO90">
        <v>0</v>
      </c>
      <c r="AP90">
        <v>3</v>
      </c>
      <c r="AQ90">
        <v>2</v>
      </c>
      <c r="AR90">
        <v>4</v>
      </c>
      <c r="AS90">
        <v>1</v>
      </c>
      <c r="AT90">
        <v>2</v>
      </c>
      <c r="AU90">
        <v>8</v>
      </c>
      <c r="AV90">
        <v>2</v>
      </c>
      <c r="AW90">
        <v>1</v>
      </c>
      <c r="AX90">
        <v>2</v>
      </c>
      <c r="AY90">
        <v>4</v>
      </c>
      <c r="AZ90">
        <v>1</v>
      </c>
      <c r="BA90">
        <v>3</v>
      </c>
      <c r="BB90">
        <v>11</v>
      </c>
      <c r="BC90">
        <v>9</v>
      </c>
      <c r="BD90">
        <v>8</v>
      </c>
      <c r="BE90">
        <v>9</v>
      </c>
      <c r="BF90">
        <v>7</v>
      </c>
      <c r="BG90">
        <v>3</v>
      </c>
      <c r="BH90">
        <v>4</v>
      </c>
      <c r="BI90">
        <v>4</v>
      </c>
      <c r="BJ90">
        <v>0</v>
      </c>
      <c r="BK90">
        <v>11</v>
      </c>
      <c r="BL90">
        <v>41</v>
      </c>
      <c r="BM90">
        <v>9</v>
      </c>
      <c r="BN90">
        <v>3</v>
      </c>
      <c r="BO90">
        <v>2</v>
      </c>
      <c r="BP90">
        <v>0</v>
      </c>
      <c r="BQ90">
        <v>3</v>
      </c>
      <c r="BR90">
        <v>3</v>
      </c>
      <c r="BS90">
        <v>15</v>
      </c>
      <c r="BT90">
        <v>26</v>
      </c>
      <c r="BU90">
        <v>3</v>
      </c>
      <c r="BV90">
        <v>0</v>
      </c>
    </row>
    <row r="91" spans="1:75" x14ac:dyDescent="0.2">
      <c r="B91" t="s">
        <v>513</v>
      </c>
    </row>
    <row r="92" spans="1:75" x14ac:dyDescent="0.2">
      <c r="D92">
        <f>D87-D85-D86</f>
        <v>44</v>
      </c>
    </row>
    <row r="100" spans="1:6" s="147" customFormat="1" x14ac:dyDescent="0.2"/>
    <row r="101" spans="1:6" x14ac:dyDescent="0.2">
      <c r="A101" s="52">
        <v>271004</v>
      </c>
      <c r="B101" s="52" t="s">
        <v>172</v>
      </c>
      <c r="C101" s="52" t="s">
        <v>468</v>
      </c>
      <c r="D101" s="52">
        <v>8</v>
      </c>
      <c r="E101" s="52">
        <v>0.56788295364442398</v>
      </c>
      <c r="F101" s="52">
        <v>6.9092426026738298</v>
      </c>
    </row>
    <row r="102" spans="1:6" x14ac:dyDescent="0.2">
      <c r="A102" s="52">
        <v>271021</v>
      </c>
      <c r="B102" s="52" t="s">
        <v>468</v>
      </c>
      <c r="C102" s="52" t="s">
        <v>612</v>
      </c>
      <c r="D102" s="52">
        <v>1</v>
      </c>
      <c r="E102" s="52">
        <v>1.82385234091448</v>
      </c>
      <c r="F102" s="52">
        <v>22.190203481126201</v>
      </c>
    </row>
    <row r="103" spans="1:6" x14ac:dyDescent="0.2">
      <c r="A103" s="52">
        <v>271110</v>
      </c>
      <c r="B103" s="52" t="s">
        <v>468</v>
      </c>
      <c r="C103" s="52" t="s">
        <v>618</v>
      </c>
      <c r="D103" s="52">
        <v>1</v>
      </c>
      <c r="E103" s="52">
        <v>2.86804141451803</v>
      </c>
      <c r="F103" s="52">
        <v>34.894503876636001</v>
      </c>
    </row>
    <row r="104" spans="1:6" x14ac:dyDescent="0.2">
      <c r="A104" s="52">
        <v>271144</v>
      </c>
      <c r="B104" s="52" t="s">
        <v>468</v>
      </c>
      <c r="C104" s="52" t="s">
        <v>620</v>
      </c>
      <c r="D104" s="52">
        <v>2</v>
      </c>
      <c r="E104" s="52">
        <v>2.3118447365075001</v>
      </c>
      <c r="F104" s="52">
        <v>28.127444294174499</v>
      </c>
    </row>
    <row r="105" spans="1:6" x14ac:dyDescent="0.2">
      <c r="A105" s="52">
        <v>271152</v>
      </c>
      <c r="B105" s="52" t="s">
        <v>468</v>
      </c>
      <c r="C105" s="52" t="s">
        <v>621</v>
      </c>
      <c r="D105" s="52">
        <v>1</v>
      </c>
      <c r="E105" s="52">
        <v>2.2506808309513602</v>
      </c>
      <c r="F105" s="52">
        <v>27.383283443241599</v>
      </c>
    </row>
    <row r="106" spans="1:6" x14ac:dyDescent="0.2">
      <c r="A106" s="52">
        <v>271225</v>
      </c>
      <c r="B106" s="52" t="s">
        <v>468</v>
      </c>
      <c r="C106" s="52" t="s">
        <v>627</v>
      </c>
      <c r="D106" s="52">
        <v>1</v>
      </c>
      <c r="E106" s="52">
        <v>2.2726239716376502</v>
      </c>
      <c r="F106" s="52">
        <v>27.650258321591402</v>
      </c>
    </row>
    <row r="107" spans="1:6" x14ac:dyDescent="0.2">
      <c r="A107" s="52">
        <v>271276</v>
      </c>
      <c r="B107" s="52" t="s">
        <v>468</v>
      </c>
      <c r="C107" s="52" t="s">
        <v>641</v>
      </c>
      <c r="D107" s="52">
        <v>1</v>
      </c>
      <c r="E107" s="52">
        <v>1.4491283492978999</v>
      </c>
      <c r="F107" s="52">
        <v>17.631061583124399</v>
      </c>
    </row>
    <row r="108" spans="1:6" x14ac:dyDescent="0.2">
      <c r="A108" s="52">
        <v>271284</v>
      </c>
      <c r="B108" s="52" t="s">
        <v>468</v>
      </c>
      <c r="C108" s="52" t="s">
        <v>631</v>
      </c>
      <c r="D108" s="52">
        <v>1</v>
      </c>
      <c r="E108" s="52">
        <v>1.7290567995158601</v>
      </c>
      <c r="F108" s="52">
        <v>21.036857727443</v>
      </c>
    </row>
    <row r="109" spans="1:6" x14ac:dyDescent="0.2">
      <c r="A109" s="52">
        <v>271403</v>
      </c>
      <c r="B109" s="52" t="s">
        <v>173</v>
      </c>
      <c r="C109" s="52" t="s">
        <v>468</v>
      </c>
      <c r="D109" s="52">
        <v>6</v>
      </c>
      <c r="E109" s="52">
        <v>1.3942464098154901</v>
      </c>
      <c r="F109" s="52">
        <v>16.963331319421901</v>
      </c>
    </row>
    <row r="110" spans="1:6" x14ac:dyDescent="0.2">
      <c r="A110" s="52">
        <v>271420</v>
      </c>
      <c r="B110" s="52" t="s">
        <v>468</v>
      </c>
      <c r="C110" s="52" t="s">
        <v>642</v>
      </c>
      <c r="D110" s="52">
        <v>2</v>
      </c>
      <c r="E110" s="52">
        <v>3.1990786653443801</v>
      </c>
      <c r="F110" s="52">
        <v>38.922123761690003</v>
      </c>
    </row>
    <row r="111" spans="1:6" x14ac:dyDescent="0.2">
      <c r="A111" s="52">
        <v>271454</v>
      </c>
      <c r="B111" s="52" t="s">
        <v>468</v>
      </c>
      <c r="C111" s="52" t="s">
        <v>635</v>
      </c>
      <c r="D111" s="52">
        <v>2</v>
      </c>
      <c r="E111" s="52">
        <v>2.69690799498375</v>
      </c>
      <c r="F111" s="52">
        <v>32.812380605635603</v>
      </c>
    </row>
    <row r="112" spans="1:6" x14ac:dyDescent="0.2">
      <c r="A112" s="52">
        <v>271462</v>
      </c>
      <c r="B112" s="52" t="s">
        <v>468</v>
      </c>
      <c r="C112" s="52" t="s">
        <v>636</v>
      </c>
      <c r="D112" s="52">
        <v>2</v>
      </c>
      <c r="E112" s="52">
        <v>2.3922014233598499</v>
      </c>
      <c r="F112" s="52">
        <v>29.105117317544799</v>
      </c>
    </row>
    <row r="113" spans="1:6" x14ac:dyDescent="0.2">
      <c r="A113" s="52">
        <v>272027</v>
      </c>
      <c r="B113" s="52" t="s">
        <v>253</v>
      </c>
      <c r="C113" s="52" t="s">
        <v>468</v>
      </c>
      <c r="D113" s="52">
        <v>2</v>
      </c>
      <c r="E113" s="52">
        <v>2.01432182819849</v>
      </c>
      <c r="F113" s="52">
        <v>24.5075822430816</v>
      </c>
    </row>
    <row r="114" spans="1:6" x14ac:dyDescent="0.2">
      <c r="A114" s="52">
        <v>272051</v>
      </c>
      <c r="B114" s="52" t="s">
        <v>176</v>
      </c>
      <c r="C114" s="52" t="s">
        <v>468</v>
      </c>
      <c r="D114" s="52">
        <v>2</v>
      </c>
      <c r="E114" s="52">
        <v>1.0111836916294199</v>
      </c>
      <c r="F114" s="52">
        <v>12.302734914824599</v>
      </c>
    </row>
    <row r="115" spans="1:6" x14ac:dyDescent="0.2">
      <c r="A115" s="52">
        <v>272086</v>
      </c>
      <c r="B115" s="52" t="s">
        <v>178</v>
      </c>
      <c r="C115" s="52" t="s">
        <v>468</v>
      </c>
      <c r="D115" s="52">
        <v>1</v>
      </c>
      <c r="E115" s="52">
        <v>2.3006487829567899</v>
      </c>
      <c r="F115" s="52">
        <v>27.991226859307702</v>
      </c>
    </row>
    <row r="116" spans="1:6" x14ac:dyDescent="0.2">
      <c r="A116" s="52">
        <v>272094</v>
      </c>
      <c r="B116" s="52" t="s">
        <v>179</v>
      </c>
      <c r="C116" s="52" t="s">
        <v>468</v>
      </c>
      <c r="D116" s="52">
        <v>1</v>
      </c>
      <c r="E116" s="52">
        <v>1.36193394620361</v>
      </c>
      <c r="F116" s="52">
        <v>16.5701963454772</v>
      </c>
    </row>
    <row r="117" spans="1:6" x14ac:dyDescent="0.2">
      <c r="A117" s="52">
        <v>272116</v>
      </c>
      <c r="B117" s="52" t="s">
        <v>181</v>
      </c>
      <c r="C117" s="52" t="s">
        <v>468</v>
      </c>
      <c r="D117" s="52">
        <v>3</v>
      </c>
      <c r="E117" s="52">
        <v>2.0480332054450399</v>
      </c>
      <c r="F117" s="52">
        <v>24.917737332914601</v>
      </c>
    </row>
    <row r="118" spans="1:6" x14ac:dyDescent="0.2">
      <c r="A118" s="52">
        <v>272124</v>
      </c>
      <c r="B118" s="52" t="s">
        <v>182</v>
      </c>
      <c r="C118" s="52" t="s">
        <v>468</v>
      </c>
      <c r="D118" s="52">
        <v>1</v>
      </c>
      <c r="E118" s="52">
        <v>0.72551566025552705</v>
      </c>
      <c r="F118" s="52">
        <v>8.8271071997755701</v>
      </c>
    </row>
    <row r="119" spans="1:6" x14ac:dyDescent="0.2">
      <c r="A119" s="52">
        <v>272167</v>
      </c>
      <c r="B119" s="52" t="s">
        <v>185</v>
      </c>
      <c r="C119" s="52" t="s">
        <v>468</v>
      </c>
      <c r="D119" s="52">
        <v>1</v>
      </c>
      <c r="E119" s="52">
        <v>1.85580402709474</v>
      </c>
      <c r="F119" s="52">
        <v>22.578948996319301</v>
      </c>
    </row>
    <row r="120" spans="1:6" x14ac:dyDescent="0.2">
      <c r="A120" s="52">
        <v>272183</v>
      </c>
      <c r="B120" s="52" t="s">
        <v>187</v>
      </c>
      <c r="C120" s="52" t="s">
        <v>468</v>
      </c>
      <c r="D120" s="52">
        <v>1</v>
      </c>
      <c r="E120" s="52">
        <v>1.6482067510548499</v>
      </c>
      <c r="F120" s="52">
        <v>20.053182137834</v>
      </c>
    </row>
    <row r="121" spans="1:6" x14ac:dyDescent="0.2">
      <c r="A121" s="52">
        <v>272191</v>
      </c>
      <c r="B121" s="52" t="s">
        <v>278</v>
      </c>
      <c r="C121" s="52" t="s">
        <v>468</v>
      </c>
      <c r="D121" s="52">
        <v>1</v>
      </c>
      <c r="E121" s="52">
        <v>1.04883369692902</v>
      </c>
      <c r="F121" s="52">
        <v>12.760809979303</v>
      </c>
    </row>
    <row r="122" spans="1:6" x14ac:dyDescent="0.2">
      <c r="A122" s="52">
        <v>272205</v>
      </c>
      <c r="B122" s="52" t="s">
        <v>188</v>
      </c>
      <c r="C122" s="52" t="s">
        <v>468</v>
      </c>
      <c r="D122" s="52">
        <v>1</v>
      </c>
      <c r="E122" s="52">
        <v>1.3767657020128301</v>
      </c>
      <c r="F122" s="52">
        <v>16.750649374489399</v>
      </c>
    </row>
    <row r="123" spans="1:6" x14ac:dyDescent="0.2">
      <c r="A123" s="52">
        <v>272213</v>
      </c>
      <c r="B123" s="52" t="s">
        <v>281</v>
      </c>
      <c r="C123" s="52" t="s">
        <v>468</v>
      </c>
      <c r="D123" s="52">
        <v>1</v>
      </c>
      <c r="E123" s="52">
        <v>2.8399409292286699</v>
      </c>
      <c r="F123" s="52">
        <v>34.552614638948803</v>
      </c>
    </row>
    <row r="124" spans="1:6" x14ac:dyDescent="0.2">
      <c r="A124" s="52">
        <v>272221</v>
      </c>
      <c r="B124" s="52" t="s">
        <v>189</v>
      </c>
      <c r="C124" s="52" t="s">
        <v>468</v>
      </c>
      <c r="D124" s="52">
        <v>1</v>
      </c>
      <c r="E124" s="52">
        <v>1.7389489792369499</v>
      </c>
      <c r="F124" s="52">
        <v>21.157212580716202</v>
      </c>
    </row>
    <row r="125" spans="1:6" x14ac:dyDescent="0.2">
      <c r="A125" s="52">
        <v>272272</v>
      </c>
      <c r="B125" s="52" t="s">
        <v>193</v>
      </c>
      <c r="C125" s="52" t="s">
        <v>468</v>
      </c>
      <c r="D125" s="52">
        <v>3</v>
      </c>
      <c r="E125" s="52">
        <v>1.21158762403628</v>
      </c>
      <c r="F125" s="52">
        <v>14.7409827591081</v>
      </c>
    </row>
    <row r="126" spans="1:6" x14ac:dyDescent="0.2">
      <c r="A126" s="52"/>
      <c r="B126" s="52"/>
      <c r="C126" s="52"/>
      <c r="D126" s="52"/>
      <c r="E126" s="52"/>
      <c r="F126" s="52"/>
    </row>
    <row r="127" spans="1:6" x14ac:dyDescent="0.2">
      <c r="A127" s="52"/>
      <c r="B127" s="52"/>
      <c r="C127" s="52"/>
      <c r="D127" s="52"/>
      <c r="E127" s="52"/>
      <c r="F127" s="52"/>
    </row>
    <row r="178" spans="1:6" x14ac:dyDescent="0.2">
      <c r="B178">
        <v>271004</v>
      </c>
      <c r="C178" t="s">
        <v>249</v>
      </c>
      <c r="D178">
        <v>8</v>
      </c>
      <c r="E178">
        <v>0.56788295364442398</v>
      </c>
      <c r="F178">
        <v>6.9092426026738298</v>
      </c>
    </row>
    <row r="179" spans="1:6" x14ac:dyDescent="0.2">
      <c r="B179">
        <v>271403</v>
      </c>
      <c r="C179" t="s">
        <v>251</v>
      </c>
      <c r="D179">
        <v>6</v>
      </c>
      <c r="E179">
        <v>1.3942464098154901</v>
      </c>
      <c r="F179">
        <v>16.963331319421901</v>
      </c>
    </row>
    <row r="180" spans="1:6" x14ac:dyDescent="0.2">
      <c r="B180" s="52"/>
      <c r="C180" t="s">
        <v>399</v>
      </c>
      <c r="D180">
        <v>47</v>
      </c>
    </row>
    <row r="181" spans="1:6" x14ac:dyDescent="0.2">
      <c r="A181">
        <v>1</v>
      </c>
      <c r="B181" s="52">
        <v>2</v>
      </c>
      <c r="C181">
        <v>3</v>
      </c>
      <c r="D181">
        <v>4</v>
      </c>
      <c r="E181">
        <v>5</v>
      </c>
      <c r="F181">
        <v>6</v>
      </c>
    </row>
    <row r="183" spans="1:6" x14ac:dyDescent="0.2">
      <c r="A183">
        <v>270000</v>
      </c>
      <c r="B183" t="s">
        <v>313</v>
      </c>
      <c r="C183" t="s">
        <v>409</v>
      </c>
      <c r="D183">
        <v>33</v>
      </c>
      <c r="E183">
        <v>0.72322410676891702</v>
      </c>
      <c r="F183">
        <v>8.7992266323551593</v>
      </c>
    </row>
  </sheetData>
  <phoneticPr fontId="17"/>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""&amp;市町村別自殺者集計表!Q7&amp;市町村別自殺者集計表!R7&amp;"年5月暫定値"</f>
        <v>令和5年5月暫定値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令和5年5月暫定値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令和5年5月暫定値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53</v>
      </c>
      <c r="E8" s="52">
        <v>1.93318687315048</v>
      </c>
      <c r="F8" s="52">
        <v>22.761716409675</v>
      </c>
      <c r="G8" s="52">
        <v>0</v>
      </c>
      <c r="H8" s="52">
        <v>7</v>
      </c>
      <c r="I8" s="52">
        <v>10</v>
      </c>
      <c r="J8" s="52">
        <v>6</v>
      </c>
      <c r="K8" s="52">
        <v>11</v>
      </c>
      <c r="L8" s="52">
        <v>11</v>
      </c>
      <c r="M8" s="52">
        <v>3</v>
      </c>
      <c r="N8" s="52">
        <v>5</v>
      </c>
      <c r="O8" s="52">
        <v>0</v>
      </c>
      <c r="P8" s="52">
        <v>27</v>
      </c>
      <c r="Q8" s="52">
        <v>26</v>
      </c>
      <c r="R8" s="52">
        <v>0</v>
      </c>
      <c r="S8" s="52">
        <v>30</v>
      </c>
      <c r="T8" s="52">
        <v>23</v>
      </c>
      <c r="U8" s="52">
        <v>0</v>
      </c>
      <c r="V8" s="52">
        <v>23</v>
      </c>
      <c r="W8" s="52">
        <v>1</v>
      </c>
      <c r="X8" s="52">
        <v>3</v>
      </c>
      <c r="Y8" s="52">
        <v>16</v>
      </c>
      <c r="Z8" s="52">
        <v>3</v>
      </c>
      <c r="AA8" s="52">
        <v>0</v>
      </c>
      <c r="AB8" s="52">
        <v>38</v>
      </c>
      <c r="AC8" s="52">
        <v>3</v>
      </c>
      <c r="AD8" s="52">
        <v>2</v>
      </c>
      <c r="AE8" s="52">
        <v>1</v>
      </c>
      <c r="AF8" s="52">
        <v>0</v>
      </c>
      <c r="AG8" s="52">
        <v>9</v>
      </c>
      <c r="AH8" s="52">
        <v>0</v>
      </c>
      <c r="AI8" s="52">
        <v>28</v>
      </c>
      <c r="AJ8" s="52">
        <v>3</v>
      </c>
      <c r="AK8" s="52">
        <v>5</v>
      </c>
      <c r="AL8" s="52">
        <v>15</v>
      </c>
      <c r="AM8" s="52">
        <v>1</v>
      </c>
      <c r="AN8" s="52">
        <v>1</v>
      </c>
      <c r="AO8" s="52">
        <v>0</v>
      </c>
      <c r="AP8" s="52">
        <v>2</v>
      </c>
      <c r="AQ8" s="52">
        <v>3</v>
      </c>
      <c r="AR8" s="52">
        <v>6</v>
      </c>
      <c r="AS8" s="52">
        <v>2</v>
      </c>
      <c r="AT8" s="52">
        <v>7</v>
      </c>
      <c r="AU8" s="52">
        <v>4</v>
      </c>
      <c r="AV8" s="52">
        <v>4</v>
      </c>
      <c r="AW8" s="52">
        <v>8</v>
      </c>
      <c r="AX8" s="52">
        <v>2</v>
      </c>
      <c r="AY8" s="52">
        <v>1</v>
      </c>
      <c r="AZ8" s="52">
        <v>2</v>
      </c>
      <c r="BA8" s="52">
        <v>3</v>
      </c>
      <c r="BB8" s="52">
        <v>9</v>
      </c>
      <c r="BC8" s="52">
        <v>3</v>
      </c>
      <c r="BD8" s="52">
        <v>11</v>
      </c>
      <c r="BE8" s="52">
        <v>8</v>
      </c>
      <c r="BF8" s="52">
        <v>8</v>
      </c>
      <c r="BG8" s="52">
        <v>9</v>
      </c>
      <c r="BH8" s="52">
        <v>7</v>
      </c>
      <c r="BI8" s="52">
        <v>7</v>
      </c>
      <c r="BJ8" s="52">
        <v>0</v>
      </c>
      <c r="BK8" s="52">
        <v>11</v>
      </c>
      <c r="BL8" s="52">
        <v>43</v>
      </c>
      <c r="BM8" s="52">
        <v>16</v>
      </c>
      <c r="BN8" s="52">
        <v>9</v>
      </c>
      <c r="BO8" s="52">
        <v>0</v>
      </c>
      <c r="BP8" s="52">
        <v>0</v>
      </c>
      <c r="BQ8" s="52">
        <v>3</v>
      </c>
      <c r="BR8" s="52">
        <v>0</v>
      </c>
      <c r="BS8" s="52">
        <v>8</v>
      </c>
      <c r="BT8" s="52">
        <v>43</v>
      </c>
      <c r="BU8" s="52">
        <v>2</v>
      </c>
      <c r="BV8" s="52">
        <v>0</v>
      </c>
    </row>
    <row r="9" spans="1:74" s="52" customFormat="1" x14ac:dyDescent="0.2">
      <c r="A9" s="52">
        <v>271021</v>
      </c>
      <c r="B9" s="52" t="s">
        <v>468</v>
      </c>
      <c r="C9" s="52" t="s">
        <v>612</v>
      </c>
      <c r="D9" s="52">
        <v>1</v>
      </c>
      <c r="E9" s="52">
        <v>0.949279971141889</v>
      </c>
      <c r="F9" s="52">
        <v>11.177006111831901</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468</v>
      </c>
      <c r="C10" s="52" t="s">
        <v>613</v>
      </c>
      <c r="D10" s="52">
        <v>2</v>
      </c>
      <c r="E10" s="52">
        <v>2.52528441015669</v>
      </c>
      <c r="F10" s="52">
        <v>29.733187409909501</v>
      </c>
      <c r="G10" s="52">
        <v>0</v>
      </c>
      <c r="H10" s="52">
        <v>0</v>
      </c>
      <c r="I10" s="52">
        <v>0</v>
      </c>
      <c r="J10" s="52">
        <v>1</v>
      </c>
      <c r="K10" s="52">
        <v>1</v>
      </c>
      <c r="L10" s="52">
        <v>0</v>
      </c>
      <c r="M10" s="52">
        <v>0</v>
      </c>
      <c r="N10" s="52">
        <v>0</v>
      </c>
      <c r="O10" s="52">
        <v>0</v>
      </c>
      <c r="P10" s="52">
        <v>0</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1</v>
      </c>
      <c r="AR10" s="52">
        <v>0</v>
      </c>
      <c r="AS10" s="52">
        <v>0</v>
      </c>
      <c r="AT10" s="52">
        <v>0</v>
      </c>
      <c r="AU10" s="52">
        <v>0</v>
      </c>
      <c r="AV10" s="52">
        <v>0</v>
      </c>
      <c r="AW10" s="52">
        <v>0</v>
      </c>
      <c r="AX10" s="52">
        <v>0</v>
      </c>
      <c r="AY10" s="52">
        <v>0</v>
      </c>
      <c r="AZ10" s="52">
        <v>0</v>
      </c>
      <c r="BA10" s="52">
        <v>0</v>
      </c>
      <c r="BB10" s="52">
        <v>1</v>
      </c>
      <c r="BC10" s="52">
        <v>0</v>
      </c>
      <c r="BD10" s="52">
        <v>0</v>
      </c>
      <c r="BE10" s="52">
        <v>0</v>
      </c>
      <c r="BF10" s="52">
        <v>0</v>
      </c>
      <c r="BG10" s="52">
        <v>1</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468</v>
      </c>
      <c r="C11" s="52" t="s">
        <v>614</v>
      </c>
      <c r="D11" s="52">
        <v>4</v>
      </c>
      <c r="E11" s="52">
        <v>6.1284836599304402</v>
      </c>
      <c r="F11" s="52">
        <v>72.157952770148796</v>
      </c>
      <c r="G11" s="52">
        <v>0</v>
      </c>
      <c r="H11" s="52">
        <v>0</v>
      </c>
      <c r="I11" s="52">
        <v>1</v>
      </c>
      <c r="J11" s="52">
        <v>0</v>
      </c>
      <c r="K11" s="52">
        <v>1</v>
      </c>
      <c r="L11" s="52">
        <v>2</v>
      </c>
      <c r="M11" s="52">
        <v>0</v>
      </c>
      <c r="N11" s="52">
        <v>0</v>
      </c>
      <c r="O11" s="52">
        <v>0</v>
      </c>
      <c r="P11" s="52">
        <v>2</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1</v>
      </c>
      <c r="AR11" s="52">
        <v>0</v>
      </c>
      <c r="AS11" s="52">
        <v>0</v>
      </c>
      <c r="AT11" s="52">
        <v>1</v>
      </c>
      <c r="AU11" s="52">
        <v>0</v>
      </c>
      <c r="AV11" s="52">
        <v>0</v>
      </c>
      <c r="AW11" s="52">
        <v>1</v>
      </c>
      <c r="AX11" s="52">
        <v>0</v>
      </c>
      <c r="AY11" s="52">
        <v>0</v>
      </c>
      <c r="AZ11" s="52">
        <v>0</v>
      </c>
      <c r="BA11" s="52">
        <v>0</v>
      </c>
      <c r="BB11" s="52">
        <v>1</v>
      </c>
      <c r="BC11" s="52">
        <v>0</v>
      </c>
      <c r="BD11" s="52">
        <v>1</v>
      </c>
      <c r="BE11" s="52">
        <v>0</v>
      </c>
      <c r="BF11" s="52">
        <v>2</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468</v>
      </c>
      <c r="C12" s="52" t="s">
        <v>615</v>
      </c>
      <c r="D12" s="52">
        <v>4</v>
      </c>
      <c r="E12" s="52">
        <v>3.7755795514611501</v>
      </c>
      <c r="F12" s="52">
        <v>44.4544043962361</v>
      </c>
      <c r="G12" s="52">
        <v>0</v>
      </c>
      <c r="H12" s="52">
        <v>1</v>
      </c>
      <c r="I12" s="52">
        <v>1</v>
      </c>
      <c r="J12" s="52">
        <v>2</v>
      </c>
      <c r="K12" s="52">
        <v>0</v>
      </c>
      <c r="L12" s="52">
        <v>0</v>
      </c>
      <c r="M12" s="52">
        <v>0</v>
      </c>
      <c r="N12" s="52">
        <v>0</v>
      </c>
      <c r="O12" s="52">
        <v>0</v>
      </c>
      <c r="P12" s="52">
        <v>2</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2</v>
      </c>
      <c r="AU12" s="52">
        <v>1</v>
      </c>
      <c r="AV12" s="52">
        <v>0</v>
      </c>
      <c r="AW12" s="52">
        <v>1</v>
      </c>
      <c r="AX12" s="52">
        <v>0</v>
      </c>
      <c r="AY12" s="52">
        <v>0</v>
      </c>
      <c r="AZ12" s="52">
        <v>0</v>
      </c>
      <c r="BA12" s="52">
        <v>0</v>
      </c>
      <c r="BB12" s="52">
        <v>0</v>
      </c>
      <c r="BC12" s="52">
        <v>1</v>
      </c>
      <c r="BD12" s="52">
        <v>0</v>
      </c>
      <c r="BE12" s="52">
        <v>1</v>
      </c>
      <c r="BF12" s="52">
        <v>0</v>
      </c>
      <c r="BG12" s="52">
        <v>0</v>
      </c>
      <c r="BH12" s="52">
        <v>1</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271098</v>
      </c>
      <c r="B13" s="52" t="s">
        <v>468</v>
      </c>
      <c r="C13" s="52" t="s">
        <v>644</v>
      </c>
      <c r="D13" s="52">
        <v>1</v>
      </c>
      <c r="E13" s="52">
        <v>1.22589582337293</v>
      </c>
      <c r="F13" s="52">
        <v>14.4339346945522</v>
      </c>
      <c r="G13" s="52">
        <v>0</v>
      </c>
      <c r="H13" s="52">
        <v>0</v>
      </c>
      <c r="I13" s="52">
        <v>1</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1</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271110</v>
      </c>
      <c r="B14" s="52" t="s">
        <v>468</v>
      </c>
      <c r="C14" s="52" t="s">
        <v>618</v>
      </c>
      <c r="D14" s="52">
        <v>1</v>
      </c>
      <c r="E14" s="52">
        <v>1.3551237227958901</v>
      </c>
      <c r="F14" s="52">
        <v>15.9554889942097</v>
      </c>
      <c r="G14" s="52">
        <v>0</v>
      </c>
      <c r="H14" s="52">
        <v>0</v>
      </c>
      <c r="I14" s="52">
        <v>1</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1</v>
      </c>
      <c r="AW14" s="52">
        <v>0</v>
      </c>
      <c r="AX14" s="52">
        <v>0</v>
      </c>
      <c r="AY14" s="52">
        <v>0</v>
      </c>
      <c r="AZ14" s="52">
        <v>0</v>
      </c>
      <c r="BA14" s="52">
        <v>0</v>
      </c>
      <c r="BB14" s="52">
        <v>0</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271136</v>
      </c>
      <c r="B15" s="52" t="s">
        <v>468</v>
      </c>
      <c r="C15" s="52" t="s">
        <v>619</v>
      </c>
      <c r="D15" s="52">
        <v>2</v>
      </c>
      <c r="E15" s="52">
        <v>2.0547171168209402</v>
      </c>
      <c r="F15" s="52">
        <v>24.1926370206337</v>
      </c>
      <c r="G15" s="52">
        <v>0</v>
      </c>
      <c r="H15" s="52">
        <v>0</v>
      </c>
      <c r="I15" s="52">
        <v>1</v>
      </c>
      <c r="J15" s="52">
        <v>0</v>
      </c>
      <c r="K15" s="52">
        <v>1</v>
      </c>
      <c r="L15" s="52">
        <v>0</v>
      </c>
      <c r="M15" s="52">
        <v>0</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1</v>
      </c>
      <c r="AQ15" s="52">
        <v>0</v>
      </c>
      <c r="AR15" s="52">
        <v>0</v>
      </c>
      <c r="AS15" s="52">
        <v>0</v>
      </c>
      <c r="AT15" s="52">
        <v>0</v>
      </c>
      <c r="AU15" s="52">
        <v>0</v>
      </c>
      <c r="AV15" s="52">
        <v>0</v>
      </c>
      <c r="AW15" s="52">
        <v>0</v>
      </c>
      <c r="AX15" s="52">
        <v>0</v>
      </c>
      <c r="AY15" s="52">
        <v>0</v>
      </c>
      <c r="AZ15" s="52">
        <v>0</v>
      </c>
      <c r="BA15" s="52">
        <v>1</v>
      </c>
      <c r="BB15" s="52">
        <v>0</v>
      </c>
      <c r="BC15" s="52">
        <v>0</v>
      </c>
      <c r="BD15" s="52">
        <v>0</v>
      </c>
      <c r="BE15" s="52">
        <v>1</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271144</v>
      </c>
      <c r="B16" s="52" t="s">
        <v>468</v>
      </c>
      <c r="C16" s="52" t="s">
        <v>620</v>
      </c>
      <c r="D16" s="52">
        <v>4</v>
      </c>
      <c r="E16" s="52">
        <v>2.3370219329508402</v>
      </c>
      <c r="F16" s="52">
        <v>27.516548565388899</v>
      </c>
      <c r="G16" s="52">
        <v>0</v>
      </c>
      <c r="H16" s="52">
        <v>1</v>
      </c>
      <c r="I16" s="52">
        <v>0</v>
      </c>
      <c r="J16" s="52">
        <v>1</v>
      </c>
      <c r="K16" s="52">
        <v>1</v>
      </c>
      <c r="L16" s="52">
        <v>1</v>
      </c>
      <c r="M16" s="52">
        <v>0</v>
      </c>
      <c r="N16" s="52">
        <v>0</v>
      </c>
      <c r="O16" s="52">
        <v>0</v>
      </c>
      <c r="P16" s="52">
        <v>2</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1</v>
      </c>
      <c r="AS16" s="52">
        <v>1</v>
      </c>
      <c r="AT16" s="52">
        <v>1</v>
      </c>
      <c r="AU16" s="52">
        <v>0</v>
      </c>
      <c r="AV16" s="52">
        <v>0</v>
      </c>
      <c r="AW16" s="52">
        <v>1</v>
      </c>
      <c r="AX16" s="52">
        <v>0</v>
      </c>
      <c r="AY16" s="52">
        <v>0</v>
      </c>
      <c r="AZ16" s="52">
        <v>0</v>
      </c>
      <c r="BA16" s="52">
        <v>0</v>
      </c>
      <c r="BB16" s="52">
        <v>0</v>
      </c>
      <c r="BC16" s="52">
        <v>0</v>
      </c>
      <c r="BD16" s="52">
        <v>2</v>
      </c>
      <c r="BE16" s="52">
        <v>1</v>
      </c>
      <c r="BF16" s="52">
        <v>0</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271161</v>
      </c>
      <c r="B17" s="52" t="s">
        <v>468</v>
      </c>
      <c r="C17" s="52" t="s">
        <v>622</v>
      </c>
      <c r="D17" s="52">
        <v>1</v>
      </c>
      <c r="E17" s="52">
        <v>0.79404151249027299</v>
      </c>
      <c r="F17" s="52">
        <v>9.3491984535145107</v>
      </c>
      <c r="G17" s="52">
        <v>0</v>
      </c>
      <c r="H17" s="52">
        <v>1</v>
      </c>
      <c r="I17" s="52">
        <v>0</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1</v>
      </c>
      <c r="AW17" s="52">
        <v>0</v>
      </c>
      <c r="AX17" s="52">
        <v>0</v>
      </c>
      <c r="AY17" s="52">
        <v>0</v>
      </c>
      <c r="AZ17" s="52">
        <v>0</v>
      </c>
      <c r="BA17" s="52">
        <v>0</v>
      </c>
      <c r="BB17" s="52">
        <v>0</v>
      </c>
      <c r="BC17" s="52">
        <v>0</v>
      </c>
      <c r="BD17" s="52">
        <v>1</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271179</v>
      </c>
      <c r="B18" s="52" t="s">
        <v>468</v>
      </c>
      <c r="C18" s="52" t="s">
        <v>623</v>
      </c>
      <c r="D18" s="52">
        <v>2</v>
      </c>
      <c r="E18" s="52">
        <v>2.2373116463257801</v>
      </c>
      <c r="F18" s="52">
        <v>26.342540351900301</v>
      </c>
      <c r="G18" s="52">
        <v>0</v>
      </c>
      <c r="H18" s="52">
        <v>0</v>
      </c>
      <c r="I18" s="52">
        <v>0</v>
      </c>
      <c r="J18" s="52">
        <v>0</v>
      </c>
      <c r="K18" s="52">
        <v>1</v>
      </c>
      <c r="L18" s="52">
        <v>0</v>
      </c>
      <c r="M18" s="52">
        <v>1</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1</v>
      </c>
      <c r="AS18" s="52">
        <v>0</v>
      </c>
      <c r="AT18" s="52">
        <v>0</v>
      </c>
      <c r="AU18" s="52">
        <v>0</v>
      </c>
      <c r="AV18" s="52">
        <v>1</v>
      </c>
      <c r="AW18" s="52">
        <v>0</v>
      </c>
      <c r="AX18" s="52">
        <v>0</v>
      </c>
      <c r="AY18" s="52">
        <v>0</v>
      </c>
      <c r="AZ18" s="52">
        <v>0</v>
      </c>
      <c r="BA18" s="52">
        <v>0</v>
      </c>
      <c r="BB18" s="52">
        <v>0</v>
      </c>
      <c r="BC18" s="52">
        <v>0</v>
      </c>
      <c r="BD18" s="52">
        <v>0</v>
      </c>
      <c r="BE18" s="52">
        <v>0</v>
      </c>
      <c r="BF18" s="52">
        <v>0</v>
      </c>
      <c r="BG18" s="52">
        <v>1</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271187</v>
      </c>
      <c r="B19" s="52" t="s">
        <v>468</v>
      </c>
      <c r="C19" s="52" t="s">
        <v>624</v>
      </c>
      <c r="D19" s="52">
        <v>3</v>
      </c>
      <c r="E19" s="52">
        <v>1.76649315778317</v>
      </c>
      <c r="F19" s="52">
        <v>20.799032341640501</v>
      </c>
      <c r="G19" s="52">
        <v>0</v>
      </c>
      <c r="H19" s="52">
        <v>0</v>
      </c>
      <c r="I19" s="52">
        <v>0</v>
      </c>
      <c r="J19" s="52">
        <v>0</v>
      </c>
      <c r="K19" s="52">
        <v>1</v>
      </c>
      <c r="L19" s="52">
        <v>1</v>
      </c>
      <c r="M19" s="52">
        <v>0</v>
      </c>
      <c r="N19" s="52">
        <v>1</v>
      </c>
      <c r="O19" s="52">
        <v>0</v>
      </c>
      <c r="P19" s="52">
        <v>1</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1</v>
      </c>
      <c r="AX19" s="52">
        <v>0</v>
      </c>
      <c r="AY19" s="52">
        <v>0</v>
      </c>
      <c r="AZ19" s="52">
        <v>0</v>
      </c>
      <c r="BA19" s="52">
        <v>0</v>
      </c>
      <c r="BB19" s="52">
        <v>2</v>
      </c>
      <c r="BC19" s="52">
        <v>0</v>
      </c>
      <c r="BD19" s="52">
        <v>0</v>
      </c>
      <c r="BE19" s="52">
        <v>0</v>
      </c>
      <c r="BF19" s="52">
        <v>0</v>
      </c>
      <c r="BG19" s="52">
        <v>1</v>
      </c>
      <c r="BH19" s="52">
        <v>2</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271209</v>
      </c>
      <c r="B20" s="52" t="s">
        <v>468</v>
      </c>
      <c r="C20" s="52" t="s">
        <v>625</v>
      </c>
      <c r="D20" s="52">
        <v>3</v>
      </c>
      <c r="E20" s="52">
        <v>1.98019801980198</v>
      </c>
      <c r="F20" s="52">
        <v>23.315234749281402</v>
      </c>
      <c r="G20" s="52">
        <v>0</v>
      </c>
      <c r="H20" s="52">
        <v>0</v>
      </c>
      <c r="I20" s="52">
        <v>1</v>
      </c>
      <c r="J20" s="52">
        <v>1</v>
      </c>
      <c r="K20" s="52">
        <v>1</v>
      </c>
      <c r="L20" s="52">
        <v>0</v>
      </c>
      <c r="M20" s="52">
        <v>0</v>
      </c>
      <c r="N20" s="52">
        <v>0</v>
      </c>
      <c r="O20" s="52">
        <v>0</v>
      </c>
      <c r="P20" s="52">
        <v>0</v>
      </c>
      <c r="Q20" s="52">
        <v>3</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1</v>
      </c>
      <c r="AX20" s="52">
        <v>0</v>
      </c>
      <c r="AY20" s="52">
        <v>0</v>
      </c>
      <c r="AZ20" s="52">
        <v>0</v>
      </c>
      <c r="BA20" s="52">
        <v>0</v>
      </c>
      <c r="BB20" s="52">
        <v>2</v>
      </c>
      <c r="BC20" s="52">
        <v>0</v>
      </c>
      <c r="BD20" s="52">
        <v>2</v>
      </c>
      <c r="BE20" s="52">
        <v>0</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271217</v>
      </c>
      <c r="B21" s="52" t="s">
        <v>468</v>
      </c>
      <c r="C21" s="52" t="s">
        <v>626</v>
      </c>
      <c r="D21" s="52">
        <v>3</v>
      </c>
      <c r="E21" s="52">
        <v>2.2824102251978098</v>
      </c>
      <c r="F21" s="52">
        <v>26.8735397482968</v>
      </c>
      <c r="G21" s="52">
        <v>0</v>
      </c>
      <c r="H21" s="52">
        <v>1</v>
      </c>
      <c r="I21" s="52">
        <v>0</v>
      </c>
      <c r="J21" s="52">
        <v>0</v>
      </c>
      <c r="K21" s="52">
        <v>0</v>
      </c>
      <c r="L21" s="52">
        <v>1</v>
      </c>
      <c r="M21" s="52">
        <v>0</v>
      </c>
      <c r="N21" s="52">
        <v>1</v>
      </c>
      <c r="O21" s="52">
        <v>0</v>
      </c>
      <c r="P21" s="52">
        <v>2</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0</v>
      </c>
      <c r="AT21" s="52">
        <v>0</v>
      </c>
      <c r="AU21" s="52">
        <v>0</v>
      </c>
      <c r="AV21" s="52">
        <v>0</v>
      </c>
      <c r="AW21" s="52">
        <v>0</v>
      </c>
      <c r="AX21" s="52">
        <v>1</v>
      </c>
      <c r="AY21" s="52">
        <v>1</v>
      </c>
      <c r="AZ21" s="52">
        <v>0</v>
      </c>
      <c r="BA21" s="52">
        <v>0</v>
      </c>
      <c r="BB21" s="52">
        <v>0</v>
      </c>
      <c r="BC21" s="52">
        <v>0</v>
      </c>
      <c r="BD21" s="52">
        <v>1</v>
      </c>
      <c r="BE21" s="52">
        <v>1</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271225</v>
      </c>
      <c r="B22" s="52" t="s">
        <v>468</v>
      </c>
      <c r="C22" s="52" t="s">
        <v>627</v>
      </c>
      <c r="D22" s="52">
        <v>5</v>
      </c>
      <c r="E22" s="52">
        <v>4.7675804529201402</v>
      </c>
      <c r="F22" s="52">
        <v>56.134415010188803</v>
      </c>
      <c r="G22" s="52">
        <v>0</v>
      </c>
      <c r="H22" s="52">
        <v>1</v>
      </c>
      <c r="I22" s="52">
        <v>0</v>
      </c>
      <c r="J22" s="52">
        <v>1</v>
      </c>
      <c r="K22" s="52">
        <v>0</v>
      </c>
      <c r="L22" s="52">
        <v>2</v>
      </c>
      <c r="M22" s="52">
        <v>0</v>
      </c>
      <c r="N22" s="52">
        <v>1</v>
      </c>
      <c r="O22" s="52">
        <v>0</v>
      </c>
      <c r="P22" s="52">
        <v>1</v>
      </c>
      <c r="Q22" s="52">
        <v>4</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1</v>
      </c>
      <c r="AR22" s="52">
        <v>1</v>
      </c>
      <c r="AS22" s="52">
        <v>0</v>
      </c>
      <c r="AT22" s="52">
        <v>1</v>
      </c>
      <c r="AU22" s="52">
        <v>0</v>
      </c>
      <c r="AV22" s="52">
        <v>1</v>
      </c>
      <c r="AW22" s="52">
        <v>1</v>
      </c>
      <c r="AX22" s="52">
        <v>0</v>
      </c>
      <c r="AY22" s="52">
        <v>0</v>
      </c>
      <c r="AZ22" s="52">
        <v>0</v>
      </c>
      <c r="BA22" s="52">
        <v>0</v>
      </c>
      <c r="BB22" s="52">
        <v>0</v>
      </c>
      <c r="BC22" s="52">
        <v>0</v>
      </c>
      <c r="BD22" s="52">
        <v>0</v>
      </c>
      <c r="BE22" s="52">
        <v>1</v>
      </c>
      <c r="BF22" s="52">
        <v>1</v>
      </c>
      <c r="BG22" s="52">
        <v>1</v>
      </c>
      <c r="BH22" s="52">
        <v>0</v>
      </c>
      <c r="BI22" s="52">
        <v>2</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271233</v>
      </c>
      <c r="B23" s="52" t="s">
        <v>468</v>
      </c>
      <c r="C23" s="52" t="s">
        <v>628</v>
      </c>
      <c r="D23" s="52">
        <v>4</v>
      </c>
      <c r="E23" s="52">
        <v>2.2075420674735202</v>
      </c>
      <c r="F23" s="52">
        <v>25.992027568639902</v>
      </c>
      <c r="G23" s="52">
        <v>0</v>
      </c>
      <c r="H23" s="52">
        <v>0</v>
      </c>
      <c r="I23" s="52">
        <v>1</v>
      </c>
      <c r="J23" s="52">
        <v>0</v>
      </c>
      <c r="K23" s="52">
        <v>1</v>
      </c>
      <c r="L23" s="52">
        <v>2</v>
      </c>
      <c r="M23" s="52">
        <v>0</v>
      </c>
      <c r="N23" s="52">
        <v>0</v>
      </c>
      <c r="O23" s="52">
        <v>0</v>
      </c>
      <c r="P23" s="52">
        <v>4</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1</v>
      </c>
      <c r="AS23" s="52">
        <v>0</v>
      </c>
      <c r="AT23" s="52">
        <v>0</v>
      </c>
      <c r="AU23" s="52">
        <v>1</v>
      </c>
      <c r="AV23" s="52">
        <v>0</v>
      </c>
      <c r="AW23" s="52">
        <v>1</v>
      </c>
      <c r="AX23" s="52">
        <v>0</v>
      </c>
      <c r="AY23" s="52">
        <v>0</v>
      </c>
      <c r="AZ23" s="52">
        <v>0</v>
      </c>
      <c r="BA23" s="52">
        <v>0</v>
      </c>
      <c r="BB23" s="52">
        <v>1</v>
      </c>
      <c r="BC23" s="52">
        <v>1</v>
      </c>
      <c r="BD23" s="52">
        <v>1</v>
      </c>
      <c r="BE23" s="52">
        <v>0</v>
      </c>
      <c r="BF23" s="52">
        <v>0</v>
      </c>
      <c r="BG23" s="52">
        <v>0</v>
      </c>
      <c r="BH23" s="52">
        <v>2</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271241</v>
      </c>
      <c r="B24" s="52" t="s">
        <v>468</v>
      </c>
      <c r="C24" s="52" t="s">
        <v>645</v>
      </c>
      <c r="D24" s="52">
        <v>2</v>
      </c>
      <c r="E24" s="52">
        <v>1.7828966722233599</v>
      </c>
      <c r="F24" s="52">
        <v>20.992170495533099</v>
      </c>
      <c r="G24" s="52">
        <v>0</v>
      </c>
      <c r="H24" s="52">
        <v>0</v>
      </c>
      <c r="I24" s="52">
        <v>0</v>
      </c>
      <c r="J24" s="52">
        <v>0</v>
      </c>
      <c r="K24" s="52">
        <v>0</v>
      </c>
      <c r="L24" s="52">
        <v>1</v>
      </c>
      <c r="M24" s="52">
        <v>0</v>
      </c>
      <c r="N24" s="52">
        <v>1</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1</v>
      </c>
      <c r="AV24" s="52">
        <v>0</v>
      </c>
      <c r="AW24" s="52">
        <v>0</v>
      </c>
      <c r="AX24" s="52">
        <v>0</v>
      </c>
      <c r="AY24" s="52">
        <v>0</v>
      </c>
      <c r="AZ24" s="52">
        <v>0</v>
      </c>
      <c r="BA24" s="52">
        <v>0</v>
      </c>
      <c r="BB24" s="52">
        <v>0</v>
      </c>
      <c r="BC24" s="52">
        <v>0</v>
      </c>
      <c r="BD24" s="52">
        <v>0</v>
      </c>
      <c r="BE24" s="52">
        <v>0</v>
      </c>
      <c r="BF24" s="52">
        <v>1</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271250</v>
      </c>
      <c r="B25" s="52" t="s">
        <v>468</v>
      </c>
      <c r="C25" s="52" t="s">
        <v>629</v>
      </c>
      <c r="D25" s="52">
        <v>4</v>
      </c>
      <c r="E25" s="52">
        <v>3.39008907459043</v>
      </c>
      <c r="F25" s="52">
        <v>39.915564910500301</v>
      </c>
      <c r="G25" s="52">
        <v>0</v>
      </c>
      <c r="H25" s="52">
        <v>0</v>
      </c>
      <c r="I25" s="52">
        <v>0</v>
      </c>
      <c r="J25" s="52">
        <v>0</v>
      </c>
      <c r="K25" s="52">
        <v>1</v>
      </c>
      <c r="L25" s="52">
        <v>0</v>
      </c>
      <c r="M25" s="52">
        <v>2</v>
      </c>
      <c r="N25" s="52">
        <v>1</v>
      </c>
      <c r="O25" s="52">
        <v>0</v>
      </c>
      <c r="P25" s="52">
        <v>1</v>
      </c>
      <c r="Q25" s="52">
        <v>3</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1</v>
      </c>
      <c r="AS25" s="52">
        <v>0</v>
      </c>
      <c r="AT25" s="52">
        <v>2</v>
      </c>
      <c r="AU25" s="52">
        <v>1</v>
      </c>
      <c r="AV25" s="52">
        <v>0</v>
      </c>
      <c r="AW25" s="52">
        <v>0</v>
      </c>
      <c r="AX25" s="52">
        <v>0</v>
      </c>
      <c r="AY25" s="52">
        <v>0</v>
      </c>
      <c r="AZ25" s="52">
        <v>0</v>
      </c>
      <c r="BA25" s="52">
        <v>0</v>
      </c>
      <c r="BB25" s="52">
        <v>0</v>
      </c>
      <c r="BC25" s="52">
        <v>0</v>
      </c>
      <c r="BD25" s="52">
        <v>0</v>
      </c>
      <c r="BE25" s="52">
        <v>1</v>
      </c>
      <c r="BF25" s="52">
        <v>1</v>
      </c>
      <c r="BG25" s="52">
        <v>2</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271268</v>
      </c>
      <c r="B26" s="52" t="s">
        <v>468</v>
      </c>
      <c r="C26" s="52" t="s">
        <v>630</v>
      </c>
      <c r="D26" s="52">
        <v>2</v>
      </c>
      <c r="E26" s="52">
        <v>1.05060777659876</v>
      </c>
      <c r="F26" s="52">
        <v>12.3700593051145</v>
      </c>
      <c r="G26" s="52">
        <v>0</v>
      </c>
      <c r="H26" s="52">
        <v>1</v>
      </c>
      <c r="I26" s="52">
        <v>0</v>
      </c>
      <c r="J26" s="52">
        <v>0</v>
      </c>
      <c r="K26" s="52">
        <v>1</v>
      </c>
      <c r="L26" s="52">
        <v>0</v>
      </c>
      <c r="M26" s="52">
        <v>0</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1</v>
      </c>
      <c r="BA26" s="52">
        <v>0</v>
      </c>
      <c r="BB26" s="52">
        <v>1</v>
      </c>
      <c r="BC26" s="52">
        <v>0</v>
      </c>
      <c r="BD26" s="52">
        <v>1</v>
      </c>
      <c r="BE26" s="52">
        <v>1</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271276</v>
      </c>
      <c r="B27" s="52" t="s">
        <v>468</v>
      </c>
      <c r="C27" s="52" t="s">
        <v>641</v>
      </c>
      <c r="D27" s="52">
        <v>3</v>
      </c>
      <c r="E27" s="52">
        <v>2.1955985567598799</v>
      </c>
      <c r="F27" s="52">
        <v>25.851402361850202</v>
      </c>
      <c r="G27" s="52">
        <v>0</v>
      </c>
      <c r="H27" s="52">
        <v>1</v>
      </c>
      <c r="I27" s="52">
        <v>1</v>
      </c>
      <c r="J27" s="52">
        <v>0</v>
      </c>
      <c r="K27" s="52">
        <v>0</v>
      </c>
      <c r="L27" s="52">
        <v>1</v>
      </c>
      <c r="M27" s="52">
        <v>0</v>
      </c>
      <c r="N27" s="52">
        <v>0</v>
      </c>
      <c r="O27" s="52">
        <v>0</v>
      </c>
      <c r="P27" s="52">
        <v>1</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1</v>
      </c>
      <c r="AT27" s="52">
        <v>0</v>
      </c>
      <c r="AU27" s="52">
        <v>0</v>
      </c>
      <c r="AV27" s="52">
        <v>0</v>
      </c>
      <c r="AW27" s="52">
        <v>0</v>
      </c>
      <c r="AX27" s="52">
        <v>0</v>
      </c>
      <c r="AY27" s="52">
        <v>0</v>
      </c>
      <c r="AZ27" s="52">
        <v>1</v>
      </c>
      <c r="BA27" s="52">
        <v>1</v>
      </c>
      <c r="BB27" s="52">
        <v>0</v>
      </c>
      <c r="BC27" s="52">
        <v>1</v>
      </c>
      <c r="BD27" s="52">
        <v>0</v>
      </c>
      <c r="BE27" s="52">
        <v>0</v>
      </c>
      <c r="BF27" s="52">
        <v>1</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271284</v>
      </c>
      <c r="B28" s="52" t="s">
        <v>468</v>
      </c>
      <c r="C28" s="52" t="s">
        <v>631</v>
      </c>
      <c r="D28" s="52">
        <v>2</v>
      </c>
      <c r="E28" s="52">
        <v>1.77928028112628</v>
      </c>
      <c r="F28" s="52">
        <v>20.949590406809499</v>
      </c>
      <c r="G28" s="52">
        <v>0</v>
      </c>
      <c r="H28" s="52">
        <v>0</v>
      </c>
      <c r="I28" s="52">
        <v>2</v>
      </c>
      <c r="J28" s="52">
        <v>0</v>
      </c>
      <c r="K28" s="52">
        <v>0</v>
      </c>
      <c r="L28" s="52">
        <v>0</v>
      </c>
      <c r="M28" s="52">
        <v>0</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1</v>
      </c>
      <c r="AX28" s="52">
        <v>1</v>
      </c>
      <c r="AY28" s="52">
        <v>0</v>
      </c>
      <c r="AZ28" s="52">
        <v>0</v>
      </c>
      <c r="BA28" s="52">
        <v>0</v>
      </c>
      <c r="BB28" s="52">
        <v>0</v>
      </c>
      <c r="BC28" s="52">
        <v>0</v>
      </c>
      <c r="BD28" s="52">
        <v>1</v>
      </c>
      <c r="BE28" s="52">
        <v>0</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271403</v>
      </c>
      <c r="B29" s="52" t="s">
        <v>173</v>
      </c>
      <c r="C29" s="52" t="s">
        <v>468</v>
      </c>
      <c r="D29" s="52">
        <v>17</v>
      </c>
      <c r="E29" s="52">
        <v>2.0695666570898501</v>
      </c>
      <c r="F29" s="52">
        <v>24.367478381864299</v>
      </c>
      <c r="G29" s="52">
        <v>0</v>
      </c>
      <c r="H29" s="52">
        <v>2</v>
      </c>
      <c r="I29" s="52">
        <v>3</v>
      </c>
      <c r="J29" s="52">
        <v>0</v>
      </c>
      <c r="K29" s="52">
        <v>4</v>
      </c>
      <c r="L29" s="52">
        <v>0</v>
      </c>
      <c r="M29" s="52">
        <v>5</v>
      </c>
      <c r="N29" s="52">
        <v>3</v>
      </c>
      <c r="O29" s="52">
        <v>0</v>
      </c>
      <c r="P29" s="52">
        <v>11</v>
      </c>
      <c r="Q29" s="52">
        <v>6</v>
      </c>
      <c r="R29" s="52">
        <v>0</v>
      </c>
      <c r="S29" s="52">
        <v>6</v>
      </c>
      <c r="T29" s="52">
        <v>11</v>
      </c>
      <c r="U29" s="52">
        <v>0</v>
      </c>
      <c r="V29" s="52">
        <v>11</v>
      </c>
      <c r="W29" s="52">
        <v>0</v>
      </c>
      <c r="X29" s="52">
        <v>0</v>
      </c>
      <c r="Y29" s="52">
        <v>9</v>
      </c>
      <c r="Z29" s="52">
        <v>2</v>
      </c>
      <c r="AA29" s="52">
        <v>0</v>
      </c>
      <c r="AB29" s="52">
        <v>12</v>
      </c>
      <c r="AC29" s="52">
        <v>1</v>
      </c>
      <c r="AD29" s="52">
        <v>2</v>
      </c>
      <c r="AE29" s="52">
        <v>1</v>
      </c>
      <c r="AF29" s="52">
        <v>0</v>
      </c>
      <c r="AG29" s="52">
        <v>1</v>
      </c>
      <c r="AH29" s="52">
        <v>0</v>
      </c>
      <c r="AI29" s="52">
        <v>11</v>
      </c>
      <c r="AJ29" s="52">
        <v>0</v>
      </c>
      <c r="AK29" s="52">
        <v>1</v>
      </c>
      <c r="AL29" s="52">
        <v>2</v>
      </c>
      <c r="AM29" s="52">
        <v>1</v>
      </c>
      <c r="AN29" s="52">
        <v>2</v>
      </c>
      <c r="AO29" s="52">
        <v>0</v>
      </c>
      <c r="AP29" s="52">
        <v>1</v>
      </c>
      <c r="AQ29" s="52">
        <v>0</v>
      </c>
      <c r="AR29" s="52">
        <v>1</v>
      </c>
      <c r="AS29" s="52">
        <v>2</v>
      </c>
      <c r="AT29" s="52">
        <v>1</v>
      </c>
      <c r="AU29" s="52">
        <v>1</v>
      </c>
      <c r="AV29" s="52">
        <v>2</v>
      </c>
      <c r="AW29" s="52">
        <v>2</v>
      </c>
      <c r="AX29" s="52">
        <v>2</v>
      </c>
      <c r="AY29" s="52">
        <v>0</v>
      </c>
      <c r="AZ29" s="52">
        <v>2</v>
      </c>
      <c r="BA29" s="52">
        <v>0</v>
      </c>
      <c r="BB29" s="52">
        <v>3</v>
      </c>
      <c r="BC29" s="52">
        <v>3</v>
      </c>
      <c r="BD29" s="52">
        <v>3</v>
      </c>
      <c r="BE29" s="52">
        <v>1</v>
      </c>
      <c r="BF29" s="52">
        <v>3</v>
      </c>
      <c r="BG29" s="52">
        <v>0</v>
      </c>
      <c r="BH29" s="52">
        <v>3</v>
      </c>
      <c r="BI29" s="52">
        <v>4</v>
      </c>
      <c r="BJ29" s="52">
        <v>0</v>
      </c>
      <c r="BK29" s="52">
        <v>4</v>
      </c>
      <c r="BL29" s="52">
        <v>16</v>
      </c>
      <c r="BM29" s="52">
        <v>5</v>
      </c>
      <c r="BN29" s="52">
        <v>2</v>
      </c>
      <c r="BO29" s="52">
        <v>0</v>
      </c>
      <c r="BP29" s="52">
        <v>0</v>
      </c>
      <c r="BQ29" s="52">
        <v>1</v>
      </c>
      <c r="BR29" s="52">
        <v>0</v>
      </c>
      <c r="BS29" s="52">
        <v>3</v>
      </c>
      <c r="BT29" s="52">
        <v>13</v>
      </c>
      <c r="BU29" s="52">
        <v>1</v>
      </c>
      <c r="BV29" s="52">
        <v>0</v>
      </c>
    </row>
    <row r="30" spans="1:74" s="52" customFormat="1" x14ac:dyDescent="0.2">
      <c r="A30" s="52">
        <v>271411</v>
      </c>
      <c r="B30" s="52" t="s">
        <v>468</v>
      </c>
      <c r="C30" s="52" t="s">
        <v>632</v>
      </c>
      <c r="D30" s="52">
        <v>1</v>
      </c>
      <c r="E30" s="52">
        <v>0.68126388075156996</v>
      </c>
      <c r="F30" s="52">
        <v>8.0213327894942896</v>
      </c>
      <c r="G30" s="52">
        <v>0</v>
      </c>
      <c r="H30" s="52">
        <v>0</v>
      </c>
      <c r="I30" s="52">
        <v>0</v>
      </c>
      <c r="J30" s="52">
        <v>0</v>
      </c>
      <c r="K30" s="52">
        <v>0</v>
      </c>
      <c r="L30" s="52">
        <v>0</v>
      </c>
      <c r="M30" s="52">
        <v>0</v>
      </c>
      <c r="N30" s="52">
        <v>1</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1</v>
      </c>
      <c r="AT30" s="52">
        <v>0</v>
      </c>
      <c r="AU30" s="52">
        <v>0</v>
      </c>
      <c r="AV30" s="52">
        <v>0</v>
      </c>
      <c r="AW30" s="52">
        <v>0</v>
      </c>
      <c r="AX30" s="52">
        <v>0</v>
      </c>
      <c r="AY30" s="52">
        <v>0</v>
      </c>
      <c r="AZ30" s="52">
        <v>0</v>
      </c>
      <c r="BA30" s="52">
        <v>0</v>
      </c>
      <c r="BB30" s="52">
        <v>0</v>
      </c>
      <c r="BC30" s="52">
        <v>1</v>
      </c>
      <c r="BD30" s="52">
        <v>0</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271420</v>
      </c>
      <c r="B31" s="52" t="s">
        <v>468</v>
      </c>
      <c r="C31" s="52" t="s">
        <v>642</v>
      </c>
      <c r="D31" s="52">
        <v>3</v>
      </c>
      <c r="E31" s="52">
        <v>2.4953627841594401</v>
      </c>
      <c r="F31" s="52">
        <v>29.3808843941353</v>
      </c>
      <c r="G31" s="52">
        <v>0</v>
      </c>
      <c r="H31" s="52">
        <v>0</v>
      </c>
      <c r="I31" s="52">
        <v>0</v>
      </c>
      <c r="J31" s="52">
        <v>0</v>
      </c>
      <c r="K31" s="52">
        <v>0</v>
      </c>
      <c r="L31" s="52">
        <v>0</v>
      </c>
      <c r="M31" s="52">
        <v>1</v>
      </c>
      <c r="N31" s="52">
        <v>2</v>
      </c>
      <c r="O31" s="52">
        <v>0</v>
      </c>
      <c r="P31" s="52">
        <v>3</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1</v>
      </c>
      <c r="AW31" s="52">
        <v>0</v>
      </c>
      <c r="AX31" s="52">
        <v>0</v>
      </c>
      <c r="AY31" s="52">
        <v>0</v>
      </c>
      <c r="AZ31" s="52">
        <v>0</v>
      </c>
      <c r="BA31" s="52">
        <v>0</v>
      </c>
      <c r="BB31" s="52">
        <v>2</v>
      </c>
      <c r="BC31" s="52">
        <v>0</v>
      </c>
      <c r="BD31" s="52">
        <v>1</v>
      </c>
      <c r="BE31" s="52">
        <v>0</v>
      </c>
      <c r="BF31" s="52">
        <v>0</v>
      </c>
      <c r="BG31" s="52">
        <v>0</v>
      </c>
      <c r="BH31" s="52">
        <v>0</v>
      </c>
      <c r="BI31" s="52">
        <v>2</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271438</v>
      </c>
      <c r="B32" s="52" t="s">
        <v>468</v>
      </c>
      <c r="C32" s="52" t="s">
        <v>633</v>
      </c>
      <c r="D32" s="52">
        <v>3</v>
      </c>
      <c r="E32" s="52">
        <v>3.4832282559476102</v>
      </c>
      <c r="F32" s="52">
        <v>41.012203658738002</v>
      </c>
      <c r="G32" s="52">
        <v>0</v>
      </c>
      <c r="H32" s="52">
        <v>0</v>
      </c>
      <c r="I32" s="52">
        <v>1</v>
      </c>
      <c r="J32" s="52">
        <v>0</v>
      </c>
      <c r="K32" s="52">
        <v>0</v>
      </c>
      <c r="L32" s="52">
        <v>0</v>
      </c>
      <c r="M32" s="52">
        <v>2</v>
      </c>
      <c r="N32" s="52">
        <v>0</v>
      </c>
      <c r="O32" s="52">
        <v>0</v>
      </c>
      <c r="P32" s="52">
        <v>2</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1</v>
      </c>
      <c r="AT32" s="52">
        <v>0</v>
      </c>
      <c r="AU32" s="52">
        <v>0</v>
      </c>
      <c r="AV32" s="52">
        <v>0</v>
      </c>
      <c r="AW32" s="52">
        <v>1</v>
      </c>
      <c r="AX32" s="52">
        <v>0</v>
      </c>
      <c r="AY32" s="52">
        <v>0</v>
      </c>
      <c r="AZ32" s="52">
        <v>1</v>
      </c>
      <c r="BA32" s="52">
        <v>0</v>
      </c>
      <c r="BB32" s="52">
        <v>0</v>
      </c>
      <c r="BC32" s="52">
        <v>0</v>
      </c>
      <c r="BD32" s="52">
        <v>0</v>
      </c>
      <c r="BE32" s="52">
        <v>1</v>
      </c>
      <c r="BF32" s="52">
        <v>1</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271446</v>
      </c>
      <c r="B33" s="52" t="s">
        <v>468</v>
      </c>
      <c r="C33" s="52" t="s">
        <v>634</v>
      </c>
      <c r="D33" s="52">
        <v>3</v>
      </c>
      <c r="E33" s="52">
        <v>2.2036786742669099</v>
      </c>
      <c r="F33" s="52">
        <v>25.9465392292717</v>
      </c>
      <c r="G33" s="52">
        <v>0</v>
      </c>
      <c r="H33" s="52">
        <v>0</v>
      </c>
      <c r="I33" s="52">
        <v>0</v>
      </c>
      <c r="J33" s="52">
        <v>0</v>
      </c>
      <c r="K33" s="52">
        <v>2</v>
      </c>
      <c r="L33" s="52">
        <v>0</v>
      </c>
      <c r="M33" s="52">
        <v>1</v>
      </c>
      <c r="N33" s="52">
        <v>0</v>
      </c>
      <c r="O33" s="52">
        <v>0</v>
      </c>
      <c r="P33" s="52">
        <v>2</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1</v>
      </c>
      <c r="AQ33" s="52">
        <v>0</v>
      </c>
      <c r="AR33" s="52">
        <v>0</v>
      </c>
      <c r="AS33" s="52">
        <v>0</v>
      </c>
      <c r="AT33" s="52">
        <v>0</v>
      </c>
      <c r="AU33" s="52">
        <v>0</v>
      </c>
      <c r="AV33" s="52">
        <v>0</v>
      </c>
      <c r="AW33" s="52">
        <v>0</v>
      </c>
      <c r="AX33" s="52">
        <v>1</v>
      </c>
      <c r="AY33" s="52">
        <v>0</v>
      </c>
      <c r="AZ33" s="52">
        <v>1</v>
      </c>
      <c r="BA33" s="52">
        <v>0</v>
      </c>
      <c r="BB33" s="52">
        <v>0</v>
      </c>
      <c r="BC33" s="52">
        <v>0</v>
      </c>
      <c r="BD33" s="52">
        <v>2</v>
      </c>
      <c r="BE33" s="52">
        <v>0</v>
      </c>
      <c r="BF33" s="52">
        <v>0</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271454</v>
      </c>
      <c r="B34" s="52" t="s">
        <v>468</v>
      </c>
      <c r="C34" s="52" t="s">
        <v>635</v>
      </c>
      <c r="D34" s="52">
        <v>3</v>
      </c>
      <c r="E34" s="52">
        <v>2.1988976193268401</v>
      </c>
      <c r="F34" s="52">
        <v>25.890246163041901</v>
      </c>
      <c r="G34" s="52">
        <v>0</v>
      </c>
      <c r="H34" s="52">
        <v>1</v>
      </c>
      <c r="I34" s="52">
        <v>1</v>
      </c>
      <c r="J34" s="52">
        <v>0</v>
      </c>
      <c r="K34" s="52">
        <v>0</v>
      </c>
      <c r="L34" s="52">
        <v>0</v>
      </c>
      <c r="M34" s="52">
        <v>1</v>
      </c>
      <c r="N34" s="52">
        <v>0</v>
      </c>
      <c r="O34" s="52">
        <v>0</v>
      </c>
      <c r="P34" s="52">
        <v>3</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1</v>
      </c>
      <c r="AS34" s="52">
        <v>0</v>
      </c>
      <c r="AT34" s="52">
        <v>0</v>
      </c>
      <c r="AU34" s="52">
        <v>0</v>
      </c>
      <c r="AV34" s="52">
        <v>0</v>
      </c>
      <c r="AW34" s="52">
        <v>1</v>
      </c>
      <c r="AX34" s="52">
        <v>1</v>
      </c>
      <c r="AY34" s="52">
        <v>0</v>
      </c>
      <c r="AZ34" s="52">
        <v>0</v>
      </c>
      <c r="BA34" s="52">
        <v>0</v>
      </c>
      <c r="BB34" s="52">
        <v>0</v>
      </c>
      <c r="BC34" s="52">
        <v>2</v>
      </c>
      <c r="BD34" s="52">
        <v>0</v>
      </c>
      <c r="BE34" s="52">
        <v>0</v>
      </c>
      <c r="BF34" s="52">
        <v>0</v>
      </c>
      <c r="BG34" s="52">
        <v>0</v>
      </c>
      <c r="BH34" s="52">
        <v>1</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271462</v>
      </c>
      <c r="B35" s="52" t="s">
        <v>468</v>
      </c>
      <c r="C35" s="52" t="s">
        <v>636</v>
      </c>
      <c r="D35" s="52">
        <v>4</v>
      </c>
      <c r="E35" s="52">
        <v>2.52882864657091</v>
      </c>
      <c r="F35" s="52">
        <v>29.774917935431699</v>
      </c>
      <c r="G35" s="52">
        <v>0</v>
      </c>
      <c r="H35" s="52">
        <v>1</v>
      </c>
      <c r="I35" s="52">
        <v>1</v>
      </c>
      <c r="J35" s="52">
        <v>0</v>
      </c>
      <c r="K35" s="52">
        <v>2</v>
      </c>
      <c r="L35" s="52">
        <v>0</v>
      </c>
      <c r="M35" s="52">
        <v>0</v>
      </c>
      <c r="N35" s="52">
        <v>0</v>
      </c>
      <c r="O35" s="52">
        <v>0</v>
      </c>
      <c r="P35" s="52">
        <v>0</v>
      </c>
      <c r="Q35" s="52">
        <v>4</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1</v>
      </c>
      <c r="AU35" s="52">
        <v>1</v>
      </c>
      <c r="AV35" s="52">
        <v>1</v>
      </c>
      <c r="AW35" s="52">
        <v>0</v>
      </c>
      <c r="AX35" s="52">
        <v>0</v>
      </c>
      <c r="AY35" s="52">
        <v>0</v>
      </c>
      <c r="AZ35" s="52">
        <v>0</v>
      </c>
      <c r="BA35" s="52">
        <v>0</v>
      </c>
      <c r="BB35" s="52">
        <v>1</v>
      </c>
      <c r="BC35" s="52">
        <v>0</v>
      </c>
      <c r="BD35" s="52">
        <v>0</v>
      </c>
      <c r="BE35" s="52">
        <v>0</v>
      </c>
      <c r="BF35" s="52">
        <v>2</v>
      </c>
      <c r="BG35" s="52">
        <v>0</v>
      </c>
      <c r="BH35" s="52">
        <v>1</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272027</v>
      </c>
      <c r="B36" s="52" t="s">
        <v>253</v>
      </c>
      <c r="C36" s="52" t="s">
        <v>468</v>
      </c>
      <c r="D36" s="52">
        <v>6</v>
      </c>
      <c r="E36" s="52">
        <v>3.16796553253501</v>
      </c>
      <c r="F36" s="52">
        <v>37.300239334686403</v>
      </c>
      <c r="G36" s="52">
        <v>0</v>
      </c>
      <c r="H36" s="52">
        <v>1</v>
      </c>
      <c r="I36" s="52">
        <v>1</v>
      </c>
      <c r="J36" s="52">
        <v>0</v>
      </c>
      <c r="K36" s="52">
        <v>1</v>
      </c>
      <c r="L36" s="52">
        <v>3</v>
      </c>
      <c r="M36" s="52">
        <v>0</v>
      </c>
      <c r="N36" s="52">
        <v>0</v>
      </c>
      <c r="O36" s="52">
        <v>0</v>
      </c>
      <c r="P36" s="52">
        <v>3</v>
      </c>
      <c r="Q36" s="52">
        <v>3</v>
      </c>
      <c r="R36" s="52">
        <v>0</v>
      </c>
      <c r="S36" s="52">
        <v>3</v>
      </c>
      <c r="T36" s="52">
        <v>3</v>
      </c>
      <c r="U36" s="52">
        <v>0</v>
      </c>
      <c r="V36" s="52">
        <v>3</v>
      </c>
      <c r="W36" s="52">
        <v>0</v>
      </c>
      <c r="X36" s="52">
        <v>0</v>
      </c>
      <c r="Y36" s="52">
        <v>3</v>
      </c>
      <c r="Z36" s="52">
        <v>0</v>
      </c>
      <c r="AA36" s="52">
        <v>0</v>
      </c>
      <c r="AB36" s="52">
        <v>5</v>
      </c>
      <c r="AC36" s="52">
        <v>1</v>
      </c>
      <c r="AD36" s="52">
        <v>0</v>
      </c>
      <c r="AE36" s="52">
        <v>0</v>
      </c>
      <c r="AF36" s="52">
        <v>0</v>
      </c>
      <c r="AG36" s="52">
        <v>0</v>
      </c>
      <c r="AH36" s="52">
        <v>0</v>
      </c>
      <c r="AI36" s="52">
        <v>5</v>
      </c>
      <c r="AJ36" s="52">
        <v>0</v>
      </c>
      <c r="AK36" s="52">
        <v>0</v>
      </c>
      <c r="AL36" s="52">
        <v>1</v>
      </c>
      <c r="AM36" s="52">
        <v>0</v>
      </c>
      <c r="AN36" s="52">
        <v>0</v>
      </c>
      <c r="AO36" s="52">
        <v>0</v>
      </c>
      <c r="AP36" s="52">
        <v>0</v>
      </c>
      <c r="AQ36" s="52">
        <v>0</v>
      </c>
      <c r="AR36" s="52">
        <v>1</v>
      </c>
      <c r="AS36" s="52">
        <v>0</v>
      </c>
      <c r="AT36" s="52">
        <v>1</v>
      </c>
      <c r="AU36" s="52">
        <v>0</v>
      </c>
      <c r="AV36" s="52">
        <v>0</v>
      </c>
      <c r="AW36" s="52">
        <v>0</v>
      </c>
      <c r="AX36" s="52">
        <v>0</v>
      </c>
      <c r="AY36" s="52">
        <v>0</v>
      </c>
      <c r="AZ36" s="52">
        <v>0</v>
      </c>
      <c r="BA36" s="52">
        <v>1</v>
      </c>
      <c r="BB36" s="52">
        <v>3</v>
      </c>
      <c r="BC36" s="52">
        <v>2</v>
      </c>
      <c r="BD36" s="52">
        <v>1</v>
      </c>
      <c r="BE36" s="52">
        <v>0</v>
      </c>
      <c r="BF36" s="52">
        <v>1</v>
      </c>
      <c r="BG36" s="52">
        <v>0</v>
      </c>
      <c r="BH36" s="52">
        <v>1</v>
      </c>
      <c r="BI36" s="52">
        <v>1</v>
      </c>
      <c r="BJ36" s="52">
        <v>0</v>
      </c>
      <c r="BK36" s="52">
        <v>0</v>
      </c>
      <c r="BL36" s="52">
        <v>4</v>
      </c>
      <c r="BM36" s="52">
        <v>0</v>
      </c>
      <c r="BN36" s="52">
        <v>1</v>
      </c>
      <c r="BO36" s="52">
        <v>1</v>
      </c>
      <c r="BP36" s="52">
        <v>0</v>
      </c>
      <c r="BQ36" s="52">
        <v>0</v>
      </c>
      <c r="BR36" s="52">
        <v>1</v>
      </c>
      <c r="BS36" s="52">
        <v>0</v>
      </c>
      <c r="BT36" s="52">
        <v>6</v>
      </c>
      <c r="BU36" s="52">
        <v>0</v>
      </c>
      <c r="BV36" s="52">
        <v>0</v>
      </c>
    </row>
    <row r="37" spans="1:74" s="52" customFormat="1" x14ac:dyDescent="0.2">
      <c r="A37" s="52">
        <v>272035</v>
      </c>
      <c r="B37" s="52" t="s">
        <v>174</v>
      </c>
      <c r="C37" s="52" t="s">
        <v>468</v>
      </c>
      <c r="D37" s="52">
        <v>8</v>
      </c>
      <c r="E37" s="52">
        <v>1.9622511926807999</v>
      </c>
      <c r="F37" s="52">
        <v>23.103925333177202</v>
      </c>
      <c r="G37" s="52">
        <v>0</v>
      </c>
      <c r="H37" s="52">
        <v>2</v>
      </c>
      <c r="I37" s="52">
        <v>1</v>
      </c>
      <c r="J37" s="52">
        <v>0</v>
      </c>
      <c r="K37" s="52">
        <v>1</v>
      </c>
      <c r="L37" s="52">
        <v>1</v>
      </c>
      <c r="M37" s="52">
        <v>2</v>
      </c>
      <c r="N37" s="52">
        <v>1</v>
      </c>
      <c r="O37" s="52">
        <v>0</v>
      </c>
      <c r="P37" s="52">
        <v>3</v>
      </c>
      <c r="Q37" s="52">
        <v>5</v>
      </c>
      <c r="R37" s="52">
        <v>0</v>
      </c>
      <c r="S37" s="52">
        <v>4</v>
      </c>
      <c r="T37" s="52">
        <v>4</v>
      </c>
      <c r="U37" s="52">
        <v>0</v>
      </c>
      <c r="V37" s="52">
        <v>4</v>
      </c>
      <c r="W37" s="52">
        <v>0</v>
      </c>
      <c r="X37" s="52">
        <v>1</v>
      </c>
      <c r="Y37" s="52">
        <v>3</v>
      </c>
      <c r="Z37" s="52">
        <v>0</v>
      </c>
      <c r="AA37" s="52">
        <v>0</v>
      </c>
      <c r="AB37" s="52">
        <v>6</v>
      </c>
      <c r="AC37" s="52">
        <v>1</v>
      </c>
      <c r="AD37" s="52">
        <v>0</v>
      </c>
      <c r="AE37" s="52">
        <v>0</v>
      </c>
      <c r="AF37" s="52">
        <v>0</v>
      </c>
      <c r="AG37" s="52">
        <v>1</v>
      </c>
      <c r="AH37" s="52">
        <v>0</v>
      </c>
      <c r="AI37" s="52">
        <v>4</v>
      </c>
      <c r="AJ37" s="52">
        <v>0</v>
      </c>
      <c r="AK37" s="52">
        <v>1</v>
      </c>
      <c r="AL37" s="52">
        <v>3</v>
      </c>
      <c r="AM37" s="52">
        <v>0</v>
      </c>
      <c r="AN37" s="52">
        <v>0</v>
      </c>
      <c r="AO37" s="52">
        <v>0</v>
      </c>
      <c r="AP37" s="52">
        <v>0</v>
      </c>
      <c r="AQ37" s="52">
        <v>0</v>
      </c>
      <c r="AR37" s="52">
        <v>1</v>
      </c>
      <c r="AS37" s="52">
        <v>1</v>
      </c>
      <c r="AT37" s="52">
        <v>0</v>
      </c>
      <c r="AU37" s="52">
        <v>0</v>
      </c>
      <c r="AV37" s="52">
        <v>1</v>
      </c>
      <c r="AW37" s="52">
        <v>0</v>
      </c>
      <c r="AX37" s="52">
        <v>0</v>
      </c>
      <c r="AY37" s="52">
        <v>0</v>
      </c>
      <c r="AZ37" s="52">
        <v>0</v>
      </c>
      <c r="BA37" s="52">
        <v>0</v>
      </c>
      <c r="BB37" s="52">
        <v>5</v>
      </c>
      <c r="BC37" s="52">
        <v>2</v>
      </c>
      <c r="BD37" s="52">
        <v>1</v>
      </c>
      <c r="BE37" s="52">
        <v>1</v>
      </c>
      <c r="BF37" s="52">
        <v>0</v>
      </c>
      <c r="BG37" s="52">
        <v>1</v>
      </c>
      <c r="BH37" s="52">
        <v>3</v>
      </c>
      <c r="BI37" s="52">
        <v>0</v>
      </c>
      <c r="BJ37" s="52">
        <v>0</v>
      </c>
      <c r="BK37" s="52">
        <v>1</v>
      </c>
      <c r="BL37" s="52">
        <v>4</v>
      </c>
      <c r="BM37" s="52">
        <v>3</v>
      </c>
      <c r="BN37" s="52">
        <v>3</v>
      </c>
      <c r="BO37" s="52">
        <v>1</v>
      </c>
      <c r="BP37" s="52">
        <v>0</v>
      </c>
      <c r="BQ37" s="52">
        <v>2</v>
      </c>
      <c r="BR37" s="52">
        <v>0</v>
      </c>
      <c r="BS37" s="52">
        <v>3</v>
      </c>
      <c r="BT37" s="52">
        <v>4</v>
      </c>
      <c r="BU37" s="52">
        <v>1</v>
      </c>
      <c r="BV37" s="52">
        <v>0</v>
      </c>
    </row>
    <row r="38" spans="1:74" s="52" customFormat="1" x14ac:dyDescent="0.2">
      <c r="A38" s="52">
        <v>272051</v>
      </c>
      <c r="B38" s="52" t="s">
        <v>176</v>
      </c>
      <c r="C38" s="52" t="s">
        <v>468</v>
      </c>
      <c r="D38" s="52">
        <v>5</v>
      </c>
      <c r="E38" s="52">
        <v>1.31124841338942</v>
      </c>
      <c r="F38" s="52">
        <v>15.438892609262499</v>
      </c>
      <c r="G38" s="52">
        <v>0</v>
      </c>
      <c r="H38" s="52">
        <v>0</v>
      </c>
      <c r="I38" s="52">
        <v>1</v>
      </c>
      <c r="J38" s="52">
        <v>1</v>
      </c>
      <c r="K38" s="52">
        <v>2</v>
      </c>
      <c r="L38" s="52">
        <v>0</v>
      </c>
      <c r="M38" s="52">
        <v>0</v>
      </c>
      <c r="N38" s="52">
        <v>1</v>
      </c>
      <c r="O38" s="52">
        <v>0</v>
      </c>
      <c r="P38" s="52">
        <v>4</v>
      </c>
      <c r="Q38" s="52">
        <v>1</v>
      </c>
      <c r="R38" s="52">
        <v>0</v>
      </c>
      <c r="S38" s="52">
        <v>4</v>
      </c>
      <c r="T38" s="52">
        <v>1</v>
      </c>
      <c r="U38" s="52">
        <v>0</v>
      </c>
      <c r="V38" s="52">
        <v>1</v>
      </c>
      <c r="W38" s="52">
        <v>0</v>
      </c>
      <c r="X38" s="52">
        <v>0</v>
      </c>
      <c r="Y38" s="52">
        <v>1</v>
      </c>
      <c r="Z38" s="52">
        <v>0</v>
      </c>
      <c r="AA38" s="52">
        <v>0</v>
      </c>
      <c r="AB38" s="52">
        <v>4</v>
      </c>
      <c r="AC38" s="52">
        <v>0</v>
      </c>
      <c r="AD38" s="52">
        <v>0</v>
      </c>
      <c r="AE38" s="52">
        <v>0</v>
      </c>
      <c r="AF38" s="52">
        <v>0</v>
      </c>
      <c r="AG38" s="52">
        <v>1</v>
      </c>
      <c r="AH38" s="52">
        <v>0</v>
      </c>
      <c r="AI38" s="52">
        <v>5</v>
      </c>
      <c r="AJ38" s="52">
        <v>0</v>
      </c>
      <c r="AK38" s="52">
        <v>0</v>
      </c>
      <c r="AL38" s="52">
        <v>0</v>
      </c>
      <c r="AM38" s="52">
        <v>0</v>
      </c>
      <c r="AN38" s="52">
        <v>0</v>
      </c>
      <c r="AO38" s="52">
        <v>0</v>
      </c>
      <c r="AP38" s="52">
        <v>0</v>
      </c>
      <c r="AQ38" s="52">
        <v>0</v>
      </c>
      <c r="AR38" s="52">
        <v>0</v>
      </c>
      <c r="AS38" s="52">
        <v>1</v>
      </c>
      <c r="AT38" s="52">
        <v>0</v>
      </c>
      <c r="AU38" s="52">
        <v>0</v>
      </c>
      <c r="AV38" s="52">
        <v>0</v>
      </c>
      <c r="AW38" s="52">
        <v>1</v>
      </c>
      <c r="AX38" s="52">
        <v>1</v>
      </c>
      <c r="AY38" s="52">
        <v>0</v>
      </c>
      <c r="AZ38" s="52">
        <v>1</v>
      </c>
      <c r="BA38" s="52">
        <v>0</v>
      </c>
      <c r="BB38" s="52">
        <v>1</v>
      </c>
      <c r="BC38" s="52">
        <v>1</v>
      </c>
      <c r="BD38" s="52">
        <v>1</v>
      </c>
      <c r="BE38" s="52">
        <v>1</v>
      </c>
      <c r="BF38" s="52">
        <v>0</v>
      </c>
      <c r="BG38" s="52">
        <v>1</v>
      </c>
      <c r="BH38" s="52">
        <v>1</v>
      </c>
      <c r="BI38" s="52">
        <v>0</v>
      </c>
      <c r="BJ38" s="52">
        <v>0</v>
      </c>
      <c r="BK38" s="52">
        <v>3</v>
      </c>
      <c r="BL38" s="52">
        <v>1</v>
      </c>
      <c r="BM38" s="52">
        <v>0</v>
      </c>
      <c r="BN38" s="52">
        <v>4</v>
      </c>
      <c r="BO38" s="52">
        <v>0</v>
      </c>
      <c r="BP38" s="52">
        <v>0</v>
      </c>
      <c r="BQ38" s="52">
        <v>0</v>
      </c>
      <c r="BR38" s="52">
        <v>0</v>
      </c>
      <c r="BS38" s="52">
        <v>1</v>
      </c>
      <c r="BT38" s="52">
        <v>4</v>
      </c>
      <c r="BU38" s="52">
        <v>0</v>
      </c>
      <c r="BV38" s="52">
        <v>0</v>
      </c>
    </row>
    <row r="39" spans="1:74" s="52" customFormat="1" x14ac:dyDescent="0.2">
      <c r="A39" s="52">
        <v>272060</v>
      </c>
      <c r="B39" s="52" t="s">
        <v>262</v>
      </c>
      <c r="C39" s="52" t="s">
        <v>468</v>
      </c>
      <c r="D39" s="52">
        <v>3</v>
      </c>
      <c r="E39" s="52">
        <v>4.0937747332223502</v>
      </c>
      <c r="F39" s="52">
        <v>48.200896052456699</v>
      </c>
      <c r="G39" s="52">
        <v>0</v>
      </c>
      <c r="H39" s="52">
        <v>0</v>
      </c>
      <c r="I39" s="52">
        <v>1</v>
      </c>
      <c r="J39" s="52">
        <v>0</v>
      </c>
      <c r="K39" s="52">
        <v>2</v>
      </c>
      <c r="L39" s="52">
        <v>0</v>
      </c>
      <c r="M39" s="52">
        <v>0</v>
      </c>
      <c r="N39" s="52">
        <v>0</v>
      </c>
      <c r="O39" s="52">
        <v>0</v>
      </c>
      <c r="P39" s="52">
        <v>2</v>
      </c>
      <c r="Q39" s="52">
        <v>1</v>
      </c>
      <c r="R39" s="52">
        <v>0</v>
      </c>
      <c r="S39" s="52">
        <v>2</v>
      </c>
      <c r="T39" s="52">
        <v>1</v>
      </c>
      <c r="U39" s="52">
        <v>0</v>
      </c>
      <c r="V39" s="52">
        <v>1</v>
      </c>
      <c r="W39" s="52">
        <v>0</v>
      </c>
      <c r="X39" s="52">
        <v>0</v>
      </c>
      <c r="Y39" s="52">
        <v>1</v>
      </c>
      <c r="Z39" s="52">
        <v>0</v>
      </c>
      <c r="AA39" s="52">
        <v>0</v>
      </c>
      <c r="AB39" s="52">
        <v>2</v>
      </c>
      <c r="AC39" s="52">
        <v>0</v>
      </c>
      <c r="AD39" s="52">
        <v>0</v>
      </c>
      <c r="AE39" s="52">
        <v>0</v>
      </c>
      <c r="AF39" s="52">
        <v>0</v>
      </c>
      <c r="AG39" s="52">
        <v>1</v>
      </c>
      <c r="AH39" s="52">
        <v>0</v>
      </c>
      <c r="AI39" s="52">
        <v>1</v>
      </c>
      <c r="AJ39" s="52">
        <v>0</v>
      </c>
      <c r="AK39" s="52">
        <v>0</v>
      </c>
      <c r="AL39" s="52">
        <v>1</v>
      </c>
      <c r="AM39" s="52">
        <v>1</v>
      </c>
      <c r="AN39" s="52">
        <v>0</v>
      </c>
      <c r="AO39" s="52">
        <v>0</v>
      </c>
      <c r="AP39" s="52">
        <v>0</v>
      </c>
      <c r="AQ39" s="52">
        <v>0</v>
      </c>
      <c r="AR39" s="52">
        <v>0</v>
      </c>
      <c r="AS39" s="52">
        <v>0</v>
      </c>
      <c r="AT39" s="52">
        <v>2</v>
      </c>
      <c r="AU39" s="52">
        <v>0</v>
      </c>
      <c r="AV39" s="52">
        <v>1</v>
      </c>
      <c r="AW39" s="52">
        <v>0</v>
      </c>
      <c r="AX39" s="52">
        <v>0</v>
      </c>
      <c r="AY39" s="52">
        <v>0</v>
      </c>
      <c r="AZ39" s="52">
        <v>0</v>
      </c>
      <c r="BA39" s="52">
        <v>0</v>
      </c>
      <c r="BB39" s="52">
        <v>0</v>
      </c>
      <c r="BC39" s="52">
        <v>0</v>
      </c>
      <c r="BD39" s="52">
        <v>0</v>
      </c>
      <c r="BE39" s="52">
        <v>0</v>
      </c>
      <c r="BF39" s="52">
        <v>0</v>
      </c>
      <c r="BG39" s="52">
        <v>2</v>
      </c>
      <c r="BH39" s="52">
        <v>1</v>
      </c>
      <c r="BI39" s="52">
        <v>0</v>
      </c>
      <c r="BJ39" s="52">
        <v>0</v>
      </c>
      <c r="BK39" s="52">
        <v>0</v>
      </c>
      <c r="BL39" s="52">
        <v>1</v>
      </c>
      <c r="BM39" s="52">
        <v>1</v>
      </c>
      <c r="BN39" s="52">
        <v>1</v>
      </c>
      <c r="BO39" s="52">
        <v>0</v>
      </c>
      <c r="BP39" s="52">
        <v>0</v>
      </c>
      <c r="BQ39" s="52">
        <v>0</v>
      </c>
      <c r="BR39" s="52">
        <v>0</v>
      </c>
      <c r="BS39" s="52">
        <v>0</v>
      </c>
      <c r="BT39" s="52">
        <v>3</v>
      </c>
      <c r="BU39" s="52">
        <v>0</v>
      </c>
      <c r="BV39" s="52">
        <v>0</v>
      </c>
    </row>
    <row r="40" spans="1:74" s="52" customFormat="1" x14ac:dyDescent="0.2">
      <c r="A40" s="52">
        <v>272078</v>
      </c>
      <c r="B40" s="52" t="s">
        <v>177</v>
      </c>
      <c r="C40" s="52" t="s">
        <v>468</v>
      </c>
      <c r="D40" s="52">
        <v>6</v>
      </c>
      <c r="E40" s="52">
        <v>1.7215160818294</v>
      </c>
      <c r="F40" s="52">
        <v>20.269463544120299</v>
      </c>
      <c r="G40" s="52">
        <v>0</v>
      </c>
      <c r="H40" s="52">
        <v>0</v>
      </c>
      <c r="I40" s="52">
        <v>1</v>
      </c>
      <c r="J40" s="52">
        <v>0</v>
      </c>
      <c r="K40" s="52">
        <v>0</v>
      </c>
      <c r="L40" s="52">
        <v>0</v>
      </c>
      <c r="M40" s="52">
        <v>2</v>
      </c>
      <c r="N40" s="52">
        <v>3</v>
      </c>
      <c r="O40" s="52">
        <v>0</v>
      </c>
      <c r="P40" s="52">
        <v>4</v>
      </c>
      <c r="Q40" s="52">
        <v>2</v>
      </c>
      <c r="R40" s="52">
        <v>0</v>
      </c>
      <c r="S40" s="52">
        <v>1</v>
      </c>
      <c r="T40" s="52">
        <v>5</v>
      </c>
      <c r="U40" s="52">
        <v>0</v>
      </c>
      <c r="V40" s="52">
        <v>5</v>
      </c>
      <c r="W40" s="52">
        <v>0</v>
      </c>
      <c r="X40" s="52">
        <v>1</v>
      </c>
      <c r="Y40" s="52">
        <v>4</v>
      </c>
      <c r="Z40" s="52">
        <v>0</v>
      </c>
      <c r="AA40" s="52">
        <v>0</v>
      </c>
      <c r="AB40" s="52">
        <v>5</v>
      </c>
      <c r="AC40" s="52">
        <v>0</v>
      </c>
      <c r="AD40" s="52">
        <v>0</v>
      </c>
      <c r="AE40" s="52">
        <v>0</v>
      </c>
      <c r="AF40" s="52">
        <v>0</v>
      </c>
      <c r="AG40" s="52">
        <v>1</v>
      </c>
      <c r="AH40" s="52">
        <v>0</v>
      </c>
      <c r="AI40" s="52">
        <v>4</v>
      </c>
      <c r="AJ40" s="52">
        <v>0</v>
      </c>
      <c r="AK40" s="52">
        <v>0</v>
      </c>
      <c r="AL40" s="52">
        <v>0</v>
      </c>
      <c r="AM40" s="52">
        <v>0</v>
      </c>
      <c r="AN40" s="52">
        <v>2</v>
      </c>
      <c r="AO40" s="52">
        <v>0</v>
      </c>
      <c r="AP40" s="52">
        <v>0</v>
      </c>
      <c r="AQ40" s="52">
        <v>1</v>
      </c>
      <c r="AR40" s="52">
        <v>0</v>
      </c>
      <c r="AS40" s="52">
        <v>0</v>
      </c>
      <c r="AT40" s="52">
        <v>1</v>
      </c>
      <c r="AU40" s="52">
        <v>0</v>
      </c>
      <c r="AV40" s="52">
        <v>0</v>
      </c>
      <c r="AW40" s="52">
        <v>0</v>
      </c>
      <c r="AX40" s="52">
        <v>0</v>
      </c>
      <c r="AY40" s="52">
        <v>1</v>
      </c>
      <c r="AZ40" s="52">
        <v>0</v>
      </c>
      <c r="BA40" s="52">
        <v>0</v>
      </c>
      <c r="BB40" s="52">
        <v>3</v>
      </c>
      <c r="BC40" s="52">
        <v>2</v>
      </c>
      <c r="BD40" s="52">
        <v>1</v>
      </c>
      <c r="BE40" s="52">
        <v>1</v>
      </c>
      <c r="BF40" s="52">
        <v>0</v>
      </c>
      <c r="BG40" s="52">
        <v>1</v>
      </c>
      <c r="BH40" s="52">
        <v>0</v>
      </c>
      <c r="BI40" s="52">
        <v>0</v>
      </c>
      <c r="BJ40" s="52">
        <v>1</v>
      </c>
      <c r="BK40" s="52">
        <v>0</v>
      </c>
      <c r="BL40" s="52">
        <v>8</v>
      </c>
      <c r="BM40" s="52">
        <v>2</v>
      </c>
      <c r="BN40" s="52">
        <v>0</v>
      </c>
      <c r="BO40" s="52">
        <v>0</v>
      </c>
      <c r="BP40" s="52">
        <v>0</v>
      </c>
      <c r="BQ40" s="52">
        <v>0</v>
      </c>
      <c r="BR40" s="52">
        <v>0</v>
      </c>
      <c r="BS40" s="52">
        <v>0</v>
      </c>
      <c r="BT40" s="52">
        <v>6</v>
      </c>
      <c r="BU40" s="52">
        <v>0</v>
      </c>
      <c r="BV40" s="52">
        <v>0</v>
      </c>
    </row>
    <row r="41" spans="1:74" s="52" customFormat="1" x14ac:dyDescent="0.2">
      <c r="A41" s="52">
        <v>272094</v>
      </c>
      <c r="B41" s="52" t="s">
        <v>179</v>
      </c>
      <c r="C41" s="52" t="s">
        <v>468</v>
      </c>
      <c r="D41" s="52">
        <v>2</v>
      </c>
      <c r="E41" s="52">
        <v>1.4083118565775199</v>
      </c>
      <c r="F41" s="52">
        <v>16.581736375832101</v>
      </c>
      <c r="G41" s="52">
        <v>0</v>
      </c>
      <c r="H41" s="52">
        <v>1</v>
      </c>
      <c r="I41" s="52">
        <v>0</v>
      </c>
      <c r="J41" s="52">
        <v>1</v>
      </c>
      <c r="K41" s="52">
        <v>0</v>
      </c>
      <c r="L41" s="52">
        <v>0</v>
      </c>
      <c r="M41" s="52">
        <v>0</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1</v>
      </c>
      <c r="AT41" s="52">
        <v>0</v>
      </c>
      <c r="AU41" s="52">
        <v>0</v>
      </c>
      <c r="AV41" s="52">
        <v>0</v>
      </c>
      <c r="AW41" s="52">
        <v>0</v>
      </c>
      <c r="AX41" s="52">
        <v>0</v>
      </c>
      <c r="AY41" s="52">
        <v>0</v>
      </c>
      <c r="AZ41" s="52">
        <v>0</v>
      </c>
      <c r="BA41" s="52">
        <v>0</v>
      </c>
      <c r="BB41" s="52">
        <v>1</v>
      </c>
      <c r="BC41" s="52">
        <v>0</v>
      </c>
      <c r="BD41" s="52">
        <v>0</v>
      </c>
      <c r="BE41" s="52">
        <v>0</v>
      </c>
      <c r="BF41" s="52">
        <v>0</v>
      </c>
      <c r="BG41" s="52">
        <v>1</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272108</v>
      </c>
      <c r="B42" s="52" t="s">
        <v>180</v>
      </c>
      <c r="C42" s="52" t="s">
        <v>468</v>
      </c>
      <c r="D42" s="52">
        <v>6</v>
      </c>
      <c r="E42" s="52">
        <v>1.5141879410072401</v>
      </c>
      <c r="F42" s="52">
        <v>17.828341886053</v>
      </c>
      <c r="G42" s="52">
        <v>0</v>
      </c>
      <c r="H42" s="52">
        <v>0</v>
      </c>
      <c r="I42" s="52">
        <v>1</v>
      </c>
      <c r="J42" s="52">
        <v>2</v>
      </c>
      <c r="K42" s="52">
        <v>2</v>
      </c>
      <c r="L42" s="52">
        <v>1</v>
      </c>
      <c r="M42" s="52">
        <v>0</v>
      </c>
      <c r="N42" s="52">
        <v>0</v>
      </c>
      <c r="O42" s="52">
        <v>0</v>
      </c>
      <c r="P42" s="52">
        <v>6</v>
      </c>
      <c r="Q42" s="52">
        <v>0</v>
      </c>
      <c r="R42" s="52">
        <v>0</v>
      </c>
      <c r="S42" s="52">
        <v>3</v>
      </c>
      <c r="T42" s="52">
        <v>3</v>
      </c>
      <c r="U42" s="52">
        <v>0</v>
      </c>
      <c r="V42" s="52">
        <v>3</v>
      </c>
      <c r="W42" s="52">
        <v>1</v>
      </c>
      <c r="X42" s="52">
        <v>1</v>
      </c>
      <c r="Y42" s="52">
        <v>0</v>
      </c>
      <c r="Z42" s="52">
        <v>1</v>
      </c>
      <c r="AA42" s="52">
        <v>0</v>
      </c>
      <c r="AB42" s="52">
        <v>6</v>
      </c>
      <c r="AC42" s="52">
        <v>0</v>
      </c>
      <c r="AD42" s="52">
        <v>0</v>
      </c>
      <c r="AE42" s="52">
        <v>0</v>
      </c>
      <c r="AF42" s="52">
        <v>0</v>
      </c>
      <c r="AG42" s="52">
        <v>0</v>
      </c>
      <c r="AH42" s="52">
        <v>0</v>
      </c>
      <c r="AI42" s="52">
        <v>6</v>
      </c>
      <c r="AJ42" s="52">
        <v>0</v>
      </c>
      <c r="AK42" s="52">
        <v>0</v>
      </c>
      <c r="AL42" s="52">
        <v>0</v>
      </c>
      <c r="AM42" s="52">
        <v>0</v>
      </c>
      <c r="AN42" s="52">
        <v>0</v>
      </c>
      <c r="AO42" s="52">
        <v>0</v>
      </c>
      <c r="AP42" s="52">
        <v>1</v>
      </c>
      <c r="AQ42" s="52">
        <v>1</v>
      </c>
      <c r="AR42" s="52">
        <v>0</v>
      </c>
      <c r="AS42" s="52">
        <v>1</v>
      </c>
      <c r="AT42" s="52">
        <v>0</v>
      </c>
      <c r="AU42" s="52">
        <v>1</v>
      </c>
      <c r="AV42" s="52">
        <v>1</v>
      </c>
      <c r="AW42" s="52">
        <v>0</v>
      </c>
      <c r="AX42" s="52">
        <v>0</v>
      </c>
      <c r="AY42" s="52">
        <v>0</v>
      </c>
      <c r="AZ42" s="52">
        <v>1</v>
      </c>
      <c r="BA42" s="52">
        <v>0</v>
      </c>
      <c r="BB42" s="52">
        <v>0</v>
      </c>
      <c r="BC42" s="52">
        <v>2</v>
      </c>
      <c r="BD42" s="52">
        <v>0</v>
      </c>
      <c r="BE42" s="52">
        <v>1</v>
      </c>
      <c r="BF42" s="52">
        <v>0</v>
      </c>
      <c r="BG42" s="52">
        <v>2</v>
      </c>
      <c r="BH42" s="52">
        <v>0</v>
      </c>
      <c r="BI42" s="52">
        <v>1</v>
      </c>
      <c r="BJ42" s="52">
        <v>0</v>
      </c>
      <c r="BK42" s="52">
        <v>2</v>
      </c>
      <c r="BL42" s="52">
        <v>3</v>
      </c>
      <c r="BM42" s="52">
        <v>2</v>
      </c>
      <c r="BN42" s="52">
        <v>2</v>
      </c>
      <c r="BO42" s="52">
        <v>1</v>
      </c>
      <c r="BP42" s="52">
        <v>0</v>
      </c>
      <c r="BQ42" s="52">
        <v>0</v>
      </c>
      <c r="BR42" s="52">
        <v>0</v>
      </c>
      <c r="BS42" s="52">
        <v>0</v>
      </c>
      <c r="BT42" s="52">
        <v>6</v>
      </c>
      <c r="BU42" s="52">
        <v>0</v>
      </c>
      <c r="BV42" s="52">
        <v>0</v>
      </c>
    </row>
    <row r="43" spans="1:74" s="52" customFormat="1" x14ac:dyDescent="0.2">
      <c r="A43" s="52">
        <v>272116</v>
      </c>
      <c r="B43" s="52" t="s">
        <v>181</v>
      </c>
      <c r="C43" s="52" t="s">
        <v>468</v>
      </c>
      <c r="D43" s="52">
        <v>1</v>
      </c>
      <c r="E43" s="52">
        <v>0.35097448064551201</v>
      </c>
      <c r="F43" s="52">
        <v>4.1324414656648996</v>
      </c>
      <c r="G43" s="52">
        <v>0</v>
      </c>
      <c r="H43" s="52">
        <v>1</v>
      </c>
      <c r="I43" s="52">
        <v>0</v>
      </c>
      <c r="J43" s="52">
        <v>0</v>
      </c>
      <c r="K43" s="52">
        <v>0</v>
      </c>
      <c r="L43" s="52">
        <v>0</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0</v>
      </c>
      <c r="BB43" s="52">
        <v>1</v>
      </c>
      <c r="BC43" s="52">
        <v>1</v>
      </c>
      <c r="BD43" s="52">
        <v>0</v>
      </c>
      <c r="BE43" s="52">
        <v>0</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272124</v>
      </c>
      <c r="B44" s="52" t="s">
        <v>182</v>
      </c>
      <c r="C44" s="52" t="s">
        <v>468</v>
      </c>
      <c r="D44" s="52">
        <v>4</v>
      </c>
      <c r="E44" s="52">
        <v>1.5267292116733699</v>
      </c>
      <c r="F44" s="52">
        <v>17.9760052342187</v>
      </c>
      <c r="G44" s="52">
        <v>0</v>
      </c>
      <c r="H44" s="52">
        <v>0</v>
      </c>
      <c r="I44" s="52">
        <v>0</v>
      </c>
      <c r="J44" s="52">
        <v>1</v>
      </c>
      <c r="K44" s="52">
        <v>1</v>
      </c>
      <c r="L44" s="52">
        <v>1</v>
      </c>
      <c r="M44" s="52">
        <v>1</v>
      </c>
      <c r="N44" s="52">
        <v>0</v>
      </c>
      <c r="O44" s="52">
        <v>0</v>
      </c>
      <c r="P44" s="52">
        <v>3</v>
      </c>
      <c r="Q44" s="52">
        <v>1</v>
      </c>
      <c r="R44" s="52">
        <v>0</v>
      </c>
      <c r="S44" s="52">
        <v>2</v>
      </c>
      <c r="T44" s="52">
        <v>2</v>
      </c>
      <c r="U44" s="52">
        <v>0</v>
      </c>
      <c r="V44" s="52">
        <v>2</v>
      </c>
      <c r="W44" s="52">
        <v>0</v>
      </c>
      <c r="X44" s="52">
        <v>0</v>
      </c>
      <c r="Y44" s="52">
        <v>2</v>
      </c>
      <c r="Z44" s="52">
        <v>0</v>
      </c>
      <c r="AA44" s="52">
        <v>0</v>
      </c>
      <c r="AB44" s="52">
        <v>2</v>
      </c>
      <c r="AC44" s="52">
        <v>0</v>
      </c>
      <c r="AD44" s="52">
        <v>1</v>
      </c>
      <c r="AE44" s="52">
        <v>0</v>
      </c>
      <c r="AF44" s="52">
        <v>0</v>
      </c>
      <c r="AG44" s="52">
        <v>1</v>
      </c>
      <c r="AH44" s="52">
        <v>0</v>
      </c>
      <c r="AI44" s="52">
        <v>3</v>
      </c>
      <c r="AJ44" s="52">
        <v>0</v>
      </c>
      <c r="AK44" s="52">
        <v>1</v>
      </c>
      <c r="AL44" s="52">
        <v>0</v>
      </c>
      <c r="AM44" s="52">
        <v>0</v>
      </c>
      <c r="AN44" s="52">
        <v>0</v>
      </c>
      <c r="AO44" s="52">
        <v>0</v>
      </c>
      <c r="AP44" s="52">
        <v>0</v>
      </c>
      <c r="AQ44" s="52">
        <v>0</v>
      </c>
      <c r="AR44" s="52">
        <v>0</v>
      </c>
      <c r="AS44" s="52">
        <v>0</v>
      </c>
      <c r="AT44" s="52">
        <v>2</v>
      </c>
      <c r="AU44" s="52">
        <v>1</v>
      </c>
      <c r="AV44" s="52">
        <v>0</v>
      </c>
      <c r="AW44" s="52">
        <v>0</v>
      </c>
      <c r="AX44" s="52">
        <v>1</v>
      </c>
      <c r="AY44" s="52">
        <v>0</v>
      </c>
      <c r="AZ44" s="52">
        <v>0</v>
      </c>
      <c r="BA44" s="52">
        <v>0</v>
      </c>
      <c r="BB44" s="52">
        <v>0</v>
      </c>
      <c r="BC44" s="52">
        <v>1</v>
      </c>
      <c r="BD44" s="52">
        <v>1</v>
      </c>
      <c r="BE44" s="52">
        <v>0</v>
      </c>
      <c r="BF44" s="52">
        <v>0</v>
      </c>
      <c r="BG44" s="52">
        <v>1</v>
      </c>
      <c r="BH44" s="52">
        <v>1</v>
      </c>
      <c r="BI44" s="52">
        <v>0</v>
      </c>
      <c r="BJ44" s="52">
        <v>0</v>
      </c>
      <c r="BK44" s="52">
        <v>3</v>
      </c>
      <c r="BL44" s="52">
        <v>2</v>
      </c>
      <c r="BM44" s="52">
        <v>2</v>
      </c>
      <c r="BN44" s="52">
        <v>0</v>
      </c>
      <c r="BO44" s="52">
        <v>0</v>
      </c>
      <c r="BP44" s="52">
        <v>0</v>
      </c>
      <c r="BQ44" s="52">
        <v>0</v>
      </c>
      <c r="BR44" s="52">
        <v>0</v>
      </c>
      <c r="BS44" s="52">
        <v>2</v>
      </c>
      <c r="BT44" s="52">
        <v>2</v>
      </c>
      <c r="BU44" s="52">
        <v>0</v>
      </c>
      <c r="BV44" s="52">
        <v>0</v>
      </c>
    </row>
    <row r="45" spans="1:74" s="52" customFormat="1" x14ac:dyDescent="0.2">
      <c r="A45" s="52">
        <v>272159</v>
      </c>
      <c r="B45" s="52" t="s">
        <v>184</v>
      </c>
      <c r="C45" s="52" t="s">
        <v>468</v>
      </c>
      <c r="D45" s="52">
        <v>1</v>
      </c>
      <c r="E45" s="52">
        <v>0.439475442112295</v>
      </c>
      <c r="F45" s="52">
        <v>5.1744689151931498</v>
      </c>
      <c r="G45" s="52">
        <v>0</v>
      </c>
      <c r="H45" s="52">
        <v>0</v>
      </c>
      <c r="I45" s="52">
        <v>0</v>
      </c>
      <c r="J45" s="52">
        <v>0</v>
      </c>
      <c r="K45" s="52">
        <v>0</v>
      </c>
      <c r="L45" s="52">
        <v>0</v>
      </c>
      <c r="M45" s="52">
        <v>0</v>
      </c>
      <c r="N45" s="52">
        <v>1</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1</v>
      </c>
      <c r="AU45" s="52">
        <v>0</v>
      </c>
      <c r="AV45" s="52">
        <v>0</v>
      </c>
      <c r="AW45" s="52">
        <v>0</v>
      </c>
      <c r="AX45" s="52">
        <v>0</v>
      </c>
      <c r="AY45" s="52">
        <v>0</v>
      </c>
      <c r="AZ45" s="52">
        <v>0</v>
      </c>
      <c r="BA45" s="52">
        <v>0</v>
      </c>
      <c r="BB45" s="52">
        <v>0</v>
      </c>
      <c r="BC45" s="52">
        <v>0</v>
      </c>
      <c r="BD45" s="52">
        <v>0</v>
      </c>
      <c r="BE45" s="52">
        <v>0</v>
      </c>
      <c r="BF45" s="52">
        <v>0</v>
      </c>
      <c r="BG45" s="52">
        <v>0</v>
      </c>
      <c r="BH45" s="52">
        <v>0</v>
      </c>
      <c r="BI45" s="52">
        <v>1</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272167</v>
      </c>
      <c r="B46" s="52" t="s">
        <v>185</v>
      </c>
      <c r="C46" s="52" t="s">
        <v>468</v>
      </c>
      <c r="D46" s="52">
        <v>6</v>
      </c>
      <c r="E46" s="52">
        <v>5.97109987659727</v>
      </c>
      <c r="F46" s="52">
        <v>70.3048856438066</v>
      </c>
      <c r="G46" s="52">
        <v>0</v>
      </c>
      <c r="H46" s="52">
        <v>1</v>
      </c>
      <c r="I46" s="52">
        <v>0</v>
      </c>
      <c r="J46" s="52">
        <v>2</v>
      </c>
      <c r="K46" s="52">
        <v>2</v>
      </c>
      <c r="L46" s="52">
        <v>0</v>
      </c>
      <c r="M46" s="52">
        <v>1</v>
      </c>
      <c r="N46" s="52">
        <v>0</v>
      </c>
      <c r="O46" s="52">
        <v>0</v>
      </c>
      <c r="P46" s="52">
        <v>5</v>
      </c>
      <c r="Q46" s="52">
        <v>1</v>
      </c>
      <c r="R46" s="52">
        <v>0</v>
      </c>
      <c r="S46" s="52">
        <v>5</v>
      </c>
      <c r="T46" s="52">
        <v>1</v>
      </c>
      <c r="U46" s="52">
        <v>0</v>
      </c>
      <c r="V46" s="52">
        <v>1</v>
      </c>
      <c r="W46" s="52">
        <v>0</v>
      </c>
      <c r="X46" s="52">
        <v>0</v>
      </c>
      <c r="Y46" s="52">
        <v>1</v>
      </c>
      <c r="Z46" s="52">
        <v>0</v>
      </c>
      <c r="AA46" s="52">
        <v>0</v>
      </c>
      <c r="AB46" s="52">
        <v>2</v>
      </c>
      <c r="AC46" s="52">
        <v>1</v>
      </c>
      <c r="AD46" s="52">
        <v>1</v>
      </c>
      <c r="AE46" s="52">
        <v>1</v>
      </c>
      <c r="AF46" s="52">
        <v>0</v>
      </c>
      <c r="AG46" s="52">
        <v>1</v>
      </c>
      <c r="AH46" s="52">
        <v>0</v>
      </c>
      <c r="AI46" s="52">
        <v>4</v>
      </c>
      <c r="AJ46" s="52">
        <v>0</v>
      </c>
      <c r="AK46" s="52">
        <v>0</v>
      </c>
      <c r="AL46" s="52">
        <v>2</v>
      </c>
      <c r="AM46" s="52">
        <v>0</v>
      </c>
      <c r="AN46" s="52">
        <v>0</v>
      </c>
      <c r="AO46" s="52">
        <v>0</v>
      </c>
      <c r="AP46" s="52">
        <v>0</v>
      </c>
      <c r="AQ46" s="52">
        <v>0</v>
      </c>
      <c r="AR46" s="52">
        <v>0</v>
      </c>
      <c r="AS46" s="52">
        <v>3</v>
      </c>
      <c r="AT46" s="52">
        <v>1</v>
      </c>
      <c r="AU46" s="52">
        <v>0</v>
      </c>
      <c r="AV46" s="52">
        <v>0</v>
      </c>
      <c r="AW46" s="52">
        <v>0</v>
      </c>
      <c r="AX46" s="52">
        <v>1</v>
      </c>
      <c r="AY46" s="52">
        <v>0</v>
      </c>
      <c r="AZ46" s="52">
        <v>0</v>
      </c>
      <c r="BA46" s="52">
        <v>1</v>
      </c>
      <c r="BB46" s="52">
        <v>0</v>
      </c>
      <c r="BC46" s="52">
        <v>0</v>
      </c>
      <c r="BD46" s="52">
        <v>3</v>
      </c>
      <c r="BE46" s="52">
        <v>1</v>
      </c>
      <c r="BF46" s="52">
        <v>1</v>
      </c>
      <c r="BG46" s="52">
        <v>0</v>
      </c>
      <c r="BH46" s="52">
        <v>1</v>
      </c>
      <c r="BI46" s="52">
        <v>0</v>
      </c>
      <c r="BJ46" s="52">
        <v>0</v>
      </c>
      <c r="BK46" s="52">
        <v>1</v>
      </c>
      <c r="BL46" s="52">
        <v>2</v>
      </c>
      <c r="BM46" s="52">
        <v>2</v>
      </c>
      <c r="BN46" s="52">
        <v>2</v>
      </c>
      <c r="BO46" s="52">
        <v>0</v>
      </c>
      <c r="BP46" s="52">
        <v>0</v>
      </c>
      <c r="BQ46" s="52">
        <v>0</v>
      </c>
      <c r="BR46" s="52">
        <v>1</v>
      </c>
      <c r="BS46" s="52">
        <v>0</v>
      </c>
      <c r="BT46" s="52">
        <v>6</v>
      </c>
      <c r="BU46" s="52">
        <v>0</v>
      </c>
      <c r="BV46" s="52">
        <v>0</v>
      </c>
    </row>
    <row r="47" spans="1:74" s="52" customFormat="1" x14ac:dyDescent="0.2">
      <c r="A47" s="52">
        <v>272191</v>
      </c>
      <c r="B47" s="52" t="s">
        <v>278</v>
      </c>
      <c r="C47" s="52" t="s">
        <v>468</v>
      </c>
      <c r="D47" s="52">
        <v>2</v>
      </c>
      <c r="E47" s="52">
        <v>1.0883702200140399</v>
      </c>
      <c r="F47" s="52">
        <v>12.814681622746001</v>
      </c>
      <c r="G47" s="52">
        <v>0</v>
      </c>
      <c r="H47" s="52">
        <v>1</v>
      </c>
      <c r="I47" s="52">
        <v>0</v>
      </c>
      <c r="J47" s="52">
        <v>0</v>
      </c>
      <c r="K47" s="52">
        <v>0</v>
      </c>
      <c r="L47" s="52">
        <v>0</v>
      </c>
      <c r="M47" s="52">
        <v>1</v>
      </c>
      <c r="N47" s="52">
        <v>0</v>
      </c>
      <c r="O47" s="52">
        <v>0</v>
      </c>
      <c r="P47" s="52">
        <v>2</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1</v>
      </c>
      <c r="AT47" s="52">
        <v>0</v>
      </c>
      <c r="AU47" s="52">
        <v>0</v>
      </c>
      <c r="AV47" s="52">
        <v>0</v>
      </c>
      <c r="AW47" s="52">
        <v>0</v>
      </c>
      <c r="AX47" s="52">
        <v>0</v>
      </c>
      <c r="AY47" s="52">
        <v>0</v>
      </c>
      <c r="AZ47" s="52">
        <v>0</v>
      </c>
      <c r="BA47" s="52">
        <v>0</v>
      </c>
      <c r="BB47" s="52">
        <v>1</v>
      </c>
      <c r="BC47" s="52">
        <v>1</v>
      </c>
      <c r="BD47" s="52">
        <v>1</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272205</v>
      </c>
      <c r="B48" s="52" t="s">
        <v>188</v>
      </c>
      <c r="C48" s="52" t="s">
        <v>468</v>
      </c>
      <c r="D48" s="52">
        <v>2</v>
      </c>
      <c r="E48" s="52">
        <v>1.4375251566902401</v>
      </c>
      <c r="F48" s="52">
        <v>16.925699425546401</v>
      </c>
      <c r="G48" s="52">
        <v>0</v>
      </c>
      <c r="H48" s="52">
        <v>1</v>
      </c>
      <c r="I48" s="52">
        <v>0</v>
      </c>
      <c r="J48" s="52">
        <v>0</v>
      </c>
      <c r="K48" s="52">
        <v>0</v>
      </c>
      <c r="L48" s="52">
        <v>0</v>
      </c>
      <c r="M48" s="52">
        <v>1</v>
      </c>
      <c r="N48" s="52">
        <v>0</v>
      </c>
      <c r="O48" s="52">
        <v>0</v>
      </c>
      <c r="P48" s="52">
        <v>1</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1</v>
      </c>
      <c r="AS48" s="52">
        <v>0</v>
      </c>
      <c r="AT48" s="52">
        <v>0</v>
      </c>
      <c r="AU48" s="52">
        <v>0</v>
      </c>
      <c r="AV48" s="52">
        <v>0</v>
      </c>
      <c r="AW48" s="52">
        <v>0</v>
      </c>
      <c r="AX48" s="52">
        <v>0</v>
      </c>
      <c r="AY48" s="52">
        <v>0</v>
      </c>
      <c r="AZ48" s="52">
        <v>0</v>
      </c>
      <c r="BA48" s="52">
        <v>0</v>
      </c>
      <c r="BB48" s="52">
        <v>1</v>
      </c>
      <c r="BC48" s="52">
        <v>0</v>
      </c>
      <c r="BD48" s="52">
        <v>1</v>
      </c>
      <c r="BE48" s="52">
        <v>0</v>
      </c>
      <c r="BF48" s="52">
        <v>0</v>
      </c>
      <c r="BG48" s="52">
        <v>0</v>
      </c>
      <c r="BH48" s="52">
        <v>1</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272213</v>
      </c>
      <c r="B49" s="52" t="s">
        <v>281</v>
      </c>
      <c r="C49" s="52" t="s">
        <v>468</v>
      </c>
      <c r="D49" s="52">
        <v>2</v>
      </c>
      <c r="E49" s="52">
        <v>2.97503941927231</v>
      </c>
      <c r="F49" s="52">
        <v>35.028689936593302</v>
      </c>
      <c r="G49" s="52">
        <v>0</v>
      </c>
      <c r="H49" s="52">
        <v>0</v>
      </c>
      <c r="I49" s="52">
        <v>0</v>
      </c>
      <c r="J49" s="52">
        <v>0</v>
      </c>
      <c r="K49" s="52">
        <v>0</v>
      </c>
      <c r="L49" s="52">
        <v>0</v>
      </c>
      <c r="M49" s="52">
        <v>1</v>
      </c>
      <c r="N49" s="52">
        <v>1</v>
      </c>
      <c r="O49" s="52">
        <v>0</v>
      </c>
      <c r="P49" s="52">
        <v>2</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1</v>
      </c>
      <c r="AZ49" s="52">
        <v>0</v>
      </c>
      <c r="BA49" s="52">
        <v>1</v>
      </c>
      <c r="BB49" s="52">
        <v>0</v>
      </c>
      <c r="BC49" s="52">
        <v>0</v>
      </c>
      <c r="BD49" s="52">
        <v>1</v>
      </c>
      <c r="BE49" s="52">
        <v>0</v>
      </c>
      <c r="BF49" s="52">
        <v>0</v>
      </c>
      <c r="BG49" s="52">
        <v>0</v>
      </c>
      <c r="BH49" s="52">
        <v>0</v>
      </c>
      <c r="BI49" s="52">
        <v>1</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272221</v>
      </c>
      <c r="B50" s="52" t="s">
        <v>189</v>
      </c>
      <c r="C50" s="52" t="s">
        <v>468</v>
      </c>
      <c r="D50" s="52">
        <v>1</v>
      </c>
      <c r="E50" s="52">
        <v>0.91775956534906999</v>
      </c>
      <c r="F50" s="52">
        <v>10.805878753303601</v>
      </c>
      <c r="G50" s="52">
        <v>0</v>
      </c>
      <c r="H50" s="52">
        <v>0</v>
      </c>
      <c r="I50" s="52">
        <v>1</v>
      </c>
      <c r="J50" s="52">
        <v>0</v>
      </c>
      <c r="K50" s="52">
        <v>0</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0</v>
      </c>
      <c r="AY50" s="52">
        <v>0</v>
      </c>
      <c r="AZ50" s="52">
        <v>0</v>
      </c>
      <c r="BA50" s="52">
        <v>0</v>
      </c>
      <c r="BB50" s="52">
        <v>1</v>
      </c>
      <c r="BC50" s="52">
        <v>1</v>
      </c>
      <c r="BD50" s="52">
        <v>0</v>
      </c>
      <c r="BE50" s="52">
        <v>0</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272230</v>
      </c>
      <c r="B51" s="52" t="s">
        <v>171</v>
      </c>
      <c r="C51" s="52" t="s">
        <v>468</v>
      </c>
      <c r="D51" s="52">
        <v>1</v>
      </c>
      <c r="E51" s="52">
        <v>0.84791032500402796</v>
      </c>
      <c r="F51" s="52">
        <v>9.9834602782732293</v>
      </c>
      <c r="G51" s="52">
        <v>0</v>
      </c>
      <c r="H51" s="52">
        <v>0</v>
      </c>
      <c r="I51" s="52">
        <v>0</v>
      </c>
      <c r="J51" s="52">
        <v>0</v>
      </c>
      <c r="K51" s="52">
        <v>0</v>
      </c>
      <c r="L51" s="52">
        <v>0</v>
      </c>
      <c r="M51" s="52">
        <v>1</v>
      </c>
      <c r="N51" s="52">
        <v>0</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1</v>
      </c>
      <c r="AX51" s="52">
        <v>0</v>
      </c>
      <c r="AY51" s="52">
        <v>0</v>
      </c>
      <c r="AZ51" s="52">
        <v>0</v>
      </c>
      <c r="BA51" s="52">
        <v>0</v>
      </c>
      <c r="BB51" s="52">
        <v>0</v>
      </c>
      <c r="BC51" s="52">
        <v>0</v>
      </c>
      <c r="BD51" s="52">
        <v>0</v>
      </c>
      <c r="BE51" s="52">
        <v>0</v>
      </c>
      <c r="BF51" s="52">
        <v>1</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272272</v>
      </c>
      <c r="B52" s="52" t="s">
        <v>193</v>
      </c>
      <c r="C52" s="52" t="s">
        <v>468</v>
      </c>
      <c r="D52" s="52">
        <v>8</v>
      </c>
      <c r="E52" s="52">
        <v>1.6661911079545999</v>
      </c>
      <c r="F52" s="52">
        <v>19.618056593659102</v>
      </c>
      <c r="G52" s="52">
        <v>0</v>
      </c>
      <c r="H52" s="52">
        <v>2</v>
      </c>
      <c r="I52" s="52">
        <v>0</v>
      </c>
      <c r="J52" s="52">
        <v>3</v>
      </c>
      <c r="K52" s="52">
        <v>2</v>
      </c>
      <c r="L52" s="52">
        <v>1</v>
      </c>
      <c r="M52" s="52">
        <v>0</v>
      </c>
      <c r="N52" s="52">
        <v>0</v>
      </c>
      <c r="O52" s="52">
        <v>0</v>
      </c>
      <c r="P52" s="52">
        <v>4</v>
      </c>
      <c r="Q52" s="52">
        <v>4</v>
      </c>
      <c r="R52" s="52">
        <v>0</v>
      </c>
      <c r="S52" s="52">
        <v>3</v>
      </c>
      <c r="T52" s="52">
        <v>4</v>
      </c>
      <c r="U52" s="52">
        <v>0</v>
      </c>
      <c r="V52" s="52">
        <v>4</v>
      </c>
      <c r="W52" s="52">
        <v>0</v>
      </c>
      <c r="X52" s="52">
        <v>2</v>
      </c>
      <c r="Y52" s="52">
        <v>1</v>
      </c>
      <c r="Z52" s="52">
        <v>1</v>
      </c>
      <c r="AA52" s="52">
        <v>1</v>
      </c>
      <c r="AB52" s="52">
        <v>5</v>
      </c>
      <c r="AC52" s="52">
        <v>0</v>
      </c>
      <c r="AD52" s="52">
        <v>3</v>
      </c>
      <c r="AE52" s="52">
        <v>0</v>
      </c>
      <c r="AF52" s="52">
        <v>0</v>
      </c>
      <c r="AG52" s="52">
        <v>0</v>
      </c>
      <c r="AH52" s="52">
        <v>0</v>
      </c>
      <c r="AI52" s="52">
        <v>1</v>
      </c>
      <c r="AJ52" s="52">
        <v>0</v>
      </c>
      <c r="AK52" s="52">
        <v>5</v>
      </c>
      <c r="AL52" s="52">
        <v>2</v>
      </c>
      <c r="AM52" s="52">
        <v>0</v>
      </c>
      <c r="AN52" s="52">
        <v>0</v>
      </c>
      <c r="AO52" s="52">
        <v>0</v>
      </c>
      <c r="AP52" s="52">
        <v>2</v>
      </c>
      <c r="AQ52" s="52">
        <v>0</v>
      </c>
      <c r="AR52" s="52">
        <v>1</v>
      </c>
      <c r="AS52" s="52">
        <v>0</v>
      </c>
      <c r="AT52" s="52">
        <v>0</v>
      </c>
      <c r="AU52" s="52">
        <v>0</v>
      </c>
      <c r="AV52" s="52">
        <v>1</v>
      </c>
      <c r="AW52" s="52">
        <v>0</v>
      </c>
      <c r="AX52" s="52">
        <v>0</v>
      </c>
      <c r="AY52" s="52">
        <v>1</v>
      </c>
      <c r="AZ52" s="52">
        <v>0</v>
      </c>
      <c r="BA52" s="52">
        <v>0</v>
      </c>
      <c r="BB52" s="52">
        <v>3</v>
      </c>
      <c r="BC52" s="52">
        <v>2</v>
      </c>
      <c r="BD52" s="52">
        <v>0</v>
      </c>
      <c r="BE52" s="52">
        <v>3</v>
      </c>
      <c r="BF52" s="52">
        <v>1</v>
      </c>
      <c r="BG52" s="52">
        <v>0</v>
      </c>
      <c r="BH52" s="52">
        <v>0</v>
      </c>
      <c r="BI52" s="52">
        <v>2</v>
      </c>
      <c r="BJ52" s="52">
        <v>0</v>
      </c>
      <c r="BK52" s="52">
        <v>3</v>
      </c>
      <c r="BL52" s="52">
        <v>1</v>
      </c>
      <c r="BM52" s="52">
        <v>6</v>
      </c>
      <c r="BN52" s="52">
        <v>1</v>
      </c>
      <c r="BO52" s="52">
        <v>0</v>
      </c>
      <c r="BP52" s="52">
        <v>0</v>
      </c>
      <c r="BQ52" s="52">
        <v>1</v>
      </c>
      <c r="BR52" s="52">
        <v>0</v>
      </c>
      <c r="BS52" s="52">
        <v>5</v>
      </c>
      <c r="BT52" s="52">
        <v>3</v>
      </c>
      <c r="BU52" s="52">
        <v>0</v>
      </c>
      <c r="BV52" s="52">
        <v>0</v>
      </c>
    </row>
    <row r="53" spans="1:74" s="52" customFormat="1" x14ac:dyDescent="0.2">
      <c r="A53" s="52">
        <v>272299</v>
      </c>
      <c r="B53" s="52" t="s">
        <v>195</v>
      </c>
      <c r="C53" s="52" t="s">
        <v>468</v>
      </c>
      <c r="D53" s="52">
        <v>1</v>
      </c>
      <c r="E53" s="52">
        <v>1.82598374874464</v>
      </c>
      <c r="F53" s="52">
        <v>21.4994860739288</v>
      </c>
      <c r="G53" s="52">
        <v>1</v>
      </c>
      <c r="H53" s="52">
        <v>0</v>
      </c>
      <c r="I53" s="52">
        <v>0</v>
      </c>
      <c r="J53" s="52">
        <v>0</v>
      </c>
      <c r="K53" s="52">
        <v>0</v>
      </c>
      <c r="L53" s="52">
        <v>0</v>
      </c>
      <c r="M53" s="52">
        <v>0</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0</v>
      </c>
      <c r="AU53" s="52">
        <v>0</v>
      </c>
      <c r="AV53" s="52">
        <v>0</v>
      </c>
      <c r="AW53" s="52">
        <v>0</v>
      </c>
      <c r="AX53" s="52">
        <v>0</v>
      </c>
      <c r="AY53" s="52">
        <v>0</v>
      </c>
      <c r="AZ53" s="52">
        <v>0</v>
      </c>
      <c r="BA53" s="52">
        <v>0</v>
      </c>
      <c r="BB53" s="52">
        <v>1</v>
      </c>
      <c r="BC53" s="52">
        <v>1</v>
      </c>
      <c r="BD53" s="52">
        <v>0</v>
      </c>
      <c r="BE53" s="52">
        <v>0</v>
      </c>
      <c r="BF53" s="52">
        <v>0</v>
      </c>
      <c r="BG53" s="52">
        <v>0</v>
      </c>
      <c r="BH53" s="52">
        <v>0</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272311</v>
      </c>
      <c r="B54" s="52" t="s">
        <v>197</v>
      </c>
      <c r="C54" s="52" t="s">
        <v>468</v>
      </c>
      <c r="D54" s="52">
        <v>3</v>
      </c>
      <c r="E54" s="52">
        <v>5.1465038084128203</v>
      </c>
      <c r="F54" s="52">
        <v>60.595931937763801</v>
      </c>
      <c r="G54" s="52">
        <v>0</v>
      </c>
      <c r="H54" s="52">
        <v>0</v>
      </c>
      <c r="I54" s="52">
        <v>1</v>
      </c>
      <c r="J54" s="52">
        <v>2</v>
      </c>
      <c r="K54" s="52">
        <v>0</v>
      </c>
      <c r="L54" s="52">
        <v>0</v>
      </c>
      <c r="M54" s="52">
        <v>0</v>
      </c>
      <c r="N54" s="52">
        <v>0</v>
      </c>
      <c r="O54" s="52">
        <v>0</v>
      </c>
      <c r="P54" s="52">
        <v>2</v>
      </c>
      <c r="Q54" s="52">
        <v>1</v>
      </c>
      <c r="R54" s="52">
        <v>0</v>
      </c>
      <c r="S54" s="52">
        <v>2</v>
      </c>
      <c r="T54" s="52">
        <v>1</v>
      </c>
      <c r="U54" s="52">
        <v>0</v>
      </c>
      <c r="V54" s="52">
        <v>1</v>
      </c>
      <c r="W54" s="52">
        <v>0</v>
      </c>
      <c r="X54" s="52">
        <v>0</v>
      </c>
      <c r="Y54" s="52">
        <v>1</v>
      </c>
      <c r="Z54" s="52">
        <v>0</v>
      </c>
      <c r="AA54" s="52">
        <v>0</v>
      </c>
      <c r="AB54" s="52">
        <v>2</v>
      </c>
      <c r="AC54" s="52">
        <v>0</v>
      </c>
      <c r="AD54" s="52">
        <v>0</v>
      </c>
      <c r="AE54" s="52">
        <v>0</v>
      </c>
      <c r="AF54" s="52">
        <v>0</v>
      </c>
      <c r="AG54" s="52">
        <v>1</v>
      </c>
      <c r="AH54" s="52">
        <v>0</v>
      </c>
      <c r="AI54" s="52">
        <v>2</v>
      </c>
      <c r="AJ54" s="52">
        <v>0</v>
      </c>
      <c r="AK54" s="52">
        <v>0</v>
      </c>
      <c r="AL54" s="52">
        <v>0</v>
      </c>
      <c r="AM54" s="52">
        <v>0</v>
      </c>
      <c r="AN54" s="52">
        <v>1</v>
      </c>
      <c r="AO54" s="52">
        <v>0</v>
      </c>
      <c r="AP54" s="52">
        <v>0</v>
      </c>
      <c r="AQ54" s="52">
        <v>0</v>
      </c>
      <c r="AR54" s="52">
        <v>0</v>
      </c>
      <c r="AS54" s="52">
        <v>1</v>
      </c>
      <c r="AT54" s="52">
        <v>0</v>
      </c>
      <c r="AU54" s="52">
        <v>0</v>
      </c>
      <c r="AV54" s="52">
        <v>0</v>
      </c>
      <c r="AW54" s="52">
        <v>0</v>
      </c>
      <c r="AX54" s="52">
        <v>0</v>
      </c>
      <c r="AY54" s="52">
        <v>1</v>
      </c>
      <c r="AZ54" s="52">
        <v>0</v>
      </c>
      <c r="BA54" s="52">
        <v>0</v>
      </c>
      <c r="BB54" s="52">
        <v>1</v>
      </c>
      <c r="BC54" s="52">
        <v>0</v>
      </c>
      <c r="BD54" s="52">
        <v>0</v>
      </c>
      <c r="BE54" s="52">
        <v>1</v>
      </c>
      <c r="BF54" s="52">
        <v>0</v>
      </c>
      <c r="BG54" s="52">
        <v>1</v>
      </c>
      <c r="BH54" s="52">
        <v>1</v>
      </c>
      <c r="BI54" s="52">
        <v>0</v>
      </c>
      <c r="BJ54" s="52">
        <v>0</v>
      </c>
      <c r="BK54" s="52">
        <v>0</v>
      </c>
      <c r="BL54" s="52">
        <v>2</v>
      </c>
      <c r="BM54" s="52">
        <v>1</v>
      </c>
      <c r="BN54" s="52">
        <v>0</v>
      </c>
      <c r="BO54" s="52">
        <v>0</v>
      </c>
      <c r="BP54" s="52">
        <v>0</v>
      </c>
      <c r="BQ54" s="52">
        <v>0</v>
      </c>
      <c r="BR54" s="52">
        <v>0</v>
      </c>
      <c r="BS54" s="52">
        <v>0</v>
      </c>
      <c r="BT54" s="52">
        <v>3</v>
      </c>
      <c r="BU54" s="52">
        <v>0</v>
      </c>
      <c r="BV54" s="52">
        <v>0</v>
      </c>
    </row>
    <row r="55" spans="1:74" s="52" customFormat="1" x14ac:dyDescent="0.2">
      <c r="A55" s="52">
        <v>273414</v>
      </c>
      <c r="B55" s="52" t="s">
        <v>649</v>
      </c>
      <c r="C55" s="52" t="s">
        <v>468</v>
      </c>
      <c r="D55" s="52">
        <v>1</v>
      </c>
      <c r="E55" s="52">
        <v>5.9970014992503797</v>
      </c>
      <c r="F55" s="52">
        <v>70.6098563621415</v>
      </c>
      <c r="G55" s="52">
        <v>0</v>
      </c>
      <c r="H55" s="52">
        <v>0</v>
      </c>
      <c r="I55" s="52">
        <v>1</v>
      </c>
      <c r="J55" s="52">
        <v>0</v>
      </c>
      <c r="K55" s="52">
        <v>0</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0</v>
      </c>
      <c r="AW55" s="52">
        <v>0</v>
      </c>
      <c r="AX55" s="52">
        <v>0</v>
      </c>
      <c r="AY55" s="52">
        <v>0</v>
      </c>
      <c r="AZ55" s="52">
        <v>0</v>
      </c>
      <c r="BA55" s="52">
        <v>0</v>
      </c>
      <c r="BB55" s="52">
        <v>1</v>
      </c>
      <c r="BC55" s="52">
        <v>0</v>
      </c>
      <c r="BD55" s="52">
        <v>1</v>
      </c>
      <c r="BE55" s="52">
        <v>0</v>
      </c>
      <c r="BF55" s="52">
        <v>0</v>
      </c>
      <c r="BG55" s="52">
        <v>0</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2">
      <c r="A56" s="52">
        <v>273821</v>
      </c>
      <c r="B56" s="52" t="s">
        <v>650</v>
      </c>
      <c r="C56" s="52" t="s">
        <v>468</v>
      </c>
      <c r="D56" s="52">
        <v>1</v>
      </c>
      <c r="E56" s="52">
        <v>6.66888962987663</v>
      </c>
      <c r="F56" s="52">
        <v>78.520797254998996</v>
      </c>
      <c r="G56" s="52">
        <v>0</v>
      </c>
      <c r="H56" s="52">
        <v>0</v>
      </c>
      <c r="I56" s="52">
        <v>0</v>
      </c>
      <c r="J56" s="52">
        <v>0</v>
      </c>
      <c r="K56" s="52">
        <v>0</v>
      </c>
      <c r="L56" s="52">
        <v>0</v>
      </c>
      <c r="M56" s="52">
        <v>1</v>
      </c>
      <c r="N56" s="52">
        <v>0</v>
      </c>
      <c r="O56" s="52">
        <v>0</v>
      </c>
      <c r="P56" s="52">
        <v>0</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0</v>
      </c>
      <c r="AQ56" s="52">
        <v>0</v>
      </c>
      <c r="AR56" s="52">
        <v>0</v>
      </c>
      <c r="AS56" s="52">
        <v>0</v>
      </c>
      <c r="AT56" s="52">
        <v>0</v>
      </c>
      <c r="AU56" s="52">
        <v>0</v>
      </c>
      <c r="AV56" s="52">
        <v>0</v>
      </c>
      <c r="AW56" s="52">
        <v>0</v>
      </c>
      <c r="AX56" s="52">
        <v>0</v>
      </c>
      <c r="AY56" s="52">
        <v>0</v>
      </c>
      <c r="AZ56" s="52">
        <v>0</v>
      </c>
      <c r="BA56" s="52">
        <v>0</v>
      </c>
      <c r="BB56" s="52">
        <v>1</v>
      </c>
      <c r="BC56" s="52">
        <v>0</v>
      </c>
      <c r="BD56" s="52">
        <v>1</v>
      </c>
      <c r="BE56" s="52">
        <v>0</v>
      </c>
      <c r="BF56" s="52">
        <v>0</v>
      </c>
      <c r="BG56" s="52">
        <v>0</v>
      </c>
      <c r="BH56" s="52">
        <v>0</v>
      </c>
      <c r="BI56" s="52">
        <v>0</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s="52" customFormat="1" x14ac:dyDescent="0.2"/>
    <row r="58" spans="1:74" s="52" customFormat="1" x14ac:dyDescent="0.2"/>
    <row r="59" spans="1:74" s="52" customFormat="1" x14ac:dyDescent="0.2"/>
    <row r="60" spans="1:74" s="52" customFormat="1" x14ac:dyDescent="0.2"/>
    <row r="61" spans="1:74" s="52" customFormat="1" x14ac:dyDescent="0.2"/>
    <row r="62" spans="1:74" s="52" customFormat="1" x14ac:dyDescent="0.2"/>
    <row r="63" spans="1:74" s="52" customFormat="1" x14ac:dyDescent="0.2"/>
    <row r="85" spans="1:75" x14ac:dyDescent="0.2">
      <c r="B85" s="52">
        <v>271004</v>
      </c>
      <c r="C85" t="s">
        <v>397</v>
      </c>
      <c r="D85">
        <f>IFERROR(VLOOKUP($B85,$A$8:$BW$70,D$88,FALSE),0)</f>
        <v>53</v>
      </c>
      <c r="E85">
        <f t="shared" ref="E85:BP85" si="0">IFERROR(VLOOKUP($B85,$A$8:$BW$70,E88,FALSE),0)</f>
        <v>1.93318687315048</v>
      </c>
      <c r="F85">
        <f t="shared" si="0"/>
        <v>22.761716409675</v>
      </c>
      <c r="G85">
        <f t="shared" si="0"/>
        <v>0</v>
      </c>
      <c r="H85">
        <f t="shared" si="0"/>
        <v>7</v>
      </c>
      <c r="I85">
        <f t="shared" si="0"/>
        <v>10</v>
      </c>
      <c r="J85">
        <f t="shared" si="0"/>
        <v>6</v>
      </c>
      <c r="K85">
        <f t="shared" si="0"/>
        <v>11</v>
      </c>
      <c r="L85">
        <f t="shared" si="0"/>
        <v>11</v>
      </c>
      <c r="M85">
        <f t="shared" si="0"/>
        <v>3</v>
      </c>
      <c r="N85">
        <f t="shared" si="0"/>
        <v>5</v>
      </c>
      <c r="O85">
        <f t="shared" si="0"/>
        <v>0</v>
      </c>
      <c r="P85">
        <f t="shared" si="0"/>
        <v>27</v>
      </c>
      <c r="Q85">
        <f t="shared" si="0"/>
        <v>26</v>
      </c>
      <c r="R85">
        <f t="shared" si="0"/>
        <v>0</v>
      </c>
      <c r="S85">
        <f t="shared" si="0"/>
        <v>30</v>
      </c>
      <c r="T85">
        <f t="shared" si="0"/>
        <v>23</v>
      </c>
      <c r="U85">
        <f t="shared" si="0"/>
        <v>0</v>
      </c>
      <c r="V85">
        <f t="shared" si="0"/>
        <v>23</v>
      </c>
      <c r="W85">
        <f t="shared" si="0"/>
        <v>1</v>
      </c>
      <c r="X85">
        <f t="shared" si="0"/>
        <v>3</v>
      </c>
      <c r="Y85">
        <f t="shared" si="0"/>
        <v>16</v>
      </c>
      <c r="Z85">
        <f t="shared" si="0"/>
        <v>3</v>
      </c>
      <c r="AA85">
        <f t="shared" si="0"/>
        <v>0</v>
      </c>
      <c r="AB85">
        <f t="shared" si="0"/>
        <v>38</v>
      </c>
      <c r="AC85">
        <f t="shared" si="0"/>
        <v>3</v>
      </c>
      <c r="AD85">
        <f t="shared" si="0"/>
        <v>2</v>
      </c>
      <c r="AE85">
        <f t="shared" si="0"/>
        <v>1</v>
      </c>
      <c r="AF85">
        <f t="shared" si="0"/>
        <v>0</v>
      </c>
      <c r="AG85">
        <f t="shared" si="0"/>
        <v>9</v>
      </c>
      <c r="AH85">
        <f t="shared" si="0"/>
        <v>0</v>
      </c>
      <c r="AI85">
        <f t="shared" si="0"/>
        <v>28</v>
      </c>
      <c r="AJ85">
        <f t="shared" si="0"/>
        <v>3</v>
      </c>
      <c r="AK85">
        <f t="shared" si="0"/>
        <v>5</v>
      </c>
      <c r="AL85">
        <f t="shared" si="0"/>
        <v>15</v>
      </c>
      <c r="AM85">
        <f t="shared" si="0"/>
        <v>1</v>
      </c>
      <c r="AN85">
        <f t="shared" si="0"/>
        <v>1</v>
      </c>
      <c r="AO85">
        <f t="shared" si="0"/>
        <v>0</v>
      </c>
      <c r="AP85">
        <f t="shared" si="0"/>
        <v>2</v>
      </c>
      <c r="AQ85">
        <f t="shared" si="0"/>
        <v>3</v>
      </c>
      <c r="AR85">
        <f t="shared" si="0"/>
        <v>6</v>
      </c>
      <c r="AS85">
        <f t="shared" si="0"/>
        <v>2</v>
      </c>
      <c r="AT85">
        <f t="shared" si="0"/>
        <v>7</v>
      </c>
      <c r="AU85">
        <f t="shared" si="0"/>
        <v>4</v>
      </c>
      <c r="AV85">
        <f t="shared" si="0"/>
        <v>4</v>
      </c>
      <c r="AW85">
        <f t="shared" si="0"/>
        <v>8</v>
      </c>
      <c r="AX85">
        <f t="shared" si="0"/>
        <v>2</v>
      </c>
      <c r="AY85">
        <f t="shared" si="0"/>
        <v>1</v>
      </c>
      <c r="AZ85">
        <f t="shared" si="0"/>
        <v>2</v>
      </c>
      <c r="BA85">
        <f t="shared" si="0"/>
        <v>3</v>
      </c>
      <c r="BB85">
        <f t="shared" si="0"/>
        <v>9</v>
      </c>
      <c r="BC85">
        <f t="shared" si="0"/>
        <v>3</v>
      </c>
      <c r="BD85">
        <f t="shared" si="0"/>
        <v>11</v>
      </c>
      <c r="BE85">
        <f t="shared" si="0"/>
        <v>8</v>
      </c>
      <c r="BF85">
        <f t="shared" si="0"/>
        <v>8</v>
      </c>
      <c r="BG85">
        <f t="shared" si="0"/>
        <v>9</v>
      </c>
      <c r="BH85">
        <f t="shared" si="0"/>
        <v>7</v>
      </c>
      <c r="BI85">
        <f t="shared" si="0"/>
        <v>7</v>
      </c>
      <c r="BJ85">
        <f t="shared" si="0"/>
        <v>0</v>
      </c>
      <c r="BK85">
        <f t="shared" si="0"/>
        <v>11</v>
      </c>
      <c r="BL85">
        <f t="shared" si="0"/>
        <v>43</v>
      </c>
      <c r="BM85">
        <f t="shared" si="0"/>
        <v>16</v>
      </c>
      <c r="BN85">
        <f t="shared" si="0"/>
        <v>9</v>
      </c>
      <c r="BO85">
        <f t="shared" si="0"/>
        <v>0</v>
      </c>
      <c r="BP85">
        <f t="shared" si="0"/>
        <v>0</v>
      </c>
      <c r="BQ85">
        <f t="shared" ref="BQ85:BW85" si="1">IFERROR(VLOOKUP($B85,$A$8:$BW$70,BQ88,FALSE),0)</f>
        <v>3</v>
      </c>
      <c r="BR85">
        <f t="shared" si="1"/>
        <v>0</v>
      </c>
      <c r="BS85">
        <f t="shared" si="1"/>
        <v>8</v>
      </c>
      <c r="BT85">
        <f t="shared" si="1"/>
        <v>43</v>
      </c>
      <c r="BU85">
        <f t="shared" si="1"/>
        <v>2</v>
      </c>
      <c r="BV85">
        <f t="shared" si="1"/>
        <v>0</v>
      </c>
      <c r="BW85">
        <f t="shared" si="1"/>
        <v>0</v>
      </c>
    </row>
    <row r="86" spans="1:75" x14ac:dyDescent="0.2">
      <c r="B86" s="52">
        <v>271403</v>
      </c>
      <c r="C86" t="s">
        <v>398</v>
      </c>
      <c r="D86">
        <f>IFERROR(VLOOKUP($B86,$A$8:$BW$70,D$88,FALSE),0)</f>
        <v>17</v>
      </c>
      <c r="E86">
        <f t="shared" ref="E86:BP86" si="2">IFERROR(VLOOKUP($B86,$A$8:$BW$70,E$88,FALSE),0)</f>
        <v>2.0695666570898501</v>
      </c>
      <c r="F86">
        <f t="shared" si="2"/>
        <v>24.367478381864299</v>
      </c>
      <c r="G86">
        <f t="shared" si="2"/>
        <v>0</v>
      </c>
      <c r="H86">
        <f t="shared" si="2"/>
        <v>2</v>
      </c>
      <c r="I86">
        <f t="shared" si="2"/>
        <v>3</v>
      </c>
      <c r="J86">
        <f t="shared" si="2"/>
        <v>0</v>
      </c>
      <c r="K86">
        <f t="shared" si="2"/>
        <v>4</v>
      </c>
      <c r="L86">
        <f t="shared" si="2"/>
        <v>0</v>
      </c>
      <c r="M86">
        <f t="shared" si="2"/>
        <v>5</v>
      </c>
      <c r="N86">
        <f t="shared" si="2"/>
        <v>3</v>
      </c>
      <c r="O86">
        <f t="shared" si="2"/>
        <v>0</v>
      </c>
      <c r="P86">
        <f t="shared" si="2"/>
        <v>11</v>
      </c>
      <c r="Q86">
        <f t="shared" si="2"/>
        <v>6</v>
      </c>
      <c r="R86">
        <f t="shared" si="2"/>
        <v>0</v>
      </c>
      <c r="S86">
        <f t="shared" si="2"/>
        <v>6</v>
      </c>
      <c r="T86">
        <f t="shared" si="2"/>
        <v>11</v>
      </c>
      <c r="U86">
        <f t="shared" si="2"/>
        <v>0</v>
      </c>
      <c r="V86">
        <f t="shared" si="2"/>
        <v>11</v>
      </c>
      <c r="W86">
        <f t="shared" si="2"/>
        <v>0</v>
      </c>
      <c r="X86">
        <f t="shared" si="2"/>
        <v>0</v>
      </c>
      <c r="Y86">
        <f t="shared" si="2"/>
        <v>9</v>
      </c>
      <c r="Z86">
        <f t="shared" si="2"/>
        <v>2</v>
      </c>
      <c r="AA86">
        <f t="shared" si="2"/>
        <v>0</v>
      </c>
      <c r="AB86">
        <f t="shared" si="2"/>
        <v>12</v>
      </c>
      <c r="AC86">
        <f t="shared" si="2"/>
        <v>1</v>
      </c>
      <c r="AD86">
        <f t="shared" si="2"/>
        <v>2</v>
      </c>
      <c r="AE86">
        <f t="shared" si="2"/>
        <v>1</v>
      </c>
      <c r="AF86">
        <f t="shared" si="2"/>
        <v>0</v>
      </c>
      <c r="AG86">
        <f t="shared" si="2"/>
        <v>1</v>
      </c>
      <c r="AH86">
        <f t="shared" si="2"/>
        <v>0</v>
      </c>
      <c r="AI86">
        <f t="shared" si="2"/>
        <v>11</v>
      </c>
      <c r="AJ86">
        <f t="shared" si="2"/>
        <v>0</v>
      </c>
      <c r="AK86">
        <f t="shared" si="2"/>
        <v>1</v>
      </c>
      <c r="AL86">
        <f t="shared" si="2"/>
        <v>2</v>
      </c>
      <c r="AM86">
        <f t="shared" si="2"/>
        <v>1</v>
      </c>
      <c r="AN86">
        <f t="shared" si="2"/>
        <v>2</v>
      </c>
      <c r="AO86">
        <f t="shared" si="2"/>
        <v>0</v>
      </c>
      <c r="AP86">
        <f t="shared" si="2"/>
        <v>1</v>
      </c>
      <c r="AQ86">
        <f t="shared" si="2"/>
        <v>0</v>
      </c>
      <c r="AR86">
        <f t="shared" si="2"/>
        <v>1</v>
      </c>
      <c r="AS86">
        <f t="shared" si="2"/>
        <v>2</v>
      </c>
      <c r="AT86">
        <f t="shared" si="2"/>
        <v>1</v>
      </c>
      <c r="AU86">
        <f t="shared" si="2"/>
        <v>1</v>
      </c>
      <c r="AV86">
        <f t="shared" si="2"/>
        <v>2</v>
      </c>
      <c r="AW86">
        <f t="shared" si="2"/>
        <v>2</v>
      </c>
      <c r="AX86">
        <f t="shared" si="2"/>
        <v>2</v>
      </c>
      <c r="AY86">
        <f t="shared" si="2"/>
        <v>0</v>
      </c>
      <c r="AZ86">
        <f t="shared" si="2"/>
        <v>2</v>
      </c>
      <c r="BA86">
        <f t="shared" si="2"/>
        <v>0</v>
      </c>
      <c r="BB86">
        <f t="shared" si="2"/>
        <v>3</v>
      </c>
      <c r="BC86">
        <f t="shared" si="2"/>
        <v>3</v>
      </c>
      <c r="BD86">
        <f t="shared" si="2"/>
        <v>3</v>
      </c>
      <c r="BE86">
        <f t="shared" si="2"/>
        <v>1</v>
      </c>
      <c r="BF86">
        <f t="shared" si="2"/>
        <v>3</v>
      </c>
      <c r="BG86">
        <f t="shared" si="2"/>
        <v>0</v>
      </c>
      <c r="BH86">
        <f t="shared" si="2"/>
        <v>3</v>
      </c>
      <c r="BI86">
        <f t="shared" si="2"/>
        <v>4</v>
      </c>
      <c r="BJ86">
        <f t="shared" si="2"/>
        <v>0</v>
      </c>
      <c r="BK86">
        <f t="shared" si="2"/>
        <v>4</v>
      </c>
      <c r="BL86">
        <f t="shared" si="2"/>
        <v>16</v>
      </c>
      <c r="BM86">
        <f t="shared" si="2"/>
        <v>5</v>
      </c>
      <c r="BN86">
        <f t="shared" si="2"/>
        <v>2</v>
      </c>
      <c r="BO86">
        <f t="shared" si="2"/>
        <v>0</v>
      </c>
      <c r="BP86">
        <f t="shared" si="2"/>
        <v>0</v>
      </c>
      <c r="BQ86">
        <f t="shared" ref="BQ86:BW86" si="3">IFERROR(VLOOKUP($B86,$A$8:$BW$70,BQ$88,FALSE),0)</f>
        <v>1</v>
      </c>
      <c r="BR86">
        <f t="shared" si="3"/>
        <v>0</v>
      </c>
      <c r="BS86">
        <f t="shared" si="3"/>
        <v>3</v>
      </c>
      <c r="BT86">
        <f t="shared" si="3"/>
        <v>13</v>
      </c>
      <c r="BU86">
        <f t="shared" si="3"/>
        <v>1</v>
      </c>
      <c r="BV86">
        <f t="shared" si="3"/>
        <v>0</v>
      </c>
      <c r="BW86">
        <f t="shared" si="3"/>
        <v>0</v>
      </c>
    </row>
    <row r="87" spans="1:75" x14ac:dyDescent="0.2">
      <c r="C87" t="s">
        <v>399</v>
      </c>
      <c r="D87">
        <f>SUM(D8:D83)</f>
        <v>210</v>
      </c>
      <c r="G87">
        <f t="shared" ref="G87:BR87" si="4">SUM(G8:G83)</f>
        <v>1</v>
      </c>
      <c r="H87">
        <f t="shared" si="4"/>
        <v>28</v>
      </c>
      <c r="I87">
        <f t="shared" si="4"/>
        <v>35</v>
      </c>
      <c r="J87">
        <f t="shared" si="4"/>
        <v>24</v>
      </c>
      <c r="K87">
        <f t="shared" si="4"/>
        <v>43</v>
      </c>
      <c r="L87">
        <f t="shared" si="4"/>
        <v>29</v>
      </c>
      <c r="M87">
        <f t="shared" si="4"/>
        <v>27</v>
      </c>
      <c r="N87">
        <f t="shared" si="4"/>
        <v>23</v>
      </c>
      <c r="O87">
        <f t="shared" si="4"/>
        <v>0</v>
      </c>
      <c r="P87">
        <f t="shared" si="4"/>
        <v>122</v>
      </c>
      <c r="Q87">
        <f t="shared" si="4"/>
        <v>88</v>
      </c>
      <c r="R87">
        <f t="shared" si="4"/>
        <v>0</v>
      </c>
      <c r="S87">
        <f t="shared" si="4"/>
        <v>65</v>
      </c>
      <c r="T87">
        <f t="shared" si="4"/>
        <v>59</v>
      </c>
      <c r="U87">
        <f t="shared" si="4"/>
        <v>0</v>
      </c>
      <c r="V87">
        <f t="shared" si="4"/>
        <v>59</v>
      </c>
      <c r="W87">
        <f t="shared" si="4"/>
        <v>2</v>
      </c>
      <c r="X87">
        <f t="shared" si="4"/>
        <v>8</v>
      </c>
      <c r="Y87">
        <f t="shared" si="4"/>
        <v>42</v>
      </c>
      <c r="Z87">
        <f t="shared" si="4"/>
        <v>7</v>
      </c>
      <c r="AA87">
        <f t="shared" si="4"/>
        <v>1</v>
      </c>
      <c r="AB87">
        <f t="shared" si="4"/>
        <v>89</v>
      </c>
      <c r="AC87">
        <f t="shared" si="4"/>
        <v>7</v>
      </c>
      <c r="AD87">
        <f t="shared" si="4"/>
        <v>9</v>
      </c>
      <c r="AE87">
        <f t="shared" si="4"/>
        <v>3</v>
      </c>
      <c r="AF87">
        <f t="shared" si="4"/>
        <v>0</v>
      </c>
      <c r="AG87">
        <f t="shared" si="4"/>
        <v>17</v>
      </c>
      <c r="AH87">
        <f t="shared" si="4"/>
        <v>0</v>
      </c>
      <c r="AI87">
        <f t="shared" si="4"/>
        <v>74</v>
      </c>
      <c r="AJ87">
        <f t="shared" si="4"/>
        <v>3</v>
      </c>
      <c r="AK87">
        <f t="shared" si="4"/>
        <v>13</v>
      </c>
      <c r="AL87">
        <f t="shared" si="4"/>
        <v>26</v>
      </c>
      <c r="AM87">
        <f t="shared" si="4"/>
        <v>3</v>
      </c>
      <c r="AN87">
        <f t="shared" si="4"/>
        <v>6</v>
      </c>
      <c r="AO87">
        <f t="shared" si="4"/>
        <v>0</v>
      </c>
      <c r="AP87">
        <f t="shared" si="4"/>
        <v>9</v>
      </c>
      <c r="AQ87">
        <f t="shared" si="4"/>
        <v>8</v>
      </c>
      <c r="AR87">
        <f t="shared" si="4"/>
        <v>18</v>
      </c>
      <c r="AS87">
        <f t="shared" si="4"/>
        <v>17</v>
      </c>
      <c r="AT87">
        <f t="shared" si="4"/>
        <v>24</v>
      </c>
      <c r="AU87">
        <f t="shared" si="4"/>
        <v>12</v>
      </c>
      <c r="AV87">
        <f t="shared" si="4"/>
        <v>16</v>
      </c>
      <c r="AW87">
        <f t="shared" si="4"/>
        <v>22</v>
      </c>
      <c r="AX87">
        <f t="shared" si="4"/>
        <v>11</v>
      </c>
      <c r="AY87">
        <f t="shared" si="4"/>
        <v>6</v>
      </c>
      <c r="AZ87">
        <f t="shared" si="4"/>
        <v>10</v>
      </c>
      <c r="BA87">
        <f t="shared" si="4"/>
        <v>9</v>
      </c>
      <c r="BB87">
        <f t="shared" si="4"/>
        <v>48</v>
      </c>
      <c r="BC87">
        <f t="shared" si="4"/>
        <v>28</v>
      </c>
      <c r="BD87">
        <f t="shared" si="4"/>
        <v>41</v>
      </c>
      <c r="BE87">
        <f t="shared" si="4"/>
        <v>27</v>
      </c>
      <c r="BF87">
        <f t="shared" si="4"/>
        <v>26</v>
      </c>
      <c r="BG87">
        <f t="shared" si="4"/>
        <v>28</v>
      </c>
      <c r="BH87">
        <f t="shared" si="4"/>
        <v>30</v>
      </c>
      <c r="BI87">
        <f t="shared" si="4"/>
        <v>29</v>
      </c>
      <c r="BJ87">
        <f t="shared" si="4"/>
        <v>1</v>
      </c>
      <c r="BK87">
        <f t="shared" si="4"/>
        <v>28</v>
      </c>
      <c r="BL87">
        <f t="shared" si="4"/>
        <v>87</v>
      </c>
      <c r="BM87">
        <f t="shared" si="4"/>
        <v>40</v>
      </c>
      <c r="BN87">
        <f t="shared" si="4"/>
        <v>25</v>
      </c>
      <c r="BO87">
        <f t="shared" si="4"/>
        <v>3</v>
      </c>
      <c r="BP87">
        <f t="shared" si="4"/>
        <v>0</v>
      </c>
      <c r="BQ87">
        <f t="shared" si="4"/>
        <v>7</v>
      </c>
      <c r="BR87">
        <f t="shared" si="4"/>
        <v>2</v>
      </c>
      <c r="BS87">
        <f t="shared" ref="BS87:BW87" si="5">SUM(BS8:BS83)</f>
        <v>22</v>
      </c>
      <c r="BT87">
        <f t="shared" si="5"/>
        <v>99</v>
      </c>
      <c r="BU87">
        <f t="shared" si="5"/>
        <v>4</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140</v>
      </c>
      <c r="E90">
        <v>1.5937305372773001</v>
      </c>
      <c r="F90">
        <v>18.764891809877899</v>
      </c>
      <c r="G90">
        <v>1</v>
      </c>
      <c r="H90">
        <v>19</v>
      </c>
      <c r="I90">
        <v>22</v>
      </c>
      <c r="J90">
        <v>18</v>
      </c>
      <c r="K90">
        <v>28</v>
      </c>
      <c r="L90">
        <v>18</v>
      </c>
      <c r="M90">
        <v>19</v>
      </c>
      <c r="N90">
        <v>15</v>
      </c>
      <c r="O90">
        <v>0</v>
      </c>
      <c r="P90">
        <v>84</v>
      </c>
      <c r="Q90">
        <v>56</v>
      </c>
      <c r="R90">
        <v>0</v>
      </c>
      <c r="S90">
        <v>69</v>
      </c>
      <c r="T90">
        <v>70</v>
      </c>
      <c r="U90">
        <v>2</v>
      </c>
      <c r="V90">
        <v>68</v>
      </c>
      <c r="W90">
        <v>2</v>
      </c>
      <c r="X90">
        <v>10</v>
      </c>
      <c r="Y90">
        <v>47</v>
      </c>
      <c r="Z90">
        <v>9</v>
      </c>
      <c r="AA90">
        <v>1</v>
      </c>
      <c r="AB90">
        <v>98</v>
      </c>
      <c r="AC90">
        <v>7</v>
      </c>
      <c r="AD90">
        <v>9</v>
      </c>
      <c r="AE90">
        <v>5</v>
      </c>
      <c r="AF90">
        <v>1</v>
      </c>
      <c r="AG90">
        <v>20</v>
      </c>
      <c r="AH90">
        <v>0</v>
      </c>
      <c r="AI90">
        <v>86</v>
      </c>
      <c r="AJ90">
        <v>4</v>
      </c>
      <c r="AK90">
        <v>13</v>
      </c>
      <c r="AL90">
        <v>27</v>
      </c>
      <c r="AM90">
        <v>3</v>
      </c>
      <c r="AN90">
        <v>7</v>
      </c>
      <c r="AO90">
        <v>0</v>
      </c>
      <c r="AP90">
        <v>6</v>
      </c>
      <c r="AQ90">
        <v>5</v>
      </c>
      <c r="AR90">
        <v>11</v>
      </c>
      <c r="AS90">
        <v>13</v>
      </c>
      <c r="AT90">
        <v>16</v>
      </c>
      <c r="AU90">
        <v>7</v>
      </c>
      <c r="AV90">
        <v>10</v>
      </c>
      <c r="AW90">
        <v>12</v>
      </c>
      <c r="AX90">
        <v>7</v>
      </c>
      <c r="AY90">
        <v>5</v>
      </c>
      <c r="AZ90">
        <v>6</v>
      </c>
      <c r="BA90">
        <v>6</v>
      </c>
      <c r="BB90">
        <v>36</v>
      </c>
      <c r="BC90">
        <v>22</v>
      </c>
      <c r="BD90">
        <v>27</v>
      </c>
      <c r="BE90">
        <v>18</v>
      </c>
      <c r="BF90">
        <v>15</v>
      </c>
      <c r="BG90">
        <v>19</v>
      </c>
      <c r="BH90">
        <v>20</v>
      </c>
      <c r="BI90">
        <v>18</v>
      </c>
      <c r="BJ90">
        <v>1</v>
      </c>
      <c r="BK90">
        <v>33</v>
      </c>
      <c r="BL90">
        <v>98</v>
      </c>
      <c r="BM90">
        <v>44</v>
      </c>
      <c r="BN90">
        <v>26</v>
      </c>
      <c r="BO90">
        <v>3</v>
      </c>
      <c r="BP90">
        <v>1</v>
      </c>
      <c r="BQ90">
        <v>7</v>
      </c>
      <c r="BR90">
        <v>2</v>
      </c>
      <c r="BS90">
        <v>23</v>
      </c>
      <c r="BT90">
        <v>112</v>
      </c>
      <c r="BU90">
        <v>5</v>
      </c>
      <c r="BV90">
        <v>0</v>
      </c>
    </row>
    <row r="91" spans="1:75" x14ac:dyDescent="0.2">
      <c r="B91" t="s">
        <v>513</v>
      </c>
    </row>
    <row r="92" spans="1:75" x14ac:dyDescent="0.2">
      <c r="D92">
        <f>D87-D85-D86</f>
        <v>140</v>
      </c>
    </row>
    <row r="100" spans="1:6" s="147" customFormat="1" x14ac:dyDescent="0.2"/>
    <row r="101" spans="1:6" x14ac:dyDescent="0.2">
      <c r="A101" s="52">
        <v>271004</v>
      </c>
      <c r="B101" s="52" t="s">
        <v>172</v>
      </c>
      <c r="C101" s="52" t="s">
        <v>468</v>
      </c>
      <c r="D101" s="52">
        <v>69</v>
      </c>
      <c r="E101" s="52">
        <v>2.5254401494474998</v>
      </c>
      <c r="F101" s="52">
        <v>29.735021114462501</v>
      </c>
    </row>
    <row r="102" spans="1:6" x14ac:dyDescent="0.2">
      <c r="A102" s="52">
        <v>271021</v>
      </c>
      <c r="B102" s="52" t="s">
        <v>468</v>
      </c>
      <c r="C102" s="52" t="s">
        <v>612</v>
      </c>
      <c r="D102" s="52">
        <v>3</v>
      </c>
      <c r="E102" s="52">
        <v>2.8506813128337698</v>
      </c>
      <c r="F102" s="52">
        <v>33.564473522074998</v>
      </c>
    </row>
    <row r="103" spans="1:6" x14ac:dyDescent="0.2">
      <c r="A103" s="52">
        <v>271039</v>
      </c>
      <c r="B103" s="52" t="s">
        <v>468</v>
      </c>
      <c r="C103" s="52" t="s">
        <v>613</v>
      </c>
      <c r="D103" s="52">
        <v>2</v>
      </c>
      <c r="E103" s="52">
        <v>2.5501746869660602</v>
      </c>
      <c r="F103" s="52">
        <v>30.0262503465358</v>
      </c>
    </row>
    <row r="104" spans="1:6" x14ac:dyDescent="0.2">
      <c r="A104" s="52">
        <v>271047</v>
      </c>
      <c r="B104" s="52" t="s">
        <v>468</v>
      </c>
      <c r="C104" s="52" t="s">
        <v>614</v>
      </c>
      <c r="D104" s="52">
        <v>2</v>
      </c>
      <c r="E104" s="52">
        <v>3.0501288679446699</v>
      </c>
      <c r="F104" s="52">
        <v>35.912807638703399</v>
      </c>
    </row>
    <row r="105" spans="1:6" x14ac:dyDescent="0.2">
      <c r="A105" s="52">
        <v>271063</v>
      </c>
      <c r="B105" s="52" t="s">
        <v>468</v>
      </c>
      <c r="C105" s="52" t="s">
        <v>615</v>
      </c>
      <c r="D105" s="52">
        <v>3</v>
      </c>
      <c r="E105" s="52">
        <v>2.8897001454482401</v>
      </c>
      <c r="F105" s="52">
        <v>34.023888809309902</v>
      </c>
    </row>
    <row r="106" spans="1:6" x14ac:dyDescent="0.2">
      <c r="A106" s="52">
        <v>271080</v>
      </c>
      <c r="B106" s="52" t="s">
        <v>468</v>
      </c>
      <c r="C106" s="52" t="s">
        <v>617</v>
      </c>
      <c r="D106" s="52">
        <v>2</v>
      </c>
      <c r="E106" s="52">
        <v>3.1604064282666799</v>
      </c>
      <c r="F106" s="52">
        <v>37.211236977978601</v>
      </c>
    </row>
    <row r="107" spans="1:6" x14ac:dyDescent="0.2">
      <c r="A107" s="52">
        <v>271098</v>
      </c>
      <c r="B107" s="52" t="s">
        <v>468</v>
      </c>
      <c r="C107" s="52" t="s">
        <v>644</v>
      </c>
      <c r="D107" s="52">
        <v>5</v>
      </c>
      <c r="E107" s="52">
        <v>6.2216913045642297</v>
      </c>
      <c r="F107" s="52">
        <v>73.255397618256296</v>
      </c>
    </row>
    <row r="108" spans="1:6" x14ac:dyDescent="0.2">
      <c r="A108" s="52">
        <v>271110</v>
      </c>
      <c r="B108" s="52" t="s">
        <v>468</v>
      </c>
      <c r="C108" s="52" t="s">
        <v>618</v>
      </c>
      <c r="D108" s="52">
        <v>3</v>
      </c>
      <c r="E108" s="52">
        <v>4.2096400757735202</v>
      </c>
      <c r="F108" s="52">
        <v>49.565117021204401</v>
      </c>
    </row>
    <row r="109" spans="1:6" x14ac:dyDescent="0.2">
      <c r="A109" s="52">
        <v>271136</v>
      </c>
      <c r="B109" s="52" t="s">
        <v>468</v>
      </c>
      <c r="C109" s="52" t="s">
        <v>619</v>
      </c>
      <c r="D109" s="52">
        <v>2</v>
      </c>
      <c r="E109" s="52">
        <v>2.0549915745345402</v>
      </c>
      <c r="F109" s="52">
        <v>24.1958685388745</v>
      </c>
    </row>
    <row r="110" spans="1:6" x14ac:dyDescent="0.2">
      <c r="A110" s="52">
        <v>271144</v>
      </c>
      <c r="B110" s="52" t="s">
        <v>468</v>
      </c>
      <c r="C110" s="52" t="s">
        <v>620</v>
      </c>
      <c r="D110" s="52">
        <v>6</v>
      </c>
      <c r="E110" s="52">
        <v>3.5084026242851598</v>
      </c>
      <c r="F110" s="52">
        <v>41.308611544002702</v>
      </c>
    </row>
    <row r="111" spans="1:6" x14ac:dyDescent="0.2">
      <c r="A111" s="52">
        <v>271152</v>
      </c>
      <c r="B111" s="52" t="s">
        <v>468</v>
      </c>
      <c r="C111" s="52" t="s">
        <v>621</v>
      </c>
      <c r="D111" s="52">
        <v>5</v>
      </c>
      <c r="E111" s="52">
        <v>5.9262771127177896</v>
      </c>
      <c r="F111" s="52">
        <v>69.777133746515901</v>
      </c>
    </row>
    <row r="112" spans="1:6" x14ac:dyDescent="0.2">
      <c r="A112" s="52">
        <v>271161</v>
      </c>
      <c r="B112" s="52" t="s">
        <v>468</v>
      </c>
      <c r="C112" s="52" t="s">
        <v>622</v>
      </c>
      <c r="D112" s="52">
        <v>1</v>
      </c>
      <c r="E112" s="52">
        <v>0.795544948289578</v>
      </c>
      <c r="F112" s="52">
        <v>9.3669001976030994</v>
      </c>
    </row>
    <row r="113" spans="1:6" x14ac:dyDescent="0.2">
      <c r="A113" s="52">
        <v>271179</v>
      </c>
      <c r="B113" s="52" t="s">
        <v>468</v>
      </c>
      <c r="C113" s="52" t="s">
        <v>623</v>
      </c>
      <c r="D113" s="52">
        <v>2</v>
      </c>
      <c r="E113" s="52">
        <v>2.22893378952178</v>
      </c>
      <c r="F113" s="52">
        <v>26.2438978443694</v>
      </c>
    </row>
    <row r="114" spans="1:6" x14ac:dyDescent="0.2">
      <c r="A114" s="52">
        <v>271187</v>
      </c>
      <c r="B114" s="52" t="s">
        <v>468</v>
      </c>
      <c r="C114" s="52" t="s">
        <v>624</v>
      </c>
      <c r="D114" s="52">
        <v>4</v>
      </c>
      <c r="E114" s="52">
        <v>2.34832740380664</v>
      </c>
      <c r="F114" s="52">
        <v>27.6496613674007</v>
      </c>
    </row>
    <row r="115" spans="1:6" x14ac:dyDescent="0.2">
      <c r="A115" s="52">
        <v>271195</v>
      </c>
      <c r="B115" s="52" t="s">
        <v>468</v>
      </c>
      <c r="C115" s="52" t="s">
        <v>640</v>
      </c>
      <c r="D115" s="52">
        <v>3</v>
      </c>
      <c r="E115" s="52">
        <v>2.6974536037980101</v>
      </c>
      <c r="F115" s="52">
        <v>31.760340818912098</v>
      </c>
    </row>
    <row r="116" spans="1:6" x14ac:dyDescent="0.2">
      <c r="A116" s="52">
        <v>271209</v>
      </c>
      <c r="B116" s="52" t="s">
        <v>468</v>
      </c>
      <c r="C116" s="52" t="s">
        <v>625</v>
      </c>
      <c r="D116" s="52">
        <v>5</v>
      </c>
      <c r="E116" s="52">
        <v>3.2860795099798201</v>
      </c>
      <c r="F116" s="52">
        <v>38.6909361658915</v>
      </c>
    </row>
    <row r="117" spans="1:6" x14ac:dyDescent="0.2">
      <c r="A117" s="52">
        <v>271217</v>
      </c>
      <c r="B117" s="52" t="s">
        <v>468</v>
      </c>
      <c r="C117" s="52" t="s">
        <v>626</v>
      </c>
      <c r="D117" s="52">
        <v>2</v>
      </c>
      <c r="E117" s="52">
        <v>1.5242856816224499</v>
      </c>
      <c r="F117" s="52">
        <v>17.9472346384579</v>
      </c>
    </row>
    <row r="118" spans="1:6" x14ac:dyDescent="0.2">
      <c r="A118" s="52">
        <v>271225</v>
      </c>
      <c r="B118" s="52" t="s">
        <v>468</v>
      </c>
      <c r="C118" s="52" t="s">
        <v>627</v>
      </c>
      <c r="D118" s="52">
        <v>1</v>
      </c>
      <c r="E118" s="52">
        <v>0.954681279654787</v>
      </c>
      <c r="F118" s="52">
        <v>11.2406021636773</v>
      </c>
    </row>
    <row r="119" spans="1:6" x14ac:dyDescent="0.2">
      <c r="A119" s="52">
        <v>271241</v>
      </c>
      <c r="B119" s="52" t="s">
        <v>468</v>
      </c>
      <c r="C119" s="52" t="s">
        <v>645</v>
      </c>
      <c r="D119" s="52">
        <v>3</v>
      </c>
      <c r="E119" s="52">
        <v>2.6595508905062899</v>
      </c>
      <c r="F119" s="52">
        <v>31.314066936606299</v>
      </c>
    </row>
    <row r="120" spans="1:6" x14ac:dyDescent="0.2">
      <c r="A120" s="52">
        <v>271250</v>
      </c>
      <c r="B120" s="52" t="s">
        <v>468</v>
      </c>
      <c r="C120" s="52" t="s">
        <v>629</v>
      </c>
      <c r="D120" s="52">
        <v>6</v>
      </c>
      <c r="E120" s="52">
        <v>5.0425676754603401</v>
      </c>
      <c r="F120" s="52">
        <v>59.372167791710503</v>
      </c>
    </row>
    <row r="121" spans="1:6" x14ac:dyDescent="0.2">
      <c r="A121" s="52">
        <v>271268</v>
      </c>
      <c r="B121" s="52" t="s">
        <v>468</v>
      </c>
      <c r="C121" s="52" t="s">
        <v>630</v>
      </c>
      <c r="D121" s="52">
        <v>5</v>
      </c>
      <c r="E121" s="52">
        <v>2.6023775321133402</v>
      </c>
      <c r="F121" s="52">
        <v>30.640896749076401</v>
      </c>
    </row>
    <row r="122" spans="1:6" x14ac:dyDescent="0.2">
      <c r="A122" s="52">
        <v>271276</v>
      </c>
      <c r="B122" s="52" t="s">
        <v>468</v>
      </c>
      <c r="C122" s="52" t="s">
        <v>641</v>
      </c>
      <c r="D122" s="52">
        <v>2</v>
      </c>
      <c r="E122" s="52">
        <v>1.4904906695284099</v>
      </c>
      <c r="F122" s="52">
        <v>17.5493256250926</v>
      </c>
    </row>
    <row r="123" spans="1:6" x14ac:dyDescent="0.2">
      <c r="A123" s="52">
        <v>271284</v>
      </c>
      <c r="B123" s="52" t="s">
        <v>468</v>
      </c>
      <c r="C123" s="52" t="s">
        <v>631</v>
      </c>
      <c r="D123" s="52">
        <v>2</v>
      </c>
      <c r="E123" s="52">
        <v>1.8411459292263499</v>
      </c>
      <c r="F123" s="52">
        <v>21.6780085215361</v>
      </c>
    </row>
    <row r="124" spans="1:6" x14ac:dyDescent="0.2">
      <c r="A124" s="52">
        <v>271403</v>
      </c>
      <c r="B124" s="52" t="s">
        <v>173</v>
      </c>
      <c r="C124" s="52" t="s">
        <v>468</v>
      </c>
      <c r="D124" s="52">
        <v>14</v>
      </c>
      <c r="E124" s="52">
        <v>1.6945911072700399</v>
      </c>
      <c r="F124" s="52">
        <v>19.952443682373001</v>
      </c>
    </row>
    <row r="125" spans="1:6" x14ac:dyDescent="0.2">
      <c r="A125" s="52">
        <v>271420</v>
      </c>
      <c r="B125" s="52" t="s">
        <v>468</v>
      </c>
      <c r="C125" s="52" t="s">
        <v>642</v>
      </c>
      <c r="D125" s="52">
        <v>3</v>
      </c>
      <c r="E125" s="52">
        <v>2.4730438223365301</v>
      </c>
      <c r="F125" s="52">
        <v>29.118096617833402</v>
      </c>
    </row>
    <row r="126" spans="1:6" x14ac:dyDescent="0.2">
      <c r="A126" s="52">
        <v>271438</v>
      </c>
      <c r="B126" s="52" t="s">
        <v>468</v>
      </c>
      <c r="C126" s="52" t="s">
        <v>633</v>
      </c>
      <c r="D126" s="52">
        <v>1</v>
      </c>
      <c r="E126" s="52">
        <v>1.16009280742459</v>
      </c>
      <c r="F126" s="52">
        <v>13.659157248708899</v>
      </c>
    </row>
    <row r="127" spans="1:6" x14ac:dyDescent="0.2">
      <c r="A127" s="52">
        <v>271446</v>
      </c>
      <c r="B127" s="52" t="s">
        <v>468</v>
      </c>
      <c r="C127" s="52" t="s">
        <v>634</v>
      </c>
      <c r="D127" s="52">
        <v>1</v>
      </c>
      <c r="E127" s="52">
        <v>0.73069503711930806</v>
      </c>
      <c r="F127" s="52">
        <v>8.6033447918886292</v>
      </c>
    </row>
    <row r="128" spans="1:6" x14ac:dyDescent="0.2">
      <c r="A128" s="52">
        <v>271454</v>
      </c>
      <c r="B128" s="52" t="s">
        <v>468</v>
      </c>
      <c r="C128" s="52" t="s">
        <v>635</v>
      </c>
      <c r="D128" s="52">
        <v>1</v>
      </c>
      <c r="E128" s="52">
        <v>0.72107411199723104</v>
      </c>
      <c r="F128" s="52">
        <v>8.4900661573867495</v>
      </c>
    </row>
    <row r="129" spans="1:6" x14ac:dyDescent="0.2">
      <c r="A129" s="52">
        <v>271462</v>
      </c>
      <c r="B129" s="52" t="s">
        <v>468</v>
      </c>
      <c r="C129" s="52" t="s">
        <v>636</v>
      </c>
      <c r="D129" s="52">
        <v>5</v>
      </c>
      <c r="E129" s="52">
        <v>3.14946742505842</v>
      </c>
      <c r="F129" s="52">
        <v>37.082439036978201</v>
      </c>
    </row>
    <row r="130" spans="1:6" x14ac:dyDescent="0.2">
      <c r="A130" s="52">
        <v>271471</v>
      </c>
      <c r="B130" s="52" t="s">
        <v>468</v>
      </c>
      <c r="C130" s="52" t="s">
        <v>637</v>
      </c>
      <c r="D130" s="52">
        <v>3</v>
      </c>
      <c r="E130" s="52">
        <v>7.8945290913396997</v>
      </c>
      <c r="F130" s="52">
        <v>92.951713494806199</v>
      </c>
    </row>
    <row r="131" spans="1:6" x14ac:dyDescent="0.2">
      <c r="A131" s="52">
        <v>272027</v>
      </c>
      <c r="B131" s="52" t="s">
        <v>253</v>
      </c>
      <c r="C131" s="52" t="s">
        <v>468</v>
      </c>
      <c r="D131" s="52">
        <v>1</v>
      </c>
      <c r="E131" s="52">
        <v>0.52396346926692305</v>
      </c>
      <c r="F131" s="52">
        <v>6.1692472994331196</v>
      </c>
    </row>
    <row r="132" spans="1:6" x14ac:dyDescent="0.2">
      <c r="A132" s="52">
        <v>272035</v>
      </c>
      <c r="B132" s="52" t="s">
        <v>174</v>
      </c>
      <c r="C132" s="52" t="s">
        <v>468</v>
      </c>
      <c r="D132" s="52">
        <v>14</v>
      </c>
      <c r="E132" s="52">
        <v>3.4246407796439402</v>
      </c>
      <c r="F132" s="52">
        <v>40.322383373226998</v>
      </c>
    </row>
    <row r="133" spans="1:6" x14ac:dyDescent="0.2">
      <c r="A133" s="52">
        <v>272043</v>
      </c>
      <c r="B133" s="52" t="s">
        <v>175</v>
      </c>
      <c r="C133" s="52" t="s">
        <v>468</v>
      </c>
      <c r="D133" s="52">
        <v>3</v>
      </c>
      <c r="E133" s="52">
        <v>2.90171878476017</v>
      </c>
      <c r="F133" s="52">
        <v>34.165398594756901</v>
      </c>
    </row>
    <row r="134" spans="1:6" x14ac:dyDescent="0.2">
      <c r="A134" s="52">
        <v>272051</v>
      </c>
      <c r="B134" s="52" t="s">
        <v>176</v>
      </c>
      <c r="C134" s="52" t="s">
        <v>468</v>
      </c>
      <c r="D134" s="52">
        <v>3</v>
      </c>
      <c r="E134" s="52">
        <v>0.79183042159691097</v>
      </c>
      <c r="F134" s="52">
        <v>9.3231646413829807</v>
      </c>
    </row>
    <row r="135" spans="1:6" x14ac:dyDescent="0.2">
      <c r="A135" s="52">
        <v>272060</v>
      </c>
      <c r="B135" s="52" t="s">
        <v>262</v>
      </c>
      <c r="C135" s="52" t="s">
        <v>468</v>
      </c>
      <c r="D135" s="52">
        <v>1</v>
      </c>
      <c r="E135" s="52">
        <v>1.3548850380045301</v>
      </c>
      <c r="F135" s="52">
        <v>15.952678673279101</v>
      </c>
    </row>
    <row r="136" spans="1:6" x14ac:dyDescent="0.2">
      <c r="A136" s="52">
        <v>272078</v>
      </c>
      <c r="B136" s="52" t="s">
        <v>177</v>
      </c>
      <c r="C136" s="52" t="s">
        <v>468</v>
      </c>
      <c r="D136" s="52">
        <v>7</v>
      </c>
      <c r="E136" s="52">
        <v>2.0003371996993802</v>
      </c>
      <c r="F136" s="52">
        <v>23.552357351299101</v>
      </c>
    </row>
    <row r="137" spans="1:6" x14ac:dyDescent="0.2">
      <c r="A137" s="52">
        <v>272086</v>
      </c>
      <c r="B137" s="52" t="s">
        <v>178</v>
      </c>
      <c r="C137" s="52" t="s">
        <v>468</v>
      </c>
      <c r="D137" s="52">
        <v>1</v>
      </c>
      <c r="E137" s="52">
        <v>1.1905470563724001</v>
      </c>
      <c r="F137" s="52">
        <v>14.017731470191199</v>
      </c>
    </row>
    <row r="138" spans="1:6" x14ac:dyDescent="0.2">
      <c r="A138" s="52">
        <v>272094</v>
      </c>
      <c r="B138" s="52" t="s">
        <v>179</v>
      </c>
      <c r="C138" s="52" t="s">
        <v>468</v>
      </c>
      <c r="D138" s="52">
        <v>1</v>
      </c>
      <c r="E138" s="52">
        <v>0.70099190354351404</v>
      </c>
      <c r="F138" s="52">
        <v>8.2536143481736293</v>
      </c>
    </row>
    <row r="139" spans="1:6" x14ac:dyDescent="0.2">
      <c r="A139" s="52">
        <v>272108</v>
      </c>
      <c r="B139" s="52" t="s">
        <v>180</v>
      </c>
      <c r="C139" s="52" t="s">
        <v>468</v>
      </c>
      <c r="D139" s="52">
        <v>7</v>
      </c>
      <c r="E139" s="52">
        <v>1.76020478725411</v>
      </c>
      <c r="F139" s="52">
        <v>20.724991849927399</v>
      </c>
    </row>
    <row r="140" spans="1:6" x14ac:dyDescent="0.2">
      <c r="A140" s="52">
        <v>272116</v>
      </c>
      <c r="B140" s="52" t="s">
        <v>181</v>
      </c>
      <c r="C140" s="52" t="s">
        <v>468</v>
      </c>
      <c r="D140" s="52">
        <v>2</v>
      </c>
      <c r="E140" s="52">
        <v>0.70545741859021405</v>
      </c>
      <c r="F140" s="52">
        <v>8.3061921866267099</v>
      </c>
    </row>
    <row r="141" spans="1:6" x14ac:dyDescent="0.2">
      <c r="A141" s="52">
        <v>272124</v>
      </c>
      <c r="B141" s="52" t="s">
        <v>182</v>
      </c>
      <c r="C141" s="52" t="s">
        <v>468</v>
      </c>
      <c r="D141" s="52">
        <v>5</v>
      </c>
      <c r="E141" s="52">
        <v>1.8961443800176701</v>
      </c>
      <c r="F141" s="52">
        <v>22.3255709260145</v>
      </c>
    </row>
    <row r="142" spans="1:6" x14ac:dyDescent="0.2">
      <c r="A142" s="52">
        <v>272141</v>
      </c>
      <c r="B142" s="52" t="s">
        <v>272</v>
      </c>
      <c r="C142" s="52" t="s">
        <v>468</v>
      </c>
      <c r="D142" s="52">
        <v>1</v>
      </c>
      <c r="E142" s="52">
        <v>0.91752378680417301</v>
      </c>
      <c r="F142" s="52">
        <v>10.803102651081399</v>
      </c>
    </row>
    <row r="143" spans="1:6" x14ac:dyDescent="0.2">
      <c r="A143" s="52">
        <v>272159</v>
      </c>
      <c r="B143" s="52" t="s">
        <v>184</v>
      </c>
      <c r="C143" s="52" t="s">
        <v>468</v>
      </c>
      <c r="D143" s="52">
        <v>1</v>
      </c>
      <c r="E143" s="52">
        <v>0.43634396121774899</v>
      </c>
      <c r="F143" s="52">
        <v>5.13759825304769</v>
      </c>
    </row>
    <row r="144" spans="1:6" x14ac:dyDescent="0.2">
      <c r="A144" s="52">
        <v>272167</v>
      </c>
      <c r="B144" s="52" t="s">
        <v>185</v>
      </c>
      <c r="C144" s="52" t="s">
        <v>468</v>
      </c>
      <c r="D144" s="52">
        <v>1</v>
      </c>
      <c r="E144" s="52">
        <v>0.98195172725308799</v>
      </c>
      <c r="F144" s="52">
        <v>11.5616896918509</v>
      </c>
    </row>
    <row r="145" spans="1:6" x14ac:dyDescent="0.2">
      <c r="A145" s="52">
        <v>272175</v>
      </c>
      <c r="B145" s="52" t="s">
        <v>186</v>
      </c>
      <c r="C145" s="52" t="s">
        <v>468</v>
      </c>
      <c r="D145" s="52">
        <v>4</v>
      </c>
      <c r="E145" s="52">
        <v>3.3955569137783201</v>
      </c>
      <c r="F145" s="52">
        <v>39.9799443073899</v>
      </c>
    </row>
    <row r="146" spans="1:6" x14ac:dyDescent="0.2">
      <c r="A146" s="52">
        <v>272183</v>
      </c>
      <c r="B146" s="52" t="s">
        <v>187</v>
      </c>
      <c r="C146" s="52" t="s">
        <v>468</v>
      </c>
      <c r="D146" s="52">
        <v>1</v>
      </c>
      <c r="E146" s="52">
        <v>0.84512279634230902</v>
      </c>
      <c r="F146" s="52">
        <v>9.9506393762884695</v>
      </c>
    </row>
    <row r="147" spans="1:6" x14ac:dyDescent="0.2">
      <c r="A147" s="52">
        <v>272191</v>
      </c>
      <c r="B147" s="52" t="s">
        <v>278</v>
      </c>
      <c r="C147" s="52" t="s">
        <v>468</v>
      </c>
      <c r="D147" s="52">
        <v>5</v>
      </c>
      <c r="E147" s="52">
        <v>2.7083389757062002</v>
      </c>
      <c r="F147" s="52">
        <v>31.888507294605301</v>
      </c>
    </row>
    <row r="148" spans="1:6" x14ac:dyDescent="0.2">
      <c r="A148" s="52">
        <v>272205</v>
      </c>
      <c r="B148" s="52" t="s">
        <v>188</v>
      </c>
      <c r="C148" s="52" t="s">
        <v>468</v>
      </c>
      <c r="D148" s="52">
        <v>3</v>
      </c>
      <c r="E148" s="52">
        <v>2.1563187326595998</v>
      </c>
      <c r="F148" s="52">
        <v>25.388914110346899</v>
      </c>
    </row>
    <row r="149" spans="1:6" x14ac:dyDescent="0.2">
      <c r="A149" s="52">
        <v>272213</v>
      </c>
      <c r="B149" s="52" t="s">
        <v>281</v>
      </c>
      <c r="C149" s="52" t="s">
        <v>468</v>
      </c>
      <c r="D149" s="52">
        <v>1</v>
      </c>
      <c r="E149" s="52">
        <v>1.4758187104296101</v>
      </c>
      <c r="F149" s="52">
        <v>17.376575138929301</v>
      </c>
    </row>
    <row r="150" spans="1:6" x14ac:dyDescent="0.2">
      <c r="A150" s="52">
        <v>272221</v>
      </c>
      <c r="B150" s="52" t="s">
        <v>189</v>
      </c>
      <c r="C150" s="52" t="s">
        <v>468</v>
      </c>
      <c r="D150" s="52">
        <v>4</v>
      </c>
      <c r="E150" s="52">
        <v>3.65080089444622</v>
      </c>
      <c r="F150" s="52">
        <v>42.9852363378345</v>
      </c>
    </row>
    <row r="151" spans="1:6" x14ac:dyDescent="0.2">
      <c r="A151" s="52">
        <v>272230</v>
      </c>
      <c r="B151" s="52" t="s">
        <v>171</v>
      </c>
      <c r="C151" s="52" t="s">
        <v>468</v>
      </c>
      <c r="D151" s="52">
        <v>6</v>
      </c>
      <c r="E151" s="52">
        <v>5.0352044712615696</v>
      </c>
      <c r="F151" s="52">
        <v>59.285472000337798</v>
      </c>
    </row>
    <row r="152" spans="1:6" x14ac:dyDescent="0.2">
      <c r="A152">
        <v>272248</v>
      </c>
      <c r="B152" t="s">
        <v>190</v>
      </c>
      <c r="C152" t="s">
        <v>468</v>
      </c>
      <c r="D152">
        <v>2</v>
      </c>
      <c r="E152">
        <v>2.30709778633967</v>
      </c>
      <c r="F152">
        <v>27.164215871418701</v>
      </c>
    </row>
    <row r="153" spans="1:6" x14ac:dyDescent="0.2">
      <c r="A153">
        <v>272264</v>
      </c>
      <c r="B153" t="s">
        <v>192</v>
      </c>
      <c r="C153" t="s">
        <v>468</v>
      </c>
      <c r="D153">
        <v>1</v>
      </c>
      <c r="E153">
        <v>1.57400994774287</v>
      </c>
      <c r="F153">
        <v>18.5326977718112</v>
      </c>
    </row>
    <row r="154" spans="1:6" x14ac:dyDescent="0.2">
      <c r="A154">
        <v>272272</v>
      </c>
      <c r="B154" t="s">
        <v>193</v>
      </c>
      <c r="C154" t="s">
        <v>468</v>
      </c>
      <c r="D154">
        <v>9</v>
      </c>
      <c r="E154">
        <v>1.8667048304098699</v>
      </c>
      <c r="F154">
        <v>21.978943970954901</v>
      </c>
    </row>
    <row r="155" spans="1:6" x14ac:dyDescent="0.2">
      <c r="A155">
        <v>272281</v>
      </c>
      <c r="B155" t="s">
        <v>194</v>
      </c>
      <c r="C155" t="s">
        <v>468</v>
      </c>
      <c r="D155">
        <v>1</v>
      </c>
      <c r="E155">
        <v>1.6579073892932299</v>
      </c>
      <c r="F155">
        <v>19.520522486839699</v>
      </c>
    </row>
    <row r="156" spans="1:6" x14ac:dyDescent="0.2">
      <c r="A156">
        <v>272299</v>
      </c>
      <c r="B156" t="s">
        <v>195</v>
      </c>
      <c r="C156" t="s">
        <v>468</v>
      </c>
      <c r="D156">
        <v>1</v>
      </c>
      <c r="E156">
        <v>1.8176860856130099</v>
      </c>
      <c r="F156">
        <v>21.401787782217699</v>
      </c>
    </row>
    <row r="157" spans="1:6" x14ac:dyDescent="0.2">
      <c r="A157">
        <v>272302</v>
      </c>
      <c r="B157" t="s">
        <v>196</v>
      </c>
      <c r="C157" t="s">
        <v>468</v>
      </c>
      <c r="D157">
        <v>2</v>
      </c>
      <c r="E157">
        <v>2.5829448153840202</v>
      </c>
      <c r="F157">
        <v>30.412092181134401</v>
      </c>
    </row>
    <row r="158" spans="1:6" x14ac:dyDescent="0.2">
      <c r="A158">
        <v>272329</v>
      </c>
      <c r="B158" t="s">
        <v>198</v>
      </c>
      <c r="C158" t="s">
        <v>468</v>
      </c>
      <c r="D158">
        <v>1</v>
      </c>
      <c r="E158">
        <v>1.9120824489952</v>
      </c>
      <c r="F158">
        <v>22.513228834943501</v>
      </c>
    </row>
    <row r="159" spans="1:6" x14ac:dyDescent="0.2">
      <c r="A159">
        <v>273015</v>
      </c>
      <c r="B159" t="s">
        <v>646</v>
      </c>
      <c r="C159" t="s">
        <v>468</v>
      </c>
      <c r="D159">
        <v>1</v>
      </c>
      <c r="E159">
        <v>3.1348945107997102</v>
      </c>
      <c r="F159">
        <v>36.910854723932097</v>
      </c>
    </row>
    <row r="160" spans="1:6" x14ac:dyDescent="0.2">
      <c r="A160">
        <v>273228</v>
      </c>
      <c r="B160" t="s">
        <v>648</v>
      </c>
      <c r="C160" t="s">
        <v>468</v>
      </c>
      <c r="D160">
        <v>1</v>
      </c>
      <c r="E160">
        <v>10.540739959945199</v>
      </c>
      <c r="F160">
        <v>124.108712431613</v>
      </c>
    </row>
    <row r="161" spans="1:6" x14ac:dyDescent="0.2">
      <c r="A161">
        <v>273619</v>
      </c>
      <c r="B161" t="s">
        <v>638</v>
      </c>
      <c r="C161" t="s">
        <v>468</v>
      </c>
      <c r="D161">
        <v>2</v>
      </c>
      <c r="E161">
        <v>4.6345645826574602</v>
      </c>
      <c r="F161">
        <v>54.568260408708802</v>
      </c>
    </row>
    <row r="162" spans="1:6" x14ac:dyDescent="0.2">
      <c r="A162">
        <v>273660</v>
      </c>
      <c r="B162" t="s">
        <v>643</v>
      </c>
      <c r="C162" t="s">
        <v>468</v>
      </c>
      <c r="D162">
        <v>2</v>
      </c>
      <c r="E162">
        <v>13.3022946458264</v>
      </c>
      <c r="F162">
        <v>156.623791797633</v>
      </c>
    </row>
    <row r="163" spans="1:6" x14ac:dyDescent="0.2">
      <c r="A163">
        <v>273821</v>
      </c>
      <c r="B163" t="s">
        <v>650</v>
      </c>
      <c r="C163" t="s">
        <v>468</v>
      </c>
      <c r="D163">
        <v>1</v>
      </c>
      <c r="E163">
        <v>6.6019673862811104</v>
      </c>
      <c r="F163">
        <v>77.732841806213102</v>
      </c>
    </row>
    <row r="178" spans="1:6" x14ac:dyDescent="0.2">
      <c r="B178">
        <v>271004</v>
      </c>
      <c r="C178" t="s">
        <v>249</v>
      </c>
      <c r="D178">
        <v>69</v>
      </c>
      <c r="E178">
        <v>2.5254401494474998</v>
      </c>
      <c r="F178">
        <v>29.735021114462501</v>
      </c>
    </row>
    <row r="179" spans="1:6" x14ac:dyDescent="0.2">
      <c r="B179">
        <v>271403</v>
      </c>
      <c r="C179" t="s">
        <v>251</v>
      </c>
      <c r="D179">
        <v>14</v>
      </c>
      <c r="E179">
        <v>1.6945911072700399</v>
      </c>
      <c r="F179">
        <v>19.952443682373001</v>
      </c>
    </row>
    <row r="180" spans="1:6" x14ac:dyDescent="0.2">
      <c r="B180" s="52"/>
      <c r="C180" t="s">
        <v>399</v>
      </c>
      <c r="D180">
        <v>262</v>
      </c>
    </row>
    <row r="181" spans="1:6" x14ac:dyDescent="0.2">
      <c r="A181">
        <v>1</v>
      </c>
      <c r="B181" s="52">
        <v>2</v>
      </c>
      <c r="C181">
        <v>3</v>
      </c>
      <c r="D181">
        <v>4</v>
      </c>
      <c r="E181">
        <v>5</v>
      </c>
      <c r="F181">
        <v>6</v>
      </c>
    </row>
    <row r="183" spans="1:6" x14ac:dyDescent="0.2">
      <c r="A183">
        <v>270000</v>
      </c>
      <c r="B183" t="s">
        <v>313</v>
      </c>
      <c r="C183" t="s">
        <v>409</v>
      </c>
      <c r="D183">
        <v>179</v>
      </c>
      <c r="E183">
        <v>2.0339168705223298</v>
      </c>
      <c r="F183">
        <v>23.947730894859699</v>
      </c>
    </row>
  </sheetData>
  <phoneticPr fontId="17"/>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""&amp;市町村別自殺者集計表!Q7&amp;市町村別自殺者集計表!R7&amp;"年5月暫定値"</f>
        <v>令和5年5月暫定値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令和5年5月暫定値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令和5年5月暫定値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36</v>
      </c>
      <c r="E8" s="52">
        <v>2.7121892565663202</v>
      </c>
      <c r="F8" s="52">
        <v>31.933841246667999</v>
      </c>
      <c r="G8" s="52">
        <v>0</v>
      </c>
      <c r="H8" s="52">
        <v>6</v>
      </c>
      <c r="I8" s="52">
        <v>7</v>
      </c>
      <c r="J8" s="52">
        <v>4</v>
      </c>
      <c r="K8" s="52">
        <v>4</v>
      </c>
      <c r="L8" s="52">
        <v>9</v>
      </c>
      <c r="M8" s="52">
        <v>3</v>
      </c>
      <c r="N8" s="52">
        <v>3</v>
      </c>
      <c r="O8" s="52">
        <v>0</v>
      </c>
      <c r="P8" s="52">
        <v>19</v>
      </c>
      <c r="Q8" s="52">
        <v>17</v>
      </c>
      <c r="R8" s="52">
        <v>0</v>
      </c>
      <c r="S8" s="52">
        <v>19</v>
      </c>
      <c r="T8" s="52">
        <v>17</v>
      </c>
      <c r="U8" s="52">
        <v>0</v>
      </c>
      <c r="V8" s="52">
        <v>17</v>
      </c>
      <c r="W8" s="52">
        <v>0</v>
      </c>
      <c r="X8" s="52">
        <v>3</v>
      </c>
      <c r="Y8" s="52">
        <v>13</v>
      </c>
      <c r="Z8" s="52">
        <v>1</v>
      </c>
      <c r="AA8" s="52">
        <v>0</v>
      </c>
      <c r="AB8" s="52">
        <v>24</v>
      </c>
      <c r="AC8" s="52">
        <v>3</v>
      </c>
      <c r="AD8" s="52">
        <v>1</v>
      </c>
      <c r="AE8" s="52">
        <v>1</v>
      </c>
      <c r="AF8" s="52">
        <v>0</v>
      </c>
      <c r="AG8" s="52">
        <v>7</v>
      </c>
      <c r="AH8" s="52">
        <v>0</v>
      </c>
      <c r="AI8" s="52">
        <v>19</v>
      </c>
      <c r="AJ8" s="52">
        <v>2</v>
      </c>
      <c r="AK8" s="52">
        <v>4</v>
      </c>
      <c r="AL8" s="52">
        <v>11</v>
      </c>
      <c r="AM8" s="52">
        <v>0</v>
      </c>
      <c r="AN8" s="52">
        <v>0</v>
      </c>
      <c r="AO8" s="52">
        <v>0</v>
      </c>
      <c r="AP8" s="52">
        <v>1</v>
      </c>
      <c r="AQ8" s="52">
        <v>3</v>
      </c>
      <c r="AR8" s="52">
        <v>6</v>
      </c>
      <c r="AS8" s="52">
        <v>2</v>
      </c>
      <c r="AT8" s="52">
        <v>5</v>
      </c>
      <c r="AU8" s="52">
        <v>3</v>
      </c>
      <c r="AV8" s="52">
        <v>2</v>
      </c>
      <c r="AW8" s="52">
        <v>5</v>
      </c>
      <c r="AX8" s="52">
        <v>1</v>
      </c>
      <c r="AY8" s="52">
        <v>1</v>
      </c>
      <c r="AZ8" s="52">
        <v>2</v>
      </c>
      <c r="BA8" s="52">
        <v>3</v>
      </c>
      <c r="BB8" s="52">
        <v>2</v>
      </c>
      <c r="BC8" s="52">
        <v>2</v>
      </c>
      <c r="BD8" s="52">
        <v>6</v>
      </c>
      <c r="BE8" s="52">
        <v>5</v>
      </c>
      <c r="BF8" s="52">
        <v>7</v>
      </c>
      <c r="BG8" s="52">
        <v>8</v>
      </c>
      <c r="BH8" s="52">
        <v>4</v>
      </c>
      <c r="BI8" s="52">
        <v>4</v>
      </c>
      <c r="BJ8" s="52">
        <v>0</v>
      </c>
      <c r="BK8" s="52">
        <v>7</v>
      </c>
      <c r="BL8" s="52">
        <v>28</v>
      </c>
      <c r="BM8" s="52">
        <v>13</v>
      </c>
      <c r="BN8" s="52">
        <v>6</v>
      </c>
      <c r="BO8" s="52">
        <v>0</v>
      </c>
      <c r="BP8" s="52">
        <v>0</v>
      </c>
      <c r="BQ8" s="52">
        <v>3</v>
      </c>
      <c r="BR8" s="52">
        <v>0</v>
      </c>
      <c r="BS8" s="52">
        <v>4</v>
      </c>
      <c r="BT8" s="52">
        <v>32</v>
      </c>
      <c r="BU8" s="52">
        <v>0</v>
      </c>
      <c r="BV8" s="52">
        <v>0</v>
      </c>
    </row>
    <row r="9" spans="1:74" s="52" customFormat="1" x14ac:dyDescent="0.2">
      <c r="A9" s="52">
        <v>271039</v>
      </c>
      <c r="B9" s="52" t="s">
        <v>468</v>
      </c>
      <c r="C9" s="52" t="s">
        <v>613</v>
      </c>
      <c r="D9" s="52">
        <v>1</v>
      </c>
      <c r="E9" s="52">
        <v>2.6617690116851702</v>
      </c>
      <c r="F9" s="52">
        <v>31.340183524680199</v>
      </c>
      <c r="G9" s="52">
        <v>0</v>
      </c>
      <c r="H9" s="52">
        <v>0</v>
      </c>
      <c r="I9" s="52">
        <v>0</v>
      </c>
      <c r="J9" s="52">
        <v>1</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0</v>
      </c>
      <c r="AW9" s="52">
        <v>0</v>
      </c>
      <c r="AX9" s="52">
        <v>0</v>
      </c>
      <c r="AY9" s="52">
        <v>0</v>
      </c>
      <c r="AZ9" s="52">
        <v>0</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468</v>
      </c>
      <c r="C10" s="52" t="s">
        <v>614</v>
      </c>
      <c r="D10" s="52">
        <v>4</v>
      </c>
      <c r="E10" s="52">
        <v>12.509773260359699</v>
      </c>
      <c r="F10" s="52">
        <v>147.29249161391201</v>
      </c>
      <c r="G10" s="52">
        <v>0</v>
      </c>
      <c r="H10" s="52">
        <v>0</v>
      </c>
      <c r="I10" s="52">
        <v>1</v>
      </c>
      <c r="J10" s="52">
        <v>0</v>
      </c>
      <c r="K10" s="52">
        <v>1</v>
      </c>
      <c r="L10" s="52">
        <v>2</v>
      </c>
      <c r="M10" s="52">
        <v>0</v>
      </c>
      <c r="N10" s="52">
        <v>0</v>
      </c>
      <c r="O10" s="52">
        <v>0</v>
      </c>
      <c r="P10" s="52">
        <v>2</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1</v>
      </c>
      <c r="AR10" s="52">
        <v>0</v>
      </c>
      <c r="AS10" s="52">
        <v>0</v>
      </c>
      <c r="AT10" s="52">
        <v>1</v>
      </c>
      <c r="AU10" s="52">
        <v>0</v>
      </c>
      <c r="AV10" s="52">
        <v>0</v>
      </c>
      <c r="AW10" s="52">
        <v>1</v>
      </c>
      <c r="AX10" s="52">
        <v>0</v>
      </c>
      <c r="AY10" s="52">
        <v>0</v>
      </c>
      <c r="AZ10" s="52">
        <v>0</v>
      </c>
      <c r="BA10" s="52">
        <v>0</v>
      </c>
      <c r="BB10" s="52">
        <v>1</v>
      </c>
      <c r="BC10" s="52">
        <v>0</v>
      </c>
      <c r="BD10" s="52">
        <v>1</v>
      </c>
      <c r="BE10" s="52">
        <v>0</v>
      </c>
      <c r="BF10" s="52">
        <v>2</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468</v>
      </c>
      <c r="C11" s="52" t="s">
        <v>615</v>
      </c>
      <c r="D11" s="52">
        <v>2</v>
      </c>
      <c r="E11" s="52">
        <v>4.0152579803252397</v>
      </c>
      <c r="F11" s="52">
        <v>47.276424607055198</v>
      </c>
      <c r="G11" s="52">
        <v>0</v>
      </c>
      <c r="H11" s="52">
        <v>1</v>
      </c>
      <c r="I11" s="52">
        <v>1</v>
      </c>
      <c r="J11" s="52">
        <v>0</v>
      </c>
      <c r="K11" s="52">
        <v>0</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1</v>
      </c>
      <c r="AU11" s="52">
        <v>0</v>
      </c>
      <c r="AV11" s="52">
        <v>0</v>
      </c>
      <c r="AW11" s="52">
        <v>1</v>
      </c>
      <c r="AX11" s="52">
        <v>0</v>
      </c>
      <c r="AY11" s="52">
        <v>0</v>
      </c>
      <c r="AZ11" s="52">
        <v>0</v>
      </c>
      <c r="BA11" s="52">
        <v>0</v>
      </c>
      <c r="BB11" s="52">
        <v>0</v>
      </c>
      <c r="BC11" s="52">
        <v>1</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271098</v>
      </c>
      <c r="B12" s="52" t="s">
        <v>468</v>
      </c>
      <c r="C12" s="52" t="s">
        <v>644</v>
      </c>
      <c r="D12" s="52">
        <v>1</v>
      </c>
      <c r="E12" s="52">
        <v>2.6614148081119899</v>
      </c>
      <c r="F12" s="52">
        <v>31.3360130632541</v>
      </c>
      <c r="G12" s="52">
        <v>0</v>
      </c>
      <c r="H12" s="52">
        <v>0</v>
      </c>
      <c r="I12" s="52">
        <v>1</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1</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468</v>
      </c>
      <c r="C13" s="52" t="s">
        <v>619</v>
      </c>
      <c r="D13" s="52">
        <v>2</v>
      </c>
      <c r="E13" s="52">
        <v>4.1695332207559401</v>
      </c>
      <c r="F13" s="52">
        <v>49.092891147610203</v>
      </c>
      <c r="G13" s="52">
        <v>0</v>
      </c>
      <c r="H13" s="52">
        <v>0</v>
      </c>
      <c r="I13" s="52">
        <v>1</v>
      </c>
      <c r="J13" s="52">
        <v>0</v>
      </c>
      <c r="K13" s="52">
        <v>1</v>
      </c>
      <c r="L13" s="52">
        <v>0</v>
      </c>
      <c r="M13" s="52">
        <v>0</v>
      </c>
      <c r="N13" s="52">
        <v>0</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1</v>
      </c>
      <c r="AQ13" s="52">
        <v>0</v>
      </c>
      <c r="AR13" s="52">
        <v>0</v>
      </c>
      <c r="AS13" s="52">
        <v>0</v>
      </c>
      <c r="AT13" s="52">
        <v>0</v>
      </c>
      <c r="AU13" s="52">
        <v>0</v>
      </c>
      <c r="AV13" s="52">
        <v>0</v>
      </c>
      <c r="AW13" s="52">
        <v>0</v>
      </c>
      <c r="AX13" s="52">
        <v>0</v>
      </c>
      <c r="AY13" s="52">
        <v>0</v>
      </c>
      <c r="AZ13" s="52">
        <v>0</v>
      </c>
      <c r="BA13" s="52">
        <v>1</v>
      </c>
      <c r="BB13" s="52">
        <v>0</v>
      </c>
      <c r="BC13" s="52">
        <v>0</v>
      </c>
      <c r="BD13" s="52">
        <v>0</v>
      </c>
      <c r="BE13" s="52">
        <v>1</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468</v>
      </c>
      <c r="C14" s="52" t="s">
        <v>620</v>
      </c>
      <c r="D14" s="52">
        <v>4</v>
      </c>
      <c r="E14" s="52">
        <v>4.7302011518039802</v>
      </c>
      <c r="F14" s="52">
        <v>55.6943038841437</v>
      </c>
      <c r="G14" s="52">
        <v>0</v>
      </c>
      <c r="H14" s="52">
        <v>1</v>
      </c>
      <c r="I14" s="52">
        <v>0</v>
      </c>
      <c r="J14" s="52">
        <v>1</v>
      </c>
      <c r="K14" s="52">
        <v>1</v>
      </c>
      <c r="L14" s="52">
        <v>1</v>
      </c>
      <c r="M14" s="52">
        <v>0</v>
      </c>
      <c r="N14" s="52">
        <v>0</v>
      </c>
      <c r="O14" s="52">
        <v>0</v>
      </c>
      <c r="P14" s="52">
        <v>2</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1</v>
      </c>
      <c r="AS14" s="52">
        <v>1</v>
      </c>
      <c r="AT14" s="52">
        <v>1</v>
      </c>
      <c r="AU14" s="52">
        <v>0</v>
      </c>
      <c r="AV14" s="52">
        <v>0</v>
      </c>
      <c r="AW14" s="52">
        <v>1</v>
      </c>
      <c r="AX14" s="52">
        <v>0</v>
      </c>
      <c r="AY14" s="52">
        <v>0</v>
      </c>
      <c r="AZ14" s="52">
        <v>0</v>
      </c>
      <c r="BA14" s="52">
        <v>0</v>
      </c>
      <c r="BB14" s="52">
        <v>0</v>
      </c>
      <c r="BC14" s="52">
        <v>0</v>
      </c>
      <c r="BD14" s="52">
        <v>2</v>
      </c>
      <c r="BE14" s="52">
        <v>1</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271179</v>
      </c>
      <c r="B15" s="52" t="s">
        <v>468</v>
      </c>
      <c r="C15" s="52" t="s">
        <v>623</v>
      </c>
      <c r="D15" s="52">
        <v>2</v>
      </c>
      <c r="E15" s="52">
        <v>4.6757375976060196</v>
      </c>
      <c r="F15" s="52">
        <v>55.053039455683802</v>
      </c>
      <c r="G15" s="52">
        <v>0</v>
      </c>
      <c r="H15" s="52">
        <v>0</v>
      </c>
      <c r="I15" s="52">
        <v>0</v>
      </c>
      <c r="J15" s="52">
        <v>0</v>
      </c>
      <c r="K15" s="52">
        <v>1</v>
      </c>
      <c r="L15" s="52">
        <v>0</v>
      </c>
      <c r="M15" s="52">
        <v>1</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1</v>
      </c>
      <c r="AS15" s="52">
        <v>0</v>
      </c>
      <c r="AT15" s="52">
        <v>0</v>
      </c>
      <c r="AU15" s="52">
        <v>0</v>
      </c>
      <c r="AV15" s="52">
        <v>1</v>
      </c>
      <c r="AW15" s="52">
        <v>0</v>
      </c>
      <c r="AX15" s="52">
        <v>0</v>
      </c>
      <c r="AY15" s="52">
        <v>0</v>
      </c>
      <c r="AZ15" s="52">
        <v>0</v>
      </c>
      <c r="BA15" s="52">
        <v>0</v>
      </c>
      <c r="BB15" s="52">
        <v>0</v>
      </c>
      <c r="BC15" s="52">
        <v>0</v>
      </c>
      <c r="BD15" s="52">
        <v>0</v>
      </c>
      <c r="BE15" s="52">
        <v>0</v>
      </c>
      <c r="BF15" s="52">
        <v>0</v>
      </c>
      <c r="BG15" s="52">
        <v>1</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271209</v>
      </c>
      <c r="B16" s="52" t="s">
        <v>468</v>
      </c>
      <c r="C16" s="52" t="s">
        <v>625</v>
      </c>
      <c r="D16" s="52">
        <v>1</v>
      </c>
      <c r="E16" s="52">
        <v>1.4110940211946299</v>
      </c>
      <c r="F16" s="52">
        <v>16.614494120517399</v>
      </c>
      <c r="G16" s="52">
        <v>0</v>
      </c>
      <c r="H16" s="52">
        <v>0</v>
      </c>
      <c r="I16" s="52">
        <v>0</v>
      </c>
      <c r="J16" s="52">
        <v>1</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1</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271217</v>
      </c>
      <c r="B17" s="52" t="s">
        <v>468</v>
      </c>
      <c r="C17" s="52" t="s">
        <v>626</v>
      </c>
      <c r="D17" s="52">
        <v>2</v>
      </c>
      <c r="E17" s="52">
        <v>3.1970331532338001</v>
      </c>
      <c r="F17" s="52">
        <v>37.642487126784999</v>
      </c>
      <c r="G17" s="52">
        <v>0</v>
      </c>
      <c r="H17" s="52">
        <v>1</v>
      </c>
      <c r="I17" s="52">
        <v>0</v>
      </c>
      <c r="J17" s="52">
        <v>0</v>
      </c>
      <c r="K17" s="52">
        <v>0</v>
      </c>
      <c r="L17" s="52">
        <v>1</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1</v>
      </c>
      <c r="AY17" s="52">
        <v>1</v>
      </c>
      <c r="AZ17" s="52">
        <v>0</v>
      </c>
      <c r="BA17" s="52">
        <v>0</v>
      </c>
      <c r="BB17" s="52">
        <v>0</v>
      </c>
      <c r="BC17" s="52">
        <v>0</v>
      </c>
      <c r="BD17" s="52">
        <v>0</v>
      </c>
      <c r="BE17" s="52">
        <v>1</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271225</v>
      </c>
      <c r="B18" s="52" t="s">
        <v>468</v>
      </c>
      <c r="C18" s="52" t="s">
        <v>627</v>
      </c>
      <c r="D18" s="52">
        <v>5</v>
      </c>
      <c r="E18" s="52">
        <v>8.2391325841215401</v>
      </c>
      <c r="F18" s="52">
        <v>97.009141716269795</v>
      </c>
      <c r="G18" s="52">
        <v>0</v>
      </c>
      <c r="H18" s="52">
        <v>1</v>
      </c>
      <c r="I18" s="52">
        <v>0</v>
      </c>
      <c r="J18" s="52">
        <v>1</v>
      </c>
      <c r="K18" s="52">
        <v>0</v>
      </c>
      <c r="L18" s="52">
        <v>2</v>
      </c>
      <c r="M18" s="52">
        <v>0</v>
      </c>
      <c r="N18" s="52">
        <v>1</v>
      </c>
      <c r="O18" s="52">
        <v>0</v>
      </c>
      <c r="P18" s="52">
        <v>1</v>
      </c>
      <c r="Q18" s="52">
        <v>4</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1</v>
      </c>
      <c r="AR18" s="52">
        <v>1</v>
      </c>
      <c r="AS18" s="52">
        <v>0</v>
      </c>
      <c r="AT18" s="52">
        <v>1</v>
      </c>
      <c r="AU18" s="52">
        <v>0</v>
      </c>
      <c r="AV18" s="52">
        <v>1</v>
      </c>
      <c r="AW18" s="52">
        <v>1</v>
      </c>
      <c r="AX18" s="52">
        <v>0</v>
      </c>
      <c r="AY18" s="52">
        <v>0</v>
      </c>
      <c r="AZ18" s="52">
        <v>0</v>
      </c>
      <c r="BA18" s="52">
        <v>0</v>
      </c>
      <c r="BB18" s="52">
        <v>0</v>
      </c>
      <c r="BC18" s="52">
        <v>0</v>
      </c>
      <c r="BD18" s="52">
        <v>0</v>
      </c>
      <c r="BE18" s="52">
        <v>1</v>
      </c>
      <c r="BF18" s="52">
        <v>1</v>
      </c>
      <c r="BG18" s="52">
        <v>1</v>
      </c>
      <c r="BH18" s="52">
        <v>0</v>
      </c>
      <c r="BI18" s="52">
        <v>2</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271233</v>
      </c>
      <c r="B19" s="52" t="s">
        <v>468</v>
      </c>
      <c r="C19" s="52" t="s">
        <v>628</v>
      </c>
      <c r="D19" s="52">
        <v>2</v>
      </c>
      <c r="E19" s="52">
        <v>2.2189431173931902</v>
      </c>
      <c r="F19" s="52">
        <v>26.126265737048801</v>
      </c>
      <c r="G19" s="52">
        <v>0</v>
      </c>
      <c r="H19" s="52">
        <v>0</v>
      </c>
      <c r="I19" s="52">
        <v>1</v>
      </c>
      <c r="J19" s="52">
        <v>0</v>
      </c>
      <c r="K19" s="52">
        <v>0</v>
      </c>
      <c r="L19" s="52">
        <v>1</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1</v>
      </c>
      <c r="AV19" s="52">
        <v>0</v>
      </c>
      <c r="AW19" s="52">
        <v>0</v>
      </c>
      <c r="AX19" s="52">
        <v>0</v>
      </c>
      <c r="AY19" s="52">
        <v>0</v>
      </c>
      <c r="AZ19" s="52">
        <v>0</v>
      </c>
      <c r="BA19" s="52">
        <v>0</v>
      </c>
      <c r="BB19" s="52">
        <v>0</v>
      </c>
      <c r="BC19" s="52">
        <v>0</v>
      </c>
      <c r="BD19" s="52">
        <v>1</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271241</v>
      </c>
      <c r="B20" s="52" t="s">
        <v>468</v>
      </c>
      <c r="C20" s="52" t="s">
        <v>645</v>
      </c>
      <c r="D20" s="52">
        <v>2</v>
      </c>
      <c r="E20" s="52">
        <v>3.7498828161619899</v>
      </c>
      <c r="F20" s="52">
        <v>44.151846061262198</v>
      </c>
      <c r="G20" s="52">
        <v>0</v>
      </c>
      <c r="H20" s="52">
        <v>0</v>
      </c>
      <c r="I20" s="52">
        <v>0</v>
      </c>
      <c r="J20" s="52">
        <v>0</v>
      </c>
      <c r="K20" s="52">
        <v>0</v>
      </c>
      <c r="L20" s="52">
        <v>1</v>
      </c>
      <c r="M20" s="52">
        <v>0</v>
      </c>
      <c r="N20" s="52">
        <v>1</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1</v>
      </c>
      <c r="AV20" s="52">
        <v>0</v>
      </c>
      <c r="AW20" s="52">
        <v>0</v>
      </c>
      <c r="AX20" s="52">
        <v>0</v>
      </c>
      <c r="AY20" s="52">
        <v>0</v>
      </c>
      <c r="AZ20" s="52">
        <v>0</v>
      </c>
      <c r="BA20" s="52">
        <v>0</v>
      </c>
      <c r="BB20" s="52">
        <v>0</v>
      </c>
      <c r="BC20" s="52">
        <v>0</v>
      </c>
      <c r="BD20" s="52">
        <v>0</v>
      </c>
      <c r="BE20" s="52">
        <v>0</v>
      </c>
      <c r="BF20" s="52">
        <v>1</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271250</v>
      </c>
      <c r="B21" s="52" t="s">
        <v>468</v>
      </c>
      <c r="C21" s="52" t="s">
        <v>629</v>
      </c>
      <c r="D21" s="52">
        <v>3</v>
      </c>
      <c r="E21" s="52">
        <v>5.2602970314390403</v>
      </c>
      <c r="F21" s="52">
        <v>61.935755370169403</v>
      </c>
      <c r="G21" s="52">
        <v>0</v>
      </c>
      <c r="H21" s="52">
        <v>0</v>
      </c>
      <c r="I21" s="52">
        <v>0</v>
      </c>
      <c r="J21" s="52">
        <v>0</v>
      </c>
      <c r="K21" s="52">
        <v>0</v>
      </c>
      <c r="L21" s="52">
        <v>0</v>
      </c>
      <c r="M21" s="52">
        <v>2</v>
      </c>
      <c r="N21" s="52">
        <v>1</v>
      </c>
      <c r="O21" s="52">
        <v>0</v>
      </c>
      <c r="P21" s="52">
        <v>1</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1</v>
      </c>
      <c r="AS21" s="52">
        <v>0</v>
      </c>
      <c r="AT21" s="52">
        <v>1</v>
      </c>
      <c r="AU21" s="52">
        <v>1</v>
      </c>
      <c r="AV21" s="52">
        <v>0</v>
      </c>
      <c r="AW21" s="52">
        <v>0</v>
      </c>
      <c r="AX21" s="52">
        <v>0</v>
      </c>
      <c r="AY21" s="52">
        <v>0</v>
      </c>
      <c r="AZ21" s="52">
        <v>0</v>
      </c>
      <c r="BA21" s="52">
        <v>0</v>
      </c>
      <c r="BB21" s="52">
        <v>0</v>
      </c>
      <c r="BC21" s="52">
        <v>0</v>
      </c>
      <c r="BD21" s="52">
        <v>0</v>
      </c>
      <c r="BE21" s="52">
        <v>1</v>
      </c>
      <c r="BF21" s="52">
        <v>0</v>
      </c>
      <c r="BG21" s="52">
        <v>2</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271268</v>
      </c>
      <c r="B22" s="52" t="s">
        <v>468</v>
      </c>
      <c r="C22" s="52" t="s">
        <v>630</v>
      </c>
      <c r="D22" s="52">
        <v>1</v>
      </c>
      <c r="E22" s="52">
        <v>1.10673336579751</v>
      </c>
      <c r="F22" s="52">
        <v>13.0308928553578</v>
      </c>
      <c r="G22" s="52">
        <v>0</v>
      </c>
      <c r="H22" s="52">
        <v>1</v>
      </c>
      <c r="I22" s="52">
        <v>0</v>
      </c>
      <c r="J22" s="52">
        <v>0</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1</v>
      </c>
      <c r="BA22" s="52">
        <v>0</v>
      </c>
      <c r="BB22" s="52">
        <v>0</v>
      </c>
      <c r="BC22" s="52">
        <v>0</v>
      </c>
      <c r="BD22" s="52">
        <v>1</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271276</v>
      </c>
      <c r="B23" s="52" t="s">
        <v>468</v>
      </c>
      <c r="C23" s="52" t="s">
        <v>641</v>
      </c>
      <c r="D23" s="52">
        <v>3</v>
      </c>
      <c r="E23" s="52">
        <v>4.5245456602066199</v>
      </c>
      <c r="F23" s="52">
        <v>53.272876321787599</v>
      </c>
      <c r="G23" s="52">
        <v>0</v>
      </c>
      <c r="H23" s="52">
        <v>1</v>
      </c>
      <c r="I23" s="52">
        <v>1</v>
      </c>
      <c r="J23" s="52">
        <v>0</v>
      </c>
      <c r="K23" s="52">
        <v>0</v>
      </c>
      <c r="L23" s="52">
        <v>1</v>
      </c>
      <c r="M23" s="52">
        <v>0</v>
      </c>
      <c r="N23" s="52">
        <v>0</v>
      </c>
      <c r="O23" s="52">
        <v>0</v>
      </c>
      <c r="P23" s="52">
        <v>1</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1</v>
      </c>
      <c r="AT23" s="52">
        <v>0</v>
      </c>
      <c r="AU23" s="52">
        <v>0</v>
      </c>
      <c r="AV23" s="52">
        <v>0</v>
      </c>
      <c r="AW23" s="52">
        <v>0</v>
      </c>
      <c r="AX23" s="52">
        <v>0</v>
      </c>
      <c r="AY23" s="52">
        <v>0</v>
      </c>
      <c r="AZ23" s="52">
        <v>1</v>
      </c>
      <c r="BA23" s="52">
        <v>1</v>
      </c>
      <c r="BB23" s="52">
        <v>0</v>
      </c>
      <c r="BC23" s="52">
        <v>1</v>
      </c>
      <c r="BD23" s="52">
        <v>0</v>
      </c>
      <c r="BE23" s="52">
        <v>0</v>
      </c>
      <c r="BF23" s="52">
        <v>1</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271284</v>
      </c>
      <c r="B24" s="52" t="s">
        <v>468</v>
      </c>
      <c r="C24" s="52" t="s">
        <v>631</v>
      </c>
      <c r="D24" s="52">
        <v>1</v>
      </c>
      <c r="E24" s="52">
        <v>1.90023752969121</v>
      </c>
      <c r="F24" s="52">
        <v>22.373764462493298</v>
      </c>
      <c r="G24" s="52">
        <v>0</v>
      </c>
      <c r="H24" s="52">
        <v>0</v>
      </c>
      <c r="I24" s="52">
        <v>1</v>
      </c>
      <c r="J24" s="52">
        <v>0</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1</v>
      </c>
      <c r="AX24" s="52">
        <v>0</v>
      </c>
      <c r="AY24" s="52">
        <v>0</v>
      </c>
      <c r="AZ24" s="52">
        <v>0</v>
      </c>
      <c r="BA24" s="52">
        <v>0</v>
      </c>
      <c r="BB24" s="52">
        <v>0</v>
      </c>
      <c r="BC24" s="52">
        <v>0</v>
      </c>
      <c r="BD24" s="52">
        <v>0</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271403</v>
      </c>
      <c r="B25" s="52" t="s">
        <v>173</v>
      </c>
      <c r="C25" s="52" t="s">
        <v>468</v>
      </c>
      <c r="D25" s="52">
        <v>9</v>
      </c>
      <c r="E25" s="52">
        <v>2.2878059940517002</v>
      </c>
      <c r="F25" s="52">
        <v>26.937070575124899</v>
      </c>
      <c r="G25" s="52">
        <v>0</v>
      </c>
      <c r="H25" s="52">
        <v>0</v>
      </c>
      <c r="I25" s="52">
        <v>3</v>
      </c>
      <c r="J25" s="52">
        <v>0</v>
      </c>
      <c r="K25" s="52">
        <v>2</v>
      </c>
      <c r="L25" s="52">
        <v>0</v>
      </c>
      <c r="M25" s="52">
        <v>3</v>
      </c>
      <c r="N25" s="52">
        <v>1</v>
      </c>
      <c r="O25" s="52">
        <v>0</v>
      </c>
      <c r="P25" s="52">
        <v>6</v>
      </c>
      <c r="Q25" s="52">
        <v>3</v>
      </c>
      <c r="R25" s="52">
        <v>0</v>
      </c>
      <c r="S25" s="52">
        <v>4</v>
      </c>
      <c r="T25" s="52">
        <v>5</v>
      </c>
      <c r="U25" s="52">
        <v>0</v>
      </c>
      <c r="V25" s="52">
        <v>5</v>
      </c>
      <c r="W25" s="52">
        <v>0</v>
      </c>
      <c r="X25" s="52">
        <v>0</v>
      </c>
      <c r="Y25" s="52">
        <v>4</v>
      </c>
      <c r="Z25" s="52">
        <v>1</v>
      </c>
      <c r="AA25" s="52">
        <v>0</v>
      </c>
      <c r="AB25" s="52">
        <v>6</v>
      </c>
      <c r="AC25" s="52">
        <v>0</v>
      </c>
      <c r="AD25" s="52">
        <v>2</v>
      </c>
      <c r="AE25" s="52">
        <v>1</v>
      </c>
      <c r="AF25" s="52">
        <v>0</v>
      </c>
      <c r="AG25" s="52">
        <v>0</v>
      </c>
      <c r="AH25" s="52">
        <v>0</v>
      </c>
      <c r="AI25" s="52">
        <v>7</v>
      </c>
      <c r="AJ25" s="52">
        <v>0</v>
      </c>
      <c r="AK25" s="52">
        <v>1</v>
      </c>
      <c r="AL25" s="52">
        <v>1</v>
      </c>
      <c r="AM25" s="52">
        <v>0</v>
      </c>
      <c r="AN25" s="52">
        <v>0</v>
      </c>
      <c r="AO25" s="52">
        <v>0</v>
      </c>
      <c r="AP25" s="52">
        <v>0</v>
      </c>
      <c r="AQ25" s="52">
        <v>0</v>
      </c>
      <c r="AR25" s="52">
        <v>0</v>
      </c>
      <c r="AS25" s="52">
        <v>2</v>
      </c>
      <c r="AT25" s="52">
        <v>1</v>
      </c>
      <c r="AU25" s="52">
        <v>0</v>
      </c>
      <c r="AV25" s="52">
        <v>1</v>
      </c>
      <c r="AW25" s="52">
        <v>2</v>
      </c>
      <c r="AX25" s="52">
        <v>0</v>
      </c>
      <c r="AY25" s="52">
        <v>0</v>
      </c>
      <c r="AZ25" s="52">
        <v>2</v>
      </c>
      <c r="BA25" s="52">
        <v>0</v>
      </c>
      <c r="BB25" s="52">
        <v>1</v>
      </c>
      <c r="BC25" s="52">
        <v>2</v>
      </c>
      <c r="BD25" s="52">
        <v>2</v>
      </c>
      <c r="BE25" s="52">
        <v>1</v>
      </c>
      <c r="BF25" s="52">
        <v>3</v>
      </c>
      <c r="BG25" s="52">
        <v>0</v>
      </c>
      <c r="BH25" s="52">
        <v>1</v>
      </c>
      <c r="BI25" s="52">
        <v>0</v>
      </c>
      <c r="BJ25" s="52">
        <v>0</v>
      </c>
      <c r="BK25" s="52">
        <v>4</v>
      </c>
      <c r="BL25" s="52">
        <v>10</v>
      </c>
      <c r="BM25" s="52">
        <v>4</v>
      </c>
      <c r="BN25" s="52">
        <v>1</v>
      </c>
      <c r="BO25" s="52">
        <v>0</v>
      </c>
      <c r="BP25" s="52">
        <v>0</v>
      </c>
      <c r="BQ25" s="52">
        <v>0</v>
      </c>
      <c r="BR25" s="52">
        <v>0</v>
      </c>
      <c r="BS25" s="52">
        <v>1</v>
      </c>
      <c r="BT25" s="52">
        <v>8</v>
      </c>
      <c r="BU25" s="52">
        <v>0</v>
      </c>
      <c r="BV25" s="52">
        <v>0</v>
      </c>
    </row>
    <row r="26" spans="1:74" s="52" customFormat="1" x14ac:dyDescent="0.2">
      <c r="A26" s="52">
        <v>271411</v>
      </c>
      <c r="B26" s="52" t="s">
        <v>468</v>
      </c>
      <c r="C26" s="52" t="s">
        <v>632</v>
      </c>
      <c r="D26" s="52">
        <v>1</v>
      </c>
      <c r="E26" s="52">
        <v>1.38761690672439</v>
      </c>
      <c r="F26" s="52">
        <v>16.3380700307872</v>
      </c>
      <c r="G26" s="52">
        <v>0</v>
      </c>
      <c r="H26" s="52">
        <v>0</v>
      </c>
      <c r="I26" s="52">
        <v>0</v>
      </c>
      <c r="J26" s="52">
        <v>0</v>
      </c>
      <c r="K26" s="52">
        <v>0</v>
      </c>
      <c r="L26" s="52">
        <v>0</v>
      </c>
      <c r="M26" s="52">
        <v>0</v>
      </c>
      <c r="N26" s="52">
        <v>1</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1</v>
      </c>
      <c r="AT26" s="52">
        <v>0</v>
      </c>
      <c r="AU26" s="52">
        <v>0</v>
      </c>
      <c r="AV26" s="52">
        <v>0</v>
      </c>
      <c r="AW26" s="52">
        <v>0</v>
      </c>
      <c r="AX26" s="52">
        <v>0</v>
      </c>
      <c r="AY26" s="52">
        <v>0</v>
      </c>
      <c r="AZ26" s="52">
        <v>0</v>
      </c>
      <c r="BA26" s="52">
        <v>0</v>
      </c>
      <c r="BB26" s="52">
        <v>0</v>
      </c>
      <c r="BC26" s="52">
        <v>1</v>
      </c>
      <c r="BD26" s="52">
        <v>0</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271420</v>
      </c>
      <c r="B27" s="52" t="s">
        <v>468</v>
      </c>
      <c r="C27" s="52" t="s">
        <v>642</v>
      </c>
      <c r="D27" s="52">
        <v>1</v>
      </c>
      <c r="E27" s="52">
        <v>1.7151776066411699</v>
      </c>
      <c r="F27" s="52">
        <v>20.1948331104525</v>
      </c>
      <c r="G27" s="52">
        <v>0</v>
      </c>
      <c r="H27" s="52">
        <v>0</v>
      </c>
      <c r="I27" s="52">
        <v>0</v>
      </c>
      <c r="J27" s="52">
        <v>0</v>
      </c>
      <c r="K27" s="52">
        <v>0</v>
      </c>
      <c r="L27" s="52">
        <v>0</v>
      </c>
      <c r="M27" s="52">
        <v>1</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1</v>
      </c>
      <c r="AW27" s="52">
        <v>0</v>
      </c>
      <c r="AX27" s="52">
        <v>0</v>
      </c>
      <c r="AY27" s="52">
        <v>0</v>
      </c>
      <c r="AZ27" s="52">
        <v>0</v>
      </c>
      <c r="BA27" s="52">
        <v>0</v>
      </c>
      <c r="BB27" s="52">
        <v>0</v>
      </c>
      <c r="BC27" s="52">
        <v>0</v>
      </c>
      <c r="BD27" s="52">
        <v>1</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271438</v>
      </c>
      <c r="B28" s="52" t="s">
        <v>468</v>
      </c>
      <c r="C28" s="52" t="s">
        <v>633</v>
      </c>
      <c r="D28" s="52">
        <v>3</v>
      </c>
      <c r="E28" s="52">
        <v>7.3008688033876004</v>
      </c>
      <c r="F28" s="52">
        <v>85.961842362466996</v>
      </c>
      <c r="G28" s="52">
        <v>0</v>
      </c>
      <c r="H28" s="52">
        <v>0</v>
      </c>
      <c r="I28" s="52">
        <v>1</v>
      </c>
      <c r="J28" s="52">
        <v>0</v>
      </c>
      <c r="K28" s="52">
        <v>0</v>
      </c>
      <c r="L28" s="52">
        <v>0</v>
      </c>
      <c r="M28" s="52">
        <v>2</v>
      </c>
      <c r="N28" s="52">
        <v>0</v>
      </c>
      <c r="O28" s="52">
        <v>0</v>
      </c>
      <c r="P28" s="52">
        <v>2</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1</v>
      </c>
      <c r="AT28" s="52">
        <v>0</v>
      </c>
      <c r="AU28" s="52">
        <v>0</v>
      </c>
      <c r="AV28" s="52">
        <v>0</v>
      </c>
      <c r="AW28" s="52">
        <v>1</v>
      </c>
      <c r="AX28" s="52">
        <v>0</v>
      </c>
      <c r="AY28" s="52">
        <v>0</v>
      </c>
      <c r="AZ28" s="52">
        <v>1</v>
      </c>
      <c r="BA28" s="52">
        <v>0</v>
      </c>
      <c r="BB28" s="52">
        <v>0</v>
      </c>
      <c r="BC28" s="52">
        <v>0</v>
      </c>
      <c r="BD28" s="52">
        <v>0</v>
      </c>
      <c r="BE28" s="52">
        <v>1</v>
      </c>
      <c r="BF28" s="52">
        <v>1</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271446</v>
      </c>
      <c r="B29" s="52" t="s">
        <v>468</v>
      </c>
      <c r="C29" s="52" t="s">
        <v>634</v>
      </c>
      <c r="D29" s="52">
        <v>1</v>
      </c>
      <c r="E29" s="52">
        <v>1.5239488562763801</v>
      </c>
      <c r="F29" s="52">
        <v>17.943268791641302</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1</v>
      </c>
      <c r="BA29" s="52">
        <v>0</v>
      </c>
      <c r="BB29" s="52">
        <v>0</v>
      </c>
      <c r="BC29" s="52">
        <v>0</v>
      </c>
      <c r="BD29" s="52">
        <v>1</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271454</v>
      </c>
      <c r="B30" s="52" t="s">
        <v>468</v>
      </c>
      <c r="C30" s="52" t="s">
        <v>635</v>
      </c>
      <c r="D30" s="52">
        <v>1</v>
      </c>
      <c r="E30" s="52">
        <v>1.5797538743463799</v>
      </c>
      <c r="F30" s="52">
        <v>18.600327875368599</v>
      </c>
      <c r="G30" s="52">
        <v>0</v>
      </c>
      <c r="H30" s="52">
        <v>0</v>
      </c>
      <c r="I30" s="52">
        <v>1</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1</v>
      </c>
      <c r="AX30" s="52">
        <v>0</v>
      </c>
      <c r="AY30" s="52">
        <v>0</v>
      </c>
      <c r="AZ30" s="52">
        <v>0</v>
      </c>
      <c r="BA30" s="52">
        <v>0</v>
      </c>
      <c r="BB30" s="52">
        <v>0</v>
      </c>
      <c r="BC30" s="52">
        <v>1</v>
      </c>
      <c r="BD30" s="52">
        <v>0</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271462</v>
      </c>
      <c r="B31" s="52" t="s">
        <v>468</v>
      </c>
      <c r="C31" s="52" t="s">
        <v>636</v>
      </c>
      <c r="D31" s="52">
        <v>2</v>
      </c>
      <c r="E31" s="52">
        <v>2.6757642651682398</v>
      </c>
      <c r="F31" s="52">
        <v>31.504966347948599</v>
      </c>
      <c r="G31" s="52">
        <v>0</v>
      </c>
      <c r="H31" s="52">
        <v>0</v>
      </c>
      <c r="I31" s="52">
        <v>1</v>
      </c>
      <c r="J31" s="52">
        <v>0</v>
      </c>
      <c r="K31" s="52">
        <v>1</v>
      </c>
      <c r="L31" s="52">
        <v>0</v>
      </c>
      <c r="M31" s="52">
        <v>0</v>
      </c>
      <c r="N31" s="52">
        <v>0</v>
      </c>
      <c r="O31" s="52">
        <v>0</v>
      </c>
      <c r="P31" s="52">
        <v>0</v>
      </c>
      <c r="Q31" s="52">
        <v>2</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1</v>
      </c>
      <c r="AU31" s="52">
        <v>0</v>
      </c>
      <c r="AV31" s="52">
        <v>0</v>
      </c>
      <c r="AW31" s="52">
        <v>0</v>
      </c>
      <c r="AX31" s="52">
        <v>0</v>
      </c>
      <c r="AY31" s="52">
        <v>0</v>
      </c>
      <c r="AZ31" s="52">
        <v>0</v>
      </c>
      <c r="BA31" s="52">
        <v>0</v>
      </c>
      <c r="BB31" s="52">
        <v>1</v>
      </c>
      <c r="BC31" s="52">
        <v>0</v>
      </c>
      <c r="BD31" s="52">
        <v>0</v>
      </c>
      <c r="BE31" s="52">
        <v>0</v>
      </c>
      <c r="BF31" s="52">
        <v>2</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272027</v>
      </c>
      <c r="B32" s="52" t="s">
        <v>253</v>
      </c>
      <c r="C32" s="52" t="s">
        <v>468</v>
      </c>
      <c r="D32" s="52">
        <v>4</v>
      </c>
      <c r="E32" s="52">
        <v>4.4025711015232902</v>
      </c>
      <c r="F32" s="52">
        <v>51.836724259870998</v>
      </c>
      <c r="G32" s="52">
        <v>0</v>
      </c>
      <c r="H32" s="52">
        <v>0</v>
      </c>
      <c r="I32" s="52">
        <v>1</v>
      </c>
      <c r="J32" s="52">
        <v>0</v>
      </c>
      <c r="K32" s="52">
        <v>1</v>
      </c>
      <c r="L32" s="52">
        <v>2</v>
      </c>
      <c r="M32" s="52">
        <v>0</v>
      </c>
      <c r="N32" s="52">
        <v>0</v>
      </c>
      <c r="O32" s="52">
        <v>0</v>
      </c>
      <c r="P32" s="52">
        <v>2</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1</v>
      </c>
      <c r="AS32" s="52">
        <v>0</v>
      </c>
      <c r="AT32" s="52">
        <v>1</v>
      </c>
      <c r="AU32" s="52">
        <v>0</v>
      </c>
      <c r="AV32" s="52">
        <v>0</v>
      </c>
      <c r="AW32" s="52">
        <v>0</v>
      </c>
      <c r="AX32" s="52">
        <v>0</v>
      </c>
      <c r="AY32" s="52">
        <v>0</v>
      </c>
      <c r="AZ32" s="52">
        <v>0</v>
      </c>
      <c r="BA32" s="52">
        <v>0</v>
      </c>
      <c r="BB32" s="52">
        <v>2</v>
      </c>
      <c r="BC32" s="52">
        <v>1</v>
      </c>
      <c r="BD32" s="52">
        <v>1</v>
      </c>
      <c r="BE32" s="52">
        <v>0</v>
      </c>
      <c r="BF32" s="52">
        <v>1</v>
      </c>
      <c r="BG32" s="52">
        <v>0</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272035</v>
      </c>
      <c r="B33" s="52" t="s">
        <v>174</v>
      </c>
      <c r="C33" s="52" t="s">
        <v>468</v>
      </c>
      <c r="D33" s="52">
        <v>7</v>
      </c>
      <c r="E33" s="52">
        <v>3.6151609521301</v>
      </c>
      <c r="F33" s="52">
        <v>42.565604758951203</v>
      </c>
      <c r="G33" s="52">
        <v>0</v>
      </c>
      <c r="H33" s="52">
        <v>2</v>
      </c>
      <c r="I33" s="52">
        <v>0</v>
      </c>
      <c r="J33" s="52">
        <v>0</v>
      </c>
      <c r="K33" s="52">
        <v>1</v>
      </c>
      <c r="L33" s="52">
        <v>1</v>
      </c>
      <c r="M33" s="52">
        <v>2</v>
      </c>
      <c r="N33" s="52">
        <v>1</v>
      </c>
      <c r="O33" s="52">
        <v>0</v>
      </c>
      <c r="P33" s="52">
        <v>3</v>
      </c>
      <c r="Q33" s="52">
        <v>4</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1</v>
      </c>
      <c r="AS33" s="52">
        <v>1</v>
      </c>
      <c r="AT33" s="52">
        <v>0</v>
      </c>
      <c r="AU33" s="52">
        <v>0</v>
      </c>
      <c r="AV33" s="52">
        <v>1</v>
      </c>
      <c r="AW33" s="52">
        <v>0</v>
      </c>
      <c r="AX33" s="52">
        <v>0</v>
      </c>
      <c r="AY33" s="52">
        <v>0</v>
      </c>
      <c r="AZ33" s="52">
        <v>0</v>
      </c>
      <c r="BA33" s="52">
        <v>0</v>
      </c>
      <c r="BB33" s="52">
        <v>4</v>
      </c>
      <c r="BC33" s="52">
        <v>2</v>
      </c>
      <c r="BD33" s="52">
        <v>1</v>
      </c>
      <c r="BE33" s="52">
        <v>1</v>
      </c>
      <c r="BF33" s="52">
        <v>0</v>
      </c>
      <c r="BG33" s="52">
        <v>1</v>
      </c>
      <c r="BH33" s="52">
        <v>2</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272051</v>
      </c>
      <c r="B34" s="52" t="s">
        <v>176</v>
      </c>
      <c r="C34" s="52" t="s">
        <v>468</v>
      </c>
      <c r="D34" s="52">
        <v>4</v>
      </c>
      <c r="E34" s="52">
        <v>2.1968606860795901</v>
      </c>
      <c r="F34" s="52">
        <v>25.866262916743601</v>
      </c>
      <c r="G34" s="52">
        <v>0</v>
      </c>
      <c r="H34" s="52">
        <v>0</v>
      </c>
      <c r="I34" s="52">
        <v>0</v>
      </c>
      <c r="J34" s="52">
        <v>1</v>
      </c>
      <c r="K34" s="52">
        <v>2</v>
      </c>
      <c r="L34" s="52">
        <v>0</v>
      </c>
      <c r="M34" s="52">
        <v>0</v>
      </c>
      <c r="N34" s="52">
        <v>1</v>
      </c>
      <c r="O34" s="52">
        <v>0</v>
      </c>
      <c r="P34" s="52">
        <v>3</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1</v>
      </c>
      <c r="AT34" s="52">
        <v>0</v>
      </c>
      <c r="AU34" s="52">
        <v>0</v>
      </c>
      <c r="AV34" s="52">
        <v>0</v>
      </c>
      <c r="AW34" s="52">
        <v>1</v>
      </c>
      <c r="AX34" s="52">
        <v>0</v>
      </c>
      <c r="AY34" s="52">
        <v>0</v>
      </c>
      <c r="AZ34" s="52">
        <v>1</v>
      </c>
      <c r="BA34" s="52">
        <v>0</v>
      </c>
      <c r="BB34" s="52">
        <v>1</v>
      </c>
      <c r="BC34" s="52">
        <v>1</v>
      </c>
      <c r="BD34" s="52">
        <v>1</v>
      </c>
      <c r="BE34" s="52">
        <v>0</v>
      </c>
      <c r="BF34" s="52">
        <v>0</v>
      </c>
      <c r="BG34" s="52">
        <v>1</v>
      </c>
      <c r="BH34" s="52">
        <v>1</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272060</v>
      </c>
      <c r="B35" s="52" t="s">
        <v>262</v>
      </c>
      <c r="C35" s="52" t="s">
        <v>468</v>
      </c>
      <c r="D35" s="52">
        <v>2</v>
      </c>
      <c r="E35" s="52">
        <v>5.7213147581314203</v>
      </c>
      <c r="F35" s="52">
        <v>67.3638673134828</v>
      </c>
      <c r="G35" s="52">
        <v>0</v>
      </c>
      <c r="H35" s="52">
        <v>0</v>
      </c>
      <c r="I35" s="52">
        <v>1</v>
      </c>
      <c r="J35" s="52">
        <v>0</v>
      </c>
      <c r="K35" s="52">
        <v>1</v>
      </c>
      <c r="L35" s="52">
        <v>0</v>
      </c>
      <c r="M35" s="52">
        <v>0</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2</v>
      </c>
      <c r="AU35" s="52">
        <v>0</v>
      </c>
      <c r="AV35" s="52">
        <v>0</v>
      </c>
      <c r="AW35" s="52">
        <v>0</v>
      </c>
      <c r="AX35" s="52">
        <v>0</v>
      </c>
      <c r="AY35" s="52">
        <v>0</v>
      </c>
      <c r="AZ35" s="52">
        <v>0</v>
      </c>
      <c r="BA35" s="52">
        <v>0</v>
      </c>
      <c r="BB35" s="52">
        <v>0</v>
      </c>
      <c r="BC35" s="52">
        <v>0</v>
      </c>
      <c r="BD35" s="52">
        <v>0</v>
      </c>
      <c r="BE35" s="52">
        <v>0</v>
      </c>
      <c r="BF35" s="52">
        <v>0</v>
      </c>
      <c r="BG35" s="52">
        <v>1</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272078</v>
      </c>
      <c r="B36" s="52" t="s">
        <v>177</v>
      </c>
      <c r="C36" s="52" t="s">
        <v>468</v>
      </c>
      <c r="D36" s="52">
        <v>4</v>
      </c>
      <c r="E36" s="52">
        <v>2.4061163477559999</v>
      </c>
      <c r="F36" s="52">
        <v>28.330079578417401</v>
      </c>
      <c r="G36" s="52">
        <v>0</v>
      </c>
      <c r="H36" s="52">
        <v>0</v>
      </c>
      <c r="I36" s="52">
        <v>0</v>
      </c>
      <c r="J36" s="52">
        <v>0</v>
      </c>
      <c r="K36" s="52">
        <v>0</v>
      </c>
      <c r="L36" s="52">
        <v>0</v>
      </c>
      <c r="M36" s="52">
        <v>2</v>
      </c>
      <c r="N36" s="52">
        <v>2</v>
      </c>
      <c r="O36" s="52">
        <v>0</v>
      </c>
      <c r="P36" s="52">
        <v>3</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1</v>
      </c>
      <c r="AU36" s="52">
        <v>0</v>
      </c>
      <c r="AV36" s="52">
        <v>0</v>
      </c>
      <c r="AW36" s="52">
        <v>0</v>
      </c>
      <c r="AX36" s="52">
        <v>0</v>
      </c>
      <c r="AY36" s="52">
        <v>1</v>
      </c>
      <c r="AZ36" s="52">
        <v>0</v>
      </c>
      <c r="BA36" s="52">
        <v>0</v>
      </c>
      <c r="BB36" s="52">
        <v>2</v>
      </c>
      <c r="BC36" s="52">
        <v>0</v>
      </c>
      <c r="BD36" s="52">
        <v>1</v>
      </c>
      <c r="BE36" s="52">
        <v>1</v>
      </c>
      <c r="BF36" s="52">
        <v>0</v>
      </c>
      <c r="BG36" s="52">
        <v>1</v>
      </c>
      <c r="BH36" s="52">
        <v>0</v>
      </c>
      <c r="BI36" s="52">
        <v>0</v>
      </c>
      <c r="BJ36" s="52">
        <v>1</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272094</v>
      </c>
      <c r="B37" s="52" t="s">
        <v>179</v>
      </c>
      <c r="C37" s="52" t="s">
        <v>468</v>
      </c>
      <c r="D37" s="52">
        <v>1</v>
      </c>
      <c r="E37" s="52">
        <v>1.45188454614089</v>
      </c>
      <c r="F37" s="52">
        <v>17.094769656175</v>
      </c>
      <c r="G37" s="52">
        <v>0</v>
      </c>
      <c r="H37" s="52">
        <v>1</v>
      </c>
      <c r="I37" s="52">
        <v>0</v>
      </c>
      <c r="J37" s="52">
        <v>0</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0</v>
      </c>
      <c r="BB37" s="52">
        <v>1</v>
      </c>
      <c r="BC37" s="52">
        <v>0</v>
      </c>
      <c r="BD37" s="52">
        <v>0</v>
      </c>
      <c r="BE37" s="52">
        <v>0</v>
      </c>
      <c r="BF37" s="52">
        <v>0</v>
      </c>
      <c r="BG37" s="52">
        <v>1</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272108</v>
      </c>
      <c r="B38" s="52" t="s">
        <v>180</v>
      </c>
      <c r="C38" s="52" t="s">
        <v>468</v>
      </c>
      <c r="D38" s="52">
        <v>4</v>
      </c>
      <c r="E38" s="52">
        <v>2.1080924398534902</v>
      </c>
      <c r="F38" s="52">
        <v>24.821088404726499</v>
      </c>
      <c r="G38" s="52">
        <v>0</v>
      </c>
      <c r="H38" s="52">
        <v>0</v>
      </c>
      <c r="I38" s="52">
        <v>1</v>
      </c>
      <c r="J38" s="52">
        <v>1</v>
      </c>
      <c r="K38" s="52">
        <v>2</v>
      </c>
      <c r="L38" s="52">
        <v>0</v>
      </c>
      <c r="M38" s="52">
        <v>0</v>
      </c>
      <c r="N38" s="52">
        <v>0</v>
      </c>
      <c r="O38" s="52">
        <v>0</v>
      </c>
      <c r="P38" s="52">
        <v>4</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1</v>
      </c>
      <c r="AQ38" s="52">
        <v>0</v>
      </c>
      <c r="AR38" s="52">
        <v>0</v>
      </c>
      <c r="AS38" s="52">
        <v>1</v>
      </c>
      <c r="AT38" s="52">
        <v>0</v>
      </c>
      <c r="AU38" s="52">
        <v>1</v>
      </c>
      <c r="AV38" s="52">
        <v>1</v>
      </c>
      <c r="AW38" s="52">
        <v>0</v>
      </c>
      <c r="AX38" s="52">
        <v>0</v>
      </c>
      <c r="AY38" s="52">
        <v>0</v>
      </c>
      <c r="AZ38" s="52">
        <v>0</v>
      </c>
      <c r="BA38" s="52">
        <v>0</v>
      </c>
      <c r="BB38" s="52">
        <v>0</v>
      </c>
      <c r="BC38" s="52">
        <v>2</v>
      </c>
      <c r="BD38" s="52">
        <v>0</v>
      </c>
      <c r="BE38" s="52">
        <v>0</v>
      </c>
      <c r="BF38" s="52">
        <v>0</v>
      </c>
      <c r="BG38" s="52">
        <v>2</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272116</v>
      </c>
      <c r="B39" s="52" t="s">
        <v>181</v>
      </c>
      <c r="C39" s="52" t="s">
        <v>468</v>
      </c>
      <c r="D39" s="52">
        <v>1</v>
      </c>
      <c r="E39" s="52">
        <v>0.72743673119030505</v>
      </c>
      <c r="F39" s="52">
        <v>8.5649808672406795</v>
      </c>
      <c r="G39" s="52">
        <v>0</v>
      </c>
      <c r="H39" s="52">
        <v>1</v>
      </c>
      <c r="I39" s="52">
        <v>0</v>
      </c>
      <c r="J39" s="52">
        <v>0</v>
      </c>
      <c r="K39" s="52">
        <v>0</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0</v>
      </c>
      <c r="AZ39" s="52">
        <v>0</v>
      </c>
      <c r="BA39" s="52">
        <v>0</v>
      </c>
      <c r="BB39" s="52">
        <v>1</v>
      </c>
      <c r="BC39" s="52">
        <v>1</v>
      </c>
      <c r="BD39" s="52">
        <v>0</v>
      </c>
      <c r="BE39" s="52">
        <v>0</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272124</v>
      </c>
      <c r="B40" s="52" t="s">
        <v>182</v>
      </c>
      <c r="C40" s="52" t="s">
        <v>468</v>
      </c>
      <c r="D40" s="52">
        <v>3</v>
      </c>
      <c r="E40" s="52">
        <v>2.39990400383985</v>
      </c>
      <c r="F40" s="52">
        <v>28.256934238759499</v>
      </c>
      <c r="G40" s="52">
        <v>0</v>
      </c>
      <c r="H40" s="52">
        <v>0</v>
      </c>
      <c r="I40" s="52">
        <v>0</v>
      </c>
      <c r="J40" s="52">
        <v>1</v>
      </c>
      <c r="K40" s="52">
        <v>0</v>
      </c>
      <c r="L40" s="52">
        <v>1</v>
      </c>
      <c r="M40" s="52">
        <v>1</v>
      </c>
      <c r="N40" s="52">
        <v>0</v>
      </c>
      <c r="O40" s="52">
        <v>0</v>
      </c>
      <c r="P40" s="52">
        <v>3</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1</v>
      </c>
      <c r="AU40" s="52">
        <v>1</v>
      </c>
      <c r="AV40" s="52">
        <v>0</v>
      </c>
      <c r="AW40" s="52">
        <v>0</v>
      </c>
      <c r="AX40" s="52">
        <v>1</v>
      </c>
      <c r="AY40" s="52">
        <v>0</v>
      </c>
      <c r="AZ40" s="52">
        <v>0</v>
      </c>
      <c r="BA40" s="52">
        <v>0</v>
      </c>
      <c r="BB40" s="52">
        <v>0</v>
      </c>
      <c r="BC40" s="52">
        <v>1</v>
      </c>
      <c r="BD40" s="52">
        <v>0</v>
      </c>
      <c r="BE40" s="52">
        <v>0</v>
      </c>
      <c r="BF40" s="52">
        <v>0</v>
      </c>
      <c r="BG40" s="52">
        <v>1</v>
      </c>
      <c r="BH40" s="52">
        <v>1</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272159</v>
      </c>
      <c r="B41" s="52" t="s">
        <v>184</v>
      </c>
      <c r="C41" s="52" t="s">
        <v>468</v>
      </c>
      <c r="D41" s="52">
        <v>1</v>
      </c>
      <c r="E41" s="52">
        <v>0.911236456748162</v>
      </c>
      <c r="F41" s="52">
        <v>10.729074410099299</v>
      </c>
      <c r="G41" s="52">
        <v>0</v>
      </c>
      <c r="H41" s="52">
        <v>0</v>
      </c>
      <c r="I41" s="52">
        <v>0</v>
      </c>
      <c r="J41" s="52">
        <v>0</v>
      </c>
      <c r="K41" s="52">
        <v>0</v>
      </c>
      <c r="L41" s="52">
        <v>0</v>
      </c>
      <c r="M41" s="52">
        <v>0</v>
      </c>
      <c r="N41" s="52">
        <v>1</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1</v>
      </c>
      <c r="AU41" s="52">
        <v>0</v>
      </c>
      <c r="AV41" s="52">
        <v>0</v>
      </c>
      <c r="AW41" s="52">
        <v>0</v>
      </c>
      <c r="AX41" s="52">
        <v>0</v>
      </c>
      <c r="AY41" s="52">
        <v>0</v>
      </c>
      <c r="AZ41" s="52">
        <v>0</v>
      </c>
      <c r="BA41" s="52">
        <v>0</v>
      </c>
      <c r="BB41" s="52">
        <v>0</v>
      </c>
      <c r="BC41" s="52">
        <v>0</v>
      </c>
      <c r="BD41" s="52">
        <v>0</v>
      </c>
      <c r="BE41" s="52">
        <v>0</v>
      </c>
      <c r="BF41" s="52">
        <v>0</v>
      </c>
      <c r="BG41" s="52">
        <v>0</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272167</v>
      </c>
      <c r="B42" s="52" t="s">
        <v>185</v>
      </c>
      <c r="C42" s="52" t="s">
        <v>468</v>
      </c>
      <c r="D42" s="52">
        <v>5</v>
      </c>
      <c r="E42" s="52">
        <v>10.5572095183801</v>
      </c>
      <c r="F42" s="52">
        <v>124.302628200282</v>
      </c>
      <c r="G42" s="52">
        <v>0</v>
      </c>
      <c r="H42" s="52">
        <v>1</v>
      </c>
      <c r="I42" s="52">
        <v>0</v>
      </c>
      <c r="J42" s="52">
        <v>2</v>
      </c>
      <c r="K42" s="52">
        <v>1</v>
      </c>
      <c r="L42" s="52">
        <v>0</v>
      </c>
      <c r="M42" s="52">
        <v>1</v>
      </c>
      <c r="N42" s="52">
        <v>0</v>
      </c>
      <c r="O42" s="52">
        <v>0</v>
      </c>
      <c r="P42" s="52">
        <v>4</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2</v>
      </c>
      <c r="AT42" s="52">
        <v>1</v>
      </c>
      <c r="AU42" s="52">
        <v>0</v>
      </c>
      <c r="AV42" s="52">
        <v>0</v>
      </c>
      <c r="AW42" s="52">
        <v>0</v>
      </c>
      <c r="AX42" s="52">
        <v>1</v>
      </c>
      <c r="AY42" s="52">
        <v>0</v>
      </c>
      <c r="AZ42" s="52">
        <v>0</v>
      </c>
      <c r="BA42" s="52">
        <v>1</v>
      </c>
      <c r="BB42" s="52">
        <v>0</v>
      </c>
      <c r="BC42" s="52">
        <v>0</v>
      </c>
      <c r="BD42" s="52">
        <v>2</v>
      </c>
      <c r="BE42" s="52">
        <v>1</v>
      </c>
      <c r="BF42" s="52">
        <v>1</v>
      </c>
      <c r="BG42" s="52">
        <v>0</v>
      </c>
      <c r="BH42" s="52">
        <v>1</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272191</v>
      </c>
      <c r="B43" s="52" t="s">
        <v>278</v>
      </c>
      <c r="C43" s="52" t="s">
        <v>468</v>
      </c>
      <c r="D43" s="52">
        <v>2</v>
      </c>
      <c r="E43" s="52">
        <v>2.2539782716494599</v>
      </c>
      <c r="F43" s="52">
        <v>26.538776424259801</v>
      </c>
      <c r="G43" s="52">
        <v>0</v>
      </c>
      <c r="H43" s="52">
        <v>1</v>
      </c>
      <c r="I43" s="52">
        <v>0</v>
      </c>
      <c r="J43" s="52">
        <v>0</v>
      </c>
      <c r="K43" s="52">
        <v>0</v>
      </c>
      <c r="L43" s="52">
        <v>0</v>
      </c>
      <c r="M43" s="52">
        <v>1</v>
      </c>
      <c r="N43" s="52">
        <v>0</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1</v>
      </c>
      <c r="AT43" s="52">
        <v>0</v>
      </c>
      <c r="AU43" s="52">
        <v>0</v>
      </c>
      <c r="AV43" s="52">
        <v>0</v>
      </c>
      <c r="AW43" s="52">
        <v>0</v>
      </c>
      <c r="AX43" s="52">
        <v>0</v>
      </c>
      <c r="AY43" s="52">
        <v>0</v>
      </c>
      <c r="AZ43" s="52">
        <v>0</v>
      </c>
      <c r="BA43" s="52">
        <v>0</v>
      </c>
      <c r="BB43" s="52">
        <v>1</v>
      </c>
      <c r="BC43" s="52">
        <v>1</v>
      </c>
      <c r="BD43" s="52">
        <v>1</v>
      </c>
      <c r="BE43" s="52">
        <v>0</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272205</v>
      </c>
      <c r="B44" s="52" t="s">
        <v>188</v>
      </c>
      <c r="C44" s="52" t="s">
        <v>468</v>
      </c>
      <c r="D44" s="52">
        <v>1</v>
      </c>
      <c r="E44" s="52">
        <v>1.5015015015015001</v>
      </c>
      <c r="F44" s="52">
        <v>17.678969291872502</v>
      </c>
      <c r="G44" s="52">
        <v>0</v>
      </c>
      <c r="H44" s="52">
        <v>1</v>
      </c>
      <c r="I44" s="52">
        <v>0</v>
      </c>
      <c r="J44" s="52">
        <v>0</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1</v>
      </c>
      <c r="AS44" s="52">
        <v>0</v>
      </c>
      <c r="AT44" s="52">
        <v>0</v>
      </c>
      <c r="AU44" s="52">
        <v>0</v>
      </c>
      <c r="AV44" s="52">
        <v>0</v>
      </c>
      <c r="AW44" s="52">
        <v>0</v>
      </c>
      <c r="AX44" s="52">
        <v>0</v>
      </c>
      <c r="AY44" s="52">
        <v>0</v>
      </c>
      <c r="AZ44" s="52">
        <v>0</v>
      </c>
      <c r="BA44" s="52">
        <v>0</v>
      </c>
      <c r="BB44" s="52">
        <v>0</v>
      </c>
      <c r="BC44" s="52">
        <v>0</v>
      </c>
      <c r="BD44" s="52">
        <v>1</v>
      </c>
      <c r="BE44" s="52">
        <v>0</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272213</v>
      </c>
      <c r="B45" s="52" t="s">
        <v>281</v>
      </c>
      <c r="C45" s="52" t="s">
        <v>468</v>
      </c>
      <c r="D45" s="52">
        <v>2</v>
      </c>
      <c r="E45" s="52">
        <v>6.2003968253968296</v>
      </c>
      <c r="F45" s="52">
        <v>73.004672299027106</v>
      </c>
      <c r="G45" s="52">
        <v>0</v>
      </c>
      <c r="H45" s="52">
        <v>0</v>
      </c>
      <c r="I45" s="52">
        <v>0</v>
      </c>
      <c r="J45" s="52">
        <v>0</v>
      </c>
      <c r="K45" s="52">
        <v>0</v>
      </c>
      <c r="L45" s="52">
        <v>0</v>
      </c>
      <c r="M45" s="52">
        <v>1</v>
      </c>
      <c r="N45" s="52">
        <v>1</v>
      </c>
      <c r="O45" s="52">
        <v>0</v>
      </c>
      <c r="P45" s="52">
        <v>2</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1</v>
      </c>
      <c r="AZ45" s="52">
        <v>0</v>
      </c>
      <c r="BA45" s="52">
        <v>1</v>
      </c>
      <c r="BB45" s="52">
        <v>0</v>
      </c>
      <c r="BC45" s="52">
        <v>0</v>
      </c>
      <c r="BD45" s="52">
        <v>1</v>
      </c>
      <c r="BE45" s="52">
        <v>0</v>
      </c>
      <c r="BF45" s="52">
        <v>0</v>
      </c>
      <c r="BG45" s="52">
        <v>0</v>
      </c>
      <c r="BH45" s="52">
        <v>0</v>
      </c>
      <c r="BI45" s="52">
        <v>1</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272221</v>
      </c>
      <c r="B46" s="52" t="s">
        <v>189</v>
      </c>
      <c r="C46" s="52" t="s">
        <v>468</v>
      </c>
      <c r="D46" s="52">
        <v>1</v>
      </c>
      <c r="E46" s="52">
        <v>1.93094925465359</v>
      </c>
      <c r="F46" s="52">
        <v>22.735370256405101</v>
      </c>
      <c r="G46" s="52">
        <v>0</v>
      </c>
      <c r="H46" s="52">
        <v>0</v>
      </c>
      <c r="I46" s="52">
        <v>1</v>
      </c>
      <c r="J46" s="52">
        <v>0</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0</v>
      </c>
      <c r="BA46" s="52">
        <v>0</v>
      </c>
      <c r="BB46" s="52">
        <v>1</v>
      </c>
      <c r="BC46" s="52">
        <v>1</v>
      </c>
      <c r="BD46" s="52">
        <v>0</v>
      </c>
      <c r="BE46" s="52">
        <v>0</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272230</v>
      </c>
      <c r="B47" s="52" t="s">
        <v>171</v>
      </c>
      <c r="C47" s="52" t="s">
        <v>468</v>
      </c>
      <c r="D47" s="52">
        <v>1</v>
      </c>
      <c r="E47" s="52">
        <v>1.72312782162181</v>
      </c>
      <c r="F47" s="52">
        <v>20.288440480385798</v>
      </c>
      <c r="G47" s="52">
        <v>0</v>
      </c>
      <c r="H47" s="52">
        <v>0</v>
      </c>
      <c r="I47" s="52">
        <v>0</v>
      </c>
      <c r="J47" s="52">
        <v>0</v>
      </c>
      <c r="K47" s="52">
        <v>0</v>
      </c>
      <c r="L47" s="52">
        <v>0</v>
      </c>
      <c r="M47" s="52">
        <v>1</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1</v>
      </c>
      <c r="AX47" s="52">
        <v>0</v>
      </c>
      <c r="AY47" s="52">
        <v>0</v>
      </c>
      <c r="AZ47" s="52">
        <v>0</v>
      </c>
      <c r="BA47" s="52">
        <v>0</v>
      </c>
      <c r="BB47" s="52">
        <v>0</v>
      </c>
      <c r="BC47" s="52">
        <v>0</v>
      </c>
      <c r="BD47" s="52">
        <v>0</v>
      </c>
      <c r="BE47" s="52">
        <v>0</v>
      </c>
      <c r="BF47" s="52">
        <v>1</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272272</v>
      </c>
      <c r="B48" s="52" t="s">
        <v>193</v>
      </c>
      <c r="C48" s="52" t="s">
        <v>468</v>
      </c>
      <c r="D48" s="52">
        <v>4</v>
      </c>
      <c r="E48" s="52">
        <v>1.71373731834384</v>
      </c>
      <c r="F48" s="52">
        <v>20.177874877274299</v>
      </c>
      <c r="G48" s="52">
        <v>0</v>
      </c>
      <c r="H48" s="52">
        <v>1</v>
      </c>
      <c r="I48" s="52">
        <v>0</v>
      </c>
      <c r="J48" s="52">
        <v>2</v>
      </c>
      <c r="K48" s="52">
        <v>1</v>
      </c>
      <c r="L48" s="52">
        <v>0</v>
      </c>
      <c r="M48" s="52">
        <v>0</v>
      </c>
      <c r="N48" s="52">
        <v>0</v>
      </c>
      <c r="O48" s="52">
        <v>0</v>
      </c>
      <c r="P48" s="52">
        <v>2</v>
      </c>
      <c r="Q48" s="52">
        <v>2</v>
      </c>
      <c r="R48" s="52">
        <v>0</v>
      </c>
      <c r="S48" s="52">
        <v>2</v>
      </c>
      <c r="T48" s="52">
        <v>2</v>
      </c>
      <c r="U48" s="52">
        <v>0</v>
      </c>
      <c r="V48" s="52">
        <v>2</v>
      </c>
      <c r="W48" s="52">
        <v>0</v>
      </c>
      <c r="X48" s="52">
        <v>1</v>
      </c>
      <c r="Y48" s="52">
        <v>0</v>
      </c>
      <c r="Z48" s="52">
        <v>1</v>
      </c>
      <c r="AA48" s="52">
        <v>0</v>
      </c>
      <c r="AB48" s="52">
        <v>2</v>
      </c>
      <c r="AC48" s="52">
        <v>0</v>
      </c>
      <c r="AD48" s="52">
        <v>2</v>
      </c>
      <c r="AE48" s="52">
        <v>0</v>
      </c>
      <c r="AF48" s="52">
        <v>0</v>
      </c>
      <c r="AG48" s="52">
        <v>0</v>
      </c>
      <c r="AH48" s="52">
        <v>0</v>
      </c>
      <c r="AI48" s="52">
        <v>1</v>
      </c>
      <c r="AJ48" s="52">
        <v>0</v>
      </c>
      <c r="AK48" s="52">
        <v>3</v>
      </c>
      <c r="AL48" s="52">
        <v>0</v>
      </c>
      <c r="AM48" s="52">
        <v>0</v>
      </c>
      <c r="AN48" s="52">
        <v>0</v>
      </c>
      <c r="AO48" s="52">
        <v>0</v>
      </c>
      <c r="AP48" s="52">
        <v>1</v>
      </c>
      <c r="AQ48" s="52">
        <v>0</v>
      </c>
      <c r="AR48" s="52">
        <v>1</v>
      </c>
      <c r="AS48" s="52">
        <v>0</v>
      </c>
      <c r="AT48" s="52">
        <v>0</v>
      </c>
      <c r="AU48" s="52">
        <v>0</v>
      </c>
      <c r="AV48" s="52">
        <v>0</v>
      </c>
      <c r="AW48" s="52">
        <v>0</v>
      </c>
      <c r="AX48" s="52">
        <v>0</v>
      </c>
      <c r="AY48" s="52">
        <v>1</v>
      </c>
      <c r="AZ48" s="52">
        <v>0</v>
      </c>
      <c r="BA48" s="52">
        <v>0</v>
      </c>
      <c r="BB48" s="52">
        <v>1</v>
      </c>
      <c r="BC48" s="52">
        <v>0</v>
      </c>
      <c r="BD48" s="52">
        <v>0</v>
      </c>
      <c r="BE48" s="52">
        <v>2</v>
      </c>
      <c r="BF48" s="52">
        <v>1</v>
      </c>
      <c r="BG48" s="52">
        <v>0</v>
      </c>
      <c r="BH48" s="52">
        <v>0</v>
      </c>
      <c r="BI48" s="52">
        <v>1</v>
      </c>
      <c r="BJ48" s="52">
        <v>0</v>
      </c>
      <c r="BK48" s="52">
        <v>3</v>
      </c>
      <c r="BL48" s="52">
        <v>0</v>
      </c>
      <c r="BM48" s="52">
        <v>4</v>
      </c>
      <c r="BN48" s="52">
        <v>0</v>
      </c>
      <c r="BO48" s="52">
        <v>0</v>
      </c>
      <c r="BP48" s="52">
        <v>0</v>
      </c>
      <c r="BQ48" s="52">
        <v>0</v>
      </c>
      <c r="BR48" s="52">
        <v>0</v>
      </c>
      <c r="BS48" s="52">
        <v>3</v>
      </c>
      <c r="BT48" s="52">
        <v>1</v>
      </c>
      <c r="BU48" s="52">
        <v>0</v>
      </c>
      <c r="BV48" s="52">
        <v>0</v>
      </c>
    </row>
    <row r="49" spans="1:74" s="52" customFormat="1" x14ac:dyDescent="0.2">
      <c r="A49" s="52">
        <v>272311</v>
      </c>
      <c r="B49" s="52" t="s">
        <v>197</v>
      </c>
      <c r="C49" s="52" t="s">
        <v>468</v>
      </c>
      <c r="D49" s="52">
        <v>1</v>
      </c>
      <c r="E49" s="52">
        <v>3.6491023208290798</v>
      </c>
      <c r="F49" s="52">
        <v>42.965237003310101</v>
      </c>
      <c r="G49" s="52">
        <v>0</v>
      </c>
      <c r="H49" s="52">
        <v>0</v>
      </c>
      <c r="I49" s="52">
        <v>1</v>
      </c>
      <c r="J49" s="52">
        <v>0</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1</v>
      </c>
      <c r="AZ49" s="52">
        <v>0</v>
      </c>
      <c r="BA49" s="52">
        <v>0</v>
      </c>
      <c r="BB49" s="52">
        <v>0</v>
      </c>
      <c r="BC49" s="52">
        <v>0</v>
      </c>
      <c r="BD49" s="52">
        <v>0</v>
      </c>
      <c r="BE49" s="52">
        <v>1</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273821</v>
      </c>
      <c r="B50" s="52" t="s">
        <v>650</v>
      </c>
      <c r="C50" s="52" t="s">
        <v>468</v>
      </c>
      <c r="D50" s="52">
        <v>1</v>
      </c>
      <c r="E50" s="52">
        <v>13.6574706364381</v>
      </c>
      <c r="F50" s="52">
        <v>160.80570265483601</v>
      </c>
      <c r="G50" s="52">
        <v>0</v>
      </c>
      <c r="H50" s="52">
        <v>0</v>
      </c>
      <c r="I50" s="52">
        <v>0</v>
      </c>
      <c r="J50" s="52">
        <v>0</v>
      </c>
      <c r="K50" s="52">
        <v>0</v>
      </c>
      <c r="L50" s="52">
        <v>0</v>
      </c>
      <c r="M50" s="52">
        <v>1</v>
      </c>
      <c r="N50" s="52">
        <v>0</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0</v>
      </c>
      <c r="AY50" s="52">
        <v>0</v>
      </c>
      <c r="AZ50" s="52">
        <v>0</v>
      </c>
      <c r="BA50" s="52">
        <v>0</v>
      </c>
      <c r="BB50" s="52">
        <v>1</v>
      </c>
      <c r="BC50" s="52">
        <v>0</v>
      </c>
      <c r="BD50" s="52">
        <v>1</v>
      </c>
      <c r="BE50" s="52">
        <v>0</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row r="52" spans="1:74" s="52" customFormat="1" x14ac:dyDescent="0.2"/>
    <row r="53" spans="1:74" s="52" customFormat="1" x14ac:dyDescent="0.2"/>
    <row r="54" spans="1:74" s="52" customFormat="1" x14ac:dyDescent="0.2"/>
    <row r="55" spans="1:74" s="52" customFormat="1" x14ac:dyDescent="0.2"/>
    <row r="56" spans="1:74" s="52" customFormat="1" x14ac:dyDescent="0.2"/>
    <row r="57" spans="1:74" s="52" customFormat="1" x14ac:dyDescent="0.2"/>
    <row r="58" spans="1:74" s="52" customFormat="1" x14ac:dyDescent="0.2"/>
    <row r="85" spans="1:75" x14ac:dyDescent="0.2">
      <c r="B85" s="52">
        <v>271004</v>
      </c>
      <c r="C85" t="s">
        <v>397</v>
      </c>
      <c r="D85">
        <f>IFERROR(VLOOKUP($B85,$A$8:$BW$70,D$88,FALSE),0)</f>
        <v>36</v>
      </c>
      <c r="E85">
        <f t="shared" ref="E85:BP85" si="0">IFERROR(VLOOKUP($B85,$A$8:$BW$70,E88,FALSE),0)</f>
        <v>2.7121892565663202</v>
      </c>
      <c r="F85">
        <f t="shared" si="0"/>
        <v>31.933841246667999</v>
      </c>
      <c r="G85">
        <f t="shared" si="0"/>
        <v>0</v>
      </c>
      <c r="H85">
        <f t="shared" si="0"/>
        <v>6</v>
      </c>
      <c r="I85">
        <f t="shared" si="0"/>
        <v>7</v>
      </c>
      <c r="J85">
        <f t="shared" si="0"/>
        <v>4</v>
      </c>
      <c r="K85">
        <f t="shared" si="0"/>
        <v>4</v>
      </c>
      <c r="L85">
        <f t="shared" si="0"/>
        <v>9</v>
      </c>
      <c r="M85">
        <f t="shared" si="0"/>
        <v>3</v>
      </c>
      <c r="N85">
        <f t="shared" si="0"/>
        <v>3</v>
      </c>
      <c r="O85">
        <f t="shared" si="0"/>
        <v>0</v>
      </c>
      <c r="P85">
        <f t="shared" si="0"/>
        <v>19</v>
      </c>
      <c r="Q85">
        <f t="shared" si="0"/>
        <v>17</v>
      </c>
      <c r="R85">
        <f t="shared" si="0"/>
        <v>0</v>
      </c>
      <c r="S85">
        <f t="shared" si="0"/>
        <v>19</v>
      </c>
      <c r="T85">
        <f t="shared" si="0"/>
        <v>17</v>
      </c>
      <c r="U85">
        <f t="shared" si="0"/>
        <v>0</v>
      </c>
      <c r="V85">
        <f t="shared" si="0"/>
        <v>17</v>
      </c>
      <c r="W85">
        <f t="shared" si="0"/>
        <v>0</v>
      </c>
      <c r="X85">
        <f t="shared" si="0"/>
        <v>3</v>
      </c>
      <c r="Y85">
        <f t="shared" si="0"/>
        <v>13</v>
      </c>
      <c r="Z85">
        <f t="shared" si="0"/>
        <v>1</v>
      </c>
      <c r="AA85">
        <f t="shared" si="0"/>
        <v>0</v>
      </c>
      <c r="AB85">
        <f t="shared" si="0"/>
        <v>24</v>
      </c>
      <c r="AC85">
        <f t="shared" si="0"/>
        <v>3</v>
      </c>
      <c r="AD85">
        <f t="shared" si="0"/>
        <v>1</v>
      </c>
      <c r="AE85">
        <f t="shared" si="0"/>
        <v>1</v>
      </c>
      <c r="AF85">
        <f t="shared" si="0"/>
        <v>0</v>
      </c>
      <c r="AG85">
        <f t="shared" si="0"/>
        <v>7</v>
      </c>
      <c r="AH85">
        <f t="shared" si="0"/>
        <v>0</v>
      </c>
      <c r="AI85">
        <f t="shared" si="0"/>
        <v>19</v>
      </c>
      <c r="AJ85">
        <f t="shared" si="0"/>
        <v>2</v>
      </c>
      <c r="AK85">
        <f t="shared" si="0"/>
        <v>4</v>
      </c>
      <c r="AL85">
        <f t="shared" si="0"/>
        <v>11</v>
      </c>
      <c r="AM85">
        <f t="shared" si="0"/>
        <v>0</v>
      </c>
      <c r="AN85">
        <f t="shared" si="0"/>
        <v>0</v>
      </c>
      <c r="AO85">
        <f t="shared" si="0"/>
        <v>0</v>
      </c>
      <c r="AP85">
        <f t="shared" si="0"/>
        <v>1</v>
      </c>
      <c r="AQ85">
        <f t="shared" si="0"/>
        <v>3</v>
      </c>
      <c r="AR85">
        <f t="shared" si="0"/>
        <v>6</v>
      </c>
      <c r="AS85">
        <f t="shared" si="0"/>
        <v>2</v>
      </c>
      <c r="AT85">
        <f t="shared" si="0"/>
        <v>5</v>
      </c>
      <c r="AU85">
        <f t="shared" si="0"/>
        <v>3</v>
      </c>
      <c r="AV85">
        <f t="shared" si="0"/>
        <v>2</v>
      </c>
      <c r="AW85">
        <f t="shared" si="0"/>
        <v>5</v>
      </c>
      <c r="AX85">
        <f t="shared" si="0"/>
        <v>1</v>
      </c>
      <c r="AY85">
        <f t="shared" si="0"/>
        <v>1</v>
      </c>
      <c r="AZ85">
        <f t="shared" si="0"/>
        <v>2</v>
      </c>
      <c r="BA85">
        <f t="shared" si="0"/>
        <v>3</v>
      </c>
      <c r="BB85">
        <f t="shared" si="0"/>
        <v>2</v>
      </c>
      <c r="BC85">
        <f t="shared" si="0"/>
        <v>2</v>
      </c>
      <c r="BD85">
        <f t="shared" si="0"/>
        <v>6</v>
      </c>
      <c r="BE85">
        <f t="shared" si="0"/>
        <v>5</v>
      </c>
      <c r="BF85">
        <f t="shared" si="0"/>
        <v>7</v>
      </c>
      <c r="BG85">
        <f t="shared" si="0"/>
        <v>8</v>
      </c>
      <c r="BH85">
        <f t="shared" si="0"/>
        <v>4</v>
      </c>
      <c r="BI85">
        <f t="shared" si="0"/>
        <v>4</v>
      </c>
      <c r="BJ85">
        <f t="shared" si="0"/>
        <v>0</v>
      </c>
      <c r="BK85">
        <f t="shared" si="0"/>
        <v>7</v>
      </c>
      <c r="BL85">
        <f t="shared" si="0"/>
        <v>28</v>
      </c>
      <c r="BM85">
        <f t="shared" si="0"/>
        <v>13</v>
      </c>
      <c r="BN85">
        <f t="shared" si="0"/>
        <v>6</v>
      </c>
      <c r="BO85">
        <f t="shared" si="0"/>
        <v>0</v>
      </c>
      <c r="BP85">
        <f t="shared" si="0"/>
        <v>0</v>
      </c>
      <c r="BQ85">
        <f t="shared" ref="BQ85:BW85" si="1">IFERROR(VLOOKUP($B85,$A$8:$BW$70,BQ88,FALSE),0)</f>
        <v>3</v>
      </c>
      <c r="BR85">
        <f t="shared" si="1"/>
        <v>0</v>
      </c>
      <c r="BS85">
        <f t="shared" si="1"/>
        <v>4</v>
      </c>
      <c r="BT85">
        <f t="shared" si="1"/>
        <v>32</v>
      </c>
      <c r="BU85">
        <f t="shared" si="1"/>
        <v>0</v>
      </c>
      <c r="BV85">
        <f t="shared" si="1"/>
        <v>0</v>
      </c>
      <c r="BW85">
        <f t="shared" si="1"/>
        <v>0</v>
      </c>
    </row>
    <row r="86" spans="1:75" x14ac:dyDescent="0.2">
      <c r="B86" s="52">
        <v>271403</v>
      </c>
      <c r="C86" t="s">
        <v>398</v>
      </c>
      <c r="D86">
        <f>IFERROR(VLOOKUP($B86,$A$8:$BW$70,D$88,FALSE),0)</f>
        <v>9</v>
      </c>
      <c r="E86">
        <f t="shared" ref="E86:BP86" si="2">IFERROR(VLOOKUP($B86,$A$8:$BW$70,E$88,FALSE),0)</f>
        <v>2.2878059940517002</v>
      </c>
      <c r="F86">
        <f t="shared" si="2"/>
        <v>26.937070575124899</v>
      </c>
      <c r="G86">
        <f t="shared" si="2"/>
        <v>0</v>
      </c>
      <c r="H86">
        <f t="shared" si="2"/>
        <v>0</v>
      </c>
      <c r="I86">
        <f t="shared" si="2"/>
        <v>3</v>
      </c>
      <c r="J86">
        <f t="shared" si="2"/>
        <v>0</v>
      </c>
      <c r="K86">
        <f t="shared" si="2"/>
        <v>2</v>
      </c>
      <c r="L86">
        <f t="shared" si="2"/>
        <v>0</v>
      </c>
      <c r="M86">
        <f t="shared" si="2"/>
        <v>3</v>
      </c>
      <c r="N86">
        <f t="shared" si="2"/>
        <v>1</v>
      </c>
      <c r="O86">
        <f t="shared" si="2"/>
        <v>0</v>
      </c>
      <c r="P86">
        <f t="shared" si="2"/>
        <v>6</v>
      </c>
      <c r="Q86">
        <f t="shared" si="2"/>
        <v>3</v>
      </c>
      <c r="R86">
        <f t="shared" si="2"/>
        <v>0</v>
      </c>
      <c r="S86">
        <f t="shared" si="2"/>
        <v>4</v>
      </c>
      <c r="T86">
        <f t="shared" si="2"/>
        <v>5</v>
      </c>
      <c r="U86">
        <f t="shared" si="2"/>
        <v>0</v>
      </c>
      <c r="V86">
        <f t="shared" si="2"/>
        <v>5</v>
      </c>
      <c r="W86">
        <f t="shared" si="2"/>
        <v>0</v>
      </c>
      <c r="X86">
        <f t="shared" si="2"/>
        <v>0</v>
      </c>
      <c r="Y86">
        <f t="shared" si="2"/>
        <v>4</v>
      </c>
      <c r="Z86">
        <f t="shared" si="2"/>
        <v>1</v>
      </c>
      <c r="AA86">
        <f t="shared" si="2"/>
        <v>0</v>
      </c>
      <c r="AB86">
        <f t="shared" si="2"/>
        <v>6</v>
      </c>
      <c r="AC86">
        <f t="shared" si="2"/>
        <v>0</v>
      </c>
      <c r="AD86">
        <f t="shared" si="2"/>
        <v>2</v>
      </c>
      <c r="AE86">
        <f t="shared" si="2"/>
        <v>1</v>
      </c>
      <c r="AF86">
        <f t="shared" si="2"/>
        <v>0</v>
      </c>
      <c r="AG86">
        <f t="shared" si="2"/>
        <v>0</v>
      </c>
      <c r="AH86">
        <f t="shared" si="2"/>
        <v>0</v>
      </c>
      <c r="AI86">
        <f t="shared" si="2"/>
        <v>7</v>
      </c>
      <c r="AJ86">
        <f t="shared" si="2"/>
        <v>0</v>
      </c>
      <c r="AK86">
        <f t="shared" si="2"/>
        <v>1</v>
      </c>
      <c r="AL86">
        <f t="shared" si="2"/>
        <v>1</v>
      </c>
      <c r="AM86">
        <f t="shared" si="2"/>
        <v>0</v>
      </c>
      <c r="AN86">
        <f t="shared" si="2"/>
        <v>0</v>
      </c>
      <c r="AO86">
        <f t="shared" si="2"/>
        <v>0</v>
      </c>
      <c r="AP86">
        <f t="shared" si="2"/>
        <v>0</v>
      </c>
      <c r="AQ86">
        <f t="shared" si="2"/>
        <v>0</v>
      </c>
      <c r="AR86">
        <f t="shared" si="2"/>
        <v>0</v>
      </c>
      <c r="AS86">
        <f t="shared" si="2"/>
        <v>2</v>
      </c>
      <c r="AT86">
        <f t="shared" si="2"/>
        <v>1</v>
      </c>
      <c r="AU86">
        <f t="shared" si="2"/>
        <v>0</v>
      </c>
      <c r="AV86">
        <f t="shared" si="2"/>
        <v>1</v>
      </c>
      <c r="AW86">
        <f t="shared" si="2"/>
        <v>2</v>
      </c>
      <c r="AX86">
        <f t="shared" si="2"/>
        <v>0</v>
      </c>
      <c r="AY86">
        <f t="shared" si="2"/>
        <v>0</v>
      </c>
      <c r="AZ86">
        <f t="shared" si="2"/>
        <v>2</v>
      </c>
      <c r="BA86">
        <f t="shared" si="2"/>
        <v>0</v>
      </c>
      <c r="BB86">
        <f t="shared" si="2"/>
        <v>1</v>
      </c>
      <c r="BC86">
        <f t="shared" si="2"/>
        <v>2</v>
      </c>
      <c r="BD86">
        <f t="shared" si="2"/>
        <v>2</v>
      </c>
      <c r="BE86">
        <f t="shared" si="2"/>
        <v>1</v>
      </c>
      <c r="BF86">
        <f t="shared" si="2"/>
        <v>3</v>
      </c>
      <c r="BG86">
        <f t="shared" si="2"/>
        <v>0</v>
      </c>
      <c r="BH86">
        <f t="shared" si="2"/>
        <v>1</v>
      </c>
      <c r="BI86">
        <f t="shared" si="2"/>
        <v>0</v>
      </c>
      <c r="BJ86">
        <f t="shared" si="2"/>
        <v>0</v>
      </c>
      <c r="BK86">
        <f t="shared" si="2"/>
        <v>4</v>
      </c>
      <c r="BL86">
        <f t="shared" si="2"/>
        <v>10</v>
      </c>
      <c r="BM86">
        <f t="shared" si="2"/>
        <v>4</v>
      </c>
      <c r="BN86">
        <f t="shared" si="2"/>
        <v>1</v>
      </c>
      <c r="BO86">
        <f t="shared" si="2"/>
        <v>0</v>
      </c>
      <c r="BP86">
        <f t="shared" si="2"/>
        <v>0</v>
      </c>
      <c r="BQ86">
        <f t="shared" ref="BQ86:BW86" si="3">IFERROR(VLOOKUP($B86,$A$8:$BW$70,BQ$88,FALSE),0)</f>
        <v>0</v>
      </c>
      <c r="BR86">
        <f t="shared" si="3"/>
        <v>0</v>
      </c>
      <c r="BS86">
        <f t="shared" si="3"/>
        <v>1</v>
      </c>
      <c r="BT86">
        <f t="shared" si="3"/>
        <v>8</v>
      </c>
      <c r="BU86">
        <f t="shared" si="3"/>
        <v>0</v>
      </c>
      <c r="BV86">
        <f t="shared" si="3"/>
        <v>0</v>
      </c>
      <c r="BW86">
        <f t="shared" si="3"/>
        <v>0</v>
      </c>
    </row>
    <row r="87" spans="1:75" x14ac:dyDescent="0.2">
      <c r="C87" t="s">
        <v>399</v>
      </c>
      <c r="D87">
        <f>SUM(D8:D83)</f>
        <v>139</v>
      </c>
      <c r="G87">
        <f t="shared" ref="G87:BR87" si="4">SUM(G8:G83)</f>
        <v>0</v>
      </c>
      <c r="H87">
        <f t="shared" si="4"/>
        <v>20</v>
      </c>
      <c r="I87">
        <f t="shared" si="4"/>
        <v>25</v>
      </c>
      <c r="J87">
        <f t="shared" si="4"/>
        <v>15</v>
      </c>
      <c r="K87">
        <f t="shared" si="4"/>
        <v>21</v>
      </c>
      <c r="L87">
        <f t="shared" si="4"/>
        <v>22</v>
      </c>
      <c r="M87">
        <f t="shared" si="4"/>
        <v>22</v>
      </c>
      <c r="N87">
        <f t="shared" si="4"/>
        <v>14</v>
      </c>
      <c r="O87">
        <f t="shared" si="4"/>
        <v>0</v>
      </c>
      <c r="P87">
        <f t="shared" si="4"/>
        <v>84</v>
      </c>
      <c r="Q87">
        <f t="shared" si="4"/>
        <v>55</v>
      </c>
      <c r="R87">
        <f t="shared" si="4"/>
        <v>0</v>
      </c>
      <c r="S87">
        <f t="shared" si="4"/>
        <v>25</v>
      </c>
      <c r="T87">
        <f t="shared" si="4"/>
        <v>24</v>
      </c>
      <c r="U87">
        <f t="shared" si="4"/>
        <v>0</v>
      </c>
      <c r="V87">
        <f t="shared" si="4"/>
        <v>24</v>
      </c>
      <c r="W87">
        <f t="shared" si="4"/>
        <v>0</v>
      </c>
      <c r="X87">
        <f t="shared" si="4"/>
        <v>4</v>
      </c>
      <c r="Y87">
        <f t="shared" si="4"/>
        <v>17</v>
      </c>
      <c r="Z87">
        <f t="shared" si="4"/>
        <v>3</v>
      </c>
      <c r="AA87">
        <f t="shared" si="4"/>
        <v>0</v>
      </c>
      <c r="AB87">
        <f t="shared" si="4"/>
        <v>32</v>
      </c>
      <c r="AC87">
        <f t="shared" si="4"/>
        <v>3</v>
      </c>
      <c r="AD87">
        <f t="shared" si="4"/>
        <v>5</v>
      </c>
      <c r="AE87">
        <f t="shared" si="4"/>
        <v>2</v>
      </c>
      <c r="AF87">
        <f t="shared" si="4"/>
        <v>0</v>
      </c>
      <c r="AG87">
        <f t="shared" si="4"/>
        <v>7</v>
      </c>
      <c r="AH87">
        <f t="shared" si="4"/>
        <v>0</v>
      </c>
      <c r="AI87">
        <f t="shared" si="4"/>
        <v>27</v>
      </c>
      <c r="AJ87">
        <f t="shared" si="4"/>
        <v>2</v>
      </c>
      <c r="AK87">
        <f t="shared" si="4"/>
        <v>8</v>
      </c>
      <c r="AL87">
        <f t="shared" si="4"/>
        <v>12</v>
      </c>
      <c r="AM87">
        <f t="shared" si="4"/>
        <v>0</v>
      </c>
      <c r="AN87">
        <f t="shared" si="4"/>
        <v>0</v>
      </c>
      <c r="AO87">
        <f t="shared" si="4"/>
        <v>0</v>
      </c>
      <c r="AP87">
        <f t="shared" si="4"/>
        <v>4</v>
      </c>
      <c r="AQ87">
        <f t="shared" si="4"/>
        <v>6</v>
      </c>
      <c r="AR87">
        <f t="shared" si="4"/>
        <v>16</v>
      </c>
      <c r="AS87">
        <f t="shared" si="4"/>
        <v>14</v>
      </c>
      <c r="AT87">
        <f t="shared" si="4"/>
        <v>19</v>
      </c>
      <c r="AU87">
        <f t="shared" si="4"/>
        <v>8</v>
      </c>
      <c r="AV87">
        <f t="shared" si="4"/>
        <v>8</v>
      </c>
      <c r="AW87">
        <f t="shared" si="4"/>
        <v>16</v>
      </c>
      <c r="AX87">
        <f t="shared" si="4"/>
        <v>4</v>
      </c>
      <c r="AY87">
        <f t="shared" si="4"/>
        <v>6</v>
      </c>
      <c r="AZ87">
        <f t="shared" si="4"/>
        <v>9</v>
      </c>
      <c r="BA87">
        <f t="shared" si="4"/>
        <v>8</v>
      </c>
      <c r="BB87">
        <f t="shared" si="4"/>
        <v>21</v>
      </c>
      <c r="BC87">
        <f t="shared" si="4"/>
        <v>18</v>
      </c>
      <c r="BD87">
        <f t="shared" si="4"/>
        <v>26</v>
      </c>
      <c r="BE87">
        <f t="shared" si="4"/>
        <v>18</v>
      </c>
      <c r="BF87">
        <f t="shared" si="4"/>
        <v>24</v>
      </c>
      <c r="BG87">
        <f t="shared" si="4"/>
        <v>24</v>
      </c>
      <c r="BH87">
        <f t="shared" si="4"/>
        <v>16</v>
      </c>
      <c r="BI87">
        <f t="shared" si="4"/>
        <v>12</v>
      </c>
      <c r="BJ87">
        <f t="shared" si="4"/>
        <v>1</v>
      </c>
      <c r="BK87">
        <f t="shared" si="4"/>
        <v>14</v>
      </c>
      <c r="BL87">
        <f t="shared" si="4"/>
        <v>38</v>
      </c>
      <c r="BM87">
        <f t="shared" si="4"/>
        <v>21</v>
      </c>
      <c r="BN87">
        <f t="shared" si="4"/>
        <v>7</v>
      </c>
      <c r="BO87">
        <f t="shared" si="4"/>
        <v>0</v>
      </c>
      <c r="BP87">
        <f t="shared" si="4"/>
        <v>0</v>
      </c>
      <c r="BQ87">
        <f t="shared" si="4"/>
        <v>3</v>
      </c>
      <c r="BR87">
        <f t="shared" si="4"/>
        <v>0</v>
      </c>
      <c r="BS87">
        <f t="shared" ref="BS87:BW87" si="5">SUM(BS8:BS83)</f>
        <v>8</v>
      </c>
      <c r="BT87">
        <f t="shared" si="5"/>
        <v>41</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94</v>
      </c>
      <c r="E90">
        <v>2.2235737134792801</v>
      </c>
      <c r="F90">
        <v>26.1807872716109</v>
      </c>
      <c r="G90">
        <v>0</v>
      </c>
      <c r="H90">
        <v>14</v>
      </c>
      <c r="I90">
        <v>15</v>
      </c>
      <c r="J90">
        <v>11</v>
      </c>
      <c r="K90">
        <v>15</v>
      </c>
      <c r="L90">
        <v>13</v>
      </c>
      <c r="M90">
        <v>16</v>
      </c>
      <c r="N90">
        <v>10</v>
      </c>
      <c r="O90">
        <v>0</v>
      </c>
      <c r="P90">
        <v>59</v>
      </c>
      <c r="Q90">
        <v>35</v>
      </c>
      <c r="R90">
        <v>0</v>
      </c>
      <c r="S90">
        <v>48</v>
      </c>
      <c r="T90">
        <v>46</v>
      </c>
      <c r="U90">
        <v>1</v>
      </c>
      <c r="V90">
        <v>45</v>
      </c>
      <c r="W90">
        <v>0</v>
      </c>
      <c r="X90">
        <v>9</v>
      </c>
      <c r="Y90">
        <v>31</v>
      </c>
      <c r="Z90">
        <v>5</v>
      </c>
      <c r="AA90">
        <v>0</v>
      </c>
      <c r="AB90">
        <v>60</v>
      </c>
      <c r="AC90">
        <v>5</v>
      </c>
      <c r="AD90">
        <v>7</v>
      </c>
      <c r="AE90">
        <v>5</v>
      </c>
      <c r="AF90">
        <v>1</v>
      </c>
      <c r="AG90">
        <v>16</v>
      </c>
      <c r="AH90">
        <v>0</v>
      </c>
      <c r="AI90">
        <v>60</v>
      </c>
      <c r="AJ90">
        <v>3</v>
      </c>
      <c r="AK90">
        <v>10</v>
      </c>
      <c r="AL90">
        <v>18</v>
      </c>
      <c r="AM90">
        <v>1</v>
      </c>
      <c r="AN90">
        <v>2</v>
      </c>
      <c r="AO90">
        <v>0</v>
      </c>
      <c r="AP90">
        <v>3</v>
      </c>
      <c r="AQ90">
        <v>3</v>
      </c>
      <c r="AR90">
        <v>10</v>
      </c>
      <c r="AS90">
        <v>10</v>
      </c>
      <c r="AT90">
        <v>13</v>
      </c>
      <c r="AU90">
        <v>5</v>
      </c>
      <c r="AV90">
        <v>5</v>
      </c>
      <c r="AW90">
        <v>9</v>
      </c>
      <c r="AX90">
        <v>3</v>
      </c>
      <c r="AY90">
        <v>5</v>
      </c>
      <c r="AZ90">
        <v>5</v>
      </c>
      <c r="BA90">
        <v>5</v>
      </c>
      <c r="BB90">
        <v>18</v>
      </c>
      <c r="BC90">
        <v>14</v>
      </c>
      <c r="BD90">
        <v>18</v>
      </c>
      <c r="BE90">
        <v>12</v>
      </c>
      <c r="BF90">
        <v>14</v>
      </c>
      <c r="BG90">
        <v>16</v>
      </c>
      <c r="BH90">
        <v>11</v>
      </c>
      <c r="BI90">
        <v>8</v>
      </c>
      <c r="BJ90">
        <v>1</v>
      </c>
      <c r="BK90">
        <v>23</v>
      </c>
      <c r="BL90">
        <v>64</v>
      </c>
      <c r="BM90">
        <v>38</v>
      </c>
      <c r="BN90">
        <v>20</v>
      </c>
      <c r="BO90">
        <v>2</v>
      </c>
      <c r="BP90">
        <v>0</v>
      </c>
      <c r="BQ90">
        <v>4</v>
      </c>
      <c r="BR90">
        <v>2</v>
      </c>
      <c r="BS90">
        <v>12</v>
      </c>
      <c r="BT90">
        <v>80</v>
      </c>
      <c r="BU90">
        <v>2</v>
      </c>
      <c r="BV90">
        <v>0</v>
      </c>
    </row>
    <row r="91" spans="1:75" x14ac:dyDescent="0.2">
      <c r="B91" t="s">
        <v>513</v>
      </c>
    </row>
    <row r="92" spans="1:75" x14ac:dyDescent="0.2">
      <c r="D92">
        <f>D87-D85-D86</f>
        <v>94</v>
      </c>
    </row>
    <row r="100" spans="1:6" s="147" customFormat="1" x14ac:dyDescent="0.2"/>
    <row r="101" spans="1:6" x14ac:dyDescent="0.2">
      <c r="A101" s="52">
        <v>271004</v>
      </c>
      <c r="B101" s="52" t="s">
        <v>172</v>
      </c>
      <c r="C101" s="52" t="s">
        <v>468</v>
      </c>
      <c r="D101" s="52">
        <v>46</v>
      </c>
      <c r="E101" s="52">
        <v>3.4757483437303498</v>
      </c>
      <c r="F101" s="52">
        <v>40.924133724567099</v>
      </c>
    </row>
    <row r="102" spans="1:6" x14ac:dyDescent="0.2">
      <c r="A102" s="52">
        <v>271021</v>
      </c>
      <c r="B102" s="52" t="s">
        <v>468</v>
      </c>
      <c r="C102" s="52" t="s">
        <v>612</v>
      </c>
      <c r="D102" s="52">
        <v>2</v>
      </c>
      <c r="E102" s="52">
        <v>3.9675454779900399</v>
      </c>
      <c r="F102" s="52">
        <v>46.714648369882703</v>
      </c>
    </row>
    <row r="103" spans="1:6" x14ac:dyDescent="0.2">
      <c r="A103" s="52">
        <v>271039</v>
      </c>
      <c r="B103" s="52" t="s">
        <v>468</v>
      </c>
      <c r="C103" s="52" t="s">
        <v>613</v>
      </c>
      <c r="D103" s="52">
        <v>2</v>
      </c>
      <c r="E103" s="52">
        <v>5.3724447309748298</v>
      </c>
      <c r="F103" s="52">
        <v>63.256204090510103</v>
      </c>
    </row>
    <row r="104" spans="1:6" x14ac:dyDescent="0.2">
      <c r="A104" s="52">
        <v>271047</v>
      </c>
      <c r="B104" s="52" t="s">
        <v>468</v>
      </c>
      <c r="C104" s="52" t="s">
        <v>614</v>
      </c>
      <c r="D104" s="52">
        <v>1</v>
      </c>
      <c r="E104" s="52">
        <v>3.1139067073550502</v>
      </c>
      <c r="F104" s="52">
        <v>36.663740264019097</v>
      </c>
    </row>
    <row r="105" spans="1:6" x14ac:dyDescent="0.2">
      <c r="A105" s="52">
        <v>271063</v>
      </c>
      <c r="B105" s="52" t="s">
        <v>468</v>
      </c>
      <c r="C105" s="52" t="s">
        <v>615</v>
      </c>
      <c r="D105" s="52">
        <v>2</v>
      </c>
      <c r="E105" s="52">
        <v>4.0989486196790503</v>
      </c>
      <c r="F105" s="52">
        <v>48.261814392995298</v>
      </c>
    </row>
    <row r="106" spans="1:6" x14ac:dyDescent="0.2">
      <c r="A106" s="52">
        <v>271080</v>
      </c>
      <c r="B106" s="52" t="s">
        <v>468</v>
      </c>
      <c r="C106" s="52" t="s">
        <v>617</v>
      </c>
      <c r="D106" s="52">
        <v>2</v>
      </c>
      <c r="E106" s="52">
        <v>6.4174554789026104</v>
      </c>
      <c r="F106" s="52">
        <v>75.560362896756601</v>
      </c>
    </row>
    <row r="107" spans="1:6" x14ac:dyDescent="0.2">
      <c r="A107" s="52">
        <v>271098</v>
      </c>
      <c r="B107" s="52" t="s">
        <v>468</v>
      </c>
      <c r="C107" s="52" t="s">
        <v>644</v>
      </c>
      <c r="D107" s="52">
        <v>4</v>
      </c>
      <c r="E107" s="52">
        <v>10.770929261922101</v>
      </c>
      <c r="F107" s="52">
        <v>126.819005825857</v>
      </c>
    </row>
    <row r="108" spans="1:6" x14ac:dyDescent="0.2">
      <c r="A108" s="52">
        <v>271110</v>
      </c>
      <c r="B108" s="52" t="s">
        <v>468</v>
      </c>
      <c r="C108" s="52" t="s">
        <v>618</v>
      </c>
      <c r="D108" s="52">
        <v>1</v>
      </c>
      <c r="E108" s="52">
        <v>2.7474037035001899</v>
      </c>
      <c r="F108" s="52">
        <v>32.348462960566799</v>
      </c>
    </row>
    <row r="109" spans="1:6" x14ac:dyDescent="0.2">
      <c r="A109" s="52">
        <v>271136</v>
      </c>
      <c r="B109" s="52" t="s">
        <v>468</v>
      </c>
      <c r="C109" s="52" t="s">
        <v>619</v>
      </c>
      <c r="D109" s="52">
        <v>2</v>
      </c>
      <c r="E109" s="52">
        <v>4.1625907965117497</v>
      </c>
      <c r="F109" s="52">
        <v>49.011149700864102</v>
      </c>
    </row>
    <row r="110" spans="1:6" x14ac:dyDescent="0.2">
      <c r="A110" s="52">
        <v>271144</v>
      </c>
      <c r="B110" s="52" t="s">
        <v>468</v>
      </c>
      <c r="C110" s="52" t="s">
        <v>620</v>
      </c>
      <c r="D110" s="52">
        <v>4</v>
      </c>
      <c r="E110" s="52">
        <v>4.73333570000118</v>
      </c>
      <c r="F110" s="52">
        <v>55.731210661304303</v>
      </c>
    </row>
    <row r="111" spans="1:6" x14ac:dyDescent="0.2">
      <c r="A111" s="52">
        <v>271152</v>
      </c>
      <c r="B111" s="52" t="s">
        <v>468</v>
      </c>
      <c r="C111" s="52" t="s">
        <v>621</v>
      </c>
      <c r="D111" s="52">
        <v>3</v>
      </c>
      <c r="E111" s="52">
        <v>7.5114549688274597</v>
      </c>
      <c r="F111" s="52">
        <v>88.441324632968502</v>
      </c>
    </row>
    <row r="112" spans="1:6" x14ac:dyDescent="0.2">
      <c r="A112" s="52">
        <v>271187</v>
      </c>
      <c r="B112" s="52" t="s">
        <v>468</v>
      </c>
      <c r="C112" s="52" t="s">
        <v>624</v>
      </c>
      <c r="D112" s="52">
        <v>3</v>
      </c>
      <c r="E112" s="52">
        <v>3.6974955630053201</v>
      </c>
      <c r="F112" s="52">
        <v>43.5350284031272</v>
      </c>
    </row>
    <row r="113" spans="1:6" x14ac:dyDescent="0.2">
      <c r="A113" s="52">
        <v>271195</v>
      </c>
      <c r="B113" s="52" t="s">
        <v>468</v>
      </c>
      <c r="C113" s="52" t="s">
        <v>640</v>
      </c>
      <c r="D113" s="52">
        <v>3</v>
      </c>
      <c r="E113" s="52">
        <v>5.8201571442428897</v>
      </c>
      <c r="F113" s="52">
        <v>68.527656698343804</v>
      </c>
    </row>
    <row r="114" spans="1:6" x14ac:dyDescent="0.2">
      <c r="A114" s="52">
        <v>271209</v>
      </c>
      <c r="B114" s="52" t="s">
        <v>468</v>
      </c>
      <c r="C114" s="52" t="s">
        <v>625</v>
      </c>
      <c r="D114" s="52">
        <v>4</v>
      </c>
      <c r="E114" s="52">
        <v>5.6103342356620898</v>
      </c>
      <c r="F114" s="52">
        <v>66.057161161827807</v>
      </c>
    </row>
    <row r="115" spans="1:6" x14ac:dyDescent="0.2">
      <c r="A115" s="52">
        <v>271217</v>
      </c>
      <c r="B115" s="52" t="s">
        <v>468</v>
      </c>
      <c r="C115" s="52" t="s">
        <v>626</v>
      </c>
      <c r="D115" s="52">
        <v>1</v>
      </c>
      <c r="E115" s="52">
        <v>1.6007427446335101</v>
      </c>
      <c r="F115" s="52">
        <v>18.8474548964913</v>
      </c>
    </row>
    <row r="116" spans="1:6" x14ac:dyDescent="0.2">
      <c r="A116" s="52">
        <v>271225</v>
      </c>
      <c r="B116" s="52" t="s">
        <v>468</v>
      </c>
      <c r="C116" s="52" t="s">
        <v>627</v>
      </c>
      <c r="D116" s="52">
        <v>1</v>
      </c>
      <c r="E116" s="52">
        <v>1.6462260268334801</v>
      </c>
      <c r="F116" s="52">
        <v>19.382983864329699</v>
      </c>
    </row>
    <row r="117" spans="1:6" x14ac:dyDescent="0.2">
      <c r="A117" s="52">
        <v>271241</v>
      </c>
      <c r="B117" s="52" t="s">
        <v>468</v>
      </c>
      <c r="C117" s="52" t="s">
        <v>645</v>
      </c>
      <c r="D117" s="52">
        <v>2</v>
      </c>
      <c r="E117" s="52">
        <v>3.72245384157236</v>
      </c>
      <c r="F117" s="52">
        <v>43.828892005610101</v>
      </c>
    </row>
    <row r="118" spans="1:6" x14ac:dyDescent="0.2">
      <c r="A118" s="52">
        <v>271250</v>
      </c>
      <c r="B118" s="52" t="s">
        <v>468</v>
      </c>
      <c r="C118" s="52" t="s">
        <v>629</v>
      </c>
      <c r="D118" s="52">
        <v>4</v>
      </c>
      <c r="E118" s="52">
        <v>6.9749598939806097</v>
      </c>
      <c r="F118" s="52">
        <v>82.124527783965306</v>
      </c>
    </row>
    <row r="119" spans="1:6" x14ac:dyDescent="0.2">
      <c r="A119" s="52">
        <v>271268</v>
      </c>
      <c r="B119" s="52" t="s">
        <v>468</v>
      </c>
      <c r="C119" s="52" t="s">
        <v>630</v>
      </c>
      <c r="D119" s="52">
        <v>3</v>
      </c>
      <c r="E119" s="52">
        <v>3.2829222385152401</v>
      </c>
      <c r="F119" s="52">
        <v>38.653761840582703</v>
      </c>
    </row>
    <row r="120" spans="1:6" x14ac:dyDescent="0.2">
      <c r="A120" s="52">
        <v>271284</v>
      </c>
      <c r="B120" s="52" t="s">
        <v>468</v>
      </c>
      <c r="C120" s="52" t="s">
        <v>631</v>
      </c>
      <c r="D120" s="52">
        <v>2</v>
      </c>
      <c r="E120" s="52">
        <v>3.9375504498651401</v>
      </c>
      <c r="F120" s="52">
        <v>46.361481103250803</v>
      </c>
    </row>
    <row r="121" spans="1:6" x14ac:dyDescent="0.2">
      <c r="A121" s="52">
        <v>271403</v>
      </c>
      <c r="B121" s="52" t="s">
        <v>173</v>
      </c>
      <c r="C121" s="52" t="s">
        <v>468</v>
      </c>
      <c r="D121" s="52">
        <v>11</v>
      </c>
      <c r="E121" s="52">
        <v>2.7790550202365698</v>
      </c>
      <c r="F121" s="52">
        <v>32.721131689882199</v>
      </c>
    </row>
    <row r="122" spans="1:6" x14ac:dyDescent="0.2">
      <c r="A122" s="52">
        <v>271420</v>
      </c>
      <c r="B122" s="52" t="s">
        <v>468</v>
      </c>
      <c r="C122" s="52" t="s">
        <v>642</v>
      </c>
      <c r="D122" s="52">
        <v>1</v>
      </c>
      <c r="E122" s="52">
        <v>1.7009695526450099</v>
      </c>
      <c r="F122" s="52">
        <v>20.0275447327557</v>
      </c>
    </row>
    <row r="123" spans="1:6" x14ac:dyDescent="0.2">
      <c r="A123" s="52">
        <v>271438</v>
      </c>
      <c r="B123" s="52" t="s">
        <v>468</v>
      </c>
      <c r="C123" s="52" t="s">
        <v>633</v>
      </c>
      <c r="D123" s="52">
        <v>1</v>
      </c>
      <c r="E123" s="52">
        <v>2.4329124394813002</v>
      </c>
      <c r="F123" s="52">
        <v>28.6455819487315</v>
      </c>
    </row>
    <row r="124" spans="1:6" x14ac:dyDescent="0.2">
      <c r="A124" s="52">
        <v>271446</v>
      </c>
      <c r="B124" s="52" t="s">
        <v>468</v>
      </c>
      <c r="C124" s="52" t="s">
        <v>634</v>
      </c>
      <c r="D124" s="52">
        <v>1</v>
      </c>
      <c r="E124" s="52">
        <v>1.5161852778409499</v>
      </c>
      <c r="F124" s="52">
        <v>17.851858916514399</v>
      </c>
    </row>
    <row r="125" spans="1:6" x14ac:dyDescent="0.2">
      <c r="A125" s="52">
        <v>271454</v>
      </c>
      <c r="B125" s="52" t="s">
        <v>468</v>
      </c>
      <c r="C125" s="52" t="s">
        <v>635</v>
      </c>
      <c r="D125" s="52">
        <v>1</v>
      </c>
      <c r="E125" s="52">
        <v>1.54983494257862</v>
      </c>
      <c r="F125" s="52">
        <v>18.248056581974001</v>
      </c>
    </row>
    <row r="126" spans="1:6" x14ac:dyDescent="0.2">
      <c r="A126" s="52">
        <v>271462</v>
      </c>
      <c r="B126" s="52" t="s">
        <v>468</v>
      </c>
      <c r="C126" s="52" t="s">
        <v>636</v>
      </c>
      <c r="D126" s="52">
        <v>5</v>
      </c>
      <c r="E126" s="52">
        <v>6.6531828826910804</v>
      </c>
      <c r="F126" s="52">
        <v>78.335862973620806</v>
      </c>
    </row>
    <row r="127" spans="1:6" x14ac:dyDescent="0.2">
      <c r="A127" s="52">
        <v>271471</v>
      </c>
      <c r="B127" s="52" t="s">
        <v>468</v>
      </c>
      <c r="C127" s="52" t="s">
        <v>637</v>
      </c>
      <c r="D127" s="52">
        <v>2</v>
      </c>
      <c r="E127" s="52">
        <v>10.8038029386344</v>
      </c>
      <c r="F127" s="52">
        <v>127.20606685811499</v>
      </c>
    </row>
    <row r="128" spans="1:6" x14ac:dyDescent="0.2">
      <c r="A128" s="52">
        <v>272027</v>
      </c>
      <c r="B128" s="52" t="s">
        <v>253</v>
      </c>
      <c r="C128" s="52" t="s">
        <v>468</v>
      </c>
      <c r="D128" s="52">
        <v>1</v>
      </c>
      <c r="E128" s="52">
        <v>1.0921322790616399</v>
      </c>
      <c r="F128" s="52">
        <v>12.8589768341129</v>
      </c>
    </row>
    <row r="129" spans="1:6" x14ac:dyDescent="0.2">
      <c r="A129" s="52">
        <v>272035</v>
      </c>
      <c r="B129" s="52" t="s">
        <v>174</v>
      </c>
      <c r="C129" s="52" t="s">
        <v>468</v>
      </c>
      <c r="D129" s="52">
        <v>6</v>
      </c>
      <c r="E129" s="52">
        <v>3.0886122864996799</v>
      </c>
      <c r="F129" s="52">
        <v>36.365918857173597</v>
      </c>
    </row>
    <row r="130" spans="1:6" x14ac:dyDescent="0.2">
      <c r="A130" s="52">
        <v>272043</v>
      </c>
      <c r="B130" s="52" t="s">
        <v>175</v>
      </c>
      <c r="C130" s="52" t="s">
        <v>468</v>
      </c>
      <c r="D130" s="52">
        <v>2</v>
      </c>
      <c r="E130" s="52">
        <v>4.0485829959514197</v>
      </c>
      <c r="F130" s="52">
        <v>47.668799791040897</v>
      </c>
    </row>
    <row r="131" spans="1:6" x14ac:dyDescent="0.2">
      <c r="A131" s="52">
        <v>272051</v>
      </c>
      <c r="B131" s="52" t="s">
        <v>176</v>
      </c>
      <c r="C131" s="52" t="s">
        <v>468</v>
      </c>
      <c r="D131" s="52">
        <v>2</v>
      </c>
      <c r="E131" s="52">
        <v>1.10447810648273</v>
      </c>
      <c r="F131" s="52">
        <v>13.004338995683799</v>
      </c>
    </row>
    <row r="132" spans="1:6" x14ac:dyDescent="0.2">
      <c r="A132" s="52">
        <v>272060</v>
      </c>
      <c r="B132" s="52" t="s">
        <v>262</v>
      </c>
      <c r="C132" s="52" t="s">
        <v>468</v>
      </c>
      <c r="D132" s="52">
        <v>1</v>
      </c>
      <c r="E132" s="52">
        <v>2.83502962605959</v>
      </c>
      <c r="F132" s="52">
        <v>33.380187532637102</v>
      </c>
    </row>
    <row r="133" spans="1:6" x14ac:dyDescent="0.2">
      <c r="A133" s="52">
        <v>272078</v>
      </c>
      <c r="B133" s="52" t="s">
        <v>177</v>
      </c>
      <c r="C133" s="52" t="s">
        <v>468</v>
      </c>
      <c r="D133" s="52">
        <v>7</v>
      </c>
      <c r="E133" s="52">
        <v>4.18727904625747</v>
      </c>
      <c r="F133" s="52">
        <v>49.3018339317412</v>
      </c>
    </row>
    <row r="134" spans="1:6" x14ac:dyDescent="0.2">
      <c r="A134" s="52">
        <v>272094</v>
      </c>
      <c r="B134" s="52" t="s">
        <v>179</v>
      </c>
      <c r="C134" s="52" t="s">
        <v>468</v>
      </c>
      <c r="D134" s="52">
        <v>1</v>
      </c>
      <c r="E134" s="52">
        <v>1.4444604940054899</v>
      </c>
      <c r="F134" s="52">
        <v>17.0073574294195</v>
      </c>
    </row>
    <row r="135" spans="1:6" x14ac:dyDescent="0.2">
      <c r="A135" s="52">
        <v>272108</v>
      </c>
      <c r="B135" s="52" t="s">
        <v>180</v>
      </c>
      <c r="C135" s="52" t="s">
        <v>468</v>
      </c>
      <c r="D135" s="52">
        <v>4</v>
      </c>
      <c r="E135" s="52">
        <v>2.09848174845499</v>
      </c>
      <c r="F135" s="52">
        <v>24.707930264066899</v>
      </c>
    </row>
    <row r="136" spans="1:6" x14ac:dyDescent="0.2">
      <c r="A136" s="52">
        <v>272116</v>
      </c>
      <c r="B136" s="52" t="s">
        <v>181</v>
      </c>
      <c r="C136" s="52" t="s">
        <v>468</v>
      </c>
      <c r="D136" s="52">
        <v>2</v>
      </c>
      <c r="E136" s="52">
        <v>1.45961962312621</v>
      </c>
      <c r="F136" s="52">
        <v>17.185843949711899</v>
      </c>
    </row>
    <row r="137" spans="1:6" x14ac:dyDescent="0.2">
      <c r="A137" s="52">
        <v>272124</v>
      </c>
      <c r="B137" s="52" t="s">
        <v>182</v>
      </c>
      <c r="C137" s="52" t="s">
        <v>468</v>
      </c>
      <c r="D137" s="52">
        <v>3</v>
      </c>
      <c r="E137" s="52">
        <v>2.3836008263149502</v>
      </c>
      <c r="F137" s="52">
        <v>28.064977471127701</v>
      </c>
    </row>
    <row r="138" spans="1:6" x14ac:dyDescent="0.2">
      <c r="A138" s="52">
        <v>272141</v>
      </c>
      <c r="B138" s="52" t="s">
        <v>272</v>
      </c>
      <c r="C138" s="52" t="s">
        <v>468</v>
      </c>
      <c r="D138" s="52">
        <v>1</v>
      </c>
      <c r="E138" s="52">
        <v>1.9439368609307599</v>
      </c>
      <c r="F138" s="52">
        <v>22.888288846442801</v>
      </c>
    </row>
    <row r="139" spans="1:6" x14ac:dyDescent="0.2">
      <c r="A139" s="52">
        <v>272159</v>
      </c>
      <c r="B139" s="52" t="s">
        <v>184</v>
      </c>
      <c r="C139" s="52" t="s">
        <v>468</v>
      </c>
      <c r="D139" s="52">
        <v>1</v>
      </c>
      <c r="E139" s="52">
        <v>0.90382407968113099</v>
      </c>
      <c r="F139" s="52">
        <v>10.6417996478585</v>
      </c>
    </row>
    <row r="140" spans="1:6" x14ac:dyDescent="0.2">
      <c r="A140" s="52">
        <v>272175</v>
      </c>
      <c r="B140" s="52" t="s">
        <v>186</v>
      </c>
      <c r="C140" s="52" t="s">
        <v>468</v>
      </c>
      <c r="D140" s="52">
        <v>1</v>
      </c>
      <c r="E140" s="52">
        <v>1.76320197478621</v>
      </c>
      <c r="F140" s="52">
        <v>20.7602813160312</v>
      </c>
    </row>
    <row r="141" spans="1:6" x14ac:dyDescent="0.2">
      <c r="A141" s="52">
        <v>272183</v>
      </c>
      <c r="B141" s="52" t="s">
        <v>187</v>
      </c>
      <c r="C141" s="52" t="s">
        <v>468</v>
      </c>
      <c r="D141" s="52">
        <v>1</v>
      </c>
      <c r="E141" s="52">
        <v>1.73448503139418</v>
      </c>
      <c r="F141" s="52">
        <v>20.422162466415301</v>
      </c>
    </row>
    <row r="142" spans="1:6" x14ac:dyDescent="0.2">
      <c r="A142" s="52">
        <v>272191</v>
      </c>
      <c r="B142" s="52" t="s">
        <v>278</v>
      </c>
      <c r="C142" s="52" t="s">
        <v>468</v>
      </c>
      <c r="D142" s="52">
        <v>4</v>
      </c>
      <c r="E142" s="52">
        <v>4.4807384256925502</v>
      </c>
      <c r="F142" s="52">
        <v>52.757081463799402</v>
      </c>
    </row>
    <row r="143" spans="1:6" x14ac:dyDescent="0.2">
      <c r="A143" s="52">
        <v>272205</v>
      </c>
      <c r="B143" s="52" t="s">
        <v>188</v>
      </c>
      <c r="C143" s="52" t="s">
        <v>468</v>
      </c>
      <c r="D143" s="52">
        <v>1</v>
      </c>
      <c r="E143" s="52">
        <v>1.50394032364796</v>
      </c>
      <c r="F143" s="52">
        <v>17.707684455854999</v>
      </c>
    </row>
    <row r="144" spans="1:6" x14ac:dyDescent="0.2">
      <c r="A144" s="52">
        <v>272213</v>
      </c>
      <c r="B144" s="52" t="s">
        <v>281</v>
      </c>
      <c r="C144" s="52" t="s">
        <v>468</v>
      </c>
      <c r="D144" s="52">
        <v>1</v>
      </c>
      <c r="E144" s="52">
        <v>3.0724797984453298</v>
      </c>
      <c r="F144" s="52">
        <v>36.175971820404598</v>
      </c>
    </row>
    <row r="145" spans="1:6" x14ac:dyDescent="0.2">
      <c r="A145">
        <v>272221</v>
      </c>
      <c r="B145" t="s">
        <v>189</v>
      </c>
      <c r="C145" t="s">
        <v>468</v>
      </c>
      <c r="D145">
        <v>2</v>
      </c>
      <c r="E145">
        <v>3.8417948865710101</v>
      </c>
      <c r="F145">
        <v>45.2340365676909</v>
      </c>
    </row>
    <row r="146" spans="1:6" x14ac:dyDescent="0.2">
      <c r="A146">
        <v>272230</v>
      </c>
      <c r="B146" t="s">
        <v>171</v>
      </c>
      <c r="C146" t="s">
        <v>468</v>
      </c>
      <c r="D146">
        <v>4</v>
      </c>
      <c r="E146">
        <v>6.8232604950275499</v>
      </c>
      <c r="F146">
        <v>80.338389699517904</v>
      </c>
    </row>
    <row r="147" spans="1:6" x14ac:dyDescent="0.2">
      <c r="A147">
        <v>272248</v>
      </c>
      <c r="B147" t="s">
        <v>190</v>
      </c>
      <c r="C147" t="s">
        <v>468</v>
      </c>
      <c r="D147">
        <v>1</v>
      </c>
      <c r="E147">
        <v>2.3301875801001999</v>
      </c>
      <c r="F147">
        <v>27.436079572147499</v>
      </c>
    </row>
    <row r="148" spans="1:6" x14ac:dyDescent="0.2">
      <c r="A148">
        <v>272264</v>
      </c>
      <c r="B148" t="s">
        <v>192</v>
      </c>
      <c r="C148" t="s">
        <v>468</v>
      </c>
      <c r="D148">
        <v>1</v>
      </c>
      <c r="E148">
        <v>3.3123550844650498</v>
      </c>
      <c r="F148">
        <v>39.0003098654756</v>
      </c>
    </row>
    <row r="149" spans="1:6" x14ac:dyDescent="0.2">
      <c r="A149">
        <v>272272</v>
      </c>
      <c r="B149" t="s">
        <v>193</v>
      </c>
      <c r="C149" t="s">
        <v>468</v>
      </c>
      <c r="D149">
        <v>5</v>
      </c>
      <c r="E149">
        <v>2.1319779638757699</v>
      </c>
      <c r="F149">
        <v>25.102321187569501</v>
      </c>
    </row>
    <row r="150" spans="1:6" x14ac:dyDescent="0.2">
      <c r="A150">
        <v>272281</v>
      </c>
      <c r="B150" t="s">
        <v>194</v>
      </c>
      <c r="C150" t="s">
        <v>468</v>
      </c>
      <c r="D150">
        <v>1</v>
      </c>
      <c r="E150">
        <v>3.4365442111412801</v>
      </c>
      <c r="F150">
        <v>40.462536679566597</v>
      </c>
    </row>
    <row r="151" spans="1:6" x14ac:dyDescent="0.2">
      <c r="A151">
        <v>272299</v>
      </c>
      <c r="B151" t="s">
        <v>195</v>
      </c>
      <c r="C151" t="s">
        <v>468</v>
      </c>
      <c r="D151">
        <v>1</v>
      </c>
      <c r="E151">
        <v>3.7266154878139699</v>
      </c>
      <c r="F151">
        <v>43.8778920339387</v>
      </c>
    </row>
    <row r="152" spans="1:6" x14ac:dyDescent="0.2">
      <c r="A152">
        <v>272302</v>
      </c>
      <c r="B152" t="s">
        <v>196</v>
      </c>
      <c r="C152" t="s">
        <v>468</v>
      </c>
      <c r="D152">
        <v>2</v>
      </c>
      <c r="E152">
        <v>5.3589132124005197</v>
      </c>
      <c r="F152">
        <v>63.0968813718126</v>
      </c>
    </row>
    <row r="153" spans="1:6" x14ac:dyDescent="0.2">
      <c r="A153">
        <v>273228</v>
      </c>
      <c r="B153" t="s">
        <v>648</v>
      </c>
      <c r="C153" t="s">
        <v>468</v>
      </c>
      <c r="D153">
        <v>1</v>
      </c>
      <c r="E153">
        <v>21.748586341887801</v>
      </c>
      <c r="F153">
        <v>256.072064993195</v>
      </c>
    </row>
    <row r="178" spans="1:6" x14ac:dyDescent="0.2">
      <c r="B178">
        <v>271004</v>
      </c>
      <c r="C178" t="s">
        <v>249</v>
      </c>
      <c r="D178">
        <v>46</v>
      </c>
      <c r="E178">
        <v>3.4757483437303498</v>
      </c>
      <c r="F178">
        <v>40.924133724567099</v>
      </c>
    </row>
    <row r="179" spans="1:6" x14ac:dyDescent="0.2">
      <c r="B179">
        <v>271403</v>
      </c>
      <c r="C179" t="s">
        <v>251</v>
      </c>
      <c r="D179">
        <v>11</v>
      </c>
      <c r="E179">
        <v>2.7790550202365698</v>
      </c>
      <c r="F179">
        <v>32.721131689882199</v>
      </c>
    </row>
    <row r="180" spans="1:6" x14ac:dyDescent="0.2">
      <c r="B180" s="52"/>
      <c r="C180" t="s">
        <v>399</v>
      </c>
      <c r="D180">
        <v>171</v>
      </c>
    </row>
    <row r="181" spans="1:6" x14ac:dyDescent="0.2">
      <c r="A181">
        <v>1</v>
      </c>
      <c r="B181" s="52">
        <v>2</v>
      </c>
      <c r="C181">
        <v>3</v>
      </c>
      <c r="D181">
        <v>4</v>
      </c>
      <c r="E181">
        <v>5</v>
      </c>
      <c r="F181">
        <v>6</v>
      </c>
    </row>
    <row r="183" spans="1:6" x14ac:dyDescent="0.2">
      <c r="A183">
        <v>270000</v>
      </c>
      <c r="B183" t="s">
        <v>313</v>
      </c>
      <c r="C183" t="s">
        <v>409</v>
      </c>
      <c r="D183">
        <v>114</v>
      </c>
      <c r="E183">
        <v>2.69004203072689</v>
      </c>
      <c r="F183">
        <v>31.673075523074601</v>
      </c>
    </row>
  </sheetData>
  <phoneticPr fontId="17"/>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""&amp;市町村別自殺者集計表!Q7&amp;市町村別自殺者集計表!R7&amp;"年5月暫定値"</f>
        <v>令和5年5月暫定値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令和5年5月暫定値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令和5年5月暫定値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361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17</v>
      </c>
      <c r="E8" s="52">
        <v>1.2020539566666599</v>
      </c>
      <c r="F8" s="52">
        <v>14.1532159413978</v>
      </c>
      <c r="G8" s="52">
        <v>0</v>
      </c>
      <c r="H8" s="52">
        <v>1</v>
      </c>
      <c r="I8" s="52">
        <v>3</v>
      </c>
      <c r="J8" s="52">
        <v>2</v>
      </c>
      <c r="K8" s="52">
        <v>7</v>
      </c>
      <c r="L8" s="52">
        <v>2</v>
      </c>
      <c r="M8" s="52">
        <v>0</v>
      </c>
      <c r="N8" s="52">
        <v>2</v>
      </c>
      <c r="O8" s="52">
        <v>0</v>
      </c>
      <c r="P8" s="52">
        <v>8</v>
      </c>
      <c r="Q8" s="52">
        <v>9</v>
      </c>
      <c r="R8" s="52">
        <v>0</v>
      </c>
      <c r="S8" s="52">
        <v>11</v>
      </c>
      <c r="T8" s="52">
        <v>6</v>
      </c>
      <c r="U8" s="52">
        <v>0</v>
      </c>
      <c r="V8" s="52">
        <v>6</v>
      </c>
      <c r="W8" s="52">
        <v>1</v>
      </c>
      <c r="X8" s="52">
        <v>0</v>
      </c>
      <c r="Y8" s="52">
        <v>3</v>
      </c>
      <c r="Z8" s="52">
        <v>2</v>
      </c>
      <c r="AA8" s="52">
        <v>0</v>
      </c>
      <c r="AB8" s="52">
        <v>14</v>
      </c>
      <c r="AC8" s="52">
        <v>0</v>
      </c>
      <c r="AD8" s="52">
        <v>1</v>
      </c>
      <c r="AE8" s="52">
        <v>0</v>
      </c>
      <c r="AF8" s="52">
        <v>0</v>
      </c>
      <c r="AG8" s="52">
        <v>2</v>
      </c>
      <c r="AH8" s="52">
        <v>0</v>
      </c>
      <c r="AI8" s="52">
        <v>9</v>
      </c>
      <c r="AJ8" s="52">
        <v>1</v>
      </c>
      <c r="AK8" s="52">
        <v>1</v>
      </c>
      <c r="AL8" s="52">
        <v>4</v>
      </c>
      <c r="AM8" s="52">
        <v>1</v>
      </c>
      <c r="AN8" s="52">
        <v>1</v>
      </c>
      <c r="AO8" s="52">
        <v>0</v>
      </c>
      <c r="AP8" s="52">
        <v>1</v>
      </c>
      <c r="AQ8" s="52">
        <v>0</v>
      </c>
      <c r="AR8" s="52">
        <v>0</v>
      </c>
      <c r="AS8" s="52">
        <v>0</v>
      </c>
      <c r="AT8" s="52">
        <v>2</v>
      </c>
      <c r="AU8" s="52">
        <v>1</v>
      </c>
      <c r="AV8" s="52">
        <v>2</v>
      </c>
      <c r="AW8" s="52">
        <v>3</v>
      </c>
      <c r="AX8" s="52">
        <v>1</v>
      </c>
      <c r="AY8" s="52">
        <v>0</v>
      </c>
      <c r="AZ8" s="52">
        <v>0</v>
      </c>
      <c r="BA8" s="52">
        <v>0</v>
      </c>
      <c r="BB8" s="52">
        <v>7</v>
      </c>
      <c r="BC8" s="52">
        <v>1</v>
      </c>
      <c r="BD8" s="52">
        <v>5</v>
      </c>
      <c r="BE8" s="52">
        <v>3</v>
      </c>
      <c r="BF8" s="52">
        <v>1</v>
      </c>
      <c r="BG8" s="52">
        <v>1</v>
      </c>
      <c r="BH8" s="52">
        <v>3</v>
      </c>
      <c r="BI8" s="52">
        <v>3</v>
      </c>
      <c r="BJ8" s="52">
        <v>0</v>
      </c>
      <c r="BK8" s="52">
        <v>4</v>
      </c>
      <c r="BL8" s="52">
        <v>15</v>
      </c>
      <c r="BM8" s="52">
        <v>3</v>
      </c>
      <c r="BN8" s="52">
        <v>3</v>
      </c>
      <c r="BO8" s="52">
        <v>0</v>
      </c>
      <c r="BP8" s="52">
        <v>0</v>
      </c>
      <c r="BQ8" s="52">
        <v>0</v>
      </c>
      <c r="BR8" s="52">
        <v>0</v>
      </c>
      <c r="BS8" s="52">
        <v>4</v>
      </c>
      <c r="BT8" s="52">
        <v>11</v>
      </c>
      <c r="BU8" s="52">
        <v>2</v>
      </c>
      <c r="BV8" s="52">
        <v>0</v>
      </c>
    </row>
    <row r="9" spans="1:74" s="52" customFormat="1" x14ac:dyDescent="0.2">
      <c r="A9" s="52">
        <v>271021</v>
      </c>
      <c r="B9" s="52" t="s">
        <v>468</v>
      </c>
      <c r="C9" s="52" t="s">
        <v>612</v>
      </c>
      <c r="D9" s="52">
        <v>1</v>
      </c>
      <c r="E9" s="52">
        <v>1.82225704757913</v>
      </c>
      <c r="F9" s="52">
        <v>21.455607173109101</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468</v>
      </c>
      <c r="C10" s="52" t="s">
        <v>613</v>
      </c>
      <c r="D10" s="52">
        <v>1</v>
      </c>
      <c r="E10" s="52">
        <v>2.40211386019697</v>
      </c>
      <c r="F10" s="52">
        <v>28.282953515222399</v>
      </c>
      <c r="G10" s="52">
        <v>0</v>
      </c>
      <c r="H10" s="52">
        <v>0</v>
      </c>
      <c r="I10" s="52">
        <v>0</v>
      </c>
      <c r="J10" s="52">
        <v>0</v>
      </c>
      <c r="K10" s="52">
        <v>1</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468</v>
      </c>
      <c r="C11" s="52" t="s">
        <v>615</v>
      </c>
      <c r="D11" s="52">
        <v>2</v>
      </c>
      <c r="E11" s="52">
        <v>3.5629030534079198</v>
      </c>
      <c r="F11" s="52">
        <v>41.950310144964199</v>
      </c>
      <c r="G11" s="52">
        <v>0</v>
      </c>
      <c r="H11" s="52">
        <v>0</v>
      </c>
      <c r="I11" s="52">
        <v>0</v>
      </c>
      <c r="J11" s="52">
        <v>2</v>
      </c>
      <c r="K11" s="52">
        <v>0</v>
      </c>
      <c r="L11" s="52">
        <v>0</v>
      </c>
      <c r="M11" s="52">
        <v>0</v>
      </c>
      <c r="N11" s="52">
        <v>0</v>
      </c>
      <c r="O11" s="52">
        <v>0</v>
      </c>
      <c r="P11" s="52">
        <v>0</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1</v>
      </c>
      <c r="AU11" s="52">
        <v>1</v>
      </c>
      <c r="AV11" s="52">
        <v>0</v>
      </c>
      <c r="AW11" s="52">
        <v>0</v>
      </c>
      <c r="AX11" s="52">
        <v>0</v>
      </c>
      <c r="AY11" s="52">
        <v>0</v>
      </c>
      <c r="AZ11" s="52">
        <v>0</v>
      </c>
      <c r="BA11" s="52">
        <v>0</v>
      </c>
      <c r="BB11" s="52">
        <v>0</v>
      </c>
      <c r="BC11" s="52">
        <v>0</v>
      </c>
      <c r="BD11" s="52">
        <v>0</v>
      </c>
      <c r="BE11" s="52">
        <v>1</v>
      </c>
      <c r="BF11" s="52">
        <v>0</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468</v>
      </c>
      <c r="C12" s="52" t="s">
        <v>618</v>
      </c>
      <c r="D12" s="52">
        <v>1</v>
      </c>
      <c r="E12" s="52">
        <v>2.7735404243516899</v>
      </c>
      <c r="F12" s="52">
        <v>32.656201770592403</v>
      </c>
      <c r="G12" s="52">
        <v>0</v>
      </c>
      <c r="H12" s="52">
        <v>0</v>
      </c>
      <c r="I12" s="52">
        <v>1</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1</v>
      </c>
      <c r="AW12" s="52">
        <v>0</v>
      </c>
      <c r="AX12" s="52">
        <v>0</v>
      </c>
      <c r="AY12" s="52">
        <v>0</v>
      </c>
      <c r="AZ12" s="52">
        <v>0</v>
      </c>
      <c r="BA12" s="52">
        <v>0</v>
      </c>
      <c r="BB12" s="52">
        <v>0</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271161</v>
      </c>
      <c r="B13" s="52" t="s">
        <v>468</v>
      </c>
      <c r="C13" s="52" t="s">
        <v>622</v>
      </c>
      <c r="D13" s="52">
        <v>1</v>
      </c>
      <c r="E13" s="52">
        <v>1.53895874051617</v>
      </c>
      <c r="F13" s="52">
        <v>18.119998073819399</v>
      </c>
      <c r="G13" s="52">
        <v>0</v>
      </c>
      <c r="H13" s="52">
        <v>1</v>
      </c>
      <c r="I13" s="52">
        <v>0</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1</v>
      </c>
      <c r="AW13" s="52">
        <v>0</v>
      </c>
      <c r="AX13" s="52">
        <v>0</v>
      </c>
      <c r="AY13" s="52">
        <v>0</v>
      </c>
      <c r="AZ13" s="52">
        <v>0</v>
      </c>
      <c r="BA13" s="52">
        <v>0</v>
      </c>
      <c r="BB13" s="52">
        <v>0</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468</v>
      </c>
      <c r="C14" s="52" t="s">
        <v>624</v>
      </c>
      <c r="D14" s="52">
        <v>3</v>
      </c>
      <c r="E14" s="52">
        <v>3.3723021582733801</v>
      </c>
      <c r="F14" s="52">
        <v>39.706138315154298</v>
      </c>
      <c r="G14" s="52">
        <v>0</v>
      </c>
      <c r="H14" s="52">
        <v>0</v>
      </c>
      <c r="I14" s="52">
        <v>0</v>
      </c>
      <c r="J14" s="52">
        <v>0</v>
      </c>
      <c r="K14" s="52">
        <v>1</v>
      </c>
      <c r="L14" s="52">
        <v>1</v>
      </c>
      <c r="M14" s="52">
        <v>0</v>
      </c>
      <c r="N14" s="52">
        <v>1</v>
      </c>
      <c r="O14" s="52">
        <v>0</v>
      </c>
      <c r="P14" s="52">
        <v>1</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0</v>
      </c>
      <c r="BA14" s="52">
        <v>0</v>
      </c>
      <c r="BB14" s="52">
        <v>2</v>
      </c>
      <c r="BC14" s="52">
        <v>0</v>
      </c>
      <c r="BD14" s="52">
        <v>0</v>
      </c>
      <c r="BE14" s="52">
        <v>0</v>
      </c>
      <c r="BF14" s="52">
        <v>0</v>
      </c>
      <c r="BG14" s="52">
        <v>1</v>
      </c>
      <c r="BH14" s="52">
        <v>2</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271209</v>
      </c>
      <c r="B15" s="52" t="s">
        <v>468</v>
      </c>
      <c r="C15" s="52" t="s">
        <v>625</v>
      </c>
      <c r="D15" s="52">
        <v>2</v>
      </c>
      <c r="E15" s="52">
        <v>2.4803740404052901</v>
      </c>
      <c r="F15" s="52">
        <v>29.204404024126799</v>
      </c>
      <c r="G15" s="52">
        <v>0</v>
      </c>
      <c r="H15" s="52">
        <v>0</v>
      </c>
      <c r="I15" s="52">
        <v>1</v>
      </c>
      <c r="J15" s="52">
        <v>0</v>
      </c>
      <c r="K15" s="52">
        <v>1</v>
      </c>
      <c r="L15" s="52">
        <v>0</v>
      </c>
      <c r="M15" s="52">
        <v>0</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1</v>
      </c>
      <c r="AX15" s="52">
        <v>0</v>
      </c>
      <c r="AY15" s="52">
        <v>0</v>
      </c>
      <c r="AZ15" s="52">
        <v>0</v>
      </c>
      <c r="BA15" s="52">
        <v>0</v>
      </c>
      <c r="BB15" s="52">
        <v>1</v>
      </c>
      <c r="BC15" s="52">
        <v>0</v>
      </c>
      <c r="BD15" s="52">
        <v>1</v>
      </c>
      <c r="BE15" s="52">
        <v>0</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271217</v>
      </c>
      <c r="B16" s="52" t="s">
        <v>468</v>
      </c>
      <c r="C16" s="52" t="s">
        <v>626</v>
      </c>
      <c r="D16" s="52">
        <v>1</v>
      </c>
      <c r="E16" s="52">
        <v>1.4517580790337099</v>
      </c>
      <c r="F16" s="52">
        <v>17.093280607977601</v>
      </c>
      <c r="G16" s="52">
        <v>0</v>
      </c>
      <c r="H16" s="52">
        <v>0</v>
      </c>
      <c r="I16" s="52">
        <v>0</v>
      </c>
      <c r="J16" s="52">
        <v>0</v>
      </c>
      <c r="K16" s="52">
        <v>0</v>
      </c>
      <c r="L16" s="52">
        <v>0</v>
      </c>
      <c r="M16" s="52">
        <v>0</v>
      </c>
      <c r="N16" s="52">
        <v>1</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0</v>
      </c>
      <c r="AR16" s="52">
        <v>0</v>
      </c>
      <c r="AS16" s="52">
        <v>0</v>
      </c>
      <c r="AT16" s="52">
        <v>0</v>
      </c>
      <c r="AU16" s="52">
        <v>0</v>
      </c>
      <c r="AV16" s="52">
        <v>0</v>
      </c>
      <c r="AW16" s="52">
        <v>0</v>
      </c>
      <c r="AX16" s="52">
        <v>0</v>
      </c>
      <c r="AY16" s="52">
        <v>0</v>
      </c>
      <c r="AZ16" s="52">
        <v>0</v>
      </c>
      <c r="BA16" s="52">
        <v>0</v>
      </c>
      <c r="BB16" s="52">
        <v>0</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271233</v>
      </c>
      <c r="B17" s="52" t="s">
        <v>468</v>
      </c>
      <c r="C17" s="52" t="s">
        <v>628</v>
      </c>
      <c r="D17" s="52">
        <v>2</v>
      </c>
      <c r="E17" s="52">
        <v>2.1962575770886401</v>
      </c>
      <c r="F17" s="52">
        <v>25.859161794753401</v>
      </c>
      <c r="G17" s="52">
        <v>0</v>
      </c>
      <c r="H17" s="52">
        <v>0</v>
      </c>
      <c r="I17" s="52">
        <v>0</v>
      </c>
      <c r="J17" s="52">
        <v>0</v>
      </c>
      <c r="K17" s="52">
        <v>1</v>
      </c>
      <c r="L17" s="52">
        <v>1</v>
      </c>
      <c r="M17" s="52">
        <v>0</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1</v>
      </c>
      <c r="AX17" s="52">
        <v>0</v>
      </c>
      <c r="AY17" s="52">
        <v>0</v>
      </c>
      <c r="AZ17" s="52">
        <v>0</v>
      </c>
      <c r="BA17" s="52">
        <v>0</v>
      </c>
      <c r="BB17" s="52">
        <v>1</v>
      </c>
      <c r="BC17" s="52">
        <v>1</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271250</v>
      </c>
      <c r="B18" s="52" t="s">
        <v>468</v>
      </c>
      <c r="C18" s="52" t="s">
        <v>629</v>
      </c>
      <c r="D18" s="52">
        <v>1</v>
      </c>
      <c r="E18" s="52">
        <v>1.64041994750656</v>
      </c>
      <c r="F18" s="52">
        <v>19.314621962577299</v>
      </c>
      <c r="G18" s="52">
        <v>0</v>
      </c>
      <c r="H18" s="52">
        <v>0</v>
      </c>
      <c r="I18" s="52">
        <v>0</v>
      </c>
      <c r="J18" s="52">
        <v>0</v>
      </c>
      <c r="K18" s="52">
        <v>1</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1</v>
      </c>
      <c r="AU18" s="52">
        <v>0</v>
      </c>
      <c r="AV18" s="52">
        <v>0</v>
      </c>
      <c r="AW18" s="52">
        <v>0</v>
      </c>
      <c r="AX18" s="52">
        <v>0</v>
      </c>
      <c r="AY18" s="52">
        <v>0</v>
      </c>
      <c r="AZ18" s="52">
        <v>0</v>
      </c>
      <c r="BA18" s="52">
        <v>0</v>
      </c>
      <c r="BB18" s="52">
        <v>0</v>
      </c>
      <c r="BC18" s="52">
        <v>0</v>
      </c>
      <c r="BD18" s="52">
        <v>0</v>
      </c>
      <c r="BE18" s="52">
        <v>0</v>
      </c>
      <c r="BF18" s="52">
        <v>1</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271268</v>
      </c>
      <c r="B19" s="52" t="s">
        <v>468</v>
      </c>
      <c r="C19" s="52" t="s">
        <v>630</v>
      </c>
      <c r="D19" s="52">
        <v>1</v>
      </c>
      <c r="E19" s="52">
        <v>0.99990000999899997</v>
      </c>
      <c r="F19" s="52">
        <v>11.773016246762401</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0</v>
      </c>
      <c r="BB19" s="52">
        <v>1</v>
      </c>
      <c r="BC19" s="52">
        <v>0</v>
      </c>
      <c r="BD19" s="52">
        <v>0</v>
      </c>
      <c r="BE19" s="52">
        <v>1</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271284</v>
      </c>
      <c r="B20" s="52" t="s">
        <v>468</v>
      </c>
      <c r="C20" s="52" t="s">
        <v>631</v>
      </c>
      <c r="D20" s="52">
        <v>1</v>
      </c>
      <c r="E20" s="52">
        <v>1.67280026764804</v>
      </c>
      <c r="F20" s="52">
        <v>19.6958741190818</v>
      </c>
      <c r="G20" s="52">
        <v>0</v>
      </c>
      <c r="H20" s="52">
        <v>0</v>
      </c>
      <c r="I20" s="52">
        <v>1</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1</v>
      </c>
      <c r="AY20" s="52">
        <v>0</v>
      </c>
      <c r="AZ20" s="52">
        <v>0</v>
      </c>
      <c r="BA20" s="52">
        <v>0</v>
      </c>
      <c r="BB20" s="52">
        <v>0</v>
      </c>
      <c r="BC20" s="52">
        <v>0</v>
      </c>
      <c r="BD20" s="52">
        <v>1</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271403</v>
      </c>
      <c r="B21" s="52" t="s">
        <v>173</v>
      </c>
      <c r="C21" s="52" t="s">
        <v>468</v>
      </c>
      <c r="D21" s="52">
        <v>8</v>
      </c>
      <c r="E21" s="52">
        <v>1.86899293987917</v>
      </c>
      <c r="F21" s="52">
        <v>22.0058846147064</v>
      </c>
      <c r="G21" s="52">
        <v>0</v>
      </c>
      <c r="H21" s="52">
        <v>2</v>
      </c>
      <c r="I21" s="52">
        <v>0</v>
      </c>
      <c r="J21" s="52">
        <v>0</v>
      </c>
      <c r="K21" s="52">
        <v>2</v>
      </c>
      <c r="L21" s="52">
        <v>0</v>
      </c>
      <c r="M21" s="52">
        <v>2</v>
      </c>
      <c r="N21" s="52">
        <v>2</v>
      </c>
      <c r="O21" s="52">
        <v>0</v>
      </c>
      <c r="P21" s="52">
        <v>5</v>
      </c>
      <c r="Q21" s="52">
        <v>3</v>
      </c>
      <c r="R21" s="52">
        <v>0</v>
      </c>
      <c r="S21" s="52">
        <v>2</v>
      </c>
      <c r="T21" s="52">
        <v>6</v>
      </c>
      <c r="U21" s="52">
        <v>0</v>
      </c>
      <c r="V21" s="52">
        <v>6</v>
      </c>
      <c r="W21" s="52">
        <v>0</v>
      </c>
      <c r="X21" s="52">
        <v>0</v>
      </c>
      <c r="Y21" s="52">
        <v>5</v>
      </c>
      <c r="Z21" s="52">
        <v>1</v>
      </c>
      <c r="AA21" s="52">
        <v>0</v>
      </c>
      <c r="AB21" s="52">
        <v>6</v>
      </c>
      <c r="AC21" s="52">
        <v>1</v>
      </c>
      <c r="AD21" s="52">
        <v>0</v>
      </c>
      <c r="AE21" s="52">
        <v>0</v>
      </c>
      <c r="AF21" s="52">
        <v>0</v>
      </c>
      <c r="AG21" s="52">
        <v>1</v>
      </c>
      <c r="AH21" s="52">
        <v>0</v>
      </c>
      <c r="AI21" s="52">
        <v>4</v>
      </c>
      <c r="AJ21" s="52">
        <v>0</v>
      </c>
      <c r="AK21" s="52">
        <v>0</v>
      </c>
      <c r="AL21" s="52">
        <v>1</v>
      </c>
      <c r="AM21" s="52">
        <v>1</v>
      </c>
      <c r="AN21" s="52">
        <v>2</v>
      </c>
      <c r="AO21" s="52">
        <v>0</v>
      </c>
      <c r="AP21" s="52">
        <v>1</v>
      </c>
      <c r="AQ21" s="52">
        <v>0</v>
      </c>
      <c r="AR21" s="52">
        <v>1</v>
      </c>
      <c r="AS21" s="52">
        <v>0</v>
      </c>
      <c r="AT21" s="52">
        <v>0</v>
      </c>
      <c r="AU21" s="52">
        <v>1</v>
      </c>
      <c r="AV21" s="52">
        <v>1</v>
      </c>
      <c r="AW21" s="52">
        <v>0</v>
      </c>
      <c r="AX21" s="52">
        <v>2</v>
      </c>
      <c r="AY21" s="52">
        <v>0</v>
      </c>
      <c r="AZ21" s="52">
        <v>0</v>
      </c>
      <c r="BA21" s="52">
        <v>0</v>
      </c>
      <c r="BB21" s="52">
        <v>2</v>
      </c>
      <c r="BC21" s="52">
        <v>1</v>
      </c>
      <c r="BD21" s="52">
        <v>1</v>
      </c>
      <c r="BE21" s="52">
        <v>0</v>
      </c>
      <c r="BF21" s="52">
        <v>0</v>
      </c>
      <c r="BG21" s="52">
        <v>0</v>
      </c>
      <c r="BH21" s="52">
        <v>2</v>
      </c>
      <c r="BI21" s="52">
        <v>4</v>
      </c>
      <c r="BJ21" s="52">
        <v>0</v>
      </c>
      <c r="BK21" s="52">
        <v>0</v>
      </c>
      <c r="BL21" s="52">
        <v>6</v>
      </c>
      <c r="BM21" s="52">
        <v>1</v>
      </c>
      <c r="BN21" s="52">
        <v>1</v>
      </c>
      <c r="BO21" s="52">
        <v>0</v>
      </c>
      <c r="BP21" s="52">
        <v>0</v>
      </c>
      <c r="BQ21" s="52">
        <v>1</v>
      </c>
      <c r="BR21" s="52">
        <v>0</v>
      </c>
      <c r="BS21" s="52">
        <v>2</v>
      </c>
      <c r="BT21" s="52">
        <v>5</v>
      </c>
      <c r="BU21" s="52">
        <v>1</v>
      </c>
      <c r="BV21" s="52">
        <v>0</v>
      </c>
    </row>
    <row r="22" spans="1:74" s="52" customFormat="1" x14ac:dyDescent="0.2">
      <c r="A22" s="52">
        <v>271420</v>
      </c>
      <c r="B22" s="52" t="s">
        <v>468</v>
      </c>
      <c r="C22" s="52" t="s">
        <v>642</v>
      </c>
      <c r="D22" s="52">
        <v>2</v>
      </c>
      <c r="E22" s="52">
        <v>3.2299741602067198</v>
      </c>
      <c r="F22" s="52">
        <v>38.030340918562999</v>
      </c>
      <c r="G22" s="52">
        <v>0</v>
      </c>
      <c r="H22" s="52">
        <v>0</v>
      </c>
      <c r="I22" s="52">
        <v>0</v>
      </c>
      <c r="J22" s="52">
        <v>0</v>
      </c>
      <c r="K22" s="52">
        <v>0</v>
      </c>
      <c r="L22" s="52">
        <v>0</v>
      </c>
      <c r="M22" s="52">
        <v>0</v>
      </c>
      <c r="N22" s="52">
        <v>2</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2</v>
      </c>
      <c r="BC22" s="52">
        <v>0</v>
      </c>
      <c r="BD22" s="52">
        <v>0</v>
      </c>
      <c r="BE22" s="52">
        <v>0</v>
      </c>
      <c r="BF22" s="52">
        <v>0</v>
      </c>
      <c r="BG22" s="52">
        <v>0</v>
      </c>
      <c r="BH22" s="52">
        <v>0</v>
      </c>
      <c r="BI22" s="52">
        <v>2</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271446</v>
      </c>
      <c r="B23" s="52" t="s">
        <v>468</v>
      </c>
      <c r="C23" s="52" t="s">
        <v>634</v>
      </c>
      <c r="D23" s="52">
        <v>2</v>
      </c>
      <c r="E23" s="52">
        <v>2.8361955273196502</v>
      </c>
      <c r="F23" s="52">
        <v>33.3939150797314</v>
      </c>
      <c r="G23" s="52">
        <v>0</v>
      </c>
      <c r="H23" s="52">
        <v>0</v>
      </c>
      <c r="I23" s="52">
        <v>0</v>
      </c>
      <c r="J23" s="52">
        <v>0</v>
      </c>
      <c r="K23" s="52">
        <v>1</v>
      </c>
      <c r="L23" s="52">
        <v>0</v>
      </c>
      <c r="M23" s="52">
        <v>1</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0</v>
      </c>
      <c r="AT23" s="52">
        <v>0</v>
      </c>
      <c r="AU23" s="52">
        <v>0</v>
      </c>
      <c r="AV23" s="52">
        <v>0</v>
      </c>
      <c r="AW23" s="52">
        <v>0</v>
      </c>
      <c r="AX23" s="52">
        <v>1</v>
      </c>
      <c r="AY23" s="52">
        <v>0</v>
      </c>
      <c r="AZ23" s="52">
        <v>0</v>
      </c>
      <c r="BA23" s="52">
        <v>0</v>
      </c>
      <c r="BB23" s="52">
        <v>0</v>
      </c>
      <c r="BC23" s="52">
        <v>0</v>
      </c>
      <c r="BD23" s="52">
        <v>1</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271454</v>
      </c>
      <c r="B24" s="52" t="s">
        <v>468</v>
      </c>
      <c r="C24" s="52" t="s">
        <v>635</v>
      </c>
      <c r="D24" s="52">
        <v>2</v>
      </c>
      <c r="E24" s="52">
        <v>2.73481833969179</v>
      </c>
      <c r="F24" s="52">
        <v>32.2002804512097</v>
      </c>
      <c r="G24" s="52">
        <v>0</v>
      </c>
      <c r="H24" s="52">
        <v>1</v>
      </c>
      <c r="I24" s="52">
        <v>0</v>
      </c>
      <c r="J24" s="52">
        <v>0</v>
      </c>
      <c r="K24" s="52">
        <v>0</v>
      </c>
      <c r="L24" s="52">
        <v>0</v>
      </c>
      <c r="M24" s="52">
        <v>1</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0</v>
      </c>
      <c r="AV24" s="52">
        <v>0</v>
      </c>
      <c r="AW24" s="52">
        <v>0</v>
      </c>
      <c r="AX24" s="52">
        <v>1</v>
      </c>
      <c r="AY24" s="52">
        <v>0</v>
      </c>
      <c r="AZ24" s="52">
        <v>0</v>
      </c>
      <c r="BA24" s="52">
        <v>0</v>
      </c>
      <c r="BB24" s="52">
        <v>0</v>
      </c>
      <c r="BC24" s="52">
        <v>1</v>
      </c>
      <c r="BD24" s="52">
        <v>0</v>
      </c>
      <c r="BE24" s="52">
        <v>0</v>
      </c>
      <c r="BF24" s="52">
        <v>0</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271462</v>
      </c>
      <c r="B25" s="52" t="s">
        <v>468</v>
      </c>
      <c r="C25" s="52" t="s">
        <v>636</v>
      </c>
      <c r="D25" s="52">
        <v>2</v>
      </c>
      <c r="E25" s="52">
        <v>2.3971904927425101</v>
      </c>
      <c r="F25" s="52">
        <v>28.224984833903701</v>
      </c>
      <c r="G25" s="52">
        <v>0</v>
      </c>
      <c r="H25" s="52">
        <v>1</v>
      </c>
      <c r="I25" s="52">
        <v>0</v>
      </c>
      <c r="J25" s="52">
        <v>0</v>
      </c>
      <c r="K25" s="52">
        <v>1</v>
      </c>
      <c r="L25" s="52">
        <v>0</v>
      </c>
      <c r="M25" s="52">
        <v>0</v>
      </c>
      <c r="N25" s="52">
        <v>0</v>
      </c>
      <c r="O25" s="52">
        <v>0</v>
      </c>
      <c r="P25" s="52">
        <v>0</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1</v>
      </c>
      <c r="AW25" s="52">
        <v>0</v>
      </c>
      <c r="AX25" s="52">
        <v>0</v>
      </c>
      <c r="AY25" s="52">
        <v>0</v>
      </c>
      <c r="AZ25" s="52">
        <v>0</v>
      </c>
      <c r="BA25" s="52">
        <v>0</v>
      </c>
      <c r="BB25" s="52">
        <v>0</v>
      </c>
      <c r="BC25" s="52">
        <v>0</v>
      </c>
      <c r="BD25" s="52">
        <v>0</v>
      </c>
      <c r="BE25" s="52">
        <v>0</v>
      </c>
      <c r="BF25" s="52">
        <v>0</v>
      </c>
      <c r="BG25" s="52">
        <v>0</v>
      </c>
      <c r="BH25" s="52">
        <v>1</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272027</v>
      </c>
      <c r="B26" s="52" t="s">
        <v>253</v>
      </c>
      <c r="C26" s="52" t="s">
        <v>468</v>
      </c>
      <c r="D26" s="52">
        <v>2</v>
      </c>
      <c r="E26" s="52">
        <v>2.0296326364927899</v>
      </c>
      <c r="F26" s="52">
        <v>23.897287494189399</v>
      </c>
      <c r="G26" s="52">
        <v>0</v>
      </c>
      <c r="H26" s="52">
        <v>1</v>
      </c>
      <c r="I26" s="52">
        <v>0</v>
      </c>
      <c r="J26" s="52">
        <v>0</v>
      </c>
      <c r="K26" s="52">
        <v>0</v>
      </c>
      <c r="L26" s="52">
        <v>1</v>
      </c>
      <c r="M26" s="52">
        <v>0</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1</v>
      </c>
      <c r="BB26" s="52">
        <v>1</v>
      </c>
      <c r="BC26" s="52">
        <v>1</v>
      </c>
      <c r="BD26" s="52">
        <v>0</v>
      </c>
      <c r="BE26" s="52">
        <v>0</v>
      </c>
      <c r="BF26" s="52">
        <v>0</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272035</v>
      </c>
      <c r="B27" s="52" t="s">
        <v>174</v>
      </c>
      <c r="C27" s="52" t="s">
        <v>468</v>
      </c>
      <c r="D27" s="52">
        <v>1</v>
      </c>
      <c r="E27" s="52">
        <v>0.46714564666971897</v>
      </c>
      <c r="F27" s="52">
        <v>5.5002632591757203</v>
      </c>
      <c r="G27" s="52">
        <v>0</v>
      </c>
      <c r="H27" s="52">
        <v>0</v>
      </c>
      <c r="I27" s="52">
        <v>1</v>
      </c>
      <c r="J27" s="52">
        <v>0</v>
      </c>
      <c r="K27" s="52">
        <v>0</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0</v>
      </c>
      <c r="BD27" s="52">
        <v>0</v>
      </c>
      <c r="BE27" s="52">
        <v>0</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272051</v>
      </c>
      <c r="B28" s="52" t="s">
        <v>176</v>
      </c>
      <c r="C28" s="52" t="s">
        <v>468</v>
      </c>
      <c r="D28" s="52">
        <v>1</v>
      </c>
      <c r="E28" s="52">
        <v>0.50191228580893199</v>
      </c>
      <c r="F28" s="52">
        <v>5.9096123974277504</v>
      </c>
      <c r="G28" s="52">
        <v>0</v>
      </c>
      <c r="H28" s="52">
        <v>0</v>
      </c>
      <c r="I28" s="52">
        <v>1</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1</v>
      </c>
      <c r="AY28" s="52">
        <v>0</v>
      </c>
      <c r="AZ28" s="52">
        <v>0</v>
      </c>
      <c r="BA28" s="52">
        <v>0</v>
      </c>
      <c r="BB28" s="52">
        <v>0</v>
      </c>
      <c r="BC28" s="52">
        <v>0</v>
      </c>
      <c r="BD28" s="52">
        <v>0</v>
      </c>
      <c r="BE28" s="52">
        <v>1</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272060</v>
      </c>
      <c r="B29" s="52" t="s">
        <v>262</v>
      </c>
      <c r="C29" s="52" t="s">
        <v>468</v>
      </c>
      <c r="D29" s="52">
        <v>1</v>
      </c>
      <c r="E29" s="52">
        <v>2.6092628832354898</v>
      </c>
      <c r="F29" s="52">
        <v>30.721966205837202</v>
      </c>
      <c r="G29" s="52">
        <v>0</v>
      </c>
      <c r="H29" s="52">
        <v>0</v>
      </c>
      <c r="I29" s="52">
        <v>0</v>
      </c>
      <c r="J29" s="52">
        <v>0</v>
      </c>
      <c r="K29" s="52">
        <v>1</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1</v>
      </c>
      <c r="AW29" s="52">
        <v>0</v>
      </c>
      <c r="AX29" s="52">
        <v>0</v>
      </c>
      <c r="AY29" s="52">
        <v>0</v>
      </c>
      <c r="AZ29" s="52">
        <v>0</v>
      </c>
      <c r="BA29" s="52">
        <v>0</v>
      </c>
      <c r="BB29" s="52">
        <v>0</v>
      </c>
      <c r="BC29" s="52">
        <v>0</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272078</v>
      </c>
      <c r="B30" s="52" t="s">
        <v>177</v>
      </c>
      <c r="C30" s="52" t="s">
        <v>468</v>
      </c>
      <c r="D30" s="52">
        <v>2</v>
      </c>
      <c r="E30" s="52">
        <v>1.0971709447190401</v>
      </c>
      <c r="F30" s="52">
        <v>12.9183030587887</v>
      </c>
      <c r="G30" s="52">
        <v>0</v>
      </c>
      <c r="H30" s="52">
        <v>0</v>
      </c>
      <c r="I30" s="52">
        <v>1</v>
      </c>
      <c r="J30" s="52">
        <v>0</v>
      </c>
      <c r="K30" s="52">
        <v>0</v>
      </c>
      <c r="L30" s="52">
        <v>0</v>
      </c>
      <c r="M30" s="52">
        <v>0</v>
      </c>
      <c r="N30" s="52">
        <v>1</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1</v>
      </c>
      <c r="AR30" s="52">
        <v>0</v>
      </c>
      <c r="AS30" s="52">
        <v>0</v>
      </c>
      <c r="AT30" s="52">
        <v>0</v>
      </c>
      <c r="AU30" s="52">
        <v>0</v>
      </c>
      <c r="AV30" s="52">
        <v>0</v>
      </c>
      <c r="AW30" s="52">
        <v>0</v>
      </c>
      <c r="AX30" s="52">
        <v>0</v>
      </c>
      <c r="AY30" s="52">
        <v>0</v>
      </c>
      <c r="AZ30" s="52">
        <v>0</v>
      </c>
      <c r="BA30" s="52">
        <v>0</v>
      </c>
      <c r="BB30" s="52">
        <v>1</v>
      </c>
      <c r="BC30" s="52">
        <v>2</v>
      </c>
      <c r="BD30" s="52">
        <v>0</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272094</v>
      </c>
      <c r="B31" s="52" t="s">
        <v>179</v>
      </c>
      <c r="C31" s="52" t="s">
        <v>468</v>
      </c>
      <c r="D31" s="52">
        <v>1</v>
      </c>
      <c r="E31" s="52">
        <v>1.3672782958243299</v>
      </c>
      <c r="F31" s="52">
        <v>16.098599289544602</v>
      </c>
      <c r="G31" s="52">
        <v>0</v>
      </c>
      <c r="H31" s="52">
        <v>0</v>
      </c>
      <c r="I31" s="52">
        <v>0</v>
      </c>
      <c r="J31" s="52">
        <v>1</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1</v>
      </c>
      <c r="AT31" s="52">
        <v>0</v>
      </c>
      <c r="AU31" s="52">
        <v>0</v>
      </c>
      <c r="AV31" s="52">
        <v>0</v>
      </c>
      <c r="AW31" s="52">
        <v>0</v>
      </c>
      <c r="AX31" s="52">
        <v>0</v>
      </c>
      <c r="AY31" s="52">
        <v>0</v>
      </c>
      <c r="AZ31" s="52">
        <v>0</v>
      </c>
      <c r="BA31" s="52">
        <v>0</v>
      </c>
      <c r="BB31" s="52">
        <v>0</v>
      </c>
      <c r="BC31" s="52">
        <v>0</v>
      </c>
      <c r="BD31" s="52">
        <v>0</v>
      </c>
      <c r="BE31" s="52">
        <v>0</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272108</v>
      </c>
      <c r="B32" s="52" t="s">
        <v>180</v>
      </c>
      <c r="C32" s="52" t="s">
        <v>468</v>
      </c>
      <c r="D32" s="52">
        <v>2</v>
      </c>
      <c r="E32" s="52">
        <v>0.968490172245977</v>
      </c>
      <c r="F32" s="52">
        <v>11.403190737734899</v>
      </c>
      <c r="G32" s="52">
        <v>0</v>
      </c>
      <c r="H32" s="52">
        <v>0</v>
      </c>
      <c r="I32" s="52">
        <v>0</v>
      </c>
      <c r="J32" s="52">
        <v>1</v>
      </c>
      <c r="K32" s="52">
        <v>0</v>
      </c>
      <c r="L32" s="52">
        <v>1</v>
      </c>
      <c r="M32" s="52">
        <v>0</v>
      </c>
      <c r="N32" s="52">
        <v>0</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1</v>
      </c>
      <c r="AR32" s="52">
        <v>0</v>
      </c>
      <c r="AS32" s="52">
        <v>0</v>
      </c>
      <c r="AT32" s="52">
        <v>0</v>
      </c>
      <c r="AU32" s="52">
        <v>0</v>
      </c>
      <c r="AV32" s="52">
        <v>0</v>
      </c>
      <c r="AW32" s="52">
        <v>0</v>
      </c>
      <c r="AX32" s="52">
        <v>0</v>
      </c>
      <c r="AY32" s="52">
        <v>0</v>
      </c>
      <c r="AZ32" s="52">
        <v>1</v>
      </c>
      <c r="BA32" s="52">
        <v>0</v>
      </c>
      <c r="BB32" s="52">
        <v>0</v>
      </c>
      <c r="BC32" s="52">
        <v>0</v>
      </c>
      <c r="BD32" s="52">
        <v>0</v>
      </c>
      <c r="BE32" s="52">
        <v>1</v>
      </c>
      <c r="BF32" s="52">
        <v>0</v>
      </c>
      <c r="BG32" s="52">
        <v>0</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272124</v>
      </c>
      <c r="B33" s="52" t="s">
        <v>182</v>
      </c>
      <c r="C33" s="52" t="s">
        <v>468</v>
      </c>
      <c r="D33" s="52">
        <v>1</v>
      </c>
      <c r="E33" s="52">
        <v>0.729964304745498</v>
      </c>
      <c r="F33" s="52">
        <v>8.5947410074873201</v>
      </c>
      <c r="G33" s="52">
        <v>0</v>
      </c>
      <c r="H33" s="52">
        <v>0</v>
      </c>
      <c r="I33" s="52">
        <v>0</v>
      </c>
      <c r="J33" s="52">
        <v>0</v>
      </c>
      <c r="K33" s="52">
        <v>1</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1</v>
      </c>
      <c r="AU33" s="52">
        <v>0</v>
      </c>
      <c r="AV33" s="52">
        <v>0</v>
      </c>
      <c r="AW33" s="52">
        <v>0</v>
      </c>
      <c r="AX33" s="52">
        <v>0</v>
      </c>
      <c r="AY33" s="52">
        <v>0</v>
      </c>
      <c r="AZ33" s="52">
        <v>0</v>
      </c>
      <c r="BA33" s="52">
        <v>0</v>
      </c>
      <c r="BB33" s="52">
        <v>0</v>
      </c>
      <c r="BC33" s="52">
        <v>0</v>
      </c>
      <c r="BD33" s="52">
        <v>1</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272167</v>
      </c>
      <c r="B34" s="52" t="s">
        <v>185</v>
      </c>
      <c r="C34" s="52" t="s">
        <v>468</v>
      </c>
      <c r="D34" s="52">
        <v>1</v>
      </c>
      <c r="E34" s="52">
        <v>1.8824238088963301</v>
      </c>
      <c r="F34" s="52">
        <v>22.164022266037499</v>
      </c>
      <c r="G34" s="52">
        <v>0</v>
      </c>
      <c r="H34" s="52">
        <v>0</v>
      </c>
      <c r="I34" s="52">
        <v>0</v>
      </c>
      <c r="J34" s="52">
        <v>0</v>
      </c>
      <c r="K34" s="52">
        <v>1</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1</v>
      </c>
      <c r="AT34" s="52">
        <v>0</v>
      </c>
      <c r="AU34" s="52">
        <v>0</v>
      </c>
      <c r="AV34" s="52">
        <v>0</v>
      </c>
      <c r="AW34" s="52">
        <v>0</v>
      </c>
      <c r="AX34" s="52">
        <v>0</v>
      </c>
      <c r="AY34" s="52">
        <v>0</v>
      </c>
      <c r="AZ34" s="52">
        <v>0</v>
      </c>
      <c r="BA34" s="52">
        <v>0</v>
      </c>
      <c r="BB34" s="52">
        <v>0</v>
      </c>
      <c r="BC34" s="52">
        <v>0</v>
      </c>
      <c r="BD34" s="52">
        <v>1</v>
      </c>
      <c r="BE34" s="52">
        <v>0</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272205</v>
      </c>
      <c r="B35" s="52" t="s">
        <v>188</v>
      </c>
      <c r="C35" s="52" t="s">
        <v>468</v>
      </c>
      <c r="D35" s="52">
        <v>1</v>
      </c>
      <c r="E35" s="52">
        <v>1.3787778513125999</v>
      </c>
      <c r="F35" s="52">
        <v>16.2339972815838</v>
      </c>
      <c r="G35" s="52">
        <v>0</v>
      </c>
      <c r="H35" s="52">
        <v>0</v>
      </c>
      <c r="I35" s="52">
        <v>0</v>
      </c>
      <c r="J35" s="52">
        <v>0</v>
      </c>
      <c r="K35" s="52">
        <v>0</v>
      </c>
      <c r="L35" s="52">
        <v>0</v>
      </c>
      <c r="M35" s="52">
        <v>1</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0</v>
      </c>
      <c r="BB35" s="52">
        <v>1</v>
      </c>
      <c r="BC35" s="52">
        <v>0</v>
      </c>
      <c r="BD35" s="52">
        <v>0</v>
      </c>
      <c r="BE35" s="52">
        <v>0</v>
      </c>
      <c r="BF35" s="52">
        <v>0</v>
      </c>
      <c r="BG35" s="52">
        <v>0</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272272</v>
      </c>
      <c r="B36" s="52" t="s">
        <v>193</v>
      </c>
      <c r="C36" s="52" t="s">
        <v>468</v>
      </c>
      <c r="D36" s="52">
        <v>4</v>
      </c>
      <c r="E36" s="52">
        <v>1.6212119369834901</v>
      </c>
      <c r="F36" s="52">
        <v>19.088463128999202</v>
      </c>
      <c r="G36" s="52">
        <v>0</v>
      </c>
      <c r="H36" s="52">
        <v>1</v>
      </c>
      <c r="I36" s="52">
        <v>0</v>
      </c>
      <c r="J36" s="52">
        <v>1</v>
      </c>
      <c r="K36" s="52">
        <v>1</v>
      </c>
      <c r="L36" s="52">
        <v>1</v>
      </c>
      <c r="M36" s="52">
        <v>0</v>
      </c>
      <c r="N36" s="52">
        <v>0</v>
      </c>
      <c r="O36" s="52">
        <v>0</v>
      </c>
      <c r="P36" s="52">
        <v>2</v>
      </c>
      <c r="Q36" s="52">
        <v>2</v>
      </c>
      <c r="R36" s="52">
        <v>0</v>
      </c>
      <c r="S36" s="52">
        <v>1</v>
      </c>
      <c r="T36" s="52">
        <v>2</v>
      </c>
      <c r="U36" s="52">
        <v>0</v>
      </c>
      <c r="V36" s="52">
        <v>2</v>
      </c>
      <c r="W36" s="52">
        <v>0</v>
      </c>
      <c r="X36" s="52">
        <v>1</v>
      </c>
      <c r="Y36" s="52">
        <v>1</v>
      </c>
      <c r="Z36" s="52">
        <v>0</v>
      </c>
      <c r="AA36" s="52">
        <v>1</v>
      </c>
      <c r="AB36" s="52">
        <v>3</v>
      </c>
      <c r="AC36" s="52">
        <v>0</v>
      </c>
      <c r="AD36" s="52">
        <v>1</v>
      </c>
      <c r="AE36" s="52">
        <v>0</v>
      </c>
      <c r="AF36" s="52">
        <v>0</v>
      </c>
      <c r="AG36" s="52">
        <v>0</v>
      </c>
      <c r="AH36" s="52">
        <v>0</v>
      </c>
      <c r="AI36" s="52">
        <v>0</v>
      </c>
      <c r="AJ36" s="52">
        <v>0</v>
      </c>
      <c r="AK36" s="52">
        <v>2</v>
      </c>
      <c r="AL36" s="52">
        <v>2</v>
      </c>
      <c r="AM36" s="52">
        <v>0</v>
      </c>
      <c r="AN36" s="52">
        <v>0</v>
      </c>
      <c r="AO36" s="52">
        <v>0</v>
      </c>
      <c r="AP36" s="52">
        <v>1</v>
      </c>
      <c r="AQ36" s="52">
        <v>0</v>
      </c>
      <c r="AR36" s="52">
        <v>0</v>
      </c>
      <c r="AS36" s="52">
        <v>0</v>
      </c>
      <c r="AT36" s="52">
        <v>0</v>
      </c>
      <c r="AU36" s="52">
        <v>0</v>
      </c>
      <c r="AV36" s="52">
        <v>1</v>
      </c>
      <c r="AW36" s="52">
        <v>0</v>
      </c>
      <c r="AX36" s="52">
        <v>0</v>
      </c>
      <c r="AY36" s="52">
        <v>0</v>
      </c>
      <c r="AZ36" s="52">
        <v>0</v>
      </c>
      <c r="BA36" s="52">
        <v>0</v>
      </c>
      <c r="BB36" s="52">
        <v>2</v>
      </c>
      <c r="BC36" s="52">
        <v>2</v>
      </c>
      <c r="BD36" s="52">
        <v>0</v>
      </c>
      <c r="BE36" s="52">
        <v>1</v>
      </c>
      <c r="BF36" s="52">
        <v>0</v>
      </c>
      <c r="BG36" s="52">
        <v>0</v>
      </c>
      <c r="BH36" s="52">
        <v>0</v>
      </c>
      <c r="BI36" s="52">
        <v>1</v>
      </c>
      <c r="BJ36" s="52">
        <v>0</v>
      </c>
      <c r="BK36" s="52">
        <v>0</v>
      </c>
      <c r="BL36" s="52">
        <v>1</v>
      </c>
      <c r="BM36" s="52">
        <v>2</v>
      </c>
      <c r="BN36" s="52">
        <v>1</v>
      </c>
      <c r="BO36" s="52">
        <v>0</v>
      </c>
      <c r="BP36" s="52">
        <v>0</v>
      </c>
      <c r="BQ36" s="52">
        <v>1</v>
      </c>
      <c r="BR36" s="52">
        <v>0</v>
      </c>
      <c r="BS36" s="52">
        <v>2</v>
      </c>
      <c r="BT36" s="52">
        <v>2</v>
      </c>
      <c r="BU36" s="52">
        <v>0</v>
      </c>
      <c r="BV36" s="52">
        <v>0</v>
      </c>
    </row>
    <row r="37" spans="1:74" s="52" customFormat="1" x14ac:dyDescent="0.2">
      <c r="A37" s="52">
        <v>272299</v>
      </c>
      <c r="B37" s="52" t="s">
        <v>195</v>
      </c>
      <c r="C37" s="52" t="s">
        <v>468</v>
      </c>
      <c r="D37" s="52">
        <v>1</v>
      </c>
      <c r="E37" s="52">
        <v>3.5608731260905202</v>
      </c>
      <c r="F37" s="52">
        <v>41.926409387840003</v>
      </c>
      <c r="G37" s="52">
        <v>1</v>
      </c>
      <c r="H37" s="52">
        <v>0</v>
      </c>
      <c r="I37" s="52">
        <v>0</v>
      </c>
      <c r="J37" s="52">
        <v>0</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0</v>
      </c>
      <c r="BB37" s="52">
        <v>1</v>
      </c>
      <c r="BC37" s="52">
        <v>1</v>
      </c>
      <c r="BD37" s="52">
        <v>0</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272311</v>
      </c>
      <c r="B38" s="52" t="s">
        <v>197</v>
      </c>
      <c r="C38" s="52" t="s">
        <v>468</v>
      </c>
      <c r="D38" s="52">
        <v>2</v>
      </c>
      <c r="E38" s="52">
        <v>6.47500647500648</v>
      </c>
      <c r="F38" s="52">
        <v>76.237979463785905</v>
      </c>
      <c r="G38" s="52">
        <v>0</v>
      </c>
      <c r="H38" s="52">
        <v>0</v>
      </c>
      <c r="I38" s="52">
        <v>0</v>
      </c>
      <c r="J38" s="52">
        <v>2</v>
      </c>
      <c r="K38" s="52">
        <v>0</v>
      </c>
      <c r="L38" s="52">
        <v>0</v>
      </c>
      <c r="M38" s="52">
        <v>0</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1</v>
      </c>
      <c r="AT38" s="52">
        <v>0</v>
      </c>
      <c r="AU38" s="52">
        <v>0</v>
      </c>
      <c r="AV38" s="52">
        <v>0</v>
      </c>
      <c r="AW38" s="52">
        <v>0</v>
      </c>
      <c r="AX38" s="52">
        <v>0</v>
      </c>
      <c r="AY38" s="52">
        <v>0</v>
      </c>
      <c r="AZ38" s="52">
        <v>0</v>
      </c>
      <c r="BA38" s="52">
        <v>0</v>
      </c>
      <c r="BB38" s="52">
        <v>1</v>
      </c>
      <c r="BC38" s="52">
        <v>0</v>
      </c>
      <c r="BD38" s="52">
        <v>0</v>
      </c>
      <c r="BE38" s="52">
        <v>0</v>
      </c>
      <c r="BF38" s="52">
        <v>0</v>
      </c>
      <c r="BG38" s="52">
        <v>1</v>
      </c>
      <c r="BH38" s="52">
        <v>1</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x14ac:dyDescent="0.2">
      <c r="A39">
        <v>273414</v>
      </c>
      <c r="B39" t="s">
        <v>649</v>
      </c>
      <c r="C39" t="s">
        <v>468</v>
      </c>
      <c r="D39">
        <v>1</v>
      </c>
      <c r="E39">
        <v>11.6009280742459</v>
      </c>
      <c r="F39">
        <v>136.591572487089</v>
      </c>
      <c r="G39">
        <v>0</v>
      </c>
      <c r="H39">
        <v>0</v>
      </c>
      <c r="I39">
        <v>1</v>
      </c>
      <c r="J39">
        <v>0</v>
      </c>
      <c r="K39">
        <v>0</v>
      </c>
      <c r="L39">
        <v>0</v>
      </c>
      <c r="M39">
        <v>0</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v>0</v>
      </c>
      <c r="AQ39">
        <v>0</v>
      </c>
      <c r="AR39">
        <v>0</v>
      </c>
      <c r="AS39">
        <v>0</v>
      </c>
      <c r="AT39">
        <v>0</v>
      </c>
      <c r="AU39">
        <v>0</v>
      </c>
      <c r="AV39">
        <v>0</v>
      </c>
      <c r="AW39">
        <v>0</v>
      </c>
      <c r="AX39">
        <v>0</v>
      </c>
      <c r="AY39">
        <v>0</v>
      </c>
      <c r="AZ39">
        <v>0</v>
      </c>
      <c r="BA39">
        <v>0</v>
      </c>
      <c r="BB39">
        <v>1</v>
      </c>
      <c r="BC39">
        <v>0</v>
      </c>
      <c r="BD39">
        <v>1</v>
      </c>
      <c r="BE39">
        <v>0</v>
      </c>
      <c r="BF39">
        <v>0</v>
      </c>
      <c r="BG39">
        <v>0</v>
      </c>
      <c r="BH39">
        <v>0</v>
      </c>
      <c r="BI39">
        <v>0</v>
      </c>
      <c r="BJ39">
        <v>0</v>
      </c>
      <c r="BK39" t="s">
        <v>170</v>
      </c>
      <c r="BL39" t="s">
        <v>170</v>
      </c>
      <c r="BM39" t="s">
        <v>170</v>
      </c>
      <c r="BN39" t="s">
        <v>170</v>
      </c>
      <c r="BO39" t="s">
        <v>170</v>
      </c>
      <c r="BP39" t="s">
        <v>170</v>
      </c>
      <c r="BQ39" t="s">
        <v>170</v>
      </c>
      <c r="BR39" t="s">
        <v>170</v>
      </c>
      <c r="BS39" t="s">
        <v>170</v>
      </c>
      <c r="BT39" t="s">
        <v>170</v>
      </c>
      <c r="BU39" t="s">
        <v>170</v>
      </c>
      <c r="BV39">
        <v>0</v>
      </c>
    </row>
    <row r="85" spans="1:75" x14ac:dyDescent="0.2">
      <c r="B85" s="52">
        <v>271004</v>
      </c>
      <c r="C85" t="s">
        <v>397</v>
      </c>
      <c r="D85">
        <f>IFERROR(VLOOKUP($B85,$A$8:$BW$70,D$88,FALSE),0)</f>
        <v>17</v>
      </c>
      <c r="E85">
        <f t="shared" ref="E85:BP85" si="0">IFERROR(VLOOKUP($B85,$A$8:$BW$70,E88,FALSE),0)</f>
        <v>1.2020539566666599</v>
      </c>
      <c r="F85">
        <f t="shared" si="0"/>
        <v>14.1532159413978</v>
      </c>
      <c r="G85">
        <f t="shared" si="0"/>
        <v>0</v>
      </c>
      <c r="H85">
        <f t="shared" si="0"/>
        <v>1</v>
      </c>
      <c r="I85">
        <f t="shared" si="0"/>
        <v>3</v>
      </c>
      <c r="J85">
        <f t="shared" si="0"/>
        <v>2</v>
      </c>
      <c r="K85">
        <f t="shared" si="0"/>
        <v>7</v>
      </c>
      <c r="L85">
        <f t="shared" si="0"/>
        <v>2</v>
      </c>
      <c r="M85">
        <f t="shared" si="0"/>
        <v>0</v>
      </c>
      <c r="N85">
        <f t="shared" si="0"/>
        <v>2</v>
      </c>
      <c r="O85">
        <f t="shared" si="0"/>
        <v>0</v>
      </c>
      <c r="P85">
        <f t="shared" si="0"/>
        <v>8</v>
      </c>
      <c r="Q85">
        <f t="shared" si="0"/>
        <v>9</v>
      </c>
      <c r="R85">
        <f t="shared" si="0"/>
        <v>0</v>
      </c>
      <c r="S85">
        <f t="shared" si="0"/>
        <v>11</v>
      </c>
      <c r="T85">
        <f t="shared" si="0"/>
        <v>6</v>
      </c>
      <c r="U85">
        <f t="shared" si="0"/>
        <v>0</v>
      </c>
      <c r="V85">
        <f t="shared" si="0"/>
        <v>6</v>
      </c>
      <c r="W85">
        <f t="shared" si="0"/>
        <v>1</v>
      </c>
      <c r="X85">
        <f t="shared" si="0"/>
        <v>0</v>
      </c>
      <c r="Y85">
        <f t="shared" si="0"/>
        <v>3</v>
      </c>
      <c r="Z85">
        <f t="shared" si="0"/>
        <v>2</v>
      </c>
      <c r="AA85">
        <f t="shared" si="0"/>
        <v>0</v>
      </c>
      <c r="AB85">
        <f t="shared" si="0"/>
        <v>14</v>
      </c>
      <c r="AC85">
        <f t="shared" si="0"/>
        <v>0</v>
      </c>
      <c r="AD85">
        <f t="shared" si="0"/>
        <v>1</v>
      </c>
      <c r="AE85">
        <f t="shared" si="0"/>
        <v>0</v>
      </c>
      <c r="AF85">
        <f t="shared" si="0"/>
        <v>0</v>
      </c>
      <c r="AG85">
        <f t="shared" si="0"/>
        <v>2</v>
      </c>
      <c r="AH85">
        <f t="shared" si="0"/>
        <v>0</v>
      </c>
      <c r="AI85">
        <f t="shared" si="0"/>
        <v>9</v>
      </c>
      <c r="AJ85">
        <f t="shared" si="0"/>
        <v>1</v>
      </c>
      <c r="AK85">
        <f t="shared" si="0"/>
        <v>1</v>
      </c>
      <c r="AL85">
        <f t="shared" si="0"/>
        <v>4</v>
      </c>
      <c r="AM85">
        <f t="shared" si="0"/>
        <v>1</v>
      </c>
      <c r="AN85">
        <f t="shared" si="0"/>
        <v>1</v>
      </c>
      <c r="AO85">
        <f t="shared" si="0"/>
        <v>0</v>
      </c>
      <c r="AP85">
        <f t="shared" si="0"/>
        <v>1</v>
      </c>
      <c r="AQ85">
        <f t="shared" si="0"/>
        <v>0</v>
      </c>
      <c r="AR85">
        <f t="shared" si="0"/>
        <v>0</v>
      </c>
      <c r="AS85">
        <f t="shared" si="0"/>
        <v>0</v>
      </c>
      <c r="AT85">
        <f t="shared" si="0"/>
        <v>2</v>
      </c>
      <c r="AU85">
        <f t="shared" si="0"/>
        <v>1</v>
      </c>
      <c r="AV85">
        <f t="shared" si="0"/>
        <v>2</v>
      </c>
      <c r="AW85">
        <f t="shared" si="0"/>
        <v>3</v>
      </c>
      <c r="AX85">
        <f t="shared" si="0"/>
        <v>1</v>
      </c>
      <c r="AY85">
        <f t="shared" si="0"/>
        <v>0</v>
      </c>
      <c r="AZ85">
        <f t="shared" si="0"/>
        <v>0</v>
      </c>
      <c r="BA85">
        <f t="shared" si="0"/>
        <v>0</v>
      </c>
      <c r="BB85">
        <f t="shared" si="0"/>
        <v>7</v>
      </c>
      <c r="BC85">
        <f t="shared" si="0"/>
        <v>1</v>
      </c>
      <c r="BD85">
        <f t="shared" si="0"/>
        <v>5</v>
      </c>
      <c r="BE85">
        <f t="shared" si="0"/>
        <v>3</v>
      </c>
      <c r="BF85">
        <f t="shared" si="0"/>
        <v>1</v>
      </c>
      <c r="BG85">
        <f t="shared" si="0"/>
        <v>1</v>
      </c>
      <c r="BH85">
        <f t="shared" si="0"/>
        <v>3</v>
      </c>
      <c r="BI85">
        <f t="shared" si="0"/>
        <v>3</v>
      </c>
      <c r="BJ85">
        <f t="shared" si="0"/>
        <v>0</v>
      </c>
      <c r="BK85">
        <f t="shared" si="0"/>
        <v>4</v>
      </c>
      <c r="BL85">
        <f t="shared" si="0"/>
        <v>15</v>
      </c>
      <c r="BM85">
        <f t="shared" si="0"/>
        <v>3</v>
      </c>
      <c r="BN85">
        <f t="shared" si="0"/>
        <v>3</v>
      </c>
      <c r="BO85">
        <f t="shared" si="0"/>
        <v>0</v>
      </c>
      <c r="BP85">
        <f t="shared" si="0"/>
        <v>0</v>
      </c>
      <c r="BQ85">
        <f t="shared" ref="BQ85:BW85" si="1">IFERROR(VLOOKUP($B85,$A$8:$BW$70,BQ88,FALSE),0)</f>
        <v>0</v>
      </c>
      <c r="BR85">
        <f t="shared" si="1"/>
        <v>0</v>
      </c>
      <c r="BS85">
        <f t="shared" si="1"/>
        <v>4</v>
      </c>
      <c r="BT85">
        <f t="shared" si="1"/>
        <v>11</v>
      </c>
      <c r="BU85">
        <f t="shared" si="1"/>
        <v>2</v>
      </c>
      <c r="BV85">
        <f t="shared" si="1"/>
        <v>0</v>
      </c>
      <c r="BW85">
        <f t="shared" si="1"/>
        <v>0</v>
      </c>
    </row>
    <row r="86" spans="1:75" x14ac:dyDescent="0.2">
      <c r="B86" s="52">
        <v>271403</v>
      </c>
      <c r="C86" t="s">
        <v>398</v>
      </c>
      <c r="D86">
        <f>IFERROR(VLOOKUP($B86,$A$8:$BW$70,D$88,FALSE),0)</f>
        <v>8</v>
      </c>
      <c r="E86">
        <f t="shared" ref="E86:BP86" si="2">IFERROR(VLOOKUP($B86,$A$8:$BW$70,E$88,FALSE),0)</f>
        <v>1.86899293987917</v>
      </c>
      <c r="F86">
        <f t="shared" si="2"/>
        <v>22.0058846147064</v>
      </c>
      <c r="G86">
        <f t="shared" si="2"/>
        <v>0</v>
      </c>
      <c r="H86">
        <f t="shared" si="2"/>
        <v>2</v>
      </c>
      <c r="I86">
        <f t="shared" si="2"/>
        <v>0</v>
      </c>
      <c r="J86">
        <f t="shared" si="2"/>
        <v>0</v>
      </c>
      <c r="K86">
        <f t="shared" si="2"/>
        <v>2</v>
      </c>
      <c r="L86">
        <f t="shared" si="2"/>
        <v>0</v>
      </c>
      <c r="M86">
        <f t="shared" si="2"/>
        <v>2</v>
      </c>
      <c r="N86">
        <f t="shared" si="2"/>
        <v>2</v>
      </c>
      <c r="O86">
        <f t="shared" si="2"/>
        <v>0</v>
      </c>
      <c r="P86">
        <f t="shared" si="2"/>
        <v>5</v>
      </c>
      <c r="Q86">
        <f t="shared" si="2"/>
        <v>3</v>
      </c>
      <c r="R86">
        <f t="shared" si="2"/>
        <v>0</v>
      </c>
      <c r="S86">
        <f t="shared" si="2"/>
        <v>2</v>
      </c>
      <c r="T86">
        <f t="shared" si="2"/>
        <v>6</v>
      </c>
      <c r="U86">
        <f t="shared" si="2"/>
        <v>0</v>
      </c>
      <c r="V86">
        <f t="shared" si="2"/>
        <v>6</v>
      </c>
      <c r="W86">
        <f t="shared" si="2"/>
        <v>0</v>
      </c>
      <c r="X86">
        <f t="shared" si="2"/>
        <v>0</v>
      </c>
      <c r="Y86">
        <f t="shared" si="2"/>
        <v>5</v>
      </c>
      <c r="Z86">
        <f t="shared" si="2"/>
        <v>1</v>
      </c>
      <c r="AA86">
        <f t="shared" si="2"/>
        <v>0</v>
      </c>
      <c r="AB86">
        <f t="shared" si="2"/>
        <v>6</v>
      </c>
      <c r="AC86">
        <f t="shared" si="2"/>
        <v>1</v>
      </c>
      <c r="AD86">
        <f t="shared" si="2"/>
        <v>0</v>
      </c>
      <c r="AE86">
        <f t="shared" si="2"/>
        <v>0</v>
      </c>
      <c r="AF86">
        <f t="shared" si="2"/>
        <v>0</v>
      </c>
      <c r="AG86">
        <f t="shared" si="2"/>
        <v>1</v>
      </c>
      <c r="AH86">
        <f t="shared" si="2"/>
        <v>0</v>
      </c>
      <c r="AI86">
        <f t="shared" si="2"/>
        <v>4</v>
      </c>
      <c r="AJ86">
        <f t="shared" si="2"/>
        <v>0</v>
      </c>
      <c r="AK86">
        <f t="shared" si="2"/>
        <v>0</v>
      </c>
      <c r="AL86">
        <f t="shared" si="2"/>
        <v>1</v>
      </c>
      <c r="AM86">
        <f t="shared" si="2"/>
        <v>1</v>
      </c>
      <c r="AN86">
        <f t="shared" si="2"/>
        <v>2</v>
      </c>
      <c r="AO86">
        <f t="shared" si="2"/>
        <v>0</v>
      </c>
      <c r="AP86">
        <f t="shared" si="2"/>
        <v>1</v>
      </c>
      <c r="AQ86">
        <f t="shared" si="2"/>
        <v>0</v>
      </c>
      <c r="AR86">
        <f t="shared" si="2"/>
        <v>1</v>
      </c>
      <c r="AS86">
        <f t="shared" si="2"/>
        <v>0</v>
      </c>
      <c r="AT86">
        <f t="shared" si="2"/>
        <v>0</v>
      </c>
      <c r="AU86">
        <f t="shared" si="2"/>
        <v>1</v>
      </c>
      <c r="AV86">
        <f t="shared" si="2"/>
        <v>1</v>
      </c>
      <c r="AW86">
        <f t="shared" si="2"/>
        <v>0</v>
      </c>
      <c r="AX86">
        <f t="shared" si="2"/>
        <v>2</v>
      </c>
      <c r="AY86">
        <f t="shared" si="2"/>
        <v>0</v>
      </c>
      <c r="AZ86">
        <f t="shared" si="2"/>
        <v>0</v>
      </c>
      <c r="BA86">
        <f t="shared" si="2"/>
        <v>0</v>
      </c>
      <c r="BB86">
        <f t="shared" si="2"/>
        <v>2</v>
      </c>
      <c r="BC86">
        <f t="shared" si="2"/>
        <v>1</v>
      </c>
      <c r="BD86">
        <f t="shared" si="2"/>
        <v>1</v>
      </c>
      <c r="BE86">
        <f t="shared" si="2"/>
        <v>0</v>
      </c>
      <c r="BF86">
        <f t="shared" si="2"/>
        <v>0</v>
      </c>
      <c r="BG86">
        <f t="shared" si="2"/>
        <v>0</v>
      </c>
      <c r="BH86">
        <f t="shared" si="2"/>
        <v>2</v>
      </c>
      <c r="BI86">
        <f t="shared" si="2"/>
        <v>4</v>
      </c>
      <c r="BJ86">
        <f t="shared" si="2"/>
        <v>0</v>
      </c>
      <c r="BK86">
        <f t="shared" si="2"/>
        <v>0</v>
      </c>
      <c r="BL86">
        <f t="shared" si="2"/>
        <v>6</v>
      </c>
      <c r="BM86">
        <f t="shared" si="2"/>
        <v>1</v>
      </c>
      <c r="BN86">
        <f t="shared" si="2"/>
        <v>1</v>
      </c>
      <c r="BO86">
        <f t="shared" si="2"/>
        <v>0</v>
      </c>
      <c r="BP86">
        <f t="shared" si="2"/>
        <v>0</v>
      </c>
      <c r="BQ86">
        <f t="shared" ref="BQ86:BW86" si="3">IFERROR(VLOOKUP($B86,$A$8:$BW$70,BQ$88,FALSE),0)</f>
        <v>1</v>
      </c>
      <c r="BR86">
        <f t="shared" si="3"/>
        <v>0</v>
      </c>
      <c r="BS86">
        <f t="shared" si="3"/>
        <v>2</v>
      </c>
      <c r="BT86">
        <f t="shared" si="3"/>
        <v>5</v>
      </c>
      <c r="BU86">
        <f t="shared" si="3"/>
        <v>1</v>
      </c>
      <c r="BV86">
        <f t="shared" si="3"/>
        <v>0</v>
      </c>
      <c r="BW86">
        <f t="shared" si="3"/>
        <v>0</v>
      </c>
    </row>
    <row r="87" spans="1:75" x14ac:dyDescent="0.2">
      <c r="C87" t="s">
        <v>399</v>
      </c>
      <c r="D87">
        <f>SUM(D8:D83)</f>
        <v>71</v>
      </c>
      <c r="G87">
        <f t="shared" ref="G87:BR87" si="4">SUM(G8:G83)</f>
        <v>1</v>
      </c>
      <c r="H87">
        <f t="shared" si="4"/>
        <v>8</v>
      </c>
      <c r="I87">
        <f t="shared" si="4"/>
        <v>10</v>
      </c>
      <c r="J87">
        <f t="shared" si="4"/>
        <v>9</v>
      </c>
      <c r="K87">
        <f t="shared" si="4"/>
        <v>22</v>
      </c>
      <c r="L87">
        <f t="shared" si="4"/>
        <v>7</v>
      </c>
      <c r="M87">
        <f t="shared" si="4"/>
        <v>5</v>
      </c>
      <c r="N87">
        <f t="shared" si="4"/>
        <v>9</v>
      </c>
      <c r="O87">
        <f t="shared" si="4"/>
        <v>0</v>
      </c>
      <c r="P87">
        <f t="shared" si="4"/>
        <v>38</v>
      </c>
      <c r="Q87">
        <f t="shared" si="4"/>
        <v>33</v>
      </c>
      <c r="R87">
        <f t="shared" si="4"/>
        <v>0</v>
      </c>
      <c r="S87">
        <f t="shared" si="4"/>
        <v>14</v>
      </c>
      <c r="T87">
        <f t="shared" si="4"/>
        <v>14</v>
      </c>
      <c r="U87">
        <f t="shared" si="4"/>
        <v>0</v>
      </c>
      <c r="V87">
        <f t="shared" si="4"/>
        <v>14</v>
      </c>
      <c r="W87">
        <f t="shared" si="4"/>
        <v>1</v>
      </c>
      <c r="X87">
        <f t="shared" si="4"/>
        <v>1</v>
      </c>
      <c r="Y87">
        <f t="shared" si="4"/>
        <v>9</v>
      </c>
      <c r="Z87">
        <f t="shared" si="4"/>
        <v>3</v>
      </c>
      <c r="AA87">
        <f t="shared" si="4"/>
        <v>1</v>
      </c>
      <c r="AB87">
        <f t="shared" si="4"/>
        <v>23</v>
      </c>
      <c r="AC87">
        <f t="shared" si="4"/>
        <v>1</v>
      </c>
      <c r="AD87">
        <f t="shared" si="4"/>
        <v>2</v>
      </c>
      <c r="AE87">
        <f t="shared" si="4"/>
        <v>0</v>
      </c>
      <c r="AF87">
        <f t="shared" si="4"/>
        <v>0</v>
      </c>
      <c r="AG87">
        <f t="shared" si="4"/>
        <v>3</v>
      </c>
      <c r="AH87">
        <f t="shared" si="4"/>
        <v>0</v>
      </c>
      <c r="AI87">
        <f t="shared" si="4"/>
        <v>13</v>
      </c>
      <c r="AJ87">
        <f t="shared" si="4"/>
        <v>1</v>
      </c>
      <c r="AK87">
        <f t="shared" si="4"/>
        <v>3</v>
      </c>
      <c r="AL87">
        <f t="shared" si="4"/>
        <v>7</v>
      </c>
      <c r="AM87">
        <f t="shared" si="4"/>
        <v>2</v>
      </c>
      <c r="AN87">
        <f t="shared" si="4"/>
        <v>3</v>
      </c>
      <c r="AO87">
        <f t="shared" si="4"/>
        <v>0</v>
      </c>
      <c r="AP87">
        <f t="shared" si="4"/>
        <v>5</v>
      </c>
      <c r="AQ87">
        <f t="shared" si="4"/>
        <v>2</v>
      </c>
      <c r="AR87">
        <f t="shared" si="4"/>
        <v>2</v>
      </c>
      <c r="AS87">
        <f t="shared" si="4"/>
        <v>3</v>
      </c>
      <c r="AT87">
        <f t="shared" si="4"/>
        <v>5</v>
      </c>
      <c r="AU87">
        <f t="shared" si="4"/>
        <v>4</v>
      </c>
      <c r="AV87">
        <f t="shared" si="4"/>
        <v>8</v>
      </c>
      <c r="AW87">
        <f t="shared" si="4"/>
        <v>6</v>
      </c>
      <c r="AX87">
        <f t="shared" si="4"/>
        <v>7</v>
      </c>
      <c r="AY87">
        <f t="shared" si="4"/>
        <v>0</v>
      </c>
      <c r="AZ87">
        <f t="shared" si="4"/>
        <v>1</v>
      </c>
      <c r="BA87">
        <f t="shared" si="4"/>
        <v>1</v>
      </c>
      <c r="BB87">
        <f t="shared" si="4"/>
        <v>27</v>
      </c>
      <c r="BC87">
        <f t="shared" si="4"/>
        <v>10</v>
      </c>
      <c r="BD87">
        <f t="shared" si="4"/>
        <v>15</v>
      </c>
      <c r="BE87">
        <f t="shared" si="4"/>
        <v>9</v>
      </c>
      <c r="BF87">
        <f t="shared" si="4"/>
        <v>2</v>
      </c>
      <c r="BG87">
        <f t="shared" si="4"/>
        <v>4</v>
      </c>
      <c r="BH87">
        <f t="shared" si="4"/>
        <v>14</v>
      </c>
      <c r="BI87">
        <f t="shared" si="4"/>
        <v>17</v>
      </c>
      <c r="BJ87">
        <f t="shared" si="4"/>
        <v>0</v>
      </c>
      <c r="BK87">
        <f t="shared" si="4"/>
        <v>4</v>
      </c>
      <c r="BL87">
        <f t="shared" si="4"/>
        <v>22</v>
      </c>
      <c r="BM87">
        <f t="shared" si="4"/>
        <v>6</v>
      </c>
      <c r="BN87">
        <f t="shared" si="4"/>
        <v>5</v>
      </c>
      <c r="BO87">
        <f t="shared" si="4"/>
        <v>0</v>
      </c>
      <c r="BP87">
        <f t="shared" si="4"/>
        <v>0</v>
      </c>
      <c r="BQ87">
        <f t="shared" si="4"/>
        <v>2</v>
      </c>
      <c r="BR87">
        <f t="shared" si="4"/>
        <v>0</v>
      </c>
      <c r="BS87">
        <f t="shared" ref="BS87:BW87" si="5">SUM(BS8:BS83)</f>
        <v>8</v>
      </c>
      <c r="BT87">
        <f t="shared" si="5"/>
        <v>18</v>
      </c>
      <c r="BU87">
        <f t="shared" si="5"/>
        <v>3</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46</v>
      </c>
      <c r="E90">
        <v>1.0094378045868899</v>
      </c>
      <c r="F90">
        <v>11.885316086264901</v>
      </c>
      <c r="G90">
        <v>1</v>
      </c>
      <c r="H90">
        <v>5</v>
      </c>
      <c r="I90">
        <v>7</v>
      </c>
      <c r="J90">
        <v>7</v>
      </c>
      <c r="K90">
        <v>13</v>
      </c>
      <c r="L90">
        <v>5</v>
      </c>
      <c r="M90">
        <v>3</v>
      </c>
      <c r="N90">
        <v>5</v>
      </c>
      <c r="O90">
        <v>0</v>
      </c>
      <c r="P90">
        <v>25</v>
      </c>
      <c r="Q90">
        <v>21</v>
      </c>
      <c r="R90">
        <v>0</v>
      </c>
      <c r="S90">
        <v>21</v>
      </c>
      <c r="T90">
        <v>24</v>
      </c>
      <c r="U90">
        <v>1</v>
      </c>
      <c r="V90">
        <v>23</v>
      </c>
      <c r="W90">
        <v>2</v>
      </c>
      <c r="X90">
        <v>1</v>
      </c>
      <c r="Y90">
        <v>16</v>
      </c>
      <c r="Z90">
        <v>4</v>
      </c>
      <c r="AA90">
        <v>1</v>
      </c>
      <c r="AB90">
        <v>38</v>
      </c>
      <c r="AC90">
        <v>2</v>
      </c>
      <c r="AD90">
        <v>2</v>
      </c>
      <c r="AE90">
        <v>0</v>
      </c>
      <c r="AF90">
        <v>0</v>
      </c>
      <c r="AG90">
        <v>4</v>
      </c>
      <c r="AH90">
        <v>0</v>
      </c>
      <c r="AI90">
        <v>26</v>
      </c>
      <c r="AJ90">
        <v>1</v>
      </c>
      <c r="AK90">
        <v>3</v>
      </c>
      <c r="AL90">
        <v>9</v>
      </c>
      <c r="AM90">
        <v>2</v>
      </c>
      <c r="AN90">
        <v>5</v>
      </c>
      <c r="AO90">
        <v>0</v>
      </c>
      <c r="AP90">
        <v>3</v>
      </c>
      <c r="AQ90">
        <v>2</v>
      </c>
      <c r="AR90">
        <v>1</v>
      </c>
      <c r="AS90">
        <v>3</v>
      </c>
      <c r="AT90">
        <v>3</v>
      </c>
      <c r="AU90">
        <v>2</v>
      </c>
      <c r="AV90">
        <v>5</v>
      </c>
      <c r="AW90">
        <v>3</v>
      </c>
      <c r="AX90">
        <v>4</v>
      </c>
      <c r="AY90">
        <v>0</v>
      </c>
      <c r="AZ90">
        <v>1</v>
      </c>
      <c r="BA90">
        <v>1</v>
      </c>
      <c r="BB90">
        <v>18</v>
      </c>
      <c r="BC90">
        <v>8</v>
      </c>
      <c r="BD90">
        <v>9</v>
      </c>
      <c r="BE90">
        <v>6</v>
      </c>
      <c r="BF90">
        <v>1</v>
      </c>
      <c r="BG90">
        <v>3</v>
      </c>
      <c r="BH90">
        <v>9</v>
      </c>
      <c r="BI90">
        <v>10</v>
      </c>
      <c r="BJ90">
        <v>0</v>
      </c>
      <c r="BK90">
        <v>10</v>
      </c>
      <c r="BL90">
        <v>34</v>
      </c>
      <c r="BM90">
        <v>6</v>
      </c>
      <c r="BN90">
        <v>6</v>
      </c>
      <c r="BO90">
        <v>1</v>
      </c>
      <c r="BP90">
        <v>1</v>
      </c>
      <c r="BQ90">
        <v>3</v>
      </c>
      <c r="BR90">
        <v>0</v>
      </c>
      <c r="BS90">
        <v>11</v>
      </c>
      <c r="BT90">
        <v>32</v>
      </c>
      <c r="BU90">
        <v>3</v>
      </c>
      <c r="BV90">
        <v>0</v>
      </c>
    </row>
    <row r="91" spans="1:75" x14ac:dyDescent="0.2">
      <c r="B91" t="s">
        <v>513</v>
      </c>
    </row>
    <row r="92" spans="1:75" x14ac:dyDescent="0.2">
      <c r="D92">
        <f>D87-D85-D86</f>
        <v>46</v>
      </c>
    </row>
    <row r="100" spans="1:6" s="147" customFormat="1" x14ac:dyDescent="0.2"/>
    <row r="101" spans="1:6" x14ac:dyDescent="0.2">
      <c r="A101" s="52">
        <v>271004</v>
      </c>
      <c r="B101" s="52" t="s">
        <v>172</v>
      </c>
      <c r="C101" s="52" t="s">
        <v>468</v>
      </c>
      <c r="D101" s="52">
        <v>23</v>
      </c>
      <c r="E101" s="52">
        <v>1.6326634917277201</v>
      </c>
      <c r="F101" s="52">
        <v>19.223295950987701</v>
      </c>
    </row>
    <row r="102" spans="1:6" x14ac:dyDescent="0.2">
      <c r="A102" s="52">
        <v>271021</v>
      </c>
      <c r="B102" s="52" t="s">
        <v>468</v>
      </c>
      <c r="C102" s="52" t="s">
        <v>612</v>
      </c>
      <c r="D102" s="52">
        <v>1</v>
      </c>
      <c r="E102" s="52">
        <v>1.82385234091448</v>
      </c>
      <c r="F102" s="52">
        <v>21.474390465606</v>
      </c>
    </row>
    <row r="103" spans="1:6" x14ac:dyDescent="0.2">
      <c r="A103" s="52">
        <v>271047</v>
      </c>
      <c r="B103" s="52" t="s">
        <v>468</v>
      </c>
      <c r="C103" s="52" t="s">
        <v>614</v>
      </c>
      <c r="D103" s="52">
        <v>1</v>
      </c>
      <c r="E103" s="52">
        <v>2.9889111396718202</v>
      </c>
      <c r="F103" s="52">
        <v>35.192018257426199</v>
      </c>
    </row>
    <row r="104" spans="1:6" x14ac:dyDescent="0.2">
      <c r="A104" s="52">
        <v>271063</v>
      </c>
      <c r="B104" s="52" t="s">
        <v>468</v>
      </c>
      <c r="C104" s="52" t="s">
        <v>615</v>
      </c>
      <c r="D104" s="52">
        <v>1</v>
      </c>
      <c r="E104" s="52">
        <v>1.81738877580692</v>
      </c>
      <c r="F104" s="52">
        <v>21.398287199016998</v>
      </c>
    </row>
    <row r="105" spans="1:6" x14ac:dyDescent="0.2">
      <c r="A105" s="52">
        <v>271098</v>
      </c>
      <c r="B105" s="52" t="s">
        <v>468</v>
      </c>
      <c r="C105" s="52" t="s">
        <v>644</v>
      </c>
      <c r="D105" s="52">
        <v>1</v>
      </c>
      <c r="E105" s="52">
        <v>2.3133689592153099</v>
      </c>
      <c r="F105" s="52">
        <v>27.238053874631799</v>
      </c>
    </row>
    <row r="106" spans="1:6" x14ac:dyDescent="0.2">
      <c r="A106" s="52">
        <v>271110</v>
      </c>
      <c r="B106" s="52" t="s">
        <v>468</v>
      </c>
      <c r="C106" s="52" t="s">
        <v>618</v>
      </c>
      <c r="D106" s="52">
        <v>2</v>
      </c>
      <c r="E106" s="52">
        <v>5.7360828290360502</v>
      </c>
      <c r="F106" s="52">
        <v>67.537749438650295</v>
      </c>
    </row>
    <row r="107" spans="1:6" x14ac:dyDescent="0.2">
      <c r="A107" s="52">
        <v>271144</v>
      </c>
      <c r="B107" s="52" t="s">
        <v>468</v>
      </c>
      <c r="C107" s="52" t="s">
        <v>620</v>
      </c>
      <c r="D107" s="52">
        <v>2</v>
      </c>
      <c r="E107" s="52">
        <v>2.3118447365075001</v>
      </c>
      <c r="F107" s="52">
        <v>27.220107381459201</v>
      </c>
    </row>
    <row r="108" spans="1:6" x14ac:dyDescent="0.2">
      <c r="A108" s="52">
        <v>271152</v>
      </c>
      <c r="B108" s="52" t="s">
        <v>468</v>
      </c>
      <c r="C108" s="52" t="s">
        <v>621</v>
      </c>
      <c r="D108" s="52">
        <v>2</v>
      </c>
      <c r="E108" s="52">
        <v>4.5013616619027301</v>
      </c>
      <c r="F108" s="52">
        <v>52.999903438532101</v>
      </c>
    </row>
    <row r="109" spans="1:6" x14ac:dyDescent="0.2">
      <c r="A109" s="52">
        <v>271161</v>
      </c>
      <c r="B109" s="52" t="s">
        <v>468</v>
      </c>
      <c r="C109" s="52" t="s">
        <v>622</v>
      </c>
      <c r="D109" s="52">
        <v>1</v>
      </c>
      <c r="E109" s="52">
        <v>1.53827221265075</v>
      </c>
      <c r="F109" s="52">
        <v>18.111914761855601</v>
      </c>
    </row>
    <row r="110" spans="1:6" x14ac:dyDescent="0.2">
      <c r="A110" s="52">
        <v>271179</v>
      </c>
      <c r="B110" s="52" t="s">
        <v>468</v>
      </c>
      <c r="C110" s="52" t="s">
        <v>623</v>
      </c>
      <c r="D110" s="52">
        <v>2</v>
      </c>
      <c r="E110" s="52">
        <v>4.2769770326333303</v>
      </c>
      <c r="F110" s="52">
        <v>50.357955384231197</v>
      </c>
    </row>
    <row r="111" spans="1:6" x14ac:dyDescent="0.2">
      <c r="A111" s="52">
        <v>271187</v>
      </c>
      <c r="B111" s="52" t="s">
        <v>468</v>
      </c>
      <c r="C111" s="52" t="s">
        <v>624</v>
      </c>
      <c r="D111" s="52">
        <v>1</v>
      </c>
      <c r="E111" s="52">
        <v>1.1211013699858701</v>
      </c>
      <c r="F111" s="52">
        <v>13.2000645175756</v>
      </c>
    </row>
    <row r="112" spans="1:6" x14ac:dyDescent="0.2">
      <c r="A112" s="52">
        <v>271209</v>
      </c>
      <c r="B112" s="52" t="s">
        <v>468</v>
      </c>
      <c r="C112" s="52" t="s">
        <v>625</v>
      </c>
      <c r="D112" s="52">
        <v>1</v>
      </c>
      <c r="E112" s="52">
        <v>1.23670541676973</v>
      </c>
      <c r="F112" s="52">
        <v>14.5612089393855</v>
      </c>
    </row>
    <row r="113" spans="1:6" x14ac:dyDescent="0.2">
      <c r="A113" s="52">
        <v>271217</v>
      </c>
      <c r="B113" s="52" t="s">
        <v>468</v>
      </c>
      <c r="C113" s="52" t="s">
        <v>626</v>
      </c>
      <c r="D113" s="52">
        <v>1</v>
      </c>
      <c r="E113" s="52">
        <v>1.4547993831650601</v>
      </c>
      <c r="F113" s="52">
        <v>17.1290895114596</v>
      </c>
    </row>
    <row r="114" spans="1:6" x14ac:dyDescent="0.2">
      <c r="A114" s="52">
        <v>271241</v>
      </c>
      <c r="B114" s="52" t="s">
        <v>468</v>
      </c>
      <c r="C114" s="52" t="s">
        <v>645</v>
      </c>
      <c r="D114" s="52">
        <v>1</v>
      </c>
      <c r="E114" s="52">
        <v>1.6928207472110799</v>
      </c>
      <c r="F114" s="52">
        <v>19.931599120388501</v>
      </c>
    </row>
    <row r="115" spans="1:6" x14ac:dyDescent="0.2">
      <c r="A115" s="52">
        <v>271250</v>
      </c>
      <c r="B115" s="52" t="s">
        <v>468</v>
      </c>
      <c r="C115" s="52" t="s">
        <v>629</v>
      </c>
      <c r="D115" s="52">
        <v>2</v>
      </c>
      <c r="E115" s="52">
        <v>3.2446989730527802</v>
      </c>
      <c r="F115" s="52">
        <v>38.203713714976203</v>
      </c>
    </row>
    <row r="116" spans="1:6" x14ac:dyDescent="0.2">
      <c r="A116" s="52">
        <v>271268</v>
      </c>
      <c r="B116" s="52" t="s">
        <v>468</v>
      </c>
      <c r="C116" s="52" t="s">
        <v>630</v>
      </c>
      <c r="D116" s="52">
        <v>2</v>
      </c>
      <c r="E116" s="52">
        <v>1.9851116625310199</v>
      </c>
      <c r="F116" s="52">
        <v>23.373088929800701</v>
      </c>
    </row>
    <row r="117" spans="1:6" x14ac:dyDescent="0.2">
      <c r="A117" s="52">
        <v>271276</v>
      </c>
      <c r="B117" s="52" t="s">
        <v>468</v>
      </c>
      <c r="C117" s="52" t="s">
        <v>641</v>
      </c>
      <c r="D117" s="52">
        <v>2</v>
      </c>
      <c r="E117" s="52">
        <v>2.89825669859579</v>
      </c>
      <c r="F117" s="52">
        <v>34.124635322176303</v>
      </c>
    </row>
    <row r="118" spans="1:6" x14ac:dyDescent="0.2">
      <c r="A118" s="52">
        <v>271403</v>
      </c>
      <c r="B118" s="52" t="s">
        <v>173</v>
      </c>
      <c r="C118" s="52" t="s">
        <v>468</v>
      </c>
      <c r="D118" s="52">
        <v>3</v>
      </c>
      <c r="E118" s="52">
        <v>0.69712320490774704</v>
      </c>
      <c r="F118" s="52">
        <v>8.2080635416557399</v>
      </c>
    </row>
    <row r="119" spans="1:6" x14ac:dyDescent="0.2">
      <c r="A119" s="52">
        <v>271420</v>
      </c>
      <c r="B119" s="52" t="s">
        <v>468</v>
      </c>
      <c r="C119" s="52" t="s">
        <v>642</v>
      </c>
      <c r="D119" s="52">
        <v>2</v>
      </c>
      <c r="E119" s="52">
        <v>3.1990786653443801</v>
      </c>
      <c r="F119" s="52">
        <v>37.666571382280601</v>
      </c>
    </row>
    <row r="120" spans="1:6" x14ac:dyDescent="0.2">
      <c r="A120" s="52">
        <v>271471</v>
      </c>
      <c r="B120" s="52" t="s">
        <v>468</v>
      </c>
      <c r="C120" s="52" t="s">
        <v>637</v>
      </c>
      <c r="D120" s="52">
        <v>1</v>
      </c>
      <c r="E120" s="52">
        <v>5.1310995946431301</v>
      </c>
      <c r="F120" s="52">
        <v>60.414559743378803</v>
      </c>
    </row>
    <row r="121" spans="1:6" x14ac:dyDescent="0.2">
      <c r="A121" s="52">
        <v>272035</v>
      </c>
      <c r="B121" s="52" t="s">
        <v>174</v>
      </c>
      <c r="C121" s="52" t="s">
        <v>468</v>
      </c>
      <c r="D121" s="52">
        <v>8</v>
      </c>
      <c r="E121" s="52">
        <v>3.728908362077</v>
      </c>
      <c r="F121" s="52">
        <v>43.904888779293699</v>
      </c>
    </row>
    <row r="122" spans="1:6" x14ac:dyDescent="0.2">
      <c r="A122" s="52">
        <v>272043</v>
      </c>
      <c r="B122" s="52" t="s">
        <v>175</v>
      </c>
      <c r="C122" s="52" t="s">
        <v>468</v>
      </c>
      <c r="D122" s="52">
        <v>1</v>
      </c>
      <c r="E122" s="52">
        <v>1.85229777539037</v>
      </c>
      <c r="F122" s="52">
        <v>21.809312516693101</v>
      </c>
    </row>
    <row r="123" spans="1:6" x14ac:dyDescent="0.2">
      <c r="A123" s="52">
        <v>272051</v>
      </c>
      <c r="B123" s="52" t="s">
        <v>176</v>
      </c>
      <c r="C123" s="52" t="s">
        <v>468</v>
      </c>
      <c r="D123" s="52">
        <v>1</v>
      </c>
      <c r="E123" s="52">
        <v>0.50559184581471095</v>
      </c>
      <c r="F123" s="52">
        <v>5.9529362491086903</v>
      </c>
    </row>
    <row r="124" spans="1:6" x14ac:dyDescent="0.2">
      <c r="A124" s="52">
        <v>272086</v>
      </c>
      <c r="B124" s="52" t="s">
        <v>178</v>
      </c>
      <c r="C124" s="52" t="s">
        <v>468</v>
      </c>
      <c r="D124" s="52">
        <v>1</v>
      </c>
      <c r="E124" s="52">
        <v>2.3006487829567899</v>
      </c>
      <c r="F124" s="52">
        <v>27.0882840573945</v>
      </c>
    </row>
    <row r="125" spans="1:6" x14ac:dyDescent="0.2">
      <c r="A125" s="52">
        <v>272108</v>
      </c>
      <c r="B125" s="52" t="s">
        <v>180</v>
      </c>
      <c r="C125" s="52" t="s">
        <v>468</v>
      </c>
      <c r="D125" s="52">
        <v>3</v>
      </c>
      <c r="E125" s="52">
        <v>1.4488064249735599</v>
      </c>
      <c r="F125" s="52">
        <v>17.0585272617855</v>
      </c>
    </row>
    <row r="126" spans="1:6" x14ac:dyDescent="0.2">
      <c r="A126" s="52">
        <v>272124</v>
      </c>
      <c r="B126" s="52" t="s">
        <v>182</v>
      </c>
      <c r="C126" s="52" t="s">
        <v>468</v>
      </c>
      <c r="D126" s="52">
        <v>2</v>
      </c>
      <c r="E126" s="52">
        <v>1.4510313205110501</v>
      </c>
      <c r="F126" s="52">
        <v>17.084723612468899</v>
      </c>
    </row>
    <row r="127" spans="1:6" x14ac:dyDescent="0.2">
      <c r="A127" s="52">
        <v>272167</v>
      </c>
      <c r="B127" s="52" t="s">
        <v>185</v>
      </c>
      <c r="C127" s="52" t="s">
        <v>468</v>
      </c>
      <c r="D127" s="52">
        <v>1</v>
      </c>
      <c r="E127" s="52">
        <v>1.85580402709474</v>
      </c>
      <c r="F127" s="52">
        <v>21.8505958028897</v>
      </c>
    </row>
    <row r="128" spans="1:6" x14ac:dyDescent="0.2">
      <c r="A128" s="52">
        <v>272175</v>
      </c>
      <c r="B128" s="52" t="s">
        <v>186</v>
      </c>
      <c r="C128" s="52" t="s">
        <v>468</v>
      </c>
      <c r="D128" s="52">
        <v>3</v>
      </c>
      <c r="E128" s="52">
        <v>4.9111089283960299</v>
      </c>
      <c r="F128" s="52">
        <v>57.824347060146799</v>
      </c>
    </row>
    <row r="129" spans="1:6" x14ac:dyDescent="0.2">
      <c r="A129" s="52">
        <v>272191</v>
      </c>
      <c r="B129" s="52" t="s">
        <v>278</v>
      </c>
      <c r="C129" s="52" t="s">
        <v>468</v>
      </c>
      <c r="D129" s="52">
        <v>1</v>
      </c>
      <c r="E129" s="52">
        <v>1.04883369692902</v>
      </c>
      <c r="F129" s="52">
        <v>12.349170947712601</v>
      </c>
    </row>
    <row r="130" spans="1:6" x14ac:dyDescent="0.2">
      <c r="A130" s="52">
        <v>272205</v>
      </c>
      <c r="B130" s="52" t="s">
        <v>188</v>
      </c>
      <c r="C130" s="52" t="s">
        <v>468</v>
      </c>
      <c r="D130" s="52">
        <v>2</v>
      </c>
      <c r="E130" s="52">
        <v>2.7535314040256602</v>
      </c>
      <c r="F130" s="52">
        <v>32.4206116925602</v>
      </c>
    </row>
    <row r="131" spans="1:6" x14ac:dyDescent="0.2">
      <c r="A131">
        <v>272221</v>
      </c>
      <c r="B131" t="s">
        <v>189</v>
      </c>
      <c r="C131" t="s">
        <v>468</v>
      </c>
      <c r="D131">
        <v>2</v>
      </c>
      <c r="E131">
        <v>3.4778979584738998</v>
      </c>
      <c r="F131">
        <v>40.949443704612001</v>
      </c>
    </row>
    <row r="132" spans="1:6" x14ac:dyDescent="0.2">
      <c r="A132">
        <v>272230</v>
      </c>
      <c r="B132" t="s">
        <v>171</v>
      </c>
      <c r="C132" t="s">
        <v>468</v>
      </c>
      <c r="D132">
        <v>2</v>
      </c>
      <c r="E132">
        <v>3.30371006640457</v>
      </c>
      <c r="F132">
        <v>38.898521749602203</v>
      </c>
    </row>
    <row r="133" spans="1:6" x14ac:dyDescent="0.2">
      <c r="A133">
        <v>272248</v>
      </c>
      <c r="B133" t="s">
        <v>190</v>
      </c>
      <c r="C133" t="s">
        <v>468</v>
      </c>
      <c r="D133">
        <v>1</v>
      </c>
      <c r="E133">
        <v>2.28446109562754</v>
      </c>
      <c r="F133">
        <v>26.897687093679099</v>
      </c>
    </row>
    <row r="134" spans="1:6" x14ac:dyDescent="0.2">
      <c r="A134">
        <v>272272</v>
      </c>
      <c r="B134" t="s">
        <v>193</v>
      </c>
      <c r="C134" t="s">
        <v>468</v>
      </c>
      <c r="D134">
        <v>4</v>
      </c>
      <c r="E134">
        <v>1.6154501653817099</v>
      </c>
      <c r="F134">
        <v>19.020622914978201</v>
      </c>
    </row>
    <row r="135" spans="1:6" x14ac:dyDescent="0.2">
      <c r="A135">
        <v>272329</v>
      </c>
      <c r="B135" t="s">
        <v>198</v>
      </c>
      <c r="C135" t="s">
        <v>468</v>
      </c>
      <c r="D135">
        <v>1</v>
      </c>
      <c r="E135">
        <v>3.6561734488684099</v>
      </c>
      <c r="F135">
        <v>43.048493833450699</v>
      </c>
    </row>
    <row r="136" spans="1:6" x14ac:dyDescent="0.2">
      <c r="A136">
        <v>273015</v>
      </c>
      <c r="B136" t="s">
        <v>646</v>
      </c>
      <c r="C136" t="s">
        <v>468</v>
      </c>
      <c r="D136">
        <v>1</v>
      </c>
      <c r="E136">
        <v>5.9555714370793904</v>
      </c>
      <c r="F136">
        <v>70.122050791418602</v>
      </c>
    </row>
    <row r="137" spans="1:6" x14ac:dyDescent="0.2">
      <c r="A137">
        <v>273619</v>
      </c>
      <c r="B137" t="s">
        <v>638</v>
      </c>
      <c r="C137" t="s">
        <v>468</v>
      </c>
      <c r="D137">
        <v>2</v>
      </c>
      <c r="E137">
        <v>8.9742439199497408</v>
      </c>
      <c r="F137">
        <v>105.664484863924</v>
      </c>
    </row>
    <row r="138" spans="1:6" x14ac:dyDescent="0.2">
      <c r="A138">
        <v>273660</v>
      </c>
      <c r="B138" t="s">
        <v>643</v>
      </c>
      <c r="C138" t="s">
        <v>468</v>
      </c>
      <c r="D138">
        <v>2</v>
      </c>
      <c r="E138">
        <v>25.106703489831801</v>
      </c>
      <c r="F138">
        <v>295.61118625124499</v>
      </c>
    </row>
    <row r="139" spans="1:6" x14ac:dyDescent="0.2">
      <c r="A139">
        <v>273821</v>
      </c>
      <c r="B139" t="s">
        <v>650</v>
      </c>
      <c r="C139" t="s">
        <v>468</v>
      </c>
      <c r="D139">
        <v>1</v>
      </c>
      <c r="E139">
        <v>12.911555842479</v>
      </c>
      <c r="F139">
        <v>152.023157500156</v>
      </c>
    </row>
    <row r="178" spans="1:6" x14ac:dyDescent="0.2">
      <c r="B178">
        <v>271004</v>
      </c>
      <c r="C178" t="s">
        <v>249</v>
      </c>
      <c r="D178">
        <v>23</v>
      </c>
      <c r="E178">
        <v>1.6326634917277201</v>
      </c>
      <c r="F178">
        <v>19.223295950987701</v>
      </c>
    </row>
    <row r="179" spans="1:6" x14ac:dyDescent="0.2">
      <c r="B179">
        <v>271403</v>
      </c>
      <c r="C179" t="s">
        <v>251</v>
      </c>
      <c r="D179">
        <v>3</v>
      </c>
      <c r="E179">
        <v>0.69712320490774704</v>
      </c>
      <c r="F179">
        <v>8.2080635416557399</v>
      </c>
    </row>
    <row r="180" spans="1:6" x14ac:dyDescent="0.2">
      <c r="B180" s="52"/>
      <c r="C180" t="s">
        <v>399</v>
      </c>
      <c r="D180">
        <v>91</v>
      </c>
    </row>
    <row r="181" spans="1:6" x14ac:dyDescent="0.2">
      <c r="A181">
        <v>1</v>
      </c>
      <c r="B181" s="52">
        <v>2</v>
      </c>
      <c r="C181">
        <v>3</v>
      </c>
      <c r="D181">
        <v>4</v>
      </c>
      <c r="E181">
        <v>5</v>
      </c>
      <c r="F181">
        <v>6</v>
      </c>
    </row>
    <row r="183" spans="1:6" x14ac:dyDescent="0.2">
      <c r="A183">
        <v>270000</v>
      </c>
      <c r="B183" t="s">
        <v>313</v>
      </c>
      <c r="C183" t="s">
        <v>409</v>
      </c>
      <c r="D183">
        <v>65</v>
      </c>
      <c r="E183">
        <v>1.42453233151453</v>
      </c>
      <c r="F183">
        <v>16.772719387187301</v>
      </c>
    </row>
  </sheetData>
  <phoneticPr fontId="17"/>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""&amp;市町村別自殺者集計表!Q7&amp;市町村別自殺者集計表!R7&amp;"年6月暫定値"</f>
        <v>令和5年6月暫定値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令和5年6月暫定値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令和5年6月暫定値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43</v>
      </c>
      <c r="E8" s="52">
        <v>1.56843463293341</v>
      </c>
      <c r="F8" s="52">
        <v>19.082621367356399</v>
      </c>
      <c r="G8" s="52">
        <v>2</v>
      </c>
      <c r="H8" s="52">
        <v>5</v>
      </c>
      <c r="I8" s="52">
        <v>1</v>
      </c>
      <c r="J8" s="52">
        <v>7</v>
      </c>
      <c r="K8" s="52">
        <v>11</v>
      </c>
      <c r="L8" s="52">
        <v>4</v>
      </c>
      <c r="M8" s="52">
        <v>11</v>
      </c>
      <c r="N8" s="52">
        <v>2</v>
      </c>
      <c r="O8" s="52">
        <v>0</v>
      </c>
      <c r="P8" s="52">
        <v>20</v>
      </c>
      <c r="Q8" s="52">
        <v>23</v>
      </c>
      <c r="R8" s="52">
        <v>0</v>
      </c>
      <c r="S8" s="52">
        <v>13</v>
      </c>
      <c r="T8" s="52">
        <v>29</v>
      </c>
      <c r="U8" s="52">
        <v>2</v>
      </c>
      <c r="V8" s="52">
        <v>27</v>
      </c>
      <c r="W8" s="52">
        <v>2</v>
      </c>
      <c r="X8" s="52">
        <v>5</v>
      </c>
      <c r="Y8" s="52">
        <v>18</v>
      </c>
      <c r="Z8" s="52">
        <v>2</v>
      </c>
      <c r="AA8" s="52">
        <v>1</v>
      </c>
      <c r="AB8" s="52">
        <v>34</v>
      </c>
      <c r="AC8" s="52">
        <v>2</v>
      </c>
      <c r="AD8" s="52">
        <v>1</v>
      </c>
      <c r="AE8" s="52">
        <v>2</v>
      </c>
      <c r="AF8" s="52">
        <v>0</v>
      </c>
      <c r="AG8" s="52">
        <v>4</v>
      </c>
      <c r="AH8" s="52">
        <v>0</v>
      </c>
      <c r="AI8" s="52">
        <v>25</v>
      </c>
      <c r="AJ8" s="52">
        <v>3</v>
      </c>
      <c r="AK8" s="52">
        <v>4</v>
      </c>
      <c r="AL8" s="52">
        <v>7</v>
      </c>
      <c r="AM8" s="52">
        <v>2</v>
      </c>
      <c r="AN8" s="52">
        <v>2</v>
      </c>
      <c r="AO8" s="52">
        <v>0</v>
      </c>
      <c r="AP8" s="52">
        <v>5</v>
      </c>
      <c r="AQ8" s="52">
        <v>4</v>
      </c>
      <c r="AR8" s="52">
        <v>4</v>
      </c>
      <c r="AS8" s="52">
        <v>2</v>
      </c>
      <c r="AT8" s="52">
        <v>3</v>
      </c>
      <c r="AU8" s="52">
        <v>2</v>
      </c>
      <c r="AV8" s="52">
        <v>1</v>
      </c>
      <c r="AW8" s="52">
        <v>2</v>
      </c>
      <c r="AX8" s="52">
        <v>2</v>
      </c>
      <c r="AY8" s="52">
        <v>2</v>
      </c>
      <c r="AZ8" s="52">
        <v>0</v>
      </c>
      <c r="BA8" s="52">
        <v>1</v>
      </c>
      <c r="BB8" s="52">
        <v>15</v>
      </c>
      <c r="BC8" s="52">
        <v>7</v>
      </c>
      <c r="BD8" s="52">
        <v>4</v>
      </c>
      <c r="BE8" s="52">
        <v>9</v>
      </c>
      <c r="BF8" s="52">
        <v>6</v>
      </c>
      <c r="BG8" s="52">
        <v>9</v>
      </c>
      <c r="BH8" s="52">
        <v>7</v>
      </c>
      <c r="BI8" s="52">
        <v>1</v>
      </c>
      <c r="BJ8" s="52">
        <v>0</v>
      </c>
      <c r="BK8" s="52">
        <v>7</v>
      </c>
      <c r="BL8" s="52">
        <v>28</v>
      </c>
      <c r="BM8" s="52">
        <v>16</v>
      </c>
      <c r="BN8" s="52">
        <v>3</v>
      </c>
      <c r="BO8" s="52">
        <v>3</v>
      </c>
      <c r="BP8" s="52">
        <v>1</v>
      </c>
      <c r="BQ8" s="52">
        <v>3</v>
      </c>
      <c r="BR8" s="52">
        <v>1</v>
      </c>
      <c r="BS8" s="52">
        <v>8</v>
      </c>
      <c r="BT8" s="52">
        <v>32</v>
      </c>
      <c r="BU8" s="52">
        <v>3</v>
      </c>
      <c r="BV8" s="52">
        <v>0</v>
      </c>
    </row>
    <row r="9" spans="1:74" s="52" customFormat="1" x14ac:dyDescent="0.2">
      <c r="A9" s="52">
        <v>271021</v>
      </c>
      <c r="B9" s="52" t="s">
        <v>468</v>
      </c>
      <c r="C9" s="52" t="s">
        <v>612</v>
      </c>
      <c r="D9" s="52">
        <v>1</v>
      </c>
      <c r="E9" s="52">
        <v>0.949279971141889</v>
      </c>
      <c r="F9" s="52">
        <v>11.5495729822263</v>
      </c>
      <c r="G9" s="52">
        <v>0</v>
      </c>
      <c r="H9" s="52">
        <v>0</v>
      </c>
      <c r="I9" s="52">
        <v>0</v>
      </c>
      <c r="J9" s="52">
        <v>0</v>
      </c>
      <c r="K9" s="52">
        <v>0</v>
      </c>
      <c r="L9" s="52">
        <v>1</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1</v>
      </c>
      <c r="AQ9" s="52">
        <v>0</v>
      </c>
      <c r="AR9" s="52">
        <v>0</v>
      </c>
      <c r="AS9" s="52">
        <v>0</v>
      </c>
      <c r="AT9" s="52">
        <v>0</v>
      </c>
      <c r="AU9" s="52">
        <v>0</v>
      </c>
      <c r="AV9" s="52">
        <v>0</v>
      </c>
      <c r="AW9" s="52">
        <v>0</v>
      </c>
      <c r="AX9" s="52">
        <v>0</v>
      </c>
      <c r="AY9" s="52">
        <v>0</v>
      </c>
      <c r="AZ9" s="52">
        <v>0</v>
      </c>
      <c r="BA9" s="52">
        <v>0</v>
      </c>
      <c r="BB9" s="52">
        <v>0</v>
      </c>
      <c r="BC9" s="52">
        <v>0</v>
      </c>
      <c r="BD9" s="52">
        <v>1</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468</v>
      </c>
      <c r="C10" s="52" t="s">
        <v>613</v>
      </c>
      <c r="D10" s="52">
        <v>2</v>
      </c>
      <c r="E10" s="52">
        <v>2.52528441015669</v>
      </c>
      <c r="F10" s="52">
        <v>30.724293656906401</v>
      </c>
      <c r="G10" s="52">
        <v>0</v>
      </c>
      <c r="H10" s="52">
        <v>2</v>
      </c>
      <c r="I10" s="52">
        <v>0</v>
      </c>
      <c r="J10" s="52">
        <v>0</v>
      </c>
      <c r="K10" s="52">
        <v>0</v>
      </c>
      <c r="L10" s="52">
        <v>0</v>
      </c>
      <c r="M10" s="52">
        <v>0</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1</v>
      </c>
      <c r="AT10" s="52">
        <v>0</v>
      </c>
      <c r="AU10" s="52">
        <v>0</v>
      </c>
      <c r="AV10" s="52">
        <v>1</v>
      </c>
      <c r="AW10" s="52">
        <v>0</v>
      </c>
      <c r="AX10" s="52">
        <v>0</v>
      </c>
      <c r="AY10" s="52">
        <v>0</v>
      </c>
      <c r="AZ10" s="52">
        <v>0</v>
      </c>
      <c r="BA10" s="52">
        <v>0</v>
      </c>
      <c r="BB10" s="52">
        <v>0</v>
      </c>
      <c r="BC10" s="52">
        <v>0</v>
      </c>
      <c r="BD10" s="52">
        <v>1</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468</v>
      </c>
      <c r="C11" s="52" t="s">
        <v>614</v>
      </c>
      <c r="D11" s="52">
        <v>1</v>
      </c>
      <c r="E11" s="52">
        <v>1.53212091498261</v>
      </c>
      <c r="F11" s="52">
        <v>18.640804465621802</v>
      </c>
      <c r="G11" s="52">
        <v>0</v>
      </c>
      <c r="H11" s="52">
        <v>0</v>
      </c>
      <c r="I11" s="52">
        <v>0</v>
      </c>
      <c r="J11" s="52">
        <v>0</v>
      </c>
      <c r="K11" s="52">
        <v>0</v>
      </c>
      <c r="L11" s="52">
        <v>0</v>
      </c>
      <c r="M11" s="52">
        <v>0</v>
      </c>
      <c r="N11" s="52">
        <v>1</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1</v>
      </c>
      <c r="AS11" s="52">
        <v>0</v>
      </c>
      <c r="AT11" s="52">
        <v>0</v>
      </c>
      <c r="AU11" s="52">
        <v>0</v>
      </c>
      <c r="AV11" s="52">
        <v>0</v>
      </c>
      <c r="AW11" s="52">
        <v>0</v>
      </c>
      <c r="AX11" s="52">
        <v>0</v>
      </c>
      <c r="AY11" s="52">
        <v>0</v>
      </c>
      <c r="AZ11" s="52">
        <v>0</v>
      </c>
      <c r="BA11" s="52">
        <v>0</v>
      </c>
      <c r="BB11" s="52">
        <v>0</v>
      </c>
      <c r="BC11" s="52">
        <v>1</v>
      </c>
      <c r="BD11" s="52">
        <v>0</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468</v>
      </c>
      <c r="C12" s="52" t="s">
        <v>615</v>
      </c>
      <c r="D12" s="52">
        <v>3</v>
      </c>
      <c r="E12" s="52">
        <v>2.8316846635958601</v>
      </c>
      <c r="F12" s="52">
        <v>34.452163407082999</v>
      </c>
      <c r="G12" s="52">
        <v>0</v>
      </c>
      <c r="H12" s="52">
        <v>0</v>
      </c>
      <c r="I12" s="52">
        <v>0</v>
      </c>
      <c r="J12" s="52">
        <v>1</v>
      </c>
      <c r="K12" s="52">
        <v>0</v>
      </c>
      <c r="L12" s="52">
        <v>0</v>
      </c>
      <c r="M12" s="52">
        <v>2</v>
      </c>
      <c r="N12" s="52">
        <v>0</v>
      </c>
      <c r="O12" s="52">
        <v>0</v>
      </c>
      <c r="P12" s="52">
        <v>3</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1</v>
      </c>
      <c r="AU12" s="52">
        <v>0</v>
      </c>
      <c r="AV12" s="52">
        <v>0</v>
      </c>
      <c r="AW12" s="52">
        <v>1</v>
      </c>
      <c r="AX12" s="52">
        <v>0</v>
      </c>
      <c r="AY12" s="52">
        <v>0</v>
      </c>
      <c r="AZ12" s="52">
        <v>0</v>
      </c>
      <c r="BA12" s="52">
        <v>0</v>
      </c>
      <c r="BB12" s="52">
        <v>1</v>
      </c>
      <c r="BC12" s="52">
        <v>1</v>
      </c>
      <c r="BD12" s="52">
        <v>1</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271071</v>
      </c>
      <c r="B13" s="52" t="s">
        <v>468</v>
      </c>
      <c r="C13" s="52" t="s">
        <v>616</v>
      </c>
      <c r="D13" s="52">
        <v>2</v>
      </c>
      <c r="E13" s="52">
        <v>2.5237548424546001</v>
      </c>
      <c r="F13" s="52">
        <v>30.705683916531001</v>
      </c>
      <c r="G13" s="52">
        <v>0</v>
      </c>
      <c r="H13" s="52">
        <v>1</v>
      </c>
      <c r="I13" s="52">
        <v>0</v>
      </c>
      <c r="J13" s="52">
        <v>0</v>
      </c>
      <c r="K13" s="52">
        <v>1</v>
      </c>
      <c r="L13" s="52">
        <v>0</v>
      </c>
      <c r="M13" s="52">
        <v>0</v>
      </c>
      <c r="N13" s="52">
        <v>0</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1</v>
      </c>
      <c r="AQ13" s="52">
        <v>0</v>
      </c>
      <c r="AR13" s="52">
        <v>0</v>
      </c>
      <c r="AS13" s="52">
        <v>0</v>
      </c>
      <c r="AT13" s="52">
        <v>0</v>
      </c>
      <c r="AU13" s="52">
        <v>0</v>
      </c>
      <c r="AV13" s="52">
        <v>0</v>
      </c>
      <c r="AW13" s="52">
        <v>0</v>
      </c>
      <c r="AX13" s="52">
        <v>0</v>
      </c>
      <c r="AY13" s="52">
        <v>0</v>
      </c>
      <c r="AZ13" s="52">
        <v>0</v>
      </c>
      <c r="BA13" s="52">
        <v>0</v>
      </c>
      <c r="BB13" s="52">
        <v>1</v>
      </c>
      <c r="BC13" s="52">
        <v>0</v>
      </c>
      <c r="BD13" s="52">
        <v>1</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271080</v>
      </c>
      <c r="B14" s="52" t="s">
        <v>468</v>
      </c>
      <c r="C14" s="52" t="s">
        <v>617</v>
      </c>
      <c r="D14" s="52">
        <v>1</v>
      </c>
      <c r="E14" s="52">
        <v>1.5999232036862201</v>
      </c>
      <c r="F14" s="52">
        <v>19.465732311515701</v>
      </c>
      <c r="G14" s="52">
        <v>0</v>
      </c>
      <c r="H14" s="52">
        <v>0</v>
      </c>
      <c r="I14" s="52">
        <v>0</v>
      </c>
      <c r="J14" s="52">
        <v>0</v>
      </c>
      <c r="K14" s="52">
        <v>0</v>
      </c>
      <c r="L14" s="52">
        <v>0</v>
      </c>
      <c r="M14" s="52">
        <v>1</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1</v>
      </c>
      <c r="AT14" s="52">
        <v>0</v>
      </c>
      <c r="AU14" s="52">
        <v>0</v>
      </c>
      <c r="AV14" s="52">
        <v>0</v>
      </c>
      <c r="AW14" s="52">
        <v>0</v>
      </c>
      <c r="AX14" s="52">
        <v>0</v>
      </c>
      <c r="AY14" s="52">
        <v>0</v>
      </c>
      <c r="AZ14" s="52">
        <v>0</v>
      </c>
      <c r="BA14" s="52">
        <v>0</v>
      </c>
      <c r="BB14" s="52">
        <v>0</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271110</v>
      </c>
      <c r="B15" s="52" t="s">
        <v>468</v>
      </c>
      <c r="C15" s="52" t="s">
        <v>618</v>
      </c>
      <c r="D15" s="52">
        <v>1</v>
      </c>
      <c r="E15" s="52">
        <v>1.3551237227958901</v>
      </c>
      <c r="F15" s="52">
        <v>16.487338627349999</v>
      </c>
      <c r="G15" s="52">
        <v>0</v>
      </c>
      <c r="H15" s="52">
        <v>0</v>
      </c>
      <c r="I15" s="52">
        <v>1</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1</v>
      </c>
      <c r="AR15" s="52">
        <v>0</v>
      </c>
      <c r="AS15" s="52">
        <v>0</v>
      </c>
      <c r="AT15" s="52">
        <v>0</v>
      </c>
      <c r="AU15" s="52">
        <v>0</v>
      </c>
      <c r="AV15" s="52">
        <v>0</v>
      </c>
      <c r="AW15" s="52">
        <v>0</v>
      </c>
      <c r="AX15" s="52">
        <v>0</v>
      </c>
      <c r="AY15" s="52">
        <v>0</v>
      </c>
      <c r="AZ15" s="52">
        <v>0</v>
      </c>
      <c r="BA15" s="52">
        <v>0</v>
      </c>
      <c r="BB15" s="52">
        <v>0</v>
      </c>
      <c r="BC15" s="52">
        <v>0</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271136</v>
      </c>
      <c r="B16" s="52" t="s">
        <v>468</v>
      </c>
      <c r="C16" s="52" t="s">
        <v>619</v>
      </c>
      <c r="D16" s="52">
        <v>1</v>
      </c>
      <c r="E16" s="52">
        <v>1.0273585584104701</v>
      </c>
      <c r="F16" s="52">
        <v>12.499529127327399</v>
      </c>
      <c r="G16" s="52">
        <v>0</v>
      </c>
      <c r="H16" s="52">
        <v>0</v>
      </c>
      <c r="I16" s="52">
        <v>0</v>
      </c>
      <c r="J16" s="52">
        <v>0</v>
      </c>
      <c r="K16" s="52">
        <v>1</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1</v>
      </c>
      <c r="AR16" s="52">
        <v>0</v>
      </c>
      <c r="AS16" s="52">
        <v>0</v>
      </c>
      <c r="AT16" s="52">
        <v>0</v>
      </c>
      <c r="AU16" s="52">
        <v>0</v>
      </c>
      <c r="AV16" s="52">
        <v>0</v>
      </c>
      <c r="AW16" s="52">
        <v>0</v>
      </c>
      <c r="AX16" s="52">
        <v>0</v>
      </c>
      <c r="AY16" s="52">
        <v>0</v>
      </c>
      <c r="AZ16" s="52">
        <v>0</v>
      </c>
      <c r="BA16" s="52">
        <v>0</v>
      </c>
      <c r="BB16" s="52">
        <v>0</v>
      </c>
      <c r="BC16" s="52">
        <v>1</v>
      </c>
      <c r="BD16" s="52">
        <v>0</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271144</v>
      </c>
      <c r="B17" s="52" t="s">
        <v>468</v>
      </c>
      <c r="C17" s="52" t="s">
        <v>620</v>
      </c>
      <c r="D17" s="52">
        <v>6</v>
      </c>
      <c r="E17" s="52">
        <v>3.5055328994262598</v>
      </c>
      <c r="F17" s="52">
        <v>42.650650276352799</v>
      </c>
      <c r="G17" s="52">
        <v>1</v>
      </c>
      <c r="H17" s="52">
        <v>0</v>
      </c>
      <c r="I17" s="52">
        <v>0</v>
      </c>
      <c r="J17" s="52">
        <v>3</v>
      </c>
      <c r="K17" s="52">
        <v>1</v>
      </c>
      <c r="L17" s="52">
        <v>0</v>
      </c>
      <c r="M17" s="52">
        <v>1</v>
      </c>
      <c r="N17" s="52">
        <v>0</v>
      </c>
      <c r="O17" s="52">
        <v>0</v>
      </c>
      <c r="P17" s="52">
        <v>3</v>
      </c>
      <c r="Q17" s="52">
        <v>3</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2</v>
      </c>
      <c r="AR17" s="52">
        <v>1</v>
      </c>
      <c r="AS17" s="52">
        <v>0</v>
      </c>
      <c r="AT17" s="52">
        <v>0</v>
      </c>
      <c r="AU17" s="52">
        <v>0</v>
      </c>
      <c r="AV17" s="52">
        <v>0</v>
      </c>
      <c r="AW17" s="52">
        <v>1</v>
      </c>
      <c r="AX17" s="52">
        <v>0</v>
      </c>
      <c r="AY17" s="52">
        <v>0</v>
      </c>
      <c r="AZ17" s="52">
        <v>0</v>
      </c>
      <c r="BA17" s="52">
        <v>0</v>
      </c>
      <c r="BB17" s="52">
        <v>1</v>
      </c>
      <c r="BC17" s="52">
        <v>0</v>
      </c>
      <c r="BD17" s="52">
        <v>0</v>
      </c>
      <c r="BE17" s="52">
        <v>2</v>
      </c>
      <c r="BF17" s="52">
        <v>1</v>
      </c>
      <c r="BG17" s="52">
        <v>3</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271152</v>
      </c>
      <c r="B18" s="52" t="s">
        <v>468</v>
      </c>
      <c r="C18" s="52" t="s">
        <v>621</v>
      </c>
      <c r="D18" s="52">
        <v>1</v>
      </c>
      <c r="E18" s="52">
        <v>1.1766782373360001</v>
      </c>
      <c r="F18" s="52">
        <v>14.316251887588001</v>
      </c>
      <c r="G18" s="52">
        <v>0</v>
      </c>
      <c r="H18" s="52">
        <v>0</v>
      </c>
      <c r="I18" s="52">
        <v>0</v>
      </c>
      <c r="J18" s="52">
        <v>0</v>
      </c>
      <c r="K18" s="52">
        <v>0</v>
      </c>
      <c r="L18" s="52">
        <v>0</v>
      </c>
      <c r="M18" s="52">
        <v>1</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0</v>
      </c>
      <c r="BE18" s="52">
        <v>0</v>
      </c>
      <c r="BF18" s="52">
        <v>1</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271179</v>
      </c>
      <c r="B19" s="52" t="s">
        <v>468</v>
      </c>
      <c r="C19" s="52" t="s">
        <v>623</v>
      </c>
      <c r="D19" s="52">
        <v>1</v>
      </c>
      <c r="E19" s="52">
        <v>1.11865582316289</v>
      </c>
      <c r="F19" s="52">
        <v>13.6103125151485</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0</v>
      </c>
      <c r="AS19" s="52">
        <v>0</v>
      </c>
      <c r="AT19" s="52">
        <v>0</v>
      </c>
      <c r="AU19" s="52">
        <v>0</v>
      </c>
      <c r="AV19" s="52">
        <v>0</v>
      </c>
      <c r="AW19" s="52">
        <v>0</v>
      </c>
      <c r="AX19" s="52">
        <v>0</v>
      </c>
      <c r="AY19" s="52">
        <v>0</v>
      </c>
      <c r="AZ19" s="52">
        <v>0</v>
      </c>
      <c r="BA19" s="52">
        <v>0</v>
      </c>
      <c r="BB19" s="52">
        <v>0</v>
      </c>
      <c r="BC19" s="52">
        <v>0</v>
      </c>
      <c r="BD19" s="52">
        <v>0</v>
      </c>
      <c r="BE19" s="52">
        <v>1</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271187</v>
      </c>
      <c r="B20" s="52" t="s">
        <v>468</v>
      </c>
      <c r="C20" s="52" t="s">
        <v>624</v>
      </c>
      <c r="D20" s="52">
        <v>3</v>
      </c>
      <c r="E20" s="52">
        <v>1.76649315778317</v>
      </c>
      <c r="F20" s="52">
        <v>21.4923334196952</v>
      </c>
      <c r="G20" s="52">
        <v>0</v>
      </c>
      <c r="H20" s="52">
        <v>0</v>
      </c>
      <c r="I20" s="52">
        <v>0</v>
      </c>
      <c r="J20" s="52">
        <v>0</v>
      </c>
      <c r="K20" s="52">
        <v>0</v>
      </c>
      <c r="L20" s="52">
        <v>1</v>
      </c>
      <c r="M20" s="52">
        <v>2</v>
      </c>
      <c r="N20" s="52">
        <v>0</v>
      </c>
      <c r="O20" s="52">
        <v>0</v>
      </c>
      <c r="P20" s="52">
        <v>0</v>
      </c>
      <c r="Q20" s="52">
        <v>3</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0</v>
      </c>
      <c r="BB20" s="52">
        <v>3</v>
      </c>
      <c r="BC20" s="52">
        <v>0</v>
      </c>
      <c r="BD20" s="52">
        <v>0</v>
      </c>
      <c r="BE20" s="52">
        <v>0</v>
      </c>
      <c r="BF20" s="52">
        <v>1</v>
      </c>
      <c r="BG20" s="52">
        <v>0</v>
      </c>
      <c r="BH20" s="52">
        <v>1</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271195</v>
      </c>
      <c r="B21" s="52" t="s">
        <v>468</v>
      </c>
      <c r="C21" s="52" t="s">
        <v>640</v>
      </c>
      <c r="D21" s="52">
        <v>2</v>
      </c>
      <c r="E21" s="52">
        <v>1.7939150401837001</v>
      </c>
      <c r="F21" s="52">
        <v>21.825966322235001</v>
      </c>
      <c r="G21" s="52">
        <v>0</v>
      </c>
      <c r="H21" s="52">
        <v>0</v>
      </c>
      <c r="I21" s="52">
        <v>0</v>
      </c>
      <c r="J21" s="52">
        <v>0</v>
      </c>
      <c r="K21" s="52">
        <v>2</v>
      </c>
      <c r="L21" s="52">
        <v>0</v>
      </c>
      <c r="M21" s="52">
        <v>0</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2</v>
      </c>
      <c r="BC21" s="52">
        <v>1</v>
      </c>
      <c r="BD21" s="52">
        <v>0</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271217</v>
      </c>
      <c r="B22" s="52" t="s">
        <v>468</v>
      </c>
      <c r="C22" s="52" t="s">
        <v>626</v>
      </c>
      <c r="D22" s="52">
        <v>2</v>
      </c>
      <c r="E22" s="52">
        <v>1.5216068167985399</v>
      </c>
      <c r="F22" s="52">
        <v>18.512882937715599</v>
      </c>
      <c r="G22" s="52">
        <v>1</v>
      </c>
      <c r="H22" s="52">
        <v>0</v>
      </c>
      <c r="I22" s="52">
        <v>0</v>
      </c>
      <c r="J22" s="52">
        <v>1</v>
      </c>
      <c r="K22" s="52">
        <v>0</v>
      </c>
      <c r="L22" s="52">
        <v>0</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1</v>
      </c>
      <c r="AZ22" s="52">
        <v>0</v>
      </c>
      <c r="BA22" s="52">
        <v>0</v>
      </c>
      <c r="BB22" s="52">
        <v>1</v>
      </c>
      <c r="BC22" s="52">
        <v>1</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271225</v>
      </c>
      <c r="B23" s="52" t="s">
        <v>468</v>
      </c>
      <c r="C23" s="52" t="s">
        <v>627</v>
      </c>
      <c r="D23" s="52">
        <v>4</v>
      </c>
      <c r="E23" s="52">
        <v>3.8140643623361101</v>
      </c>
      <c r="F23" s="52">
        <v>46.404449741756103</v>
      </c>
      <c r="G23" s="52">
        <v>0</v>
      </c>
      <c r="H23" s="52">
        <v>0</v>
      </c>
      <c r="I23" s="52">
        <v>0</v>
      </c>
      <c r="J23" s="52">
        <v>1</v>
      </c>
      <c r="K23" s="52">
        <v>2</v>
      </c>
      <c r="L23" s="52">
        <v>0</v>
      </c>
      <c r="M23" s="52">
        <v>1</v>
      </c>
      <c r="N23" s="52">
        <v>0</v>
      </c>
      <c r="O23" s="52">
        <v>0</v>
      </c>
      <c r="P23" s="52">
        <v>0</v>
      </c>
      <c r="Q23" s="52">
        <v>4</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1</v>
      </c>
      <c r="AY23" s="52">
        <v>1</v>
      </c>
      <c r="AZ23" s="52">
        <v>0</v>
      </c>
      <c r="BA23" s="52">
        <v>0</v>
      </c>
      <c r="BB23" s="52">
        <v>2</v>
      </c>
      <c r="BC23" s="52">
        <v>2</v>
      </c>
      <c r="BD23" s="52">
        <v>0</v>
      </c>
      <c r="BE23" s="52">
        <v>0</v>
      </c>
      <c r="BF23" s="52">
        <v>1</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271233</v>
      </c>
      <c r="B24" s="52" t="s">
        <v>468</v>
      </c>
      <c r="C24" s="52" t="s">
        <v>628</v>
      </c>
      <c r="D24" s="52">
        <v>3</v>
      </c>
      <c r="E24" s="52">
        <v>1.6556565506051399</v>
      </c>
      <c r="F24" s="52">
        <v>20.143821365695899</v>
      </c>
      <c r="G24" s="52">
        <v>0</v>
      </c>
      <c r="H24" s="52">
        <v>0</v>
      </c>
      <c r="I24" s="52">
        <v>0</v>
      </c>
      <c r="J24" s="52">
        <v>0</v>
      </c>
      <c r="K24" s="52">
        <v>1</v>
      </c>
      <c r="L24" s="52">
        <v>0</v>
      </c>
      <c r="M24" s="52">
        <v>2</v>
      </c>
      <c r="N24" s="52">
        <v>0</v>
      </c>
      <c r="O24" s="52">
        <v>0</v>
      </c>
      <c r="P24" s="52">
        <v>2</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1</v>
      </c>
      <c r="AU24" s="52">
        <v>0</v>
      </c>
      <c r="AV24" s="52">
        <v>0</v>
      </c>
      <c r="AW24" s="52">
        <v>0</v>
      </c>
      <c r="AX24" s="52">
        <v>1</v>
      </c>
      <c r="AY24" s="52">
        <v>0</v>
      </c>
      <c r="AZ24" s="52">
        <v>0</v>
      </c>
      <c r="BA24" s="52">
        <v>0</v>
      </c>
      <c r="BB24" s="52">
        <v>0</v>
      </c>
      <c r="BC24" s="52">
        <v>0</v>
      </c>
      <c r="BD24" s="52">
        <v>0</v>
      </c>
      <c r="BE24" s="52">
        <v>2</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271241</v>
      </c>
      <c r="B25" s="52" t="s">
        <v>468</v>
      </c>
      <c r="C25" s="52" t="s">
        <v>645</v>
      </c>
      <c r="D25" s="52">
        <v>1</v>
      </c>
      <c r="E25" s="52">
        <v>0.89144833611168095</v>
      </c>
      <c r="F25" s="52">
        <v>10.845954756025399</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0</v>
      </c>
      <c r="AY25" s="52">
        <v>0</v>
      </c>
      <c r="AZ25" s="52">
        <v>0</v>
      </c>
      <c r="BA25" s="52">
        <v>0</v>
      </c>
      <c r="BB25" s="52">
        <v>0</v>
      </c>
      <c r="BC25" s="52">
        <v>0</v>
      </c>
      <c r="BD25" s="52">
        <v>0</v>
      </c>
      <c r="BE25" s="52">
        <v>1</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271250</v>
      </c>
      <c r="B26" s="52" t="s">
        <v>468</v>
      </c>
      <c r="C26" s="52" t="s">
        <v>629</v>
      </c>
      <c r="D26" s="52">
        <v>4</v>
      </c>
      <c r="E26" s="52">
        <v>3.39008907459043</v>
      </c>
      <c r="F26" s="52">
        <v>41.246083740850302</v>
      </c>
      <c r="G26" s="52">
        <v>0</v>
      </c>
      <c r="H26" s="52">
        <v>0</v>
      </c>
      <c r="I26" s="52">
        <v>0</v>
      </c>
      <c r="J26" s="52">
        <v>0</v>
      </c>
      <c r="K26" s="52">
        <v>1</v>
      </c>
      <c r="L26" s="52">
        <v>2</v>
      </c>
      <c r="M26" s="52">
        <v>1</v>
      </c>
      <c r="N26" s="52">
        <v>0</v>
      </c>
      <c r="O26" s="52">
        <v>0</v>
      </c>
      <c r="P26" s="52">
        <v>2</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1</v>
      </c>
      <c r="AV26" s="52">
        <v>0</v>
      </c>
      <c r="AW26" s="52">
        <v>0</v>
      </c>
      <c r="AX26" s="52">
        <v>0</v>
      </c>
      <c r="AY26" s="52">
        <v>0</v>
      </c>
      <c r="AZ26" s="52">
        <v>0</v>
      </c>
      <c r="BA26" s="52">
        <v>1</v>
      </c>
      <c r="BB26" s="52">
        <v>2</v>
      </c>
      <c r="BC26" s="52">
        <v>0</v>
      </c>
      <c r="BD26" s="52">
        <v>0</v>
      </c>
      <c r="BE26" s="52">
        <v>1</v>
      </c>
      <c r="BF26" s="52">
        <v>0</v>
      </c>
      <c r="BG26" s="52">
        <v>2</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271268</v>
      </c>
      <c r="B27" s="52" t="s">
        <v>468</v>
      </c>
      <c r="C27" s="52" t="s">
        <v>630</v>
      </c>
      <c r="D27" s="52">
        <v>3</v>
      </c>
      <c r="E27" s="52">
        <v>1.5759116648981399</v>
      </c>
      <c r="F27" s="52">
        <v>19.1735919229274</v>
      </c>
      <c r="G27" s="52">
        <v>0</v>
      </c>
      <c r="H27" s="52">
        <v>1</v>
      </c>
      <c r="I27" s="52">
        <v>0</v>
      </c>
      <c r="J27" s="52">
        <v>0</v>
      </c>
      <c r="K27" s="52">
        <v>1</v>
      </c>
      <c r="L27" s="52">
        <v>0</v>
      </c>
      <c r="M27" s="52">
        <v>0</v>
      </c>
      <c r="N27" s="52">
        <v>1</v>
      </c>
      <c r="O27" s="52">
        <v>0</v>
      </c>
      <c r="P27" s="52">
        <v>2</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1</v>
      </c>
      <c r="AQ27" s="52">
        <v>0</v>
      </c>
      <c r="AR27" s="52">
        <v>1</v>
      </c>
      <c r="AS27" s="52">
        <v>0</v>
      </c>
      <c r="AT27" s="52">
        <v>0</v>
      </c>
      <c r="AU27" s="52">
        <v>0</v>
      </c>
      <c r="AV27" s="52">
        <v>0</v>
      </c>
      <c r="AW27" s="52">
        <v>0</v>
      </c>
      <c r="AX27" s="52">
        <v>0</v>
      </c>
      <c r="AY27" s="52">
        <v>0</v>
      </c>
      <c r="AZ27" s="52">
        <v>0</v>
      </c>
      <c r="BA27" s="52">
        <v>0</v>
      </c>
      <c r="BB27" s="52">
        <v>1</v>
      </c>
      <c r="BC27" s="52">
        <v>0</v>
      </c>
      <c r="BD27" s="52">
        <v>0</v>
      </c>
      <c r="BE27" s="52">
        <v>1</v>
      </c>
      <c r="BF27" s="52">
        <v>0</v>
      </c>
      <c r="BG27" s="52">
        <v>0</v>
      </c>
      <c r="BH27" s="52">
        <v>2</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271284</v>
      </c>
      <c r="B28" s="52" t="s">
        <v>468</v>
      </c>
      <c r="C28" s="52" t="s">
        <v>631</v>
      </c>
      <c r="D28" s="52">
        <v>1</v>
      </c>
      <c r="E28" s="52">
        <v>0.889640140563142</v>
      </c>
      <c r="F28" s="52">
        <v>10.8239550435182</v>
      </c>
      <c r="G28" s="52">
        <v>0</v>
      </c>
      <c r="H28" s="52">
        <v>1</v>
      </c>
      <c r="I28" s="52">
        <v>0</v>
      </c>
      <c r="J28" s="52">
        <v>0</v>
      </c>
      <c r="K28" s="52">
        <v>0</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1</v>
      </c>
      <c r="AU28" s="52">
        <v>0</v>
      </c>
      <c r="AV28" s="52">
        <v>0</v>
      </c>
      <c r="AW28" s="52">
        <v>0</v>
      </c>
      <c r="AX28" s="52">
        <v>0</v>
      </c>
      <c r="AY28" s="52">
        <v>0</v>
      </c>
      <c r="AZ28" s="52">
        <v>0</v>
      </c>
      <c r="BA28" s="52">
        <v>0</v>
      </c>
      <c r="BB28" s="52">
        <v>0</v>
      </c>
      <c r="BC28" s="52">
        <v>0</v>
      </c>
      <c r="BD28" s="52">
        <v>0</v>
      </c>
      <c r="BE28" s="52">
        <v>1</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271403</v>
      </c>
      <c r="B29" s="52" t="s">
        <v>173</v>
      </c>
      <c r="C29" s="52" t="s">
        <v>468</v>
      </c>
      <c r="D29" s="52">
        <v>16</v>
      </c>
      <c r="E29" s="52">
        <v>1.9478274419669199</v>
      </c>
      <c r="F29" s="52">
        <v>23.698567210597499</v>
      </c>
      <c r="G29" s="52">
        <v>1</v>
      </c>
      <c r="H29" s="52">
        <v>1</v>
      </c>
      <c r="I29" s="52">
        <v>2</v>
      </c>
      <c r="J29" s="52">
        <v>4</v>
      </c>
      <c r="K29" s="52">
        <v>2</v>
      </c>
      <c r="L29" s="52">
        <v>2</v>
      </c>
      <c r="M29" s="52">
        <v>1</v>
      </c>
      <c r="N29" s="52">
        <v>3</v>
      </c>
      <c r="O29" s="52">
        <v>0</v>
      </c>
      <c r="P29" s="52">
        <v>9</v>
      </c>
      <c r="Q29" s="52">
        <v>7</v>
      </c>
      <c r="R29" s="52">
        <v>0</v>
      </c>
      <c r="S29" s="52">
        <v>5</v>
      </c>
      <c r="T29" s="52">
        <v>11</v>
      </c>
      <c r="U29" s="52">
        <v>0</v>
      </c>
      <c r="V29" s="52">
        <v>11</v>
      </c>
      <c r="W29" s="52">
        <v>2</v>
      </c>
      <c r="X29" s="52">
        <v>0</v>
      </c>
      <c r="Y29" s="52">
        <v>8</v>
      </c>
      <c r="Z29" s="52">
        <v>1</v>
      </c>
      <c r="AA29" s="52">
        <v>0</v>
      </c>
      <c r="AB29" s="52">
        <v>13</v>
      </c>
      <c r="AC29" s="52">
        <v>2</v>
      </c>
      <c r="AD29" s="52">
        <v>0</v>
      </c>
      <c r="AE29" s="52">
        <v>0</v>
      </c>
      <c r="AF29" s="52">
        <v>0</v>
      </c>
      <c r="AG29" s="52">
        <v>1</v>
      </c>
      <c r="AH29" s="52">
        <v>0</v>
      </c>
      <c r="AI29" s="52">
        <v>10</v>
      </c>
      <c r="AJ29" s="52">
        <v>1</v>
      </c>
      <c r="AK29" s="52">
        <v>0</v>
      </c>
      <c r="AL29" s="52">
        <v>5</v>
      </c>
      <c r="AM29" s="52">
        <v>0</v>
      </c>
      <c r="AN29" s="52">
        <v>0</v>
      </c>
      <c r="AO29" s="52">
        <v>0</v>
      </c>
      <c r="AP29" s="52">
        <v>3</v>
      </c>
      <c r="AQ29" s="52">
        <v>0</v>
      </c>
      <c r="AR29" s="52">
        <v>1</v>
      </c>
      <c r="AS29" s="52">
        <v>2</v>
      </c>
      <c r="AT29" s="52">
        <v>2</v>
      </c>
      <c r="AU29" s="52">
        <v>3</v>
      </c>
      <c r="AV29" s="52">
        <v>0</v>
      </c>
      <c r="AW29" s="52">
        <v>1</v>
      </c>
      <c r="AX29" s="52">
        <v>0</v>
      </c>
      <c r="AY29" s="52">
        <v>0</v>
      </c>
      <c r="AZ29" s="52">
        <v>1</v>
      </c>
      <c r="BA29" s="52">
        <v>1</v>
      </c>
      <c r="BB29" s="52">
        <v>2</v>
      </c>
      <c r="BC29" s="52">
        <v>1</v>
      </c>
      <c r="BD29" s="52">
        <v>4</v>
      </c>
      <c r="BE29" s="52">
        <v>1</v>
      </c>
      <c r="BF29" s="52">
        <v>3</v>
      </c>
      <c r="BG29" s="52">
        <v>3</v>
      </c>
      <c r="BH29" s="52">
        <v>3</v>
      </c>
      <c r="BI29" s="52">
        <v>1</v>
      </c>
      <c r="BJ29" s="52">
        <v>0</v>
      </c>
      <c r="BK29" s="52">
        <v>3</v>
      </c>
      <c r="BL29" s="52">
        <v>11</v>
      </c>
      <c r="BM29" s="52">
        <v>3</v>
      </c>
      <c r="BN29" s="52">
        <v>2</v>
      </c>
      <c r="BO29" s="52">
        <v>2</v>
      </c>
      <c r="BP29" s="52">
        <v>0</v>
      </c>
      <c r="BQ29" s="52">
        <v>0</v>
      </c>
      <c r="BR29" s="52">
        <v>1</v>
      </c>
      <c r="BS29" s="52">
        <v>3</v>
      </c>
      <c r="BT29" s="52">
        <v>12</v>
      </c>
      <c r="BU29" s="52">
        <v>1</v>
      </c>
      <c r="BV29" s="52">
        <v>0</v>
      </c>
    </row>
    <row r="30" spans="1:74" s="52" customFormat="1" x14ac:dyDescent="0.2">
      <c r="A30" s="52">
        <v>271411</v>
      </c>
      <c r="B30" s="52" t="s">
        <v>468</v>
      </c>
      <c r="C30" s="52" t="s">
        <v>632</v>
      </c>
      <c r="D30" s="52">
        <v>4</v>
      </c>
      <c r="E30" s="52">
        <v>2.7250555230062798</v>
      </c>
      <c r="F30" s="52">
        <v>33.154842196576404</v>
      </c>
      <c r="G30" s="52">
        <v>0</v>
      </c>
      <c r="H30" s="52">
        <v>1</v>
      </c>
      <c r="I30" s="52">
        <v>2</v>
      </c>
      <c r="J30" s="52">
        <v>1</v>
      </c>
      <c r="K30" s="52">
        <v>0</v>
      </c>
      <c r="L30" s="52">
        <v>0</v>
      </c>
      <c r="M30" s="52">
        <v>0</v>
      </c>
      <c r="N30" s="52">
        <v>0</v>
      </c>
      <c r="O30" s="52">
        <v>0</v>
      </c>
      <c r="P30" s="52">
        <v>1</v>
      </c>
      <c r="Q30" s="52">
        <v>3</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1</v>
      </c>
      <c r="AQ30" s="52">
        <v>0</v>
      </c>
      <c r="AR30" s="52">
        <v>0</v>
      </c>
      <c r="AS30" s="52">
        <v>0</v>
      </c>
      <c r="AT30" s="52">
        <v>1</v>
      </c>
      <c r="AU30" s="52">
        <v>1</v>
      </c>
      <c r="AV30" s="52">
        <v>0</v>
      </c>
      <c r="AW30" s="52">
        <v>0</v>
      </c>
      <c r="AX30" s="52">
        <v>0</v>
      </c>
      <c r="AY30" s="52">
        <v>0</v>
      </c>
      <c r="AZ30" s="52">
        <v>0</v>
      </c>
      <c r="BA30" s="52">
        <v>0</v>
      </c>
      <c r="BB30" s="52">
        <v>1</v>
      </c>
      <c r="BC30" s="52">
        <v>1</v>
      </c>
      <c r="BD30" s="52">
        <v>0</v>
      </c>
      <c r="BE30" s="52">
        <v>0</v>
      </c>
      <c r="BF30" s="52">
        <v>1</v>
      </c>
      <c r="BG30" s="52">
        <v>1</v>
      </c>
      <c r="BH30" s="52">
        <v>1</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271420</v>
      </c>
      <c r="B31" s="52" t="s">
        <v>468</v>
      </c>
      <c r="C31" s="52" t="s">
        <v>642</v>
      </c>
      <c r="D31" s="52">
        <v>2</v>
      </c>
      <c r="E31" s="52">
        <v>1.66357518943962</v>
      </c>
      <c r="F31" s="52">
        <v>20.240164804848799</v>
      </c>
      <c r="G31" s="52">
        <v>0</v>
      </c>
      <c r="H31" s="52">
        <v>0</v>
      </c>
      <c r="I31" s="52">
        <v>0</v>
      </c>
      <c r="J31" s="52">
        <v>1</v>
      </c>
      <c r="K31" s="52">
        <v>0</v>
      </c>
      <c r="L31" s="52">
        <v>0</v>
      </c>
      <c r="M31" s="52">
        <v>0</v>
      </c>
      <c r="N31" s="52">
        <v>1</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1</v>
      </c>
      <c r="AS31" s="52">
        <v>0</v>
      </c>
      <c r="AT31" s="52">
        <v>0</v>
      </c>
      <c r="AU31" s="52">
        <v>0</v>
      </c>
      <c r="AV31" s="52">
        <v>0</v>
      </c>
      <c r="AW31" s="52">
        <v>0</v>
      </c>
      <c r="AX31" s="52">
        <v>0</v>
      </c>
      <c r="AY31" s="52">
        <v>0</v>
      </c>
      <c r="AZ31" s="52">
        <v>0</v>
      </c>
      <c r="BA31" s="52">
        <v>1</v>
      </c>
      <c r="BB31" s="52">
        <v>0</v>
      </c>
      <c r="BC31" s="52">
        <v>0</v>
      </c>
      <c r="BD31" s="52">
        <v>0</v>
      </c>
      <c r="BE31" s="52">
        <v>1</v>
      </c>
      <c r="BF31" s="52">
        <v>0</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271438</v>
      </c>
      <c r="B32" s="52" t="s">
        <v>468</v>
      </c>
      <c r="C32" s="52" t="s">
        <v>633</v>
      </c>
      <c r="D32" s="52">
        <v>1</v>
      </c>
      <c r="E32" s="52">
        <v>1.1610760853158699</v>
      </c>
      <c r="F32" s="52">
        <v>14.1264257046764</v>
      </c>
      <c r="G32" s="52">
        <v>0</v>
      </c>
      <c r="H32" s="52">
        <v>0</v>
      </c>
      <c r="I32" s="52">
        <v>0</v>
      </c>
      <c r="J32" s="52">
        <v>0</v>
      </c>
      <c r="K32" s="52">
        <v>0</v>
      </c>
      <c r="L32" s="52">
        <v>1</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1</v>
      </c>
      <c r="AT32" s="52">
        <v>0</v>
      </c>
      <c r="AU32" s="52">
        <v>0</v>
      </c>
      <c r="AV32" s="52">
        <v>0</v>
      </c>
      <c r="AW32" s="52">
        <v>0</v>
      </c>
      <c r="AX32" s="52">
        <v>0</v>
      </c>
      <c r="AY32" s="52">
        <v>0</v>
      </c>
      <c r="AZ32" s="52">
        <v>0</v>
      </c>
      <c r="BA32" s="52">
        <v>0</v>
      </c>
      <c r="BB32" s="52">
        <v>0</v>
      </c>
      <c r="BC32" s="52">
        <v>0</v>
      </c>
      <c r="BD32" s="52">
        <v>1</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271446</v>
      </c>
      <c r="B33" s="52" t="s">
        <v>468</v>
      </c>
      <c r="C33" s="52" t="s">
        <v>634</v>
      </c>
      <c r="D33" s="52">
        <v>2</v>
      </c>
      <c r="E33" s="52">
        <v>1.46911911617794</v>
      </c>
      <c r="F33" s="52">
        <v>17.874282580164898</v>
      </c>
      <c r="G33" s="52">
        <v>0</v>
      </c>
      <c r="H33" s="52">
        <v>0</v>
      </c>
      <c r="I33" s="52">
        <v>0</v>
      </c>
      <c r="J33" s="52">
        <v>2</v>
      </c>
      <c r="K33" s="52">
        <v>0</v>
      </c>
      <c r="L33" s="52">
        <v>0</v>
      </c>
      <c r="M33" s="52">
        <v>0</v>
      </c>
      <c r="N33" s="52">
        <v>0</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1</v>
      </c>
      <c r="AQ33" s="52">
        <v>0</v>
      </c>
      <c r="AR33" s="52">
        <v>0</v>
      </c>
      <c r="AS33" s="52">
        <v>0</v>
      </c>
      <c r="AT33" s="52">
        <v>1</v>
      </c>
      <c r="AU33" s="52">
        <v>0</v>
      </c>
      <c r="AV33" s="52">
        <v>0</v>
      </c>
      <c r="AW33" s="52">
        <v>0</v>
      </c>
      <c r="AX33" s="52">
        <v>0</v>
      </c>
      <c r="AY33" s="52">
        <v>0</v>
      </c>
      <c r="AZ33" s="52">
        <v>0</v>
      </c>
      <c r="BA33" s="52">
        <v>0</v>
      </c>
      <c r="BB33" s="52">
        <v>0</v>
      </c>
      <c r="BC33" s="52">
        <v>0</v>
      </c>
      <c r="BD33" s="52">
        <v>1</v>
      </c>
      <c r="BE33" s="52">
        <v>0</v>
      </c>
      <c r="BF33" s="52">
        <v>0</v>
      </c>
      <c r="BG33" s="52">
        <v>1</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271454</v>
      </c>
      <c r="B34" s="52" t="s">
        <v>468</v>
      </c>
      <c r="C34" s="52" t="s">
        <v>635</v>
      </c>
      <c r="D34" s="52">
        <v>3</v>
      </c>
      <c r="E34" s="52">
        <v>2.1988976193268401</v>
      </c>
      <c r="F34" s="52">
        <v>26.7532543684766</v>
      </c>
      <c r="G34" s="52">
        <v>1</v>
      </c>
      <c r="H34" s="52">
        <v>0</v>
      </c>
      <c r="I34" s="52">
        <v>0</v>
      </c>
      <c r="J34" s="52">
        <v>0</v>
      </c>
      <c r="K34" s="52">
        <v>1</v>
      </c>
      <c r="L34" s="52">
        <v>0</v>
      </c>
      <c r="M34" s="52">
        <v>1</v>
      </c>
      <c r="N34" s="52">
        <v>0</v>
      </c>
      <c r="O34" s="52">
        <v>0</v>
      </c>
      <c r="P34" s="52">
        <v>3</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1</v>
      </c>
      <c r="AT34" s="52">
        <v>0</v>
      </c>
      <c r="AU34" s="52">
        <v>2</v>
      </c>
      <c r="AV34" s="52">
        <v>0</v>
      </c>
      <c r="AW34" s="52">
        <v>0</v>
      </c>
      <c r="AX34" s="52">
        <v>0</v>
      </c>
      <c r="AY34" s="52">
        <v>0</v>
      </c>
      <c r="AZ34" s="52">
        <v>0</v>
      </c>
      <c r="BA34" s="52">
        <v>0</v>
      </c>
      <c r="BB34" s="52">
        <v>0</v>
      </c>
      <c r="BC34" s="52">
        <v>0</v>
      </c>
      <c r="BD34" s="52">
        <v>2</v>
      </c>
      <c r="BE34" s="52">
        <v>0</v>
      </c>
      <c r="BF34" s="52">
        <v>1</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271462</v>
      </c>
      <c r="B35" s="52" t="s">
        <v>468</v>
      </c>
      <c r="C35" s="52" t="s">
        <v>636</v>
      </c>
      <c r="D35" s="52">
        <v>4</v>
      </c>
      <c r="E35" s="52">
        <v>2.52882864657091</v>
      </c>
      <c r="F35" s="52">
        <v>30.7674151999461</v>
      </c>
      <c r="G35" s="52">
        <v>0</v>
      </c>
      <c r="H35" s="52">
        <v>0</v>
      </c>
      <c r="I35" s="52">
        <v>0</v>
      </c>
      <c r="J35" s="52">
        <v>0</v>
      </c>
      <c r="K35" s="52">
        <v>1</v>
      </c>
      <c r="L35" s="52">
        <v>1</v>
      </c>
      <c r="M35" s="52">
        <v>0</v>
      </c>
      <c r="N35" s="52">
        <v>2</v>
      </c>
      <c r="O35" s="52">
        <v>0</v>
      </c>
      <c r="P35" s="52">
        <v>3</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1</v>
      </c>
      <c r="AQ35" s="52">
        <v>0</v>
      </c>
      <c r="AR35" s="52">
        <v>0</v>
      </c>
      <c r="AS35" s="52">
        <v>0</v>
      </c>
      <c r="AT35" s="52">
        <v>0</v>
      </c>
      <c r="AU35" s="52">
        <v>0</v>
      </c>
      <c r="AV35" s="52">
        <v>0</v>
      </c>
      <c r="AW35" s="52">
        <v>1</v>
      </c>
      <c r="AX35" s="52">
        <v>0</v>
      </c>
      <c r="AY35" s="52">
        <v>0</v>
      </c>
      <c r="AZ35" s="52">
        <v>1</v>
      </c>
      <c r="BA35" s="52">
        <v>0</v>
      </c>
      <c r="BB35" s="52">
        <v>1</v>
      </c>
      <c r="BC35" s="52">
        <v>0</v>
      </c>
      <c r="BD35" s="52">
        <v>0</v>
      </c>
      <c r="BE35" s="52">
        <v>0</v>
      </c>
      <c r="BF35" s="52">
        <v>1</v>
      </c>
      <c r="BG35" s="52">
        <v>1</v>
      </c>
      <c r="BH35" s="52">
        <v>1</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272027</v>
      </c>
      <c r="B36" s="52" t="s">
        <v>253</v>
      </c>
      <c r="C36" s="52" t="s">
        <v>468</v>
      </c>
      <c r="D36" s="52">
        <v>3</v>
      </c>
      <c r="E36" s="52">
        <v>1.5839827662674999</v>
      </c>
      <c r="F36" s="52">
        <v>19.271790322921301</v>
      </c>
      <c r="G36" s="52">
        <v>0</v>
      </c>
      <c r="H36" s="52">
        <v>0</v>
      </c>
      <c r="I36" s="52">
        <v>1</v>
      </c>
      <c r="J36" s="52">
        <v>0</v>
      </c>
      <c r="K36" s="52">
        <v>0</v>
      </c>
      <c r="L36" s="52">
        <v>1</v>
      </c>
      <c r="M36" s="52">
        <v>1</v>
      </c>
      <c r="N36" s="52">
        <v>0</v>
      </c>
      <c r="O36" s="52">
        <v>0</v>
      </c>
      <c r="P36" s="52">
        <v>2</v>
      </c>
      <c r="Q36" s="52">
        <v>1</v>
      </c>
      <c r="R36" s="52">
        <v>0</v>
      </c>
      <c r="S36" s="52">
        <v>1</v>
      </c>
      <c r="T36" s="52">
        <v>2</v>
      </c>
      <c r="U36" s="52">
        <v>0</v>
      </c>
      <c r="V36" s="52">
        <v>2</v>
      </c>
      <c r="W36" s="52">
        <v>0</v>
      </c>
      <c r="X36" s="52">
        <v>1</v>
      </c>
      <c r="Y36" s="52">
        <v>1</v>
      </c>
      <c r="Z36" s="52">
        <v>0</v>
      </c>
      <c r="AA36" s="52">
        <v>0</v>
      </c>
      <c r="AB36" s="52">
        <v>2</v>
      </c>
      <c r="AC36" s="52">
        <v>0</v>
      </c>
      <c r="AD36" s="52">
        <v>0</v>
      </c>
      <c r="AE36" s="52">
        <v>1</v>
      </c>
      <c r="AF36" s="52">
        <v>0</v>
      </c>
      <c r="AG36" s="52">
        <v>0</v>
      </c>
      <c r="AH36" s="52">
        <v>0</v>
      </c>
      <c r="AI36" s="52">
        <v>2</v>
      </c>
      <c r="AJ36" s="52">
        <v>0</v>
      </c>
      <c r="AK36" s="52">
        <v>0</v>
      </c>
      <c r="AL36" s="52">
        <v>1</v>
      </c>
      <c r="AM36" s="52">
        <v>0</v>
      </c>
      <c r="AN36" s="52">
        <v>0</v>
      </c>
      <c r="AO36" s="52">
        <v>0</v>
      </c>
      <c r="AP36" s="52">
        <v>1</v>
      </c>
      <c r="AQ36" s="52">
        <v>0</v>
      </c>
      <c r="AR36" s="52">
        <v>0</v>
      </c>
      <c r="AS36" s="52">
        <v>0</v>
      </c>
      <c r="AT36" s="52">
        <v>0</v>
      </c>
      <c r="AU36" s="52">
        <v>0</v>
      </c>
      <c r="AV36" s="52">
        <v>0</v>
      </c>
      <c r="AW36" s="52">
        <v>0</v>
      </c>
      <c r="AX36" s="52">
        <v>1</v>
      </c>
      <c r="AY36" s="52">
        <v>0</v>
      </c>
      <c r="AZ36" s="52">
        <v>0</v>
      </c>
      <c r="BA36" s="52">
        <v>1</v>
      </c>
      <c r="BB36" s="52">
        <v>0</v>
      </c>
      <c r="BC36" s="52">
        <v>1</v>
      </c>
      <c r="BD36" s="52">
        <v>0</v>
      </c>
      <c r="BE36" s="52">
        <v>2</v>
      </c>
      <c r="BF36" s="52">
        <v>0</v>
      </c>
      <c r="BG36" s="52">
        <v>0</v>
      </c>
      <c r="BH36" s="52">
        <v>0</v>
      </c>
      <c r="BI36" s="52">
        <v>0</v>
      </c>
      <c r="BJ36" s="52">
        <v>0</v>
      </c>
      <c r="BK36" s="52">
        <v>0</v>
      </c>
      <c r="BL36" s="52">
        <v>3</v>
      </c>
      <c r="BM36" s="52">
        <v>2</v>
      </c>
      <c r="BN36" s="52">
        <v>0</v>
      </c>
      <c r="BO36" s="52">
        <v>0</v>
      </c>
      <c r="BP36" s="52">
        <v>0</v>
      </c>
      <c r="BQ36" s="52">
        <v>0</v>
      </c>
      <c r="BR36" s="52">
        <v>0</v>
      </c>
      <c r="BS36" s="52">
        <v>0</v>
      </c>
      <c r="BT36" s="52">
        <v>3</v>
      </c>
      <c r="BU36" s="52">
        <v>0</v>
      </c>
      <c r="BV36" s="52">
        <v>0</v>
      </c>
    </row>
    <row r="37" spans="1:74" s="52" customFormat="1" x14ac:dyDescent="0.2">
      <c r="A37" s="52">
        <v>272035</v>
      </c>
      <c r="B37" s="52" t="s">
        <v>174</v>
      </c>
      <c r="C37" s="52" t="s">
        <v>468</v>
      </c>
      <c r="D37" s="52">
        <v>5</v>
      </c>
      <c r="E37" s="52">
        <v>1.2264069954254999</v>
      </c>
      <c r="F37" s="52">
        <v>14.921285111010301</v>
      </c>
      <c r="G37" s="52">
        <v>0</v>
      </c>
      <c r="H37" s="52">
        <v>1</v>
      </c>
      <c r="I37" s="52">
        <v>0</v>
      </c>
      <c r="J37" s="52">
        <v>0</v>
      </c>
      <c r="K37" s="52">
        <v>0</v>
      </c>
      <c r="L37" s="52">
        <v>2</v>
      </c>
      <c r="M37" s="52">
        <v>2</v>
      </c>
      <c r="N37" s="52">
        <v>0</v>
      </c>
      <c r="O37" s="52">
        <v>0</v>
      </c>
      <c r="P37" s="52">
        <v>3</v>
      </c>
      <c r="Q37" s="52">
        <v>2</v>
      </c>
      <c r="R37" s="52">
        <v>0</v>
      </c>
      <c r="S37" s="52">
        <v>0</v>
      </c>
      <c r="T37" s="52">
        <v>4</v>
      </c>
      <c r="U37" s="52">
        <v>1</v>
      </c>
      <c r="V37" s="52">
        <v>3</v>
      </c>
      <c r="W37" s="52">
        <v>0</v>
      </c>
      <c r="X37" s="52">
        <v>0</v>
      </c>
      <c r="Y37" s="52">
        <v>3</v>
      </c>
      <c r="Z37" s="52">
        <v>0</v>
      </c>
      <c r="AA37" s="52">
        <v>1</v>
      </c>
      <c r="AB37" s="52">
        <v>5</v>
      </c>
      <c r="AC37" s="52">
        <v>0</v>
      </c>
      <c r="AD37" s="52">
        <v>0</v>
      </c>
      <c r="AE37" s="52">
        <v>0</v>
      </c>
      <c r="AF37" s="52">
        <v>0</v>
      </c>
      <c r="AG37" s="52">
        <v>0</v>
      </c>
      <c r="AH37" s="52">
        <v>0</v>
      </c>
      <c r="AI37" s="52">
        <v>4</v>
      </c>
      <c r="AJ37" s="52">
        <v>0</v>
      </c>
      <c r="AK37" s="52">
        <v>0</v>
      </c>
      <c r="AL37" s="52">
        <v>1</v>
      </c>
      <c r="AM37" s="52">
        <v>0</v>
      </c>
      <c r="AN37" s="52">
        <v>0</v>
      </c>
      <c r="AO37" s="52">
        <v>0</v>
      </c>
      <c r="AP37" s="52">
        <v>0</v>
      </c>
      <c r="AQ37" s="52">
        <v>0</v>
      </c>
      <c r="AR37" s="52">
        <v>0</v>
      </c>
      <c r="AS37" s="52">
        <v>0</v>
      </c>
      <c r="AT37" s="52">
        <v>0</v>
      </c>
      <c r="AU37" s="52">
        <v>1</v>
      </c>
      <c r="AV37" s="52">
        <v>0</v>
      </c>
      <c r="AW37" s="52">
        <v>0</v>
      </c>
      <c r="AX37" s="52">
        <v>1</v>
      </c>
      <c r="AY37" s="52">
        <v>1</v>
      </c>
      <c r="AZ37" s="52">
        <v>0</v>
      </c>
      <c r="BA37" s="52">
        <v>0</v>
      </c>
      <c r="BB37" s="52">
        <v>2</v>
      </c>
      <c r="BC37" s="52">
        <v>0</v>
      </c>
      <c r="BD37" s="52">
        <v>0</v>
      </c>
      <c r="BE37" s="52">
        <v>0</v>
      </c>
      <c r="BF37" s="52">
        <v>1</v>
      </c>
      <c r="BG37" s="52">
        <v>0</v>
      </c>
      <c r="BH37" s="52">
        <v>3</v>
      </c>
      <c r="BI37" s="52">
        <v>1</v>
      </c>
      <c r="BJ37" s="52">
        <v>0</v>
      </c>
      <c r="BK37" s="52">
        <v>1</v>
      </c>
      <c r="BL37" s="52">
        <v>3</v>
      </c>
      <c r="BM37" s="52">
        <v>4</v>
      </c>
      <c r="BN37" s="52">
        <v>0</v>
      </c>
      <c r="BO37" s="52">
        <v>0</v>
      </c>
      <c r="BP37" s="52">
        <v>0</v>
      </c>
      <c r="BQ37" s="52">
        <v>0</v>
      </c>
      <c r="BR37" s="52">
        <v>0</v>
      </c>
      <c r="BS37" s="52">
        <v>0</v>
      </c>
      <c r="BT37" s="52">
        <v>4</v>
      </c>
      <c r="BU37" s="52">
        <v>1</v>
      </c>
      <c r="BV37" s="52">
        <v>0</v>
      </c>
    </row>
    <row r="38" spans="1:74" s="52" customFormat="1" x14ac:dyDescent="0.2">
      <c r="A38" s="52">
        <v>272043</v>
      </c>
      <c r="B38" s="52" t="s">
        <v>175</v>
      </c>
      <c r="C38" s="52" t="s">
        <v>468</v>
      </c>
      <c r="D38" s="52">
        <v>1</v>
      </c>
      <c r="E38" s="52">
        <v>0.97017676620680304</v>
      </c>
      <c r="F38" s="52">
        <v>11.8038173221828</v>
      </c>
      <c r="G38" s="52">
        <v>0</v>
      </c>
      <c r="H38" s="52">
        <v>0</v>
      </c>
      <c r="I38" s="52">
        <v>0</v>
      </c>
      <c r="J38" s="52">
        <v>0</v>
      </c>
      <c r="K38" s="52">
        <v>0</v>
      </c>
      <c r="L38" s="52">
        <v>0</v>
      </c>
      <c r="M38" s="52">
        <v>0</v>
      </c>
      <c r="N38" s="52">
        <v>1</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1</v>
      </c>
      <c r="BA38" s="52">
        <v>0</v>
      </c>
      <c r="BB38" s="52">
        <v>0</v>
      </c>
      <c r="BC38" s="52">
        <v>0</v>
      </c>
      <c r="BD38" s="52">
        <v>0</v>
      </c>
      <c r="BE38" s="52">
        <v>0</v>
      </c>
      <c r="BF38" s="52">
        <v>0</v>
      </c>
      <c r="BG38" s="52">
        <v>0</v>
      </c>
      <c r="BH38" s="52">
        <v>1</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272051</v>
      </c>
      <c r="B39" s="52" t="s">
        <v>176</v>
      </c>
      <c r="C39" s="52" t="s">
        <v>468</v>
      </c>
      <c r="D39" s="52">
        <v>7</v>
      </c>
      <c r="E39" s="52">
        <v>1.8357477787451899</v>
      </c>
      <c r="F39" s="52">
        <v>22.334931308066501</v>
      </c>
      <c r="G39" s="52">
        <v>0</v>
      </c>
      <c r="H39" s="52">
        <v>1</v>
      </c>
      <c r="I39" s="52">
        <v>1</v>
      </c>
      <c r="J39" s="52">
        <v>1</v>
      </c>
      <c r="K39" s="52">
        <v>2</v>
      </c>
      <c r="L39" s="52">
        <v>0</v>
      </c>
      <c r="M39" s="52">
        <v>2</v>
      </c>
      <c r="N39" s="52">
        <v>0</v>
      </c>
      <c r="O39" s="52">
        <v>0</v>
      </c>
      <c r="P39" s="52">
        <v>4</v>
      </c>
      <c r="Q39" s="52">
        <v>3</v>
      </c>
      <c r="R39" s="52">
        <v>0</v>
      </c>
      <c r="S39" s="52">
        <v>1</v>
      </c>
      <c r="T39" s="52">
        <v>6</v>
      </c>
      <c r="U39" s="52">
        <v>1</v>
      </c>
      <c r="V39" s="52">
        <v>5</v>
      </c>
      <c r="W39" s="52">
        <v>0</v>
      </c>
      <c r="X39" s="52">
        <v>0</v>
      </c>
      <c r="Y39" s="52">
        <v>4</v>
      </c>
      <c r="Z39" s="52">
        <v>1</v>
      </c>
      <c r="AA39" s="52">
        <v>0</v>
      </c>
      <c r="AB39" s="52">
        <v>3</v>
      </c>
      <c r="AC39" s="52">
        <v>0</v>
      </c>
      <c r="AD39" s="52">
        <v>1</v>
      </c>
      <c r="AE39" s="52">
        <v>0</v>
      </c>
      <c r="AF39" s="52">
        <v>0</v>
      </c>
      <c r="AG39" s="52">
        <v>3</v>
      </c>
      <c r="AH39" s="52">
        <v>0</v>
      </c>
      <c r="AI39" s="52">
        <v>2</v>
      </c>
      <c r="AJ39" s="52">
        <v>0</v>
      </c>
      <c r="AK39" s="52">
        <v>2</v>
      </c>
      <c r="AL39" s="52">
        <v>2</v>
      </c>
      <c r="AM39" s="52">
        <v>0</v>
      </c>
      <c r="AN39" s="52">
        <v>1</v>
      </c>
      <c r="AO39" s="52">
        <v>0</v>
      </c>
      <c r="AP39" s="52">
        <v>1</v>
      </c>
      <c r="AQ39" s="52">
        <v>0</v>
      </c>
      <c r="AR39" s="52">
        <v>0</v>
      </c>
      <c r="AS39" s="52">
        <v>0</v>
      </c>
      <c r="AT39" s="52">
        <v>1</v>
      </c>
      <c r="AU39" s="52">
        <v>2</v>
      </c>
      <c r="AV39" s="52">
        <v>0</v>
      </c>
      <c r="AW39" s="52">
        <v>0</v>
      </c>
      <c r="AX39" s="52">
        <v>0</v>
      </c>
      <c r="AY39" s="52">
        <v>0</v>
      </c>
      <c r="AZ39" s="52">
        <v>0</v>
      </c>
      <c r="BA39" s="52">
        <v>1</v>
      </c>
      <c r="BB39" s="52">
        <v>2</v>
      </c>
      <c r="BC39" s="52">
        <v>2</v>
      </c>
      <c r="BD39" s="52">
        <v>0</v>
      </c>
      <c r="BE39" s="52">
        <v>0</v>
      </c>
      <c r="BF39" s="52">
        <v>0</v>
      </c>
      <c r="BG39" s="52">
        <v>1</v>
      </c>
      <c r="BH39" s="52">
        <v>2</v>
      </c>
      <c r="BI39" s="52">
        <v>2</v>
      </c>
      <c r="BJ39" s="52">
        <v>0</v>
      </c>
      <c r="BK39" s="52">
        <v>3</v>
      </c>
      <c r="BL39" s="52">
        <v>6</v>
      </c>
      <c r="BM39" s="52">
        <v>0</v>
      </c>
      <c r="BN39" s="52">
        <v>0</v>
      </c>
      <c r="BO39" s="52">
        <v>1</v>
      </c>
      <c r="BP39" s="52">
        <v>1</v>
      </c>
      <c r="BQ39" s="52">
        <v>0</v>
      </c>
      <c r="BR39" s="52">
        <v>0</v>
      </c>
      <c r="BS39" s="52">
        <v>1</v>
      </c>
      <c r="BT39" s="52">
        <v>6</v>
      </c>
      <c r="BU39" s="52">
        <v>0</v>
      </c>
      <c r="BV39" s="52">
        <v>0</v>
      </c>
    </row>
    <row r="40" spans="1:74" s="52" customFormat="1" x14ac:dyDescent="0.2">
      <c r="A40" s="52">
        <v>272060</v>
      </c>
      <c r="B40" s="52" t="s">
        <v>262</v>
      </c>
      <c r="C40" s="52" t="s">
        <v>468</v>
      </c>
      <c r="D40" s="52">
        <v>1</v>
      </c>
      <c r="E40" s="52">
        <v>1.36459157774078</v>
      </c>
      <c r="F40" s="52">
        <v>16.6025308625129</v>
      </c>
      <c r="G40" s="52">
        <v>0</v>
      </c>
      <c r="H40" s="52">
        <v>0</v>
      </c>
      <c r="I40" s="52">
        <v>0</v>
      </c>
      <c r="J40" s="52">
        <v>1</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1</v>
      </c>
      <c r="AU40" s="52">
        <v>0</v>
      </c>
      <c r="AV40" s="52">
        <v>0</v>
      </c>
      <c r="AW40" s="52">
        <v>0</v>
      </c>
      <c r="AX40" s="52">
        <v>0</v>
      </c>
      <c r="AY40" s="52">
        <v>0</v>
      </c>
      <c r="AZ40" s="52">
        <v>0</v>
      </c>
      <c r="BA40" s="52">
        <v>0</v>
      </c>
      <c r="BB40" s="52">
        <v>0</v>
      </c>
      <c r="BC40" s="52">
        <v>0</v>
      </c>
      <c r="BD40" s="52">
        <v>0</v>
      </c>
      <c r="BE40" s="52">
        <v>0</v>
      </c>
      <c r="BF40" s="52">
        <v>0</v>
      </c>
      <c r="BG40" s="52">
        <v>0</v>
      </c>
      <c r="BH40" s="52">
        <v>1</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272078</v>
      </c>
      <c r="B41" s="52" t="s">
        <v>177</v>
      </c>
      <c r="C41" s="52" t="s">
        <v>468</v>
      </c>
      <c r="D41" s="52">
        <v>3</v>
      </c>
      <c r="E41" s="52">
        <v>0.86075804091469899</v>
      </c>
      <c r="F41" s="52">
        <v>10.472556164462199</v>
      </c>
      <c r="G41" s="52">
        <v>0</v>
      </c>
      <c r="H41" s="52">
        <v>0</v>
      </c>
      <c r="I41" s="52">
        <v>0</v>
      </c>
      <c r="J41" s="52">
        <v>1</v>
      </c>
      <c r="K41" s="52">
        <v>0</v>
      </c>
      <c r="L41" s="52">
        <v>1</v>
      </c>
      <c r="M41" s="52">
        <v>0</v>
      </c>
      <c r="N41" s="52">
        <v>1</v>
      </c>
      <c r="O41" s="52">
        <v>0</v>
      </c>
      <c r="P41" s="52">
        <v>1</v>
      </c>
      <c r="Q41" s="52">
        <v>2</v>
      </c>
      <c r="R41" s="52">
        <v>0</v>
      </c>
      <c r="S41" s="52">
        <v>1</v>
      </c>
      <c r="T41" s="52">
        <v>2</v>
      </c>
      <c r="U41" s="52">
        <v>0</v>
      </c>
      <c r="V41" s="52">
        <v>2</v>
      </c>
      <c r="W41" s="52">
        <v>0</v>
      </c>
      <c r="X41" s="52">
        <v>1</v>
      </c>
      <c r="Y41" s="52">
        <v>1</v>
      </c>
      <c r="Z41" s="52">
        <v>0</v>
      </c>
      <c r="AA41" s="52">
        <v>0</v>
      </c>
      <c r="AB41" s="52">
        <v>2</v>
      </c>
      <c r="AC41" s="52">
        <v>0</v>
      </c>
      <c r="AD41" s="52">
        <v>0</v>
      </c>
      <c r="AE41" s="52">
        <v>0</v>
      </c>
      <c r="AF41" s="52">
        <v>0</v>
      </c>
      <c r="AG41" s="52">
        <v>1</v>
      </c>
      <c r="AH41" s="52">
        <v>0</v>
      </c>
      <c r="AI41" s="52">
        <v>2</v>
      </c>
      <c r="AJ41" s="52">
        <v>0</v>
      </c>
      <c r="AK41" s="52">
        <v>0</v>
      </c>
      <c r="AL41" s="52">
        <v>1</v>
      </c>
      <c r="AM41" s="52">
        <v>0</v>
      </c>
      <c r="AN41" s="52">
        <v>0</v>
      </c>
      <c r="AO41" s="52">
        <v>0</v>
      </c>
      <c r="AP41" s="52">
        <v>0</v>
      </c>
      <c r="AQ41" s="52">
        <v>0</v>
      </c>
      <c r="AR41" s="52">
        <v>0</v>
      </c>
      <c r="AS41" s="52">
        <v>1</v>
      </c>
      <c r="AT41" s="52">
        <v>0</v>
      </c>
      <c r="AU41" s="52">
        <v>0</v>
      </c>
      <c r="AV41" s="52">
        <v>1</v>
      </c>
      <c r="AW41" s="52">
        <v>0</v>
      </c>
      <c r="AX41" s="52">
        <v>0</v>
      </c>
      <c r="AY41" s="52">
        <v>0</v>
      </c>
      <c r="AZ41" s="52">
        <v>0</v>
      </c>
      <c r="BA41" s="52">
        <v>0</v>
      </c>
      <c r="BB41" s="52">
        <v>1</v>
      </c>
      <c r="BC41" s="52">
        <v>0</v>
      </c>
      <c r="BD41" s="52">
        <v>0</v>
      </c>
      <c r="BE41" s="52">
        <v>1</v>
      </c>
      <c r="BF41" s="52">
        <v>0</v>
      </c>
      <c r="BG41" s="52">
        <v>1</v>
      </c>
      <c r="BH41" s="52">
        <v>0</v>
      </c>
      <c r="BI41" s="52">
        <v>1</v>
      </c>
      <c r="BJ41" s="52">
        <v>0</v>
      </c>
      <c r="BK41" s="52">
        <v>0</v>
      </c>
      <c r="BL41" s="52">
        <v>1</v>
      </c>
      <c r="BM41" s="52">
        <v>1</v>
      </c>
      <c r="BN41" s="52">
        <v>0</v>
      </c>
      <c r="BO41" s="52">
        <v>0</v>
      </c>
      <c r="BP41" s="52">
        <v>0</v>
      </c>
      <c r="BQ41" s="52">
        <v>0</v>
      </c>
      <c r="BR41" s="52">
        <v>1</v>
      </c>
      <c r="BS41" s="52">
        <v>0</v>
      </c>
      <c r="BT41" s="52">
        <v>3</v>
      </c>
      <c r="BU41" s="52">
        <v>0</v>
      </c>
      <c r="BV41" s="52">
        <v>0</v>
      </c>
    </row>
    <row r="42" spans="1:74" s="52" customFormat="1" x14ac:dyDescent="0.2">
      <c r="A42" s="52">
        <v>272086</v>
      </c>
      <c r="B42" s="52" t="s">
        <v>178</v>
      </c>
      <c r="C42" s="52" t="s">
        <v>468</v>
      </c>
      <c r="D42" s="52">
        <v>2</v>
      </c>
      <c r="E42" s="52">
        <v>2.4051180912982799</v>
      </c>
      <c r="F42" s="52">
        <v>29.2622701107958</v>
      </c>
      <c r="G42" s="52">
        <v>0</v>
      </c>
      <c r="H42" s="52">
        <v>0</v>
      </c>
      <c r="I42" s="52">
        <v>0</v>
      </c>
      <c r="J42" s="52">
        <v>0</v>
      </c>
      <c r="K42" s="52">
        <v>0</v>
      </c>
      <c r="L42" s="52">
        <v>1</v>
      </c>
      <c r="M42" s="52">
        <v>1</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1</v>
      </c>
      <c r="AR42" s="52">
        <v>0</v>
      </c>
      <c r="AS42" s="52">
        <v>1</v>
      </c>
      <c r="AT42" s="52">
        <v>0</v>
      </c>
      <c r="AU42" s="52">
        <v>0</v>
      </c>
      <c r="AV42" s="52">
        <v>0</v>
      </c>
      <c r="AW42" s="52">
        <v>0</v>
      </c>
      <c r="AX42" s="52">
        <v>0</v>
      </c>
      <c r="AY42" s="52">
        <v>0</v>
      </c>
      <c r="AZ42" s="52">
        <v>0</v>
      </c>
      <c r="BA42" s="52">
        <v>0</v>
      </c>
      <c r="BB42" s="52">
        <v>0</v>
      </c>
      <c r="BC42" s="52">
        <v>0</v>
      </c>
      <c r="BD42" s="52">
        <v>0</v>
      </c>
      <c r="BE42" s="52">
        <v>0</v>
      </c>
      <c r="BF42" s="52">
        <v>0</v>
      </c>
      <c r="BG42" s="52">
        <v>0</v>
      </c>
      <c r="BH42" s="52">
        <v>2</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272108</v>
      </c>
      <c r="B43" s="52" t="s">
        <v>180</v>
      </c>
      <c r="C43" s="52" t="s">
        <v>468</v>
      </c>
      <c r="D43" s="52">
        <v>4</v>
      </c>
      <c r="E43" s="52">
        <v>1.0094586273381601</v>
      </c>
      <c r="F43" s="52">
        <v>12.281746632614301</v>
      </c>
      <c r="G43" s="52">
        <v>0</v>
      </c>
      <c r="H43" s="52">
        <v>0</v>
      </c>
      <c r="I43" s="52">
        <v>0</v>
      </c>
      <c r="J43" s="52">
        <v>1</v>
      </c>
      <c r="K43" s="52">
        <v>2</v>
      </c>
      <c r="L43" s="52">
        <v>1</v>
      </c>
      <c r="M43" s="52">
        <v>0</v>
      </c>
      <c r="N43" s="52">
        <v>0</v>
      </c>
      <c r="O43" s="52">
        <v>0</v>
      </c>
      <c r="P43" s="52">
        <v>2</v>
      </c>
      <c r="Q43" s="52">
        <v>2</v>
      </c>
      <c r="R43" s="52">
        <v>0</v>
      </c>
      <c r="S43" s="52">
        <v>2</v>
      </c>
      <c r="T43" s="52">
        <v>2</v>
      </c>
      <c r="U43" s="52">
        <v>0</v>
      </c>
      <c r="V43" s="52">
        <v>2</v>
      </c>
      <c r="W43" s="52">
        <v>1</v>
      </c>
      <c r="X43" s="52">
        <v>0</v>
      </c>
      <c r="Y43" s="52">
        <v>1</v>
      </c>
      <c r="Z43" s="52">
        <v>0</v>
      </c>
      <c r="AA43" s="52">
        <v>0</v>
      </c>
      <c r="AB43" s="52">
        <v>4</v>
      </c>
      <c r="AC43" s="52">
        <v>0</v>
      </c>
      <c r="AD43" s="52">
        <v>0</v>
      </c>
      <c r="AE43" s="52">
        <v>0</v>
      </c>
      <c r="AF43" s="52">
        <v>0</v>
      </c>
      <c r="AG43" s="52">
        <v>0</v>
      </c>
      <c r="AH43" s="52">
        <v>0</v>
      </c>
      <c r="AI43" s="52">
        <v>3</v>
      </c>
      <c r="AJ43" s="52">
        <v>0</v>
      </c>
      <c r="AK43" s="52">
        <v>1</v>
      </c>
      <c r="AL43" s="52">
        <v>0</v>
      </c>
      <c r="AM43" s="52">
        <v>0</v>
      </c>
      <c r="AN43" s="52">
        <v>0</v>
      </c>
      <c r="AO43" s="52">
        <v>0</v>
      </c>
      <c r="AP43" s="52">
        <v>0</v>
      </c>
      <c r="AQ43" s="52">
        <v>0</v>
      </c>
      <c r="AR43" s="52">
        <v>0</v>
      </c>
      <c r="AS43" s="52">
        <v>0</v>
      </c>
      <c r="AT43" s="52">
        <v>0</v>
      </c>
      <c r="AU43" s="52">
        <v>0</v>
      </c>
      <c r="AV43" s="52">
        <v>2</v>
      </c>
      <c r="AW43" s="52">
        <v>1</v>
      </c>
      <c r="AX43" s="52">
        <v>0</v>
      </c>
      <c r="AY43" s="52">
        <v>1</v>
      </c>
      <c r="AZ43" s="52">
        <v>0</v>
      </c>
      <c r="BA43" s="52">
        <v>0</v>
      </c>
      <c r="BB43" s="52">
        <v>0</v>
      </c>
      <c r="BC43" s="52">
        <v>0</v>
      </c>
      <c r="BD43" s="52">
        <v>2</v>
      </c>
      <c r="BE43" s="52">
        <v>0</v>
      </c>
      <c r="BF43" s="52">
        <v>0</v>
      </c>
      <c r="BG43" s="52">
        <v>0</v>
      </c>
      <c r="BH43" s="52">
        <v>1</v>
      </c>
      <c r="BI43" s="52">
        <v>1</v>
      </c>
      <c r="BJ43" s="52">
        <v>0</v>
      </c>
      <c r="BK43" s="52">
        <v>0</v>
      </c>
      <c r="BL43" s="52">
        <v>4</v>
      </c>
      <c r="BM43" s="52">
        <v>3</v>
      </c>
      <c r="BN43" s="52">
        <v>1</v>
      </c>
      <c r="BO43" s="52">
        <v>0</v>
      </c>
      <c r="BP43" s="52">
        <v>0</v>
      </c>
      <c r="BQ43" s="52">
        <v>0</v>
      </c>
      <c r="BR43" s="52">
        <v>0</v>
      </c>
      <c r="BS43" s="52">
        <v>1</v>
      </c>
      <c r="BT43" s="52">
        <v>3</v>
      </c>
      <c r="BU43" s="52">
        <v>0</v>
      </c>
      <c r="BV43" s="52">
        <v>0</v>
      </c>
    </row>
    <row r="44" spans="1:74" s="52" customFormat="1" x14ac:dyDescent="0.2">
      <c r="A44" s="52">
        <v>272116</v>
      </c>
      <c r="B44" s="52" t="s">
        <v>181</v>
      </c>
      <c r="C44" s="52" t="s">
        <v>468</v>
      </c>
      <c r="D44" s="52">
        <v>2</v>
      </c>
      <c r="E44" s="52">
        <v>0.70194896129102502</v>
      </c>
      <c r="F44" s="52">
        <v>8.5403790290407997</v>
      </c>
      <c r="G44" s="52">
        <v>0</v>
      </c>
      <c r="H44" s="52">
        <v>0</v>
      </c>
      <c r="I44" s="52">
        <v>1</v>
      </c>
      <c r="J44" s="52">
        <v>0</v>
      </c>
      <c r="K44" s="52">
        <v>0</v>
      </c>
      <c r="L44" s="52">
        <v>1</v>
      </c>
      <c r="M44" s="52">
        <v>0</v>
      </c>
      <c r="N44" s="52">
        <v>0</v>
      </c>
      <c r="O44" s="52">
        <v>0</v>
      </c>
      <c r="P44" s="52">
        <v>0</v>
      </c>
      <c r="Q44" s="52">
        <v>2</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1</v>
      </c>
      <c r="AW44" s="52">
        <v>0</v>
      </c>
      <c r="AX44" s="52">
        <v>0</v>
      </c>
      <c r="AY44" s="52">
        <v>0</v>
      </c>
      <c r="AZ44" s="52">
        <v>0</v>
      </c>
      <c r="BA44" s="52">
        <v>0</v>
      </c>
      <c r="BB44" s="52">
        <v>1</v>
      </c>
      <c r="BC44" s="52">
        <v>1</v>
      </c>
      <c r="BD44" s="52">
        <v>1</v>
      </c>
      <c r="BE44" s="52">
        <v>0</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272124</v>
      </c>
      <c r="B45" s="52" t="s">
        <v>182</v>
      </c>
      <c r="C45" s="52" t="s">
        <v>468</v>
      </c>
      <c r="D45" s="52">
        <v>4</v>
      </c>
      <c r="E45" s="52">
        <v>1.5267292116733699</v>
      </c>
      <c r="F45" s="52">
        <v>18.5752054086927</v>
      </c>
      <c r="G45" s="52">
        <v>0</v>
      </c>
      <c r="H45" s="52">
        <v>0</v>
      </c>
      <c r="I45" s="52">
        <v>0</v>
      </c>
      <c r="J45" s="52">
        <v>0</v>
      </c>
      <c r="K45" s="52">
        <v>1</v>
      </c>
      <c r="L45" s="52">
        <v>0</v>
      </c>
      <c r="M45" s="52">
        <v>3</v>
      </c>
      <c r="N45" s="52">
        <v>0</v>
      </c>
      <c r="O45" s="52">
        <v>0</v>
      </c>
      <c r="P45" s="52">
        <v>4</v>
      </c>
      <c r="Q45" s="52">
        <v>0</v>
      </c>
      <c r="R45" s="52">
        <v>0</v>
      </c>
      <c r="S45" s="52">
        <v>0</v>
      </c>
      <c r="T45" s="52">
        <v>4</v>
      </c>
      <c r="U45" s="52">
        <v>0</v>
      </c>
      <c r="V45" s="52">
        <v>4</v>
      </c>
      <c r="W45" s="52">
        <v>0</v>
      </c>
      <c r="X45" s="52">
        <v>0</v>
      </c>
      <c r="Y45" s="52">
        <v>3</v>
      </c>
      <c r="Z45" s="52">
        <v>1</v>
      </c>
      <c r="AA45" s="52">
        <v>0</v>
      </c>
      <c r="AB45" s="52">
        <v>3</v>
      </c>
      <c r="AC45" s="52">
        <v>0</v>
      </c>
      <c r="AD45" s="52">
        <v>0</v>
      </c>
      <c r="AE45" s="52">
        <v>1</v>
      </c>
      <c r="AF45" s="52">
        <v>0</v>
      </c>
      <c r="AG45" s="52">
        <v>0</v>
      </c>
      <c r="AH45" s="52">
        <v>0</v>
      </c>
      <c r="AI45" s="52">
        <v>1</v>
      </c>
      <c r="AJ45" s="52">
        <v>1</v>
      </c>
      <c r="AK45" s="52">
        <v>0</v>
      </c>
      <c r="AL45" s="52">
        <v>1</v>
      </c>
      <c r="AM45" s="52">
        <v>0</v>
      </c>
      <c r="AN45" s="52">
        <v>1</v>
      </c>
      <c r="AO45" s="52">
        <v>0</v>
      </c>
      <c r="AP45" s="52">
        <v>0</v>
      </c>
      <c r="AQ45" s="52">
        <v>0</v>
      </c>
      <c r="AR45" s="52">
        <v>0</v>
      </c>
      <c r="AS45" s="52">
        <v>1</v>
      </c>
      <c r="AT45" s="52">
        <v>1</v>
      </c>
      <c r="AU45" s="52">
        <v>0</v>
      </c>
      <c r="AV45" s="52">
        <v>0</v>
      </c>
      <c r="AW45" s="52">
        <v>0</v>
      </c>
      <c r="AX45" s="52">
        <v>0</v>
      </c>
      <c r="AY45" s="52">
        <v>1</v>
      </c>
      <c r="AZ45" s="52">
        <v>0</v>
      </c>
      <c r="BA45" s="52">
        <v>0</v>
      </c>
      <c r="BB45" s="52">
        <v>1</v>
      </c>
      <c r="BC45" s="52">
        <v>2</v>
      </c>
      <c r="BD45" s="52">
        <v>2</v>
      </c>
      <c r="BE45" s="52">
        <v>0</v>
      </c>
      <c r="BF45" s="52">
        <v>0</v>
      </c>
      <c r="BG45" s="52">
        <v>0</v>
      </c>
      <c r="BH45" s="52">
        <v>0</v>
      </c>
      <c r="BI45" s="52">
        <v>0</v>
      </c>
      <c r="BJ45" s="52">
        <v>0</v>
      </c>
      <c r="BK45" s="52">
        <v>2</v>
      </c>
      <c r="BL45" s="52">
        <v>6</v>
      </c>
      <c r="BM45" s="52">
        <v>0</v>
      </c>
      <c r="BN45" s="52">
        <v>0</v>
      </c>
      <c r="BO45" s="52">
        <v>0</v>
      </c>
      <c r="BP45" s="52">
        <v>0</v>
      </c>
      <c r="BQ45" s="52">
        <v>0</v>
      </c>
      <c r="BR45" s="52">
        <v>0</v>
      </c>
      <c r="BS45" s="52">
        <v>2</v>
      </c>
      <c r="BT45" s="52">
        <v>2</v>
      </c>
      <c r="BU45" s="52">
        <v>0</v>
      </c>
      <c r="BV45" s="52">
        <v>0</v>
      </c>
    </row>
    <row r="46" spans="1:74" s="52" customFormat="1" x14ac:dyDescent="0.2">
      <c r="A46" s="52">
        <v>272141</v>
      </c>
      <c r="B46" s="52" t="s">
        <v>272</v>
      </c>
      <c r="C46" s="52" t="s">
        <v>468</v>
      </c>
      <c r="D46" s="52">
        <v>2</v>
      </c>
      <c r="E46" s="52">
        <v>1.85005318902918</v>
      </c>
      <c r="F46" s="52">
        <v>22.508980466521699</v>
      </c>
      <c r="G46" s="52">
        <v>0</v>
      </c>
      <c r="H46" s="52">
        <v>0</v>
      </c>
      <c r="I46" s="52">
        <v>0</v>
      </c>
      <c r="J46" s="52">
        <v>1</v>
      </c>
      <c r="K46" s="52">
        <v>0</v>
      </c>
      <c r="L46" s="52">
        <v>0</v>
      </c>
      <c r="M46" s="52">
        <v>0</v>
      </c>
      <c r="N46" s="52">
        <v>1</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1</v>
      </c>
      <c r="AS46" s="52">
        <v>0</v>
      </c>
      <c r="AT46" s="52">
        <v>0</v>
      </c>
      <c r="AU46" s="52">
        <v>0</v>
      </c>
      <c r="AV46" s="52">
        <v>0</v>
      </c>
      <c r="AW46" s="52">
        <v>0</v>
      </c>
      <c r="AX46" s="52">
        <v>0</v>
      </c>
      <c r="AY46" s="52">
        <v>0</v>
      </c>
      <c r="AZ46" s="52">
        <v>0</v>
      </c>
      <c r="BA46" s="52">
        <v>1</v>
      </c>
      <c r="BB46" s="52">
        <v>0</v>
      </c>
      <c r="BC46" s="52">
        <v>0</v>
      </c>
      <c r="BD46" s="52">
        <v>0</v>
      </c>
      <c r="BE46" s="52">
        <v>0</v>
      </c>
      <c r="BF46" s="52">
        <v>0</v>
      </c>
      <c r="BG46" s="52">
        <v>1</v>
      </c>
      <c r="BH46" s="52">
        <v>0</v>
      </c>
      <c r="BI46" s="52">
        <v>1</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272159</v>
      </c>
      <c r="B47" s="52" t="s">
        <v>184</v>
      </c>
      <c r="C47" s="52" t="s">
        <v>468</v>
      </c>
      <c r="D47" s="52">
        <v>4</v>
      </c>
      <c r="E47" s="52">
        <v>1.75790176844918</v>
      </c>
      <c r="F47" s="52">
        <v>21.387804849464999</v>
      </c>
      <c r="G47" s="52">
        <v>0</v>
      </c>
      <c r="H47" s="52">
        <v>1</v>
      </c>
      <c r="I47" s="52">
        <v>0</v>
      </c>
      <c r="J47" s="52">
        <v>0</v>
      </c>
      <c r="K47" s="52">
        <v>0</v>
      </c>
      <c r="L47" s="52">
        <v>2</v>
      </c>
      <c r="M47" s="52">
        <v>1</v>
      </c>
      <c r="N47" s="52">
        <v>0</v>
      </c>
      <c r="O47" s="52">
        <v>0</v>
      </c>
      <c r="P47" s="52">
        <v>2</v>
      </c>
      <c r="Q47" s="52">
        <v>2</v>
      </c>
      <c r="R47" s="52">
        <v>0</v>
      </c>
      <c r="S47" s="52">
        <v>1</v>
      </c>
      <c r="T47" s="52">
        <v>3</v>
      </c>
      <c r="U47" s="52">
        <v>0</v>
      </c>
      <c r="V47" s="52">
        <v>3</v>
      </c>
      <c r="W47" s="52">
        <v>0</v>
      </c>
      <c r="X47" s="52">
        <v>1</v>
      </c>
      <c r="Y47" s="52">
        <v>2</v>
      </c>
      <c r="Z47" s="52">
        <v>0</v>
      </c>
      <c r="AA47" s="52">
        <v>0</v>
      </c>
      <c r="AB47" s="52">
        <v>3</v>
      </c>
      <c r="AC47" s="52">
        <v>0</v>
      </c>
      <c r="AD47" s="52">
        <v>0</v>
      </c>
      <c r="AE47" s="52">
        <v>0</v>
      </c>
      <c r="AF47" s="52">
        <v>0</v>
      </c>
      <c r="AG47" s="52">
        <v>1</v>
      </c>
      <c r="AH47" s="52">
        <v>0</v>
      </c>
      <c r="AI47" s="52">
        <v>2</v>
      </c>
      <c r="AJ47" s="52">
        <v>1</v>
      </c>
      <c r="AK47" s="52">
        <v>0</v>
      </c>
      <c r="AL47" s="52">
        <v>0</v>
      </c>
      <c r="AM47" s="52">
        <v>1</v>
      </c>
      <c r="AN47" s="52">
        <v>0</v>
      </c>
      <c r="AO47" s="52">
        <v>0</v>
      </c>
      <c r="AP47" s="52">
        <v>2</v>
      </c>
      <c r="AQ47" s="52">
        <v>0</v>
      </c>
      <c r="AR47" s="52">
        <v>0</v>
      </c>
      <c r="AS47" s="52">
        <v>0</v>
      </c>
      <c r="AT47" s="52">
        <v>0</v>
      </c>
      <c r="AU47" s="52">
        <v>0</v>
      </c>
      <c r="AV47" s="52">
        <v>0</v>
      </c>
      <c r="AW47" s="52">
        <v>0</v>
      </c>
      <c r="AX47" s="52">
        <v>0</v>
      </c>
      <c r="AY47" s="52">
        <v>0</v>
      </c>
      <c r="AZ47" s="52">
        <v>0</v>
      </c>
      <c r="BA47" s="52">
        <v>2</v>
      </c>
      <c r="BB47" s="52">
        <v>0</v>
      </c>
      <c r="BC47" s="52">
        <v>0</v>
      </c>
      <c r="BD47" s="52">
        <v>2</v>
      </c>
      <c r="BE47" s="52">
        <v>1</v>
      </c>
      <c r="BF47" s="52">
        <v>0</v>
      </c>
      <c r="BG47" s="52">
        <v>0</v>
      </c>
      <c r="BH47" s="52">
        <v>1</v>
      </c>
      <c r="BI47" s="52">
        <v>0</v>
      </c>
      <c r="BJ47" s="52">
        <v>0</v>
      </c>
      <c r="BK47" s="52">
        <v>1</v>
      </c>
      <c r="BL47" s="52">
        <v>2</v>
      </c>
      <c r="BM47" s="52">
        <v>3</v>
      </c>
      <c r="BN47" s="52">
        <v>1</v>
      </c>
      <c r="BO47" s="52">
        <v>0</v>
      </c>
      <c r="BP47" s="52">
        <v>0</v>
      </c>
      <c r="BQ47" s="52">
        <v>0</v>
      </c>
      <c r="BR47" s="52">
        <v>0</v>
      </c>
      <c r="BS47" s="52">
        <v>2</v>
      </c>
      <c r="BT47" s="52">
        <v>2</v>
      </c>
      <c r="BU47" s="52">
        <v>0</v>
      </c>
      <c r="BV47" s="52">
        <v>0</v>
      </c>
    </row>
    <row r="48" spans="1:74" s="52" customFormat="1" x14ac:dyDescent="0.2">
      <c r="A48" s="52">
        <v>272167</v>
      </c>
      <c r="B48" s="52" t="s">
        <v>185</v>
      </c>
      <c r="C48" s="52" t="s">
        <v>468</v>
      </c>
      <c r="D48" s="52">
        <v>1</v>
      </c>
      <c r="E48" s="52">
        <v>0.99518331276621197</v>
      </c>
      <c r="F48" s="52">
        <v>12.108063638655601</v>
      </c>
      <c r="G48" s="52">
        <v>0</v>
      </c>
      <c r="H48" s="52">
        <v>0</v>
      </c>
      <c r="I48" s="52">
        <v>1</v>
      </c>
      <c r="J48" s="52">
        <v>0</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1</v>
      </c>
      <c r="AT48" s="52">
        <v>0</v>
      </c>
      <c r="AU48" s="52">
        <v>0</v>
      </c>
      <c r="AV48" s="52">
        <v>0</v>
      </c>
      <c r="AW48" s="52">
        <v>0</v>
      </c>
      <c r="AX48" s="52">
        <v>0</v>
      </c>
      <c r="AY48" s="52">
        <v>0</v>
      </c>
      <c r="AZ48" s="52">
        <v>0</v>
      </c>
      <c r="BA48" s="52">
        <v>0</v>
      </c>
      <c r="BB48" s="52">
        <v>0</v>
      </c>
      <c r="BC48" s="52">
        <v>0</v>
      </c>
      <c r="BD48" s="52">
        <v>0</v>
      </c>
      <c r="BE48" s="52">
        <v>0</v>
      </c>
      <c r="BF48" s="52">
        <v>1</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272175</v>
      </c>
      <c r="B49" s="52" t="s">
        <v>186</v>
      </c>
      <c r="C49" s="52" t="s">
        <v>468</v>
      </c>
      <c r="D49" s="52">
        <v>1</v>
      </c>
      <c r="E49" s="52">
        <v>0.85494930150642101</v>
      </c>
      <c r="F49" s="52">
        <v>10.4018831683281</v>
      </c>
      <c r="G49" s="52">
        <v>0</v>
      </c>
      <c r="H49" s="52">
        <v>0</v>
      </c>
      <c r="I49" s="52">
        <v>0</v>
      </c>
      <c r="J49" s="52">
        <v>0</v>
      </c>
      <c r="K49" s="52">
        <v>1</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1</v>
      </c>
      <c r="AU49" s="52">
        <v>0</v>
      </c>
      <c r="AV49" s="52">
        <v>0</v>
      </c>
      <c r="AW49" s="52">
        <v>0</v>
      </c>
      <c r="AX49" s="52">
        <v>0</v>
      </c>
      <c r="AY49" s="52">
        <v>0</v>
      </c>
      <c r="AZ49" s="52">
        <v>0</v>
      </c>
      <c r="BA49" s="52">
        <v>0</v>
      </c>
      <c r="BB49" s="52">
        <v>0</v>
      </c>
      <c r="BC49" s="52">
        <v>0</v>
      </c>
      <c r="BD49" s="52">
        <v>0</v>
      </c>
      <c r="BE49" s="52">
        <v>0</v>
      </c>
      <c r="BF49" s="52">
        <v>0</v>
      </c>
      <c r="BG49" s="52">
        <v>0</v>
      </c>
      <c r="BH49" s="52">
        <v>1</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272191</v>
      </c>
      <c r="B50" s="52" t="s">
        <v>278</v>
      </c>
      <c r="C50" s="52" t="s">
        <v>468</v>
      </c>
      <c r="D50" s="52">
        <v>2</v>
      </c>
      <c r="E50" s="52">
        <v>1.0883702200140399</v>
      </c>
      <c r="F50" s="52">
        <v>13.2418376768375</v>
      </c>
      <c r="G50" s="52">
        <v>0</v>
      </c>
      <c r="H50" s="52">
        <v>1</v>
      </c>
      <c r="I50" s="52">
        <v>1</v>
      </c>
      <c r="J50" s="52">
        <v>0</v>
      </c>
      <c r="K50" s="52">
        <v>0</v>
      </c>
      <c r="L50" s="52">
        <v>0</v>
      </c>
      <c r="M50" s="52">
        <v>0</v>
      </c>
      <c r="N50" s="52">
        <v>0</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2</v>
      </c>
      <c r="AT50" s="52">
        <v>0</v>
      </c>
      <c r="AU50" s="52">
        <v>0</v>
      </c>
      <c r="AV50" s="52">
        <v>0</v>
      </c>
      <c r="AW50" s="52">
        <v>0</v>
      </c>
      <c r="AX50" s="52">
        <v>0</v>
      </c>
      <c r="AY50" s="52">
        <v>0</v>
      </c>
      <c r="AZ50" s="52">
        <v>0</v>
      </c>
      <c r="BA50" s="52">
        <v>0</v>
      </c>
      <c r="BB50" s="52">
        <v>0</v>
      </c>
      <c r="BC50" s="52">
        <v>0</v>
      </c>
      <c r="BD50" s="52">
        <v>1</v>
      </c>
      <c r="BE50" s="52">
        <v>1</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272205</v>
      </c>
      <c r="B51" s="52" t="s">
        <v>188</v>
      </c>
      <c r="C51" s="52" t="s">
        <v>468</v>
      </c>
      <c r="D51" s="52">
        <v>3</v>
      </c>
      <c r="E51" s="52">
        <v>2.15628773503536</v>
      </c>
      <c r="F51" s="52">
        <v>26.2348341095969</v>
      </c>
      <c r="G51" s="52">
        <v>2</v>
      </c>
      <c r="H51" s="52">
        <v>0</v>
      </c>
      <c r="I51" s="52">
        <v>0</v>
      </c>
      <c r="J51" s="52">
        <v>0</v>
      </c>
      <c r="K51" s="52">
        <v>0</v>
      </c>
      <c r="L51" s="52">
        <v>0</v>
      </c>
      <c r="M51" s="52">
        <v>1</v>
      </c>
      <c r="N51" s="52">
        <v>0</v>
      </c>
      <c r="O51" s="52">
        <v>0</v>
      </c>
      <c r="P51" s="52">
        <v>3</v>
      </c>
      <c r="Q51" s="52">
        <v>0</v>
      </c>
      <c r="R51" s="52">
        <v>0</v>
      </c>
      <c r="S51" s="52">
        <v>1</v>
      </c>
      <c r="T51" s="52">
        <v>2</v>
      </c>
      <c r="U51" s="52">
        <v>2</v>
      </c>
      <c r="V51" s="52">
        <v>0</v>
      </c>
      <c r="W51" s="52">
        <v>0</v>
      </c>
      <c r="X51" s="52">
        <v>0</v>
      </c>
      <c r="Y51" s="52">
        <v>0</v>
      </c>
      <c r="Z51" s="52">
        <v>0</v>
      </c>
      <c r="AA51" s="52">
        <v>0</v>
      </c>
      <c r="AB51" s="52">
        <v>3</v>
      </c>
      <c r="AC51" s="52">
        <v>0</v>
      </c>
      <c r="AD51" s="52">
        <v>0</v>
      </c>
      <c r="AE51" s="52">
        <v>0</v>
      </c>
      <c r="AF51" s="52">
        <v>0</v>
      </c>
      <c r="AG51" s="52">
        <v>0</v>
      </c>
      <c r="AH51" s="52">
        <v>0</v>
      </c>
      <c r="AI51" s="52">
        <v>3</v>
      </c>
      <c r="AJ51" s="52">
        <v>0</v>
      </c>
      <c r="AK51" s="52">
        <v>0</v>
      </c>
      <c r="AL51" s="52">
        <v>0</v>
      </c>
      <c r="AM51" s="52">
        <v>0</v>
      </c>
      <c r="AN51" s="52">
        <v>0</v>
      </c>
      <c r="AO51" s="52">
        <v>0</v>
      </c>
      <c r="AP51" s="52">
        <v>0</v>
      </c>
      <c r="AQ51" s="52">
        <v>1</v>
      </c>
      <c r="AR51" s="52">
        <v>1</v>
      </c>
      <c r="AS51" s="52">
        <v>1</v>
      </c>
      <c r="AT51" s="52">
        <v>0</v>
      </c>
      <c r="AU51" s="52">
        <v>0</v>
      </c>
      <c r="AV51" s="52">
        <v>0</v>
      </c>
      <c r="AW51" s="52">
        <v>0</v>
      </c>
      <c r="AX51" s="52">
        <v>0</v>
      </c>
      <c r="AY51" s="52">
        <v>0</v>
      </c>
      <c r="AZ51" s="52">
        <v>0</v>
      </c>
      <c r="BA51" s="52">
        <v>0</v>
      </c>
      <c r="BB51" s="52">
        <v>0</v>
      </c>
      <c r="BC51" s="52">
        <v>1</v>
      </c>
      <c r="BD51" s="52">
        <v>0</v>
      </c>
      <c r="BE51" s="52">
        <v>0</v>
      </c>
      <c r="BF51" s="52">
        <v>0</v>
      </c>
      <c r="BG51" s="52">
        <v>1</v>
      </c>
      <c r="BH51" s="52">
        <v>1</v>
      </c>
      <c r="BI51" s="52">
        <v>0</v>
      </c>
      <c r="BJ51" s="52">
        <v>0</v>
      </c>
      <c r="BK51" s="52">
        <v>2</v>
      </c>
      <c r="BL51" s="52">
        <v>1</v>
      </c>
      <c r="BM51" s="52">
        <v>0</v>
      </c>
      <c r="BN51" s="52">
        <v>0</v>
      </c>
      <c r="BO51" s="52">
        <v>0</v>
      </c>
      <c r="BP51" s="52">
        <v>0</v>
      </c>
      <c r="BQ51" s="52">
        <v>0</v>
      </c>
      <c r="BR51" s="52">
        <v>1</v>
      </c>
      <c r="BS51" s="52">
        <v>0</v>
      </c>
      <c r="BT51" s="52">
        <v>3</v>
      </c>
      <c r="BU51" s="52">
        <v>0</v>
      </c>
      <c r="BV51" s="52">
        <v>0</v>
      </c>
    </row>
    <row r="52" spans="1:74" s="52" customFormat="1" x14ac:dyDescent="0.2">
      <c r="A52" s="52">
        <v>272230</v>
      </c>
      <c r="B52" s="52" t="s">
        <v>171</v>
      </c>
      <c r="C52" s="52" t="s">
        <v>468</v>
      </c>
      <c r="D52" s="52">
        <v>1</v>
      </c>
      <c r="E52" s="52">
        <v>0.84791032500402796</v>
      </c>
      <c r="F52" s="52">
        <v>10.316242287549001</v>
      </c>
      <c r="G52" s="52">
        <v>0</v>
      </c>
      <c r="H52" s="52">
        <v>0</v>
      </c>
      <c r="I52" s="52">
        <v>0</v>
      </c>
      <c r="J52" s="52">
        <v>0</v>
      </c>
      <c r="K52" s="52">
        <v>0</v>
      </c>
      <c r="L52" s="52">
        <v>0</v>
      </c>
      <c r="M52" s="52">
        <v>1</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0</v>
      </c>
      <c r="AW52" s="52">
        <v>0</v>
      </c>
      <c r="AX52" s="52">
        <v>0</v>
      </c>
      <c r="AY52" s="52">
        <v>0</v>
      </c>
      <c r="AZ52" s="52">
        <v>0</v>
      </c>
      <c r="BA52" s="52">
        <v>0</v>
      </c>
      <c r="BB52" s="52">
        <v>1</v>
      </c>
      <c r="BC52" s="52">
        <v>1</v>
      </c>
      <c r="BD52" s="52">
        <v>0</v>
      </c>
      <c r="BE52" s="52">
        <v>0</v>
      </c>
      <c r="BF52" s="52">
        <v>0</v>
      </c>
      <c r="BG52" s="52">
        <v>0</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272256</v>
      </c>
      <c r="B53" s="52" t="s">
        <v>191</v>
      </c>
      <c r="C53" s="52" t="s">
        <v>468</v>
      </c>
      <c r="D53" s="52">
        <v>1</v>
      </c>
      <c r="E53" s="52">
        <v>1.75463222908478</v>
      </c>
      <c r="F53" s="52">
        <v>21.348025453864899</v>
      </c>
      <c r="G53" s="52">
        <v>0</v>
      </c>
      <c r="H53" s="52">
        <v>0</v>
      </c>
      <c r="I53" s="52">
        <v>0</v>
      </c>
      <c r="J53" s="52">
        <v>0</v>
      </c>
      <c r="K53" s="52">
        <v>0</v>
      </c>
      <c r="L53" s="52">
        <v>1</v>
      </c>
      <c r="M53" s="52">
        <v>0</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1</v>
      </c>
      <c r="AU53" s="52">
        <v>0</v>
      </c>
      <c r="AV53" s="52">
        <v>0</v>
      </c>
      <c r="AW53" s="52">
        <v>0</v>
      </c>
      <c r="AX53" s="52">
        <v>0</v>
      </c>
      <c r="AY53" s="52">
        <v>0</v>
      </c>
      <c r="AZ53" s="52">
        <v>0</v>
      </c>
      <c r="BA53" s="52">
        <v>0</v>
      </c>
      <c r="BB53" s="52">
        <v>0</v>
      </c>
      <c r="BC53" s="52">
        <v>0</v>
      </c>
      <c r="BD53" s="52">
        <v>0</v>
      </c>
      <c r="BE53" s="52">
        <v>0</v>
      </c>
      <c r="BF53" s="52">
        <v>0</v>
      </c>
      <c r="BG53" s="52">
        <v>0</v>
      </c>
      <c r="BH53" s="52">
        <v>0</v>
      </c>
      <c r="BI53" s="52">
        <v>1</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272264</v>
      </c>
      <c r="B54" s="52" t="s">
        <v>192</v>
      </c>
      <c r="C54" s="52" t="s">
        <v>468</v>
      </c>
      <c r="D54" s="52">
        <v>1</v>
      </c>
      <c r="E54" s="52">
        <v>1.57888088922572</v>
      </c>
      <c r="F54" s="52">
        <v>19.209717485579599</v>
      </c>
      <c r="G54" s="52">
        <v>0</v>
      </c>
      <c r="H54" s="52">
        <v>0</v>
      </c>
      <c r="I54" s="52">
        <v>0</v>
      </c>
      <c r="J54" s="52">
        <v>1</v>
      </c>
      <c r="K54" s="52">
        <v>0</v>
      </c>
      <c r="L54" s="52">
        <v>0</v>
      </c>
      <c r="M54" s="52">
        <v>0</v>
      </c>
      <c r="N54" s="52">
        <v>0</v>
      </c>
      <c r="O54" s="52">
        <v>0</v>
      </c>
      <c r="P54" s="52">
        <v>0</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0</v>
      </c>
      <c r="AW54" s="52">
        <v>0</v>
      </c>
      <c r="AX54" s="52">
        <v>0</v>
      </c>
      <c r="AY54" s="52">
        <v>0</v>
      </c>
      <c r="AZ54" s="52">
        <v>0</v>
      </c>
      <c r="BA54" s="52">
        <v>0</v>
      </c>
      <c r="BB54" s="52">
        <v>1</v>
      </c>
      <c r="BC54" s="52">
        <v>0</v>
      </c>
      <c r="BD54" s="52">
        <v>0</v>
      </c>
      <c r="BE54" s="52">
        <v>0</v>
      </c>
      <c r="BF54" s="52">
        <v>0</v>
      </c>
      <c r="BG54" s="52">
        <v>0</v>
      </c>
      <c r="BH54" s="52">
        <v>0</v>
      </c>
      <c r="BI54" s="52">
        <v>1</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272272</v>
      </c>
      <c r="B55" s="52" t="s">
        <v>193</v>
      </c>
      <c r="C55" s="52" t="s">
        <v>468</v>
      </c>
      <c r="D55" s="52">
        <v>6</v>
      </c>
      <c r="E55" s="52">
        <v>1.24964333096595</v>
      </c>
      <c r="F55" s="52">
        <v>15.2039938600858</v>
      </c>
      <c r="G55" s="52">
        <v>0</v>
      </c>
      <c r="H55" s="52">
        <v>1</v>
      </c>
      <c r="I55" s="52">
        <v>0</v>
      </c>
      <c r="J55" s="52">
        <v>1</v>
      </c>
      <c r="K55" s="52">
        <v>2</v>
      </c>
      <c r="L55" s="52">
        <v>0</v>
      </c>
      <c r="M55" s="52">
        <v>1</v>
      </c>
      <c r="N55" s="52">
        <v>1</v>
      </c>
      <c r="O55" s="52">
        <v>0</v>
      </c>
      <c r="P55" s="52">
        <v>5</v>
      </c>
      <c r="Q55" s="52">
        <v>1</v>
      </c>
      <c r="R55" s="52">
        <v>0</v>
      </c>
      <c r="S55" s="52">
        <v>2</v>
      </c>
      <c r="T55" s="52">
        <v>4</v>
      </c>
      <c r="U55" s="52">
        <v>0</v>
      </c>
      <c r="V55" s="52">
        <v>4</v>
      </c>
      <c r="W55" s="52">
        <v>0</v>
      </c>
      <c r="X55" s="52">
        <v>0</v>
      </c>
      <c r="Y55" s="52">
        <v>3</v>
      </c>
      <c r="Z55" s="52">
        <v>1</v>
      </c>
      <c r="AA55" s="52">
        <v>0</v>
      </c>
      <c r="AB55" s="52">
        <v>3</v>
      </c>
      <c r="AC55" s="52">
        <v>0</v>
      </c>
      <c r="AD55" s="52">
        <v>0</v>
      </c>
      <c r="AE55" s="52">
        <v>0</v>
      </c>
      <c r="AF55" s="52">
        <v>0</v>
      </c>
      <c r="AG55" s="52">
        <v>3</v>
      </c>
      <c r="AH55" s="52">
        <v>0</v>
      </c>
      <c r="AI55" s="52">
        <v>3</v>
      </c>
      <c r="AJ55" s="52">
        <v>0</v>
      </c>
      <c r="AK55" s="52">
        <v>0</v>
      </c>
      <c r="AL55" s="52">
        <v>2</v>
      </c>
      <c r="AM55" s="52">
        <v>1</v>
      </c>
      <c r="AN55" s="52">
        <v>0</v>
      </c>
      <c r="AO55" s="52">
        <v>0</v>
      </c>
      <c r="AP55" s="52">
        <v>2</v>
      </c>
      <c r="AQ55" s="52">
        <v>0</v>
      </c>
      <c r="AR55" s="52">
        <v>1</v>
      </c>
      <c r="AS55" s="52">
        <v>1</v>
      </c>
      <c r="AT55" s="52">
        <v>0</v>
      </c>
      <c r="AU55" s="52">
        <v>0</v>
      </c>
      <c r="AV55" s="52">
        <v>1</v>
      </c>
      <c r="AW55" s="52">
        <v>0</v>
      </c>
      <c r="AX55" s="52">
        <v>0</v>
      </c>
      <c r="AY55" s="52">
        <v>0</v>
      </c>
      <c r="AZ55" s="52">
        <v>0</v>
      </c>
      <c r="BA55" s="52">
        <v>1</v>
      </c>
      <c r="BB55" s="52">
        <v>0</v>
      </c>
      <c r="BC55" s="52">
        <v>0</v>
      </c>
      <c r="BD55" s="52">
        <v>1</v>
      </c>
      <c r="BE55" s="52">
        <v>0</v>
      </c>
      <c r="BF55" s="52">
        <v>2</v>
      </c>
      <c r="BG55" s="52">
        <v>1</v>
      </c>
      <c r="BH55" s="52">
        <v>0</v>
      </c>
      <c r="BI55" s="52">
        <v>2</v>
      </c>
      <c r="BJ55" s="52">
        <v>0</v>
      </c>
      <c r="BK55" s="52">
        <v>5</v>
      </c>
      <c r="BL55" s="52">
        <v>4</v>
      </c>
      <c r="BM55" s="52">
        <v>1</v>
      </c>
      <c r="BN55" s="52">
        <v>0</v>
      </c>
      <c r="BO55" s="52">
        <v>0</v>
      </c>
      <c r="BP55" s="52">
        <v>0</v>
      </c>
      <c r="BQ55" s="52">
        <v>0</v>
      </c>
      <c r="BR55" s="52">
        <v>0</v>
      </c>
      <c r="BS55" s="52">
        <v>2</v>
      </c>
      <c r="BT55" s="52">
        <v>4</v>
      </c>
      <c r="BU55" s="52">
        <v>0</v>
      </c>
      <c r="BV55" s="52">
        <v>0</v>
      </c>
    </row>
    <row r="56" spans="1:74" s="52" customFormat="1" x14ac:dyDescent="0.2">
      <c r="A56" s="52">
        <v>273210</v>
      </c>
      <c r="B56" s="52" t="s">
        <v>647</v>
      </c>
      <c r="C56" s="52" t="s">
        <v>468</v>
      </c>
      <c r="D56" s="52">
        <v>1</v>
      </c>
      <c r="E56" s="52">
        <v>5.3978192810104701</v>
      </c>
      <c r="F56" s="52">
        <v>65.673467918960696</v>
      </c>
      <c r="G56" s="52">
        <v>0</v>
      </c>
      <c r="H56" s="52">
        <v>0</v>
      </c>
      <c r="I56" s="52">
        <v>0</v>
      </c>
      <c r="J56" s="52">
        <v>0</v>
      </c>
      <c r="K56" s="52">
        <v>0</v>
      </c>
      <c r="L56" s="52">
        <v>0</v>
      </c>
      <c r="M56" s="52">
        <v>0</v>
      </c>
      <c r="N56" s="52">
        <v>1</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0</v>
      </c>
      <c r="AQ56" s="52">
        <v>0</v>
      </c>
      <c r="AR56" s="52">
        <v>0</v>
      </c>
      <c r="AS56" s="52">
        <v>0</v>
      </c>
      <c r="AT56" s="52">
        <v>1</v>
      </c>
      <c r="AU56" s="52">
        <v>0</v>
      </c>
      <c r="AV56" s="52">
        <v>0</v>
      </c>
      <c r="AW56" s="52">
        <v>0</v>
      </c>
      <c r="AX56" s="52">
        <v>0</v>
      </c>
      <c r="AY56" s="52">
        <v>0</v>
      </c>
      <c r="AZ56" s="52">
        <v>0</v>
      </c>
      <c r="BA56" s="52">
        <v>0</v>
      </c>
      <c r="BB56" s="52">
        <v>0</v>
      </c>
      <c r="BC56" s="52">
        <v>1</v>
      </c>
      <c r="BD56" s="52">
        <v>0</v>
      </c>
      <c r="BE56" s="52">
        <v>0</v>
      </c>
      <c r="BF56" s="52">
        <v>0</v>
      </c>
      <c r="BG56" s="52">
        <v>0</v>
      </c>
      <c r="BH56" s="52">
        <v>0</v>
      </c>
      <c r="BI56" s="52">
        <v>0</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s="52" customFormat="1" x14ac:dyDescent="0.2"/>
    <row r="58" spans="1:74" s="52" customFormat="1" x14ac:dyDescent="0.2"/>
    <row r="59" spans="1:74" s="52" customFormat="1" x14ac:dyDescent="0.2"/>
    <row r="85" spans="1:75" x14ac:dyDescent="0.2">
      <c r="B85" s="52">
        <v>271004</v>
      </c>
      <c r="C85" t="s">
        <v>397</v>
      </c>
      <c r="D85">
        <f>IFERROR(VLOOKUP($B85,$A$8:$BW$70,D$88,FALSE),0)</f>
        <v>43</v>
      </c>
      <c r="E85">
        <f t="shared" ref="E85:BP85" si="0">IFERROR(VLOOKUP($B85,$A$8:$BW$70,E88,FALSE),0)</f>
        <v>1.56843463293341</v>
      </c>
      <c r="F85">
        <f t="shared" si="0"/>
        <v>19.082621367356399</v>
      </c>
      <c r="G85">
        <f t="shared" si="0"/>
        <v>2</v>
      </c>
      <c r="H85">
        <f t="shared" si="0"/>
        <v>5</v>
      </c>
      <c r="I85">
        <f t="shared" si="0"/>
        <v>1</v>
      </c>
      <c r="J85">
        <f t="shared" si="0"/>
        <v>7</v>
      </c>
      <c r="K85">
        <f t="shared" si="0"/>
        <v>11</v>
      </c>
      <c r="L85">
        <f t="shared" si="0"/>
        <v>4</v>
      </c>
      <c r="M85">
        <f t="shared" si="0"/>
        <v>11</v>
      </c>
      <c r="N85">
        <f t="shared" si="0"/>
        <v>2</v>
      </c>
      <c r="O85">
        <f t="shared" si="0"/>
        <v>0</v>
      </c>
      <c r="P85">
        <f t="shared" si="0"/>
        <v>20</v>
      </c>
      <c r="Q85">
        <f t="shared" si="0"/>
        <v>23</v>
      </c>
      <c r="R85">
        <f t="shared" si="0"/>
        <v>0</v>
      </c>
      <c r="S85">
        <f t="shared" si="0"/>
        <v>13</v>
      </c>
      <c r="T85">
        <f t="shared" si="0"/>
        <v>29</v>
      </c>
      <c r="U85">
        <f t="shared" si="0"/>
        <v>2</v>
      </c>
      <c r="V85">
        <f t="shared" si="0"/>
        <v>27</v>
      </c>
      <c r="W85">
        <f t="shared" si="0"/>
        <v>2</v>
      </c>
      <c r="X85">
        <f t="shared" si="0"/>
        <v>5</v>
      </c>
      <c r="Y85">
        <f t="shared" si="0"/>
        <v>18</v>
      </c>
      <c r="Z85">
        <f t="shared" si="0"/>
        <v>2</v>
      </c>
      <c r="AA85">
        <f t="shared" si="0"/>
        <v>1</v>
      </c>
      <c r="AB85">
        <f t="shared" si="0"/>
        <v>34</v>
      </c>
      <c r="AC85">
        <f t="shared" si="0"/>
        <v>2</v>
      </c>
      <c r="AD85">
        <f t="shared" si="0"/>
        <v>1</v>
      </c>
      <c r="AE85">
        <f t="shared" si="0"/>
        <v>2</v>
      </c>
      <c r="AF85">
        <f t="shared" si="0"/>
        <v>0</v>
      </c>
      <c r="AG85">
        <f t="shared" si="0"/>
        <v>4</v>
      </c>
      <c r="AH85">
        <f t="shared" si="0"/>
        <v>0</v>
      </c>
      <c r="AI85">
        <f t="shared" si="0"/>
        <v>25</v>
      </c>
      <c r="AJ85">
        <f t="shared" si="0"/>
        <v>3</v>
      </c>
      <c r="AK85">
        <f t="shared" si="0"/>
        <v>4</v>
      </c>
      <c r="AL85">
        <f t="shared" si="0"/>
        <v>7</v>
      </c>
      <c r="AM85">
        <f t="shared" si="0"/>
        <v>2</v>
      </c>
      <c r="AN85">
        <f t="shared" si="0"/>
        <v>2</v>
      </c>
      <c r="AO85">
        <f t="shared" si="0"/>
        <v>0</v>
      </c>
      <c r="AP85">
        <f t="shared" si="0"/>
        <v>5</v>
      </c>
      <c r="AQ85">
        <f t="shared" si="0"/>
        <v>4</v>
      </c>
      <c r="AR85">
        <f t="shared" si="0"/>
        <v>4</v>
      </c>
      <c r="AS85">
        <f t="shared" si="0"/>
        <v>2</v>
      </c>
      <c r="AT85">
        <f t="shared" si="0"/>
        <v>3</v>
      </c>
      <c r="AU85">
        <f t="shared" si="0"/>
        <v>2</v>
      </c>
      <c r="AV85">
        <f t="shared" si="0"/>
        <v>1</v>
      </c>
      <c r="AW85">
        <f t="shared" si="0"/>
        <v>2</v>
      </c>
      <c r="AX85">
        <f t="shared" si="0"/>
        <v>2</v>
      </c>
      <c r="AY85">
        <f t="shared" si="0"/>
        <v>2</v>
      </c>
      <c r="AZ85">
        <f t="shared" si="0"/>
        <v>0</v>
      </c>
      <c r="BA85">
        <f t="shared" si="0"/>
        <v>1</v>
      </c>
      <c r="BB85">
        <f t="shared" si="0"/>
        <v>15</v>
      </c>
      <c r="BC85">
        <f t="shared" si="0"/>
        <v>7</v>
      </c>
      <c r="BD85">
        <f t="shared" si="0"/>
        <v>4</v>
      </c>
      <c r="BE85">
        <f t="shared" si="0"/>
        <v>9</v>
      </c>
      <c r="BF85">
        <f t="shared" si="0"/>
        <v>6</v>
      </c>
      <c r="BG85">
        <f t="shared" si="0"/>
        <v>9</v>
      </c>
      <c r="BH85">
        <f t="shared" si="0"/>
        <v>7</v>
      </c>
      <c r="BI85">
        <f t="shared" si="0"/>
        <v>1</v>
      </c>
      <c r="BJ85">
        <f t="shared" si="0"/>
        <v>0</v>
      </c>
      <c r="BK85">
        <f t="shared" si="0"/>
        <v>7</v>
      </c>
      <c r="BL85">
        <f t="shared" si="0"/>
        <v>28</v>
      </c>
      <c r="BM85">
        <f t="shared" si="0"/>
        <v>16</v>
      </c>
      <c r="BN85">
        <f t="shared" si="0"/>
        <v>3</v>
      </c>
      <c r="BO85">
        <f t="shared" si="0"/>
        <v>3</v>
      </c>
      <c r="BP85">
        <f t="shared" si="0"/>
        <v>1</v>
      </c>
      <c r="BQ85">
        <f t="shared" ref="BQ85:BW85" si="1">IFERROR(VLOOKUP($B85,$A$8:$BW$70,BQ88,FALSE),0)</f>
        <v>3</v>
      </c>
      <c r="BR85">
        <f t="shared" si="1"/>
        <v>1</v>
      </c>
      <c r="BS85">
        <f t="shared" si="1"/>
        <v>8</v>
      </c>
      <c r="BT85">
        <f t="shared" si="1"/>
        <v>32</v>
      </c>
      <c r="BU85">
        <f t="shared" si="1"/>
        <v>3</v>
      </c>
      <c r="BV85">
        <f t="shared" si="1"/>
        <v>0</v>
      </c>
      <c r="BW85">
        <f t="shared" si="1"/>
        <v>0</v>
      </c>
    </row>
    <row r="86" spans="1:75" x14ac:dyDescent="0.2">
      <c r="B86" s="52">
        <v>271403</v>
      </c>
      <c r="C86" t="s">
        <v>398</v>
      </c>
      <c r="D86">
        <f>IFERROR(VLOOKUP($B86,$A$8:$BW$70,D$88,FALSE),0)</f>
        <v>16</v>
      </c>
      <c r="E86">
        <f t="shared" ref="E86:BP86" si="2">IFERROR(VLOOKUP($B86,$A$8:$BW$70,E$88,FALSE),0)</f>
        <v>1.9478274419669199</v>
      </c>
      <c r="F86">
        <f t="shared" si="2"/>
        <v>23.698567210597499</v>
      </c>
      <c r="G86">
        <f t="shared" si="2"/>
        <v>1</v>
      </c>
      <c r="H86">
        <f t="shared" si="2"/>
        <v>1</v>
      </c>
      <c r="I86">
        <f t="shared" si="2"/>
        <v>2</v>
      </c>
      <c r="J86">
        <f t="shared" si="2"/>
        <v>4</v>
      </c>
      <c r="K86">
        <f t="shared" si="2"/>
        <v>2</v>
      </c>
      <c r="L86">
        <f t="shared" si="2"/>
        <v>2</v>
      </c>
      <c r="M86">
        <f t="shared" si="2"/>
        <v>1</v>
      </c>
      <c r="N86">
        <f t="shared" si="2"/>
        <v>3</v>
      </c>
      <c r="O86">
        <f t="shared" si="2"/>
        <v>0</v>
      </c>
      <c r="P86">
        <f t="shared" si="2"/>
        <v>9</v>
      </c>
      <c r="Q86">
        <f t="shared" si="2"/>
        <v>7</v>
      </c>
      <c r="R86">
        <f t="shared" si="2"/>
        <v>0</v>
      </c>
      <c r="S86">
        <f t="shared" si="2"/>
        <v>5</v>
      </c>
      <c r="T86">
        <f t="shared" si="2"/>
        <v>11</v>
      </c>
      <c r="U86">
        <f t="shared" si="2"/>
        <v>0</v>
      </c>
      <c r="V86">
        <f t="shared" si="2"/>
        <v>11</v>
      </c>
      <c r="W86">
        <f t="shared" si="2"/>
        <v>2</v>
      </c>
      <c r="X86">
        <f t="shared" si="2"/>
        <v>0</v>
      </c>
      <c r="Y86">
        <f t="shared" si="2"/>
        <v>8</v>
      </c>
      <c r="Z86">
        <f t="shared" si="2"/>
        <v>1</v>
      </c>
      <c r="AA86">
        <f t="shared" si="2"/>
        <v>0</v>
      </c>
      <c r="AB86">
        <f t="shared" si="2"/>
        <v>13</v>
      </c>
      <c r="AC86">
        <f t="shared" si="2"/>
        <v>2</v>
      </c>
      <c r="AD86">
        <f t="shared" si="2"/>
        <v>0</v>
      </c>
      <c r="AE86">
        <f t="shared" si="2"/>
        <v>0</v>
      </c>
      <c r="AF86">
        <f t="shared" si="2"/>
        <v>0</v>
      </c>
      <c r="AG86">
        <f t="shared" si="2"/>
        <v>1</v>
      </c>
      <c r="AH86">
        <f t="shared" si="2"/>
        <v>0</v>
      </c>
      <c r="AI86">
        <f t="shared" si="2"/>
        <v>10</v>
      </c>
      <c r="AJ86">
        <f t="shared" si="2"/>
        <v>1</v>
      </c>
      <c r="AK86">
        <f t="shared" si="2"/>
        <v>0</v>
      </c>
      <c r="AL86">
        <f t="shared" si="2"/>
        <v>5</v>
      </c>
      <c r="AM86">
        <f t="shared" si="2"/>
        <v>0</v>
      </c>
      <c r="AN86">
        <f t="shared" si="2"/>
        <v>0</v>
      </c>
      <c r="AO86">
        <f t="shared" si="2"/>
        <v>0</v>
      </c>
      <c r="AP86">
        <f t="shared" si="2"/>
        <v>3</v>
      </c>
      <c r="AQ86">
        <f t="shared" si="2"/>
        <v>0</v>
      </c>
      <c r="AR86">
        <f t="shared" si="2"/>
        <v>1</v>
      </c>
      <c r="AS86">
        <f t="shared" si="2"/>
        <v>2</v>
      </c>
      <c r="AT86">
        <f t="shared" si="2"/>
        <v>2</v>
      </c>
      <c r="AU86">
        <f t="shared" si="2"/>
        <v>3</v>
      </c>
      <c r="AV86">
        <f t="shared" si="2"/>
        <v>0</v>
      </c>
      <c r="AW86">
        <f t="shared" si="2"/>
        <v>1</v>
      </c>
      <c r="AX86">
        <f t="shared" si="2"/>
        <v>0</v>
      </c>
      <c r="AY86">
        <f t="shared" si="2"/>
        <v>0</v>
      </c>
      <c r="AZ86">
        <f t="shared" si="2"/>
        <v>1</v>
      </c>
      <c r="BA86">
        <f t="shared" si="2"/>
        <v>1</v>
      </c>
      <c r="BB86">
        <f t="shared" si="2"/>
        <v>2</v>
      </c>
      <c r="BC86">
        <f t="shared" si="2"/>
        <v>1</v>
      </c>
      <c r="BD86">
        <f t="shared" si="2"/>
        <v>4</v>
      </c>
      <c r="BE86">
        <f t="shared" si="2"/>
        <v>1</v>
      </c>
      <c r="BF86">
        <f t="shared" si="2"/>
        <v>3</v>
      </c>
      <c r="BG86">
        <f t="shared" si="2"/>
        <v>3</v>
      </c>
      <c r="BH86">
        <f t="shared" si="2"/>
        <v>3</v>
      </c>
      <c r="BI86">
        <f t="shared" si="2"/>
        <v>1</v>
      </c>
      <c r="BJ86">
        <f t="shared" si="2"/>
        <v>0</v>
      </c>
      <c r="BK86">
        <f t="shared" si="2"/>
        <v>3</v>
      </c>
      <c r="BL86">
        <f t="shared" si="2"/>
        <v>11</v>
      </c>
      <c r="BM86">
        <f t="shared" si="2"/>
        <v>3</v>
      </c>
      <c r="BN86">
        <f t="shared" si="2"/>
        <v>2</v>
      </c>
      <c r="BO86">
        <f t="shared" si="2"/>
        <v>2</v>
      </c>
      <c r="BP86">
        <f t="shared" si="2"/>
        <v>0</v>
      </c>
      <c r="BQ86">
        <f t="shared" ref="BQ86:BW86" si="3">IFERROR(VLOOKUP($B86,$A$8:$BW$70,BQ$88,FALSE),0)</f>
        <v>0</v>
      </c>
      <c r="BR86">
        <f t="shared" si="3"/>
        <v>1</v>
      </c>
      <c r="BS86">
        <f t="shared" si="3"/>
        <v>3</v>
      </c>
      <c r="BT86">
        <f t="shared" si="3"/>
        <v>12</v>
      </c>
      <c r="BU86">
        <f t="shared" si="3"/>
        <v>1</v>
      </c>
      <c r="BV86">
        <f t="shared" si="3"/>
        <v>0</v>
      </c>
      <c r="BW86">
        <f t="shared" si="3"/>
        <v>0</v>
      </c>
    </row>
    <row r="87" spans="1:75" x14ac:dyDescent="0.2">
      <c r="C87" t="s">
        <v>399</v>
      </c>
      <c r="D87">
        <f>SUM(D8:D83)</f>
        <v>173</v>
      </c>
      <c r="G87">
        <f t="shared" ref="G87:BR87" si="4">SUM(G8:G83)</f>
        <v>8</v>
      </c>
      <c r="H87">
        <f t="shared" si="4"/>
        <v>17</v>
      </c>
      <c r="I87">
        <f t="shared" si="4"/>
        <v>11</v>
      </c>
      <c r="J87">
        <f t="shared" si="4"/>
        <v>29</v>
      </c>
      <c r="K87">
        <f t="shared" si="4"/>
        <v>34</v>
      </c>
      <c r="L87">
        <f t="shared" si="4"/>
        <v>22</v>
      </c>
      <c r="M87">
        <f t="shared" si="4"/>
        <v>37</v>
      </c>
      <c r="N87">
        <f t="shared" si="4"/>
        <v>15</v>
      </c>
      <c r="O87">
        <f t="shared" si="4"/>
        <v>0</v>
      </c>
      <c r="P87">
        <f t="shared" si="4"/>
        <v>93</v>
      </c>
      <c r="Q87">
        <f t="shared" si="4"/>
        <v>80</v>
      </c>
      <c r="R87">
        <f t="shared" si="4"/>
        <v>0</v>
      </c>
      <c r="S87">
        <f t="shared" si="4"/>
        <v>27</v>
      </c>
      <c r="T87">
        <f t="shared" si="4"/>
        <v>69</v>
      </c>
      <c r="U87">
        <f t="shared" si="4"/>
        <v>6</v>
      </c>
      <c r="V87">
        <f t="shared" si="4"/>
        <v>63</v>
      </c>
      <c r="W87">
        <f t="shared" si="4"/>
        <v>5</v>
      </c>
      <c r="X87">
        <f t="shared" si="4"/>
        <v>8</v>
      </c>
      <c r="Y87">
        <f t="shared" si="4"/>
        <v>44</v>
      </c>
      <c r="Z87">
        <f t="shared" si="4"/>
        <v>6</v>
      </c>
      <c r="AA87">
        <f t="shared" si="4"/>
        <v>2</v>
      </c>
      <c r="AB87">
        <f t="shared" si="4"/>
        <v>75</v>
      </c>
      <c r="AC87">
        <f t="shared" si="4"/>
        <v>4</v>
      </c>
      <c r="AD87">
        <f t="shared" si="4"/>
        <v>2</v>
      </c>
      <c r="AE87">
        <f t="shared" si="4"/>
        <v>4</v>
      </c>
      <c r="AF87">
        <f t="shared" si="4"/>
        <v>0</v>
      </c>
      <c r="AG87">
        <f t="shared" si="4"/>
        <v>13</v>
      </c>
      <c r="AH87">
        <f t="shared" si="4"/>
        <v>0</v>
      </c>
      <c r="AI87">
        <f t="shared" si="4"/>
        <v>57</v>
      </c>
      <c r="AJ87">
        <f t="shared" si="4"/>
        <v>6</v>
      </c>
      <c r="AK87">
        <f t="shared" si="4"/>
        <v>7</v>
      </c>
      <c r="AL87">
        <f t="shared" si="4"/>
        <v>20</v>
      </c>
      <c r="AM87">
        <f t="shared" si="4"/>
        <v>4</v>
      </c>
      <c r="AN87">
        <f t="shared" si="4"/>
        <v>4</v>
      </c>
      <c r="AO87">
        <f t="shared" si="4"/>
        <v>0</v>
      </c>
      <c r="AP87">
        <f t="shared" si="4"/>
        <v>22</v>
      </c>
      <c r="AQ87">
        <f t="shared" si="4"/>
        <v>10</v>
      </c>
      <c r="AR87">
        <f t="shared" si="4"/>
        <v>13</v>
      </c>
      <c r="AS87">
        <f t="shared" si="4"/>
        <v>16</v>
      </c>
      <c r="AT87">
        <f t="shared" si="4"/>
        <v>16</v>
      </c>
      <c r="AU87">
        <f t="shared" si="4"/>
        <v>13</v>
      </c>
      <c r="AV87">
        <f t="shared" si="4"/>
        <v>7</v>
      </c>
      <c r="AW87">
        <f t="shared" si="4"/>
        <v>7</v>
      </c>
      <c r="AX87">
        <f t="shared" si="4"/>
        <v>6</v>
      </c>
      <c r="AY87">
        <f t="shared" si="4"/>
        <v>7</v>
      </c>
      <c r="AZ87">
        <f t="shared" si="4"/>
        <v>3</v>
      </c>
      <c r="BA87">
        <f t="shared" si="4"/>
        <v>10</v>
      </c>
      <c r="BB87">
        <f t="shared" si="4"/>
        <v>43</v>
      </c>
      <c r="BC87">
        <f t="shared" si="4"/>
        <v>25</v>
      </c>
      <c r="BD87">
        <f t="shared" si="4"/>
        <v>25</v>
      </c>
      <c r="BE87">
        <f t="shared" si="4"/>
        <v>25</v>
      </c>
      <c r="BF87">
        <f t="shared" si="4"/>
        <v>22</v>
      </c>
      <c r="BG87">
        <f t="shared" si="4"/>
        <v>29</v>
      </c>
      <c r="BH87">
        <f t="shared" si="4"/>
        <v>33</v>
      </c>
      <c r="BI87">
        <f t="shared" si="4"/>
        <v>14</v>
      </c>
      <c r="BJ87">
        <f t="shared" si="4"/>
        <v>0</v>
      </c>
      <c r="BK87">
        <f t="shared" si="4"/>
        <v>24</v>
      </c>
      <c r="BL87">
        <f t="shared" si="4"/>
        <v>69</v>
      </c>
      <c r="BM87">
        <f t="shared" si="4"/>
        <v>33</v>
      </c>
      <c r="BN87">
        <f t="shared" si="4"/>
        <v>7</v>
      </c>
      <c r="BO87">
        <f t="shared" si="4"/>
        <v>6</v>
      </c>
      <c r="BP87">
        <f t="shared" si="4"/>
        <v>2</v>
      </c>
      <c r="BQ87">
        <f t="shared" si="4"/>
        <v>3</v>
      </c>
      <c r="BR87">
        <f t="shared" si="4"/>
        <v>4</v>
      </c>
      <c r="BS87">
        <f t="shared" ref="BS87:BW87" si="5">SUM(BS8:BS83)</f>
        <v>19</v>
      </c>
      <c r="BT87">
        <f t="shared" si="5"/>
        <v>74</v>
      </c>
      <c r="BU87">
        <f t="shared" si="5"/>
        <v>5</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114</v>
      </c>
      <c r="E90">
        <v>1.2977520089257999</v>
      </c>
      <c r="F90">
        <v>15.7893161085973</v>
      </c>
      <c r="G90">
        <v>5</v>
      </c>
      <c r="H90">
        <v>11</v>
      </c>
      <c r="I90">
        <v>8</v>
      </c>
      <c r="J90">
        <v>18</v>
      </c>
      <c r="K90">
        <v>21</v>
      </c>
      <c r="L90">
        <v>16</v>
      </c>
      <c r="M90">
        <v>25</v>
      </c>
      <c r="N90">
        <v>10</v>
      </c>
      <c r="O90">
        <v>0</v>
      </c>
      <c r="P90">
        <v>64</v>
      </c>
      <c r="Q90">
        <v>50</v>
      </c>
      <c r="R90">
        <v>0</v>
      </c>
      <c r="S90">
        <v>33</v>
      </c>
      <c r="T90">
        <v>79</v>
      </c>
      <c r="U90">
        <v>6</v>
      </c>
      <c r="V90">
        <v>73</v>
      </c>
      <c r="W90">
        <v>5</v>
      </c>
      <c r="X90">
        <v>9</v>
      </c>
      <c r="Y90">
        <v>51</v>
      </c>
      <c r="Z90">
        <v>8</v>
      </c>
      <c r="AA90">
        <v>2</v>
      </c>
      <c r="AB90">
        <v>81</v>
      </c>
      <c r="AC90">
        <v>6</v>
      </c>
      <c r="AD90">
        <v>4</v>
      </c>
      <c r="AE90">
        <v>6</v>
      </c>
      <c r="AF90">
        <v>0</v>
      </c>
      <c r="AG90">
        <v>17</v>
      </c>
      <c r="AH90">
        <v>0</v>
      </c>
      <c r="AI90">
        <v>62</v>
      </c>
      <c r="AJ90">
        <v>6</v>
      </c>
      <c r="AK90">
        <v>10</v>
      </c>
      <c r="AL90">
        <v>25</v>
      </c>
      <c r="AM90">
        <v>5</v>
      </c>
      <c r="AN90">
        <v>6</v>
      </c>
      <c r="AO90">
        <v>0</v>
      </c>
      <c r="AP90">
        <v>14</v>
      </c>
      <c r="AQ90">
        <v>6</v>
      </c>
      <c r="AR90">
        <v>8</v>
      </c>
      <c r="AS90">
        <v>12</v>
      </c>
      <c r="AT90">
        <v>11</v>
      </c>
      <c r="AU90">
        <v>8</v>
      </c>
      <c r="AV90">
        <v>6</v>
      </c>
      <c r="AW90">
        <v>4</v>
      </c>
      <c r="AX90">
        <v>4</v>
      </c>
      <c r="AY90">
        <v>5</v>
      </c>
      <c r="AZ90">
        <v>2</v>
      </c>
      <c r="BA90">
        <v>8</v>
      </c>
      <c r="BB90">
        <v>26</v>
      </c>
      <c r="BC90">
        <v>17</v>
      </c>
      <c r="BD90">
        <v>17</v>
      </c>
      <c r="BE90">
        <v>15</v>
      </c>
      <c r="BF90">
        <v>13</v>
      </c>
      <c r="BG90">
        <v>17</v>
      </c>
      <c r="BH90">
        <v>23</v>
      </c>
      <c r="BI90">
        <v>12</v>
      </c>
      <c r="BJ90">
        <v>0</v>
      </c>
      <c r="BK90">
        <v>26</v>
      </c>
      <c r="BL90">
        <v>80</v>
      </c>
      <c r="BM90">
        <v>40</v>
      </c>
      <c r="BN90">
        <v>10</v>
      </c>
      <c r="BO90">
        <v>7</v>
      </c>
      <c r="BP90">
        <v>2</v>
      </c>
      <c r="BQ90">
        <v>4</v>
      </c>
      <c r="BR90">
        <v>5</v>
      </c>
      <c r="BS90">
        <v>22</v>
      </c>
      <c r="BT90">
        <v>86</v>
      </c>
      <c r="BU90">
        <v>6</v>
      </c>
      <c r="BV90">
        <v>0</v>
      </c>
    </row>
    <row r="91" spans="1:75" x14ac:dyDescent="0.2">
      <c r="B91" t="s">
        <v>513</v>
      </c>
    </row>
    <row r="92" spans="1:75" x14ac:dyDescent="0.2">
      <c r="D92">
        <f>D87-D85-D86</f>
        <v>114</v>
      </c>
    </row>
    <row r="100" spans="1:6" s="147" customFormat="1" x14ac:dyDescent="0.2"/>
    <row r="101" spans="1:6" x14ac:dyDescent="0.2">
      <c r="A101" s="52">
        <v>271004</v>
      </c>
      <c r="B101" s="52" t="s">
        <v>172</v>
      </c>
      <c r="C101" s="52" t="s">
        <v>468</v>
      </c>
      <c r="D101" s="52">
        <v>52</v>
      </c>
      <c r="E101" s="52">
        <v>1.90323025755463</v>
      </c>
      <c r="F101" s="52">
        <v>23.1559681335814</v>
      </c>
    </row>
    <row r="102" spans="1:6" x14ac:dyDescent="0.2">
      <c r="A102" s="52">
        <v>271021</v>
      </c>
      <c r="B102" s="52" t="s">
        <v>468</v>
      </c>
      <c r="C102" s="52" t="s">
        <v>612</v>
      </c>
      <c r="D102" s="52">
        <v>3</v>
      </c>
      <c r="E102" s="52">
        <v>2.8506813128337698</v>
      </c>
      <c r="F102" s="52">
        <v>34.683289306144196</v>
      </c>
    </row>
    <row r="103" spans="1:6" x14ac:dyDescent="0.2">
      <c r="A103" s="52">
        <v>271039</v>
      </c>
      <c r="B103" s="52" t="s">
        <v>468</v>
      </c>
      <c r="C103" s="52" t="s">
        <v>613</v>
      </c>
      <c r="D103" s="52">
        <v>2</v>
      </c>
      <c r="E103" s="52">
        <v>2.5501746869660602</v>
      </c>
      <c r="F103" s="52">
        <v>31.027125358087002</v>
      </c>
    </row>
    <row r="104" spans="1:6" x14ac:dyDescent="0.2">
      <c r="A104" s="52">
        <v>271047</v>
      </c>
      <c r="B104" s="52" t="s">
        <v>468</v>
      </c>
      <c r="C104" s="52" t="s">
        <v>614</v>
      </c>
      <c r="D104" s="52">
        <v>2</v>
      </c>
      <c r="E104" s="52">
        <v>3.0501288679446699</v>
      </c>
      <c r="F104" s="52">
        <v>37.109901226660199</v>
      </c>
    </row>
    <row r="105" spans="1:6" x14ac:dyDescent="0.2">
      <c r="A105" s="52">
        <v>271063</v>
      </c>
      <c r="B105" s="52" t="s">
        <v>468</v>
      </c>
      <c r="C105" s="52" t="s">
        <v>615</v>
      </c>
      <c r="D105" s="52">
        <v>3</v>
      </c>
      <c r="E105" s="52">
        <v>2.8897001454482401</v>
      </c>
      <c r="F105" s="52">
        <v>35.158018436286902</v>
      </c>
    </row>
    <row r="106" spans="1:6" x14ac:dyDescent="0.2">
      <c r="A106" s="52">
        <v>271071</v>
      </c>
      <c r="B106" s="52" t="s">
        <v>468</v>
      </c>
      <c r="C106" s="52" t="s">
        <v>616</v>
      </c>
      <c r="D106" s="52">
        <v>1</v>
      </c>
      <c r="E106" s="52">
        <v>1.2574503935819701</v>
      </c>
      <c r="F106" s="52">
        <v>15.2989797885807</v>
      </c>
    </row>
    <row r="107" spans="1:6" x14ac:dyDescent="0.2">
      <c r="A107" s="52">
        <v>271080</v>
      </c>
      <c r="B107" s="52" t="s">
        <v>468</v>
      </c>
      <c r="C107" s="52" t="s">
        <v>617</v>
      </c>
      <c r="D107" s="52">
        <v>1</v>
      </c>
      <c r="E107" s="52">
        <v>1.58020321413334</v>
      </c>
      <c r="F107" s="52">
        <v>19.225805771955599</v>
      </c>
    </row>
    <row r="108" spans="1:6" x14ac:dyDescent="0.2">
      <c r="A108" s="52">
        <v>271110</v>
      </c>
      <c r="B108" s="52" t="s">
        <v>468</v>
      </c>
      <c r="C108" s="52" t="s">
        <v>618</v>
      </c>
      <c r="D108" s="52">
        <v>1</v>
      </c>
      <c r="E108" s="52">
        <v>1.4032133585911699</v>
      </c>
      <c r="F108" s="52">
        <v>17.072429196192601</v>
      </c>
    </row>
    <row r="109" spans="1:6" x14ac:dyDescent="0.2">
      <c r="A109" s="52">
        <v>271136</v>
      </c>
      <c r="B109" s="52" t="s">
        <v>468</v>
      </c>
      <c r="C109" s="52" t="s">
        <v>619</v>
      </c>
      <c r="D109" s="52">
        <v>2</v>
      </c>
      <c r="E109" s="52">
        <v>2.0549915745345402</v>
      </c>
      <c r="F109" s="52">
        <v>25.002397490170299</v>
      </c>
    </row>
    <row r="110" spans="1:6" x14ac:dyDescent="0.2">
      <c r="A110" s="52">
        <v>271144</v>
      </c>
      <c r="B110" s="52" t="s">
        <v>468</v>
      </c>
      <c r="C110" s="52" t="s">
        <v>620</v>
      </c>
      <c r="D110" s="52">
        <v>4</v>
      </c>
      <c r="E110" s="52">
        <v>2.3389350828567799</v>
      </c>
      <c r="F110" s="52">
        <v>28.457043508090798</v>
      </c>
    </row>
    <row r="111" spans="1:6" x14ac:dyDescent="0.2">
      <c r="A111" s="52">
        <v>271152</v>
      </c>
      <c r="B111" s="52" t="s">
        <v>468</v>
      </c>
      <c r="C111" s="52" t="s">
        <v>621</v>
      </c>
      <c r="D111" s="52">
        <v>2</v>
      </c>
      <c r="E111" s="52">
        <v>2.3705108450871202</v>
      </c>
      <c r="F111" s="52">
        <v>28.841215281893199</v>
      </c>
    </row>
    <row r="112" spans="1:6" x14ac:dyDescent="0.2">
      <c r="A112" s="52">
        <v>271161</v>
      </c>
      <c r="B112" s="52" t="s">
        <v>468</v>
      </c>
      <c r="C112" s="52" t="s">
        <v>622</v>
      </c>
      <c r="D112" s="52">
        <v>4</v>
      </c>
      <c r="E112" s="52">
        <v>3.1821797931583098</v>
      </c>
      <c r="F112" s="52">
        <v>38.716520816759498</v>
      </c>
    </row>
    <row r="113" spans="1:6" x14ac:dyDescent="0.2">
      <c r="A113" s="52">
        <v>271179</v>
      </c>
      <c r="B113" s="52" t="s">
        <v>468</v>
      </c>
      <c r="C113" s="52" t="s">
        <v>623</v>
      </c>
      <c r="D113" s="52">
        <v>1</v>
      </c>
      <c r="E113" s="52">
        <v>1.11446689476089</v>
      </c>
      <c r="F113" s="52">
        <v>13.5593472195908</v>
      </c>
    </row>
    <row r="114" spans="1:6" x14ac:dyDescent="0.2">
      <c r="A114" s="52">
        <v>271187</v>
      </c>
      <c r="B114" s="52" t="s">
        <v>468</v>
      </c>
      <c r="C114" s="52" t="s">
        <v>624</v>
      </c>
      <c r="D114" s="52">
        <v>1</v>
      </c>
      <c r="E114" s="52">
        <v>0.58708185095165999</v>
      </c>
      <c r="F114" s="52">
        <v>7.1428291865785303</v>
      </c>
    </row>
    <row r="115" spans="1:6" x14ac:dyDescent="0.2">
      <c r="A115" s="52">
        <v>271195</v>
      </c>
      <c r="B115" s="52" t="s">
        <v>468</v>
      </c>
      <c r="C115" s="52" t="s">
        <v>640</v>
      </c>
      <c r="D115" s="52">
        <v>1</v>
      </c>
      <c r="E115" s="52">
        <v>0.89915120126600501</v>
      </c>
      <c r="F115" s="52">
        <v>10.9396729487364</v>
      </c>
    </row>
    <row r="116" spans="1:6" x14ac:dyDescent="0.2">
      <c r="A116" s="52">
        <v>271209</v>
      </c>
      <c r="B116" s="52" t="s">
        <v>468</v>
      </c>
      <c r="C116" s="52" t="s">
        <v>625</v>
      </c>
      <c r="D116" s="52">
        <v>2</v>
      </c>
      <c r="E116" s="52">
        <v>1.31443180399193</v>
      </c>
      <c r="F116" s="52">
        <v>15.9922536152351</v>
      </c>
    </row>
    <row r="117" spans="1:6" x14ac:dyDescent="0.2">
      <c r="A117" s="52">
        <v>271217</v>
      </c>
      <c r="B117" s="52" t="s">
        <v>468</v>
      </c>
      <c r="C117" s="52" t="s">
        <v>626</v>
      </c>
      <c r="D117" s="52">
        <v>1</v>
      </c>
      <c r="E117" s="52">
        <v>0.76214284081122496</v>
      </c>
      <c r="F117" s="52">
        <v>9.2727378965365705</v>
      </c>
    </row>
    <row r="118" spans="1:6" x14ac:dyDescent="0.2">
      <c r="A118" s="52">
        <v>271225</v>
      </c>
      <c r="B118" s="52" t="s">
        <v>468</v>
      </c>
      <c r="C118" s="52" t="s">
        <v>627</v>
      </c>
      <c r="D118" s="52">
        <v>7</v>
      </c>
      <c r="E118" s="52">
        <v>6.6827689575835096</v>
      </c>
      <c r="F118" s="52">
        <v>81.307022317266004</v>
      </c>
    </row>
    <row r="119" spans="1:6" x14ac:dyDescent="0.2">
      <c r="A119" s="52">
        <v>271233</v>
      </c>
      <c r="B119" s="52" t="s">
        <v>468</v>
      </c>
      <c r="C119" s="52" t="s">
        <v>628</v>
      </c>
      <c r="D119" s="52">
        <v>6</v>
      </c>
      <c r="E119" s="52">
        <v>3.3301696721448</v>
      </c>
      <c r="F119" s="52">
        <v>40.517064344428299</v>
      </c>
    </row>
    <row r="120" spans="1:6" x14ac:dyDescent="0.2">
      <c r="A120" s="52">
        <v>271250</v>
      </c>
      <c r="B120" s="52" t="s">
        <v>468</v>
      </c>
      <c r="C120" s="52" t="s">
        <v>629</v>
      </c>
      <c r="D120" s="52">
        <v>2</v>
      </c>
      <c r="E120" s="52">
        <v>1.68085589182011</v>
      </c>
      <c r="F120" s="52">
        <v>20.450413350478101</v>
      </c>
    </row>
    <row r="121" spans="1:6" x14ac:dyDescent="0.2">
      <c r="A121" s="52">
        <v>271268</v>
      </c>
      <c r="B121" s="52" t="s">
        <v>468</v>
      </c>
      <c r="C121" s="52" t="s">
        <v>630</v>
      </c>
      <c r="D121" s="52">
        <v>5</v>
      </c>
      <c r="E121" s="52">
        <v>2.6023775321133402</v>
      </c>
      <c r="F121" s="52">
        <v>31.6622599740456</v>
      </c>
    </row>
    <row r="122" spans="1:6" x14ac:dyDescent="0.2">
      <c r="A122" s="52">
        <v>271284</v>
      </c>
      <c r="B122" s="52" t="s">
        <v>468</v>
      </c>
      <c r="C122" s="52" t="s">
        <v>631</v>
      </c>
      <c r="D122" s="52">
        <v>1</v>
      </c>
      <c r="E122" s="52">
        <v>0.92057296461317495</v>
      </c>
      <c r="F122" s="52">
        <v>11.2003044027936</v>
      </c>
    </row>
    <row r="123" spans="1:6" x14ac:dyDescent="0.2">
      <c r="A123" s="52">
        <v>271403</v>
      </c>
      <c r="B123" s="52" t="s">
        <v>173</v>
      </c>
      <c r="C123" s="52" t="s">
        <v>468</v>
      </c>
      <c r="D123" s="52">
        <v>14</v>
      </c>
      <c r="E123" s="52">
        <v>1.6945911072700399</v>
      </c>
      <c r="F123" s="52">
        <v>20.617525138452098</v>
      </c>
    </row>
    <row r="124" spans="1:6" x14ac:dyDescent="0.2">
      <c r="A124" s="52">
        <v>271411</v>
      </c>
      <c r="B124" s="52" t="s">
        <v>468</v>
      </c>
      <c r="C124" s="52" t="s">
        <v>632</v>
      </c>
      <c r="D124" s="52">
        <v>4</v>
      </c>
      <c r="E124" s="52">
        <v>2.73309919783539</v>
      </c>
      <c r="F124" s="52">
        <v>33.252706906997197</v>
      </c>
    </row>
    <row r="125" spans="1:6" x14ac:dyDescent="0.2">
      <c r="A125" s="52">
        <v>271438</v>
      </c>
      <c r="B125" s="52" t="s">
        <v>468</v>
      </c>
      <c r="C125" s="52" t="s">
        <v>633</v>
      </c>
      <c r="D125" s="52">
        <v>2</v>
      </c>
      <c r="E125" s="52">
        <v>2.3201856148491902</v>
      </c>
      <c r="F125" s="52">
        <v>28.228924980665099</v>
      </c>
    </row>
    <row r="126" spans="1:6" x14ac:dyDescent="0.2">
      <c r="A126" s="52">
        <v>271446</v>
      </c>
      <c r="B126" s="52" t="s">
        <v>468</v>
      </c>
      <c r="C126" s="52" t="s">
        <v>634</v>
      </c>
      <c r="D126" s="52">
        <v>2</v>
      </c>
      <c r="E126" s="52">
        <v>1.4613900742386201</v>
      </c>
      <c r="F126" s="52">
        <v>17.780245903236501</v>
      </c>
    </row>
    <row r="127" spans="1:6" x14ac:dyDescent="0.2">
      <c r="A127" s="52">
        <v>271454</v>
      </c>
      <c r="B127" s="52" t="s">
        <v>468</v>
      </c>
      <c r="C127" s="52" t="s">
        <v>635</v>
      </c>
      <c r="D127" s="52">
        <v>1</v>
      </c>
      <c r="E127" s="52">
        <v>0.72107411199723104</v>
      </c>
      <c r="F127" s="52">
        <v>8.77306836263298</v>
      </c>
    </row>
    <row r="128" spans="1:6" x14ac:dyDescent="0.2">
      <c r="A128" s="52">
        <v>271462</v>
      </c>
      <c r="B128" s="52" t="s">
        <v>468</v>
      </c>
      <c r="C128" s="52" t="s">
        <v>636</v>
      </c>
      <c r="D128" s="52">
        <v>4</v>
      </c>
      <c r="E128" s="52">
        <v>2.5195739400467398</v>
      </c>
      <c r="F128" s="52">
        <v>30.654816270568599</v>
      </c>
    </row>
    <row r="129" spans="1:6" x14ac:dyDescent="0.2">
      <c r="A129" s="52">
        <v>271471</v>
      </c>
      <c r="B129" s="52" t="s">
        <v>468</v>
      </c>
      <c r="C129" s="52" t="s">
        <v>637</v>
      </c>
      <c r="D129" s="52">
        <v>1</v>
      </c>
      <c r="E129" s="52">
        <v>2.6315096971132301</v>
      </c>
      <c r="F129" s="52">
        <v>32.0167013148777</v>
      </c>
    </row>
    <row r="130" spans="1:6" x14ac:dyDescent="0.2">
      <c r="A130" s="52">
        <v>272027</v>
      </c>
      <c r="B130" s="52" t="s">
        <v>253</v>
      </c>
      <c r="C130" s="52" t="s">
        <v>468</v>
      </c>
      <c r="D130" s="52">
        <v>5</v>
      </c>
      <c r="E130" s="52">
        <v>2.6198173463346102</v>
      </c>
      <c r="F130" s="52">
        <v>31.874444380404501</v>
      </c>
    </row>
    <row r="131" spans="1:6" x14ac:dyDescent="0.2">
      <c r="A131" s="52">
        <v>272035</v>
      </c>
      <c r="B131" s="52" t="s">
        <v>174</v>
      </c>
      <c r="C131" s="52" t="s">
        <v>468</v>
      </c>
      <c r="D131" s="52">
        <v>3</v>
      </c>
      <c r="E131" s="52">
        <v>0.73385159563798597</v>
      </c>
      <c r="F131" s="52">
        <v>8.9285277469288307</v>
      </c>
    </row>
    <row r="132" spans="1:6" x14ac:dyDescent="0.2">
      <c r="A132" s="52">
        <v>272043</v>
      </c>
      <c r="B132" s="52" t="s">
        <v>175</v>
      </c>
      <c r="C132" s="52" t="s">
        <v>468</v>
      </c>
      <c r="D132" s="52">
        <v>1</v>
      </c>
      <c r="E132" s="52">
        <v>0.96723959492005795</v>
      </c>
      <c r="F132" s="52">
        <v>11.768081738194001</v>
      </c>
    </row>
    <row r="133" spans="1:6" x14ac:dyDescent="0.2">
      <c r="A133" s="52">
        <v>272051</v>
      </c>
      <c r="B133" s="52" t="s">
        <v>176</v>
      </c>
      <c r="C133" s="52" t="s">
        <v>468</v>
      </c>
      <c r="D133" s="52">
        <v>6</v>
      </c>
      <c r="E133" s="52">
        <v>1.5836608431938199</v>
      </c>
      <c r="F133" s="52">
        <v>19.267873592191499</v>
      </c>
    </row>
    <row r="134" spans="1:6" x14ac:dyDescent="0.2">
      <c r="A134" s="52">
        <v>272078</v>
      </c>
      <c r="B134" s="52" t="s">
        <v>177</v>
      </c>
      <c r="C134" s="52" t="s">
        <v>468</v>
      </c>
      <c r="D134" s="52">
        <v>3</v>
      </c>
      <c r="E134" s="52">
        <v>0.85728737129973298</v>
      </c>
      <c r="F134" s="52">
        <v>10.4303296841468</v>
      </c>
    </row>
    <row r="135" spans="1:6" x14ac:dyDescent="0.2">
      <c r="A135" s="52">
        <v>272086</v>
      </c>
      <c r="B135" s="52" t="s">
        <v>178</v>
      </c>
      <c r="C135" s="52" t="s">
        <v>468</v>
      </c>
      <c r="D135" s="52">
        <v>2</v>
      </c>
      <c r="E135" s="52">
        <v>2.38109411274481</v>
      </c>
      <c r="F135" s="52">
        <v>28.969978371728502</v>
      </c>
    </row>
    <row r="136" spans="1:6" x14ac:dyDescent="0.2">
      <c r="A136" s="52">
        <v>272094</v>
      </c>
      <c r="B136" s="52" t="s">
        <v>179</v>
      </c>
      <c r="C136" s="52" t="s">
        <v>468</v>
      </c>
      <c r="D136" s="52">
        <v>2</v>
      </c>
      <c r="E136" s="52">
        <v>1.4019838070870301</v>
      </c>
      <c r="F136" s="52">
        <v>17.057469652892198</v>
      </c>
    </row>
    <row r="137" spans="1:6" x14ac:dyDescent="0.2">
      <c r="A137" s="52">
        <v>272108</v>
      </c>
      <c r="B137" s="52" t="s">
        <v>180</v>
      </c>
      <c r="C137" s="52" t="s">
        <v>468</v>
      </c>
      <c r="D137" s="52">
        <v>3</v>
      </c>
      <c r="E137" s="52">
        <v>0.75437348025175999</v>
      </c>
      <c r="F137" s="52">
        <v>9.1782106763964109</v>
      </c>
    </row>
    <row r="138" spans="1:6" x14ac:dyDescent="0.2">
      <c r="A138" s="52">
        <v>272116</v>
      </c>
      <c r="B138" s="52" t="s">
        <v>181</v>
      </c>
      <c r="C138" s="52" t="s">
        <v>468</v>
      </c>
      <c r="D138" s="52">
        <v>6</v>
      </c>
      <c r="E138" s="52">
        <v>2.1163722557706399</v>
      </c>
      <c r="F138" s="52">
        <v>25.749195778542799</v>
      </c>
    </row>
    <row r="139" spans="1:6" x14ac:dyDescent="0.2">
      <c r="A139" s="52">
        <v>272124</v>
      </c>
      <c r="B139" s="52" t="s">
        <v>182</v>
      </c>
      <c r="C139" s="52" t="s">
        <v>468</v>
      </c>
      <c r="D139" s="52">
        <v>6</v>
      </c>
      <c r="E139" s="52">
        <v>2.2753732560212101</v>
      </c>
      <c r="F139" s="52">
        <v>27.683707948258</v>
      </c>
    </row>
    <row r="140" spans="1:6" x14ac:dyDescent="0.2">
      <c r="A140" s="52">
        <v>272141</v>
      </c>
      <c r="B140" s="52" t="s">
        <v>272</v>
      </c>
      <c r="C140" s="52" t="s">
        <v>468</v>
      </c>
      <c r="D140" s="52">
        <v>1</v>
      </c>
      <c r="E140" s="52">
        <v>0.91752378680417301</v>
      </c>
      <c r="F140" s="52">
        <v>11.163206072784099</v>
      </c>
    </row>
    <row r="141" spans="1:6" x14ac:dyDescent="0.2">
      <c r="A141" s="52">
        <v>272159</v>
      </c>
      <c r="B141" s="52" t="s">
        <v>184</v>
      </c>
      <c r="C141" s="52" t="s">
        <v>468</v>
      </c>
      <c r="D141" s="52">
        <v>6</v>
      </c>
      <c r="E141" s="52">
        <v>2.6180637673064902</v>
      </c>
      <c r="F141" s="52">
        <v>31.853109168895699</v>
      </c>
    </row>
    <row r="142" spans="1:6" x14ac:dyDescent="0.2">
      <c r="A142" s="52">
        <v>272167</v>
      </c>
      <c r="B142" s="52" t="s">
        <v>185</v>
      </c>
      <c r="C142" s="52" t="s">
        <v>468</v>
      </c>
      <c r="D142" s="52">
        <v>1</v>
      </c>
      <c r="E142" s="52">
        <v>0.98195172725308799</v>
      </c>
      <c r="F142" s="52">
        <v>11.9470793482459</v>
      </c>
    </row>
    <row r="143" spans="1:6" x14ac:dyDescent="0.2">
      <c r="A143" s="52">
        <v>272191</v>
      </c>
      <c r="B143" s="52" t="s">
        <v>278</v>
      </c>
      <c r="C143" s="52" t="s">
        <v>468</v>
      </c>
      <c r="D143" s="52">
        <v>4</v>
      </c>
      <c r="E143" s="52">
        <v>2.1666711805649599</v>
      </c>
      <c r="F143" s="52">
        <v>26.361166030206999</v>
      </c>
    </row>
    <row r="144" spans="1:6" x14ac:dyDescent="0.2">
      <c r="A144" s="52">
        <v>272205</v>
      </c>
      <c r="B144" s="52" t="s">
        <v>188</v>
      </c>
      <c r="C144" s="52" t="s">
        <v>468</v>
      </c>
      <c r="D144" s="52">
        <v>2</v>
      </c>
      <c r="E144" s="52">
        <v>1.4375458217730701</v>
      </c>
      <c r="F144" s="52">
        <v>17.490140831572301</v>
      </c>
    </row>
    <row r="145" spans="1:6" x14ac:dyDescent="0.2">
      <c r="A145" s="52">
        <v>272221</v>
      </c>
      <c r="B145" s="52" t="s">
        <v>189</v>
      </c>
      <c r="C145" s="52" t="s">
        <v>468</v>
      </c>
      <c r="D145" s="52">
        <v>3</v>
      </c>
      <c r="E145" s="52">
        <v>2.73810067083466</v>
      </c>
      <c r="F145" s="52">
        <v>33.313558161821803</v>
      </c>
    </row>
    <row r="146" spans="1:6" x14ac:dyDescent="0.2">
      <c r="A146" s="52">
        <v>272230</v>
      </c>
      <c r="B146" s="52" t="s">
        <v>171</v>
      </c>
      <c r="C146" s="52" t="s">
        <v>468</v>
      </c>
      <c r="D146" s="52">
        <v>2</v>
      </c>
      <c r="E146" s="52">
        <v>1.67840149042052</v>
      </c>
      <c r="F146" s="52">
        <v>20.420551466782999</v>
      </c>
    </row>
    <row r="147" spans="1:6" x14ac:dyDescent="0.2">
      <c r="A147" s="52">
        <v>272272</v>
      </c>
      <c r="B147" s="52" t="s">
        <v>193</v>
      </c>
      <c r="C147" s="52" t="s">
        <v>468</v>
      </c>
      <c r="D147" s="52">
        <v>9</v>
      </c>
      <c r="E147" s="52">
        <v>1.8667048304098699</v>
      </c>
      <c r="F147" s="52">
        <v>22.711575436653401</v>
      </c>
    </row>
    <row r="148" spans="1:6" x14ac:dyDescent="0.2">
      <c r="A148" s="52">
        <v>272299</v>
      </c>
      <c r="B148" s="52" t="s">
        <v>195</v>
      </c>
      <c r="C148" s="52" t="s">
        <v>468</v>
      </c>
      <c r="D148" s="52">
        <v>1</v>
      </c>
      <c r="E148" s="52">
        <v>1.8176860856130099</v>
      </c>
      <c r="F148" s="52">
        <v>22.1151807082917</v>
      </c>
    </row>
    <row r="149" spans="1:6" x14ac:dyDescent="0.2">
      <c r="A149" s="52">
        <v>272302</v>
      </c>
      <c r="B149" s="52" t="s">
        <v>196</v>
      </c>
      <c r="C149" s="52" t="s">
        <v>468</v>
      </c>
      <c r="D149" s="52">
        <v>2</v>
      </c>
      <c r="E149" s="52">
        <v>2.5829448153840202</v>
      </c>
      <c r="F149" s="52">
        <v>31.425828587172202</v>
      </c>
    </row>
    <row r="150" spans="1:6" x14ac:dyDescent="0.2">
      <c r="A150" s="52">
        <v>272311</v>
      </c>
      <c r="B150" s="52" t="s">
        <v>197</v>
      </c>
      <c r="C150" s="52" t="s">
        <v>468</v>
      </c>
      <c r="D150" s="52">
        <v>2</v>
      </c>
      <c r="E150" s="52">
        <v>3.4190371991247299</v>
      </c>
      <c r="F150" s="52">
        <v>41.598285922684198</v>
      </c>
    </row>
    <row r="151" spans="1:6" x14ac:dyDescent="0.2">
      <c r="A151" s="52">
        <v>272329</v>
      </c>
      <c r="B151" s="52" t="s">
        <v>198</v>
      </c>
      <c r="C151" s="52" t="s">
        <v>468</v>
      </c>
      <c r="D151" s="52">
        <v>1</v>
      </c>
      <c r="E151" s="52">
        <v>1.9120824489952</v>
      </c>
      <c r="F151" s="52">
        <v>23.263669796108299</v>
      </c>
    </row>
    <row r="152" spans="1:6" x14ac:dyDescent="0.2">
      <c r="A152">
        <v>273414</v>
      </c>
      <c r="B152" t="s">
        <v>649</v>
      </c>
      <c r="C152" t="s">
        <v>468</v>
      </c>
      <c r="D152">
        <v>1</v>
      </c>
      <c r="E152">
        <v>5.9548621449413401</v>
      </c>
      <c r="F152">
        <v>72.450822763453004</v>
      </c>
    </row>
    <row r="153" spans="1:6" x14ac:dyDescent="0.2">
      <c r="A153">
        <v>273619</v>
      </c>
      <c r="B153" t="s">
        <v>638</v>
      </c>
      <c r="C153" t="s">
        <v>468</v>
      </c>
      <c r="D153">
        <v>1</v>
      </c>
      <c r="E153">
        <v>2.3172822913287301</v>
      </c>
      <c r="F153">
        <v>28.1936012111662</v>
      </c>
    </row>
    <row r="154" spans="1:6" x14ac:dyDescent="0.2">
      <c r="A154">
        <v>273627</v>
      </c>
      <c r="B154" t="s">
        <v>651</v>
      </c>
      <c r="C154" t="s">
        <v>468</v>
      </c>
      <c r="D154">
        <v>1</v>
      </c>
      <c r="E154">
        <v>11.775788977861501</v>
      </c>
      <c r="F154">
        <v>143.272099230648</v>
      </c>
    </row>
    <row r="155" spans="1:6" x14ac:dyDescent="0.2">
      <c r="A155">
        <v>273813</v>
      </c>
      <c r="B155" t="s">
        <v>639</v>
      </c>
      <c r="C155" t="s">
        <v>468</v>
      </c>
      <c r="D155">
        <v>1</v>
      </c>
      <c r="E155">
        <v>7.6475986540226399</v>
      </c>
      <c r="F155">
        <v>93.0457836239421</v>
      </c>
    </row>
    <row r="178" spans="1:6" x14ac:dyDescent="0.2">
      <c r="B178">
        <v>271004</v>
      </c>
      <c r="C178" t="s">
        <v>249</v>
      </c>
      <c r="D178">
        <v>52</v>
      </c>
      <c r="E178">
        <v>1.90323025755463</v>
      </c>
      <c r="F178">
        <v>23.1559681335814</v>
      </c>
    </row>
    <row r="179" spans="1:6" x14ac:dyDescent="0.2">
      <c r="B179">
        <v>271403</v>
      </c>
      <c r="C179" t="s">
        <v>251</v>
      </c>
      <c r="D179">
        <v>14</v>
      </c>
      <c r="E179">
        <v>1.6945911072700399</v>
      </c>
      <c r="F179">
        <v>20.617525138452098</v>
      </c>
    </row>
    <row r="180" spans="1:6" x14ac:dyDescent="0.2">
      <c r="B180" s="52"/>
      <c r="C180" t="s">
        <v>399</v>
      </c>
      <c r="D180">
        <v>207</v>
      </c>
    </row>
    <row r="181" spans="1:6" x14ac:dyDescent="0.2">
      <c r="A181">
        <v>1</v>
      </c>
      <c r="B181" s="52">
        <v>2</v>
      </c>
      <c r="C181">
        <v>3</v>
      </c>
      <c r="D181">
        <v>4</v>
      </c>
      <c r="E181">
        <v>5</v>
      </c>
      <c r="F181">
        <v>6</v>
      </c>
    </row>
    <row r="183" spans="1:6" x14ac:dyDescent="0.2">
      <c r="A183">
        <v>270000</v>
      </c>
      <c r="B183" t="s">
        <v>313</v>
      </c>
      <c r="C183" t="s">
        <v>409</v>
      </c>
      <c r="D183">
        <v>141</v>
      </c>
      <c r="E183">
        <v>1.6021356354393801</v>
      </c>
      <c r="F183">
        <v>19.492650231179098</v>
      </c>
    </row>
  </sheetData>
  <phoneticPr fontId="17"/>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""&amp;市町村別自殺者集計表!Q7&amp;市町村別自殺者集計表!R7&amp;"年6月暫定値"</f>
        <v>令和5年6月暫定値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令和5年6月暫定値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令和5年6月暫定値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26</v>
      </c>
      <c r="E8" s="52">
        <v>1.95880335196457</v>
      </c>
      <c r="F8" s="52">
        <v>23.8321074489022</v>
      </c>
      <c r="G8" s="52">
        <v>1</v>
      </c>
      <c r="H8" s="52">
        <v>2</v>
      </c>
      <c r="I8" s="52">
        <v>0</v>
      </c>
      <c r="J8" s="52">
        <v>5</v>
      </c>
      <c r="K8" s="52">
        <v>9</v>
      </c>
      <c r="L8" s="52">
        <v>3</v>
      </c>
      <c r="M8" s="52">
        <v>6</v>
      </c>
      <c r="N8" s="52">
        <v>0</v>
      </c>
      <c r="O8" s="52">
        <v>0</v>
      </c>
      <c r="P8" s="52">
        <v>10</v>
      </c>
      <c r="Q8" s="52">
        <v>16</v>
      </c>
      <c r="R8" s="52">
        <v>0</v>
      </c>
      <c r="S8" s="52">
        <v>11</v>
      </c>
      <c r="T8" s="52">
        <v>14</v>
      </c>
      <c r="U8" s="52">
        <v>2</v>
      </c>
      <c r="V8" s="52">
        <v>12</v>
      </c>
      <c r="W8" s="52">
        <v>0</v>
      </c>
      <c r="X8" s="52">
        <v>2</v>
      </c>
      <c r="Y8" s="52">
        <v>10</v>
      </c>
      <c r="Z8" s="52">
        <v>0</v>
      </c>
      <c r="AA8" s="52">
        <v>1</v>
      </c>
      <c r="AB8" s="52">
        <v>18</v>
      </c>
      <c r="AC8" s="52">
        <v>1</v>
      </c>
      <c r="AD8" s="52">
        <v>1</v>
      </c>
      <c r="AE8" s="52">
        <v>2</v>
      </c>
      <c r="AF8" s="52">
        <v>0</v>
      </c>
      <c r="AG8" s="52">
        <v>4</v>
      </c>
      <c r="AH8" s="52">
        <v>0</v>
      </c>
      <c r="AI8" s="52">
        <v>14</v>
      </c>
      <c r="AJ8" s="52">
        <v>0</v>
      </c>
      <c r="AK8" s="52">
        <v>4</v>
      </c>
      <c r="AL8" s="52">
        <v>5</v>
      </c>
      <c r="AM8" s="52">
        <v>2</v>
      </c>
      <c r="AN8" s="52">
        <v>1</v>
      </c>
      <c r="AO8" s="52">
        <v>0</v>
      </c>
      <c r="AP8" s="52">
        <v>5</v>
      </c>
      <c r="AQ8" s="52">
        <v>2</v>
      </c>
      <c r="AR8" s="52">
        <v>1</v>
      </c>
      <c r="AS8" s="52">
        <v>1</v>
      </c>
      <c r="AT8" s="52">
        <v>0</v>
      </c>
      <c r="AU8" s="52">
        <v>0</v>
      </c>
      <c r="AV8" s="52">
        <v>0</v>
      </c>
      <c r="AW8" s="52">
        <v>2</v>
      </c>
      <c r="AX8" s="52">
        <v>1</v>
      </c>
      <c r="AY8" s="52">
        <v>2</v>
      </c>
      <c r="AZ8" s="52">
        <v>0</v>
      </c>
      <c r="BA8" s="52">
        <v>1</v>
      </c>
      <c r="BB8" s="52">
        <v>11</v>
      </c>
      <c r="BC8" s="52">
        <v>6</v>
      </c>
      <c r="BD8" s="52">
        <v>2</v>
      </c>
      <c r="BE8" s="52">
        <v>5</v>
      </c>
      <c r="BF8" s="52">
        <v>3</v>
      </c>
      <c r="BG8" s="52">
        <v>6</v>
      </c>
      <c r="BH8" s="52">
        <v>3</v>
      </c>
      <c r="BI8" s="52">
        <v>1</v>
      </c>
      <c r="BJ8" s="52">
        <v>0</v>
      </c>
      <c r="BK8" s="52">
        <v>3</v>
      </c>
      <c r="BL8" s="52">
        <v>15</v>
      </c>
      <c r="BM8" s="52">
        <v>14</v>
      </c>
      <c r="BN8" s="52">
        <v>2</v>
      </c>
      <c r="BO8" s="52">
        <v>1</v>
      </c>
      <c r="BP8" s="52">
        <v>1</v>
      </c>
      <c r="BQ8" s="52">
        <v>2</v>
      </c>
      <c r="BR8" s="52">
        <v>1</v>
      </c>
      <c r="BS8" s="52">
        <v>2</v>
      </c>
      <c r="BT8" s="52">
        <v>21</v>
      </c>
      <c r="BU8" s="52">
        <v>3</v>
      </c>
      <c r="BV8" s="52">
        <v>0</v>
      </c>
    </row>
    <row r="9" spans="1:74" s="52" customFormat="1" x14ac:dyDescent="0.2">
      <c r="A9" s="52">
        <v>271021</v>
      </c>
      <c r="B9" s="52" t="s">
        <v>468</v>
      </c>
      <c r="C9" s="52" t="s">
        <v>612</v>
      </c>
      <c r="D9" s="52">
        <v>1</v>
      </c>
      <c r="E9" s="52">
        <v>1.98153212063568</v>
      </c>
      <c r="F9" s="52">
        <v>24.108640801067398</v>
      </c>
      <c r="G9" s="52">
        <v>0</v>
      </c>
      <c r="H9" s="52">
        <v>0</v>
      </c>
      <c r="I9" s="52">
        <v>0</v>
      </c>
      <c r="J9" s="52">
        <v>0</v>
      </c>
      <c r="K9" s="52">
        <v>0</v>
      </c>
      <c r="L9" s="52">
        <v>1</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1</v>
      </c>
      <c r="AQ9" s="52">
        <v>0</v>
      </c>
      <c r="AR9" s="52">
        <v>0</v>
      </c>
      <c r="AS9" s="52">
        <v>0</v>
      </c>
      <c r="AT9" s="52">
        <v>0</v>
      </c>
      <c r="AU9" s="52">
        <v>0</v>
      </c>
      <c r="AV9" s="52">
        <v>0</v>
      </c>
      <c r="AW9" s="52">
        <v>0</v>
      </c>
      <c r="AX9" s="52">
        <v>0</v>
      </c>
      <c r="AY9" s="52">
        <v>0</v>
      </c>
      <c r="AZ9" s="52">
        <v>0</v>
      </c>
      <c r="BA9" s="52">
        <v>0</v>
      </c>
      <c r="BB9" s="52">
        <v>0</v>
      </c>
      <c r="BC9" s="52">
        <v>0</v>
      </c>
      <c r="BD9" s="52">
        <v>1</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468</v>
      </c>
      <c r="C10" s="52" t="s">
        <v>615</v>
      </c>
      <c r="D10" s="52">
        <v>1</v>
      </c>
      <c r="E10" s="52">
        <v>2.0076289901626199</v>
      </c>
      <c r="F10" s="52">
        <v>24.426152713645202</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0</v>
      </c>
      <c r="BB10" s="52">
        <v>0</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271071</v>
      </c>
      <c r="B11" s="52" t="s">
        <v>468</v>
      </c>
      <c r="C11" s="52" t="s">
        <v>616</v>
      </c>
      <c r="D11" s="52">
        <v>2</v>
      </c>
      <c r="E11" s="52">
        <v>5.1714330040854302</v>
      </c>
      <c r="F11" s="52">
        <v>62.919101549706099</v>
      </c>
      <c r="G11" s="52">
        <v>0</v>
      </c>
      <c r="H11" s="52">
        <v>1</v>
      </c>
      <c r="I11" s="52">
        <v>0</v>
      </c>
      <c r="J11" s="52">
        <v>0</v>
      </c>
      <c r="K11" s="52">
        <v>1</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1</v>
      </c>
      <c r="AQ11" s="52">
        <v>0</v>
      </c>
      <c r="AR11" s="52">
        <v>0</v>
      </c>
      <c r="AS11" s="52">
        <v>0</v>
      </c>
      <c r="AT11" s="52">
        <v>0</v>
      </c>
      <c r="AU11" s="52">
        <v>0</v>
      </c>
      <c r="AV11" s="52">
        <v>0</v>
      </c>
      <c r="AW11" s="52">
        <v>0</v>
      </c>
      <c r="AX11" s="52">
        <v>0</v>
      </c>
      <c r="AY11" s="52">
        <v>0</v>
      </c>
      <c r="AZ11" s="52">
        <v>0</v>
      </c>
      <c r="BA11" s="52">
        <v>0</v>
      </c>
      <c r="BB11" s="52">
        <v>1</v>
      </c>
      <c r="BC11" s="52">
        <v>0</v>
      </c>
      <c r="BD11" s="52">
        <v>1</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271080</v>
      </c>
      <c r="B12" s="52" t="s">
        <v>468</v>
      </c>
      <c r="C12" s="52" t="s">
        <v>617</v>
      </c>
      <c r="D12" s="52">
        <v>1</v>
      </c>
      <c r="E12" s="52">
        <v>3.2479132157588801</v>
      </c>
      <c r="F12" s="52">
        <v>39.5162774583996</v>
      </c>
      <c r="G12" s="52">
        <v>0</v>
      </c>
      <c r="H12" s="52">
        <v>0</v>
      </c>
      <c r="I12" s="52">
        <v>0</v>
      </c>
      <c r="J12" s="52">
        <v>0</v>
      </c>
      <c r="K12" s="52">
        <v>0</v>
      </c>
      <c r="L12" s="52">
        <v>0</v>
      </c>
      <c r="M12" s="52">
        <v>1</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468</v>
      </c>
      <c r="C13" s="52" t="s">
        <v>619</v>
      </c>
      <c r="D13" s="52">
        <v>1</v>
      </c>
      <c r="E13" s="52">
        <v>2.0847666103779701</v>
      </c>
      <c r="F13" s="52">
        <v>25.364660426265299</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468</v>
      </c>
      <c r="C14" s="52" t="s">
        <v>620</v>
      </c>
      <c r="D14" s="52">
        <v>4</v>
      </c>
      <c r="E14" s="52">
        <v>4.7302011518039802</v>
      </c>
      <c r="F14" s="52">
        <v>57.550780680281797</v>
      </c>
      <c r="G14" s="52">
        <v>0</v>
      </c>
      <c r="H14" s="52">
        <v>0</v>
      </c>
      <c r="I14" s="52">
        <v>0</v>
      </c>
      <c r="J14" s="52">
        <v>2</v>
      </c>
      <c r="K14" s="52">
        <v>1</v>
      </c>
      <c r="L14" s="52">
        <v>0</v>
      </c>
      <c r="M14" s="52">
        <v>1</v>
      </c>
      <c r="N14" s="52">
        <v>0</v>
      </c>
      <c r="O14" s="52">
        <v>0</v>
      </c>
      <c r="P14" s="52">
        <v>2</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1</v>
      </c>
      <c r="AQ14" s="52">
        <v>1</v>
      </c>
      <c r="AR14" s="52">
        <v>0</v>
      </c>
      <c r="AS14" s="52">
        <v>0</v>
      </c>
      <c r="AT14" s="52">
        <v>0</v>
      </c>
      <c r="AU14" s="52">
        <v>0</v>
      </c>
      <c r="AV14" s="52">
        <v>0</v>
      </c>
      <c r="AW14" s="52">
        <v>1</v>
      </c>
      <c r="AX14" s="52">
        <v>0</v>
      </c>
      <c r="AY14" s="52">
        <v>0</v>
      </c>
      <c r="AZ14" s="52">
        <v>0</v>
      </c>
      <c r="BA14" s="52">
        <v>0</v>
      </c>
      <c r="BB14" s="52">
        <v>1</v>
      </c>
      <c r="BC14" s="52">
        <v>0</v>
      </c>
      <c r="BD14" s="52">
        <v>0</v>
      </c>
      <c r="BE14" s="52">
        <v>1</v>
      </c>
      <c r="BF14" s="52">
        <v>1</v>
      </c>
      <c r="BG14" s="52">
        <v>2</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271152</v>
      </c>
      <c r="B15" s="52" t="s">
        <v>468</v>
      </c>
      <c r="C15" s="52" t="s">
        <v>621</v>
      </c>
      <c r="D15" s="52">
        <v>1</v>
      </c>
      <c r="E15" s="52">
        <v>2.4945120734384401</v>
      </c>
      <c r="F15" s="52">
        <v>30.349896893501001</v>
      </c>
      <c r="G15" s="52">
        <v>0</v>
      </c>
      <c r="H15" s="52">
        <v>0</v>
      </c>
      <c r="I15" s="52">
        <v>0</v>
      </c>
      <c r="J15" s="52">
        <v>0</v>
      </c>
      <c r="K15" s="52">
        <v>0</v>
      </c>
      <c r="L15" s="52">
        <v>0</v>
      </c>
      <c r="M15" s="52">
        <v>1</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271179</v>
      </c>
      <c r="B16" s="52" t="s">
        <v>468</v>
      </c>
      <c r="C16" s="52" t="s">
        <v>623</v>
      </c>
      <c r="D16" s="52">
        <v>1</v>
      </c>
      <c r="E16" s="52">
        <v>2.3378687988030098</v>
      </c>
      <c r="F16" s="52">
        <v>28.4440703854366</v>
      </c>
      <c r="G16" s="52">
        <v>0</v>
      </c>
      <c r="H16" s="52">
        <v>0</v>
      </c>
      <c r="I16" s="52">
        <v>0</v>
      </c>
      <c r="J16" s="52">
        <v>0</v>
      </c>
      <c r="K16" s="52">
        <v>1</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0</v>
      </c>
      <c r="AR16" s="52">
        <v>0</v>
      </c>
      <c r="AS16" s="52">
        <v>0</v>
      </c>
      <c r="AT16" s="52">
        <v>0</v>
      </c>
      <c r="AU16" s="52">
        <v>0</v>
      </c>
      <c r="AV16" s="52">
        <v>0</v>
      </c>
      <c r="AW16" s="52">
        <v>0</v>
      </c>
      <c r="AX16" s="52">
        <v>0</v>
      </c>
      <c r="AY16" s="52">
        <v>0</v>
      </c>
      <c r="AZ16" s="52">
        <v>0</v>
      </c>
      <c r="BA16" s="52">
        <v>0</v>
      </c>
      <c r="BB16" s="52">
        <v>0</v>
      </c>
      <c r="BC16" s="52">
        <v>0</v>
      </c>
      <c r="BD16" s="52">
        <v>0</v>
      </c>
      <c r="BE16" s="52">
        <v>1</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271187</v>
      </c>
      <c r="B17" s="52" t="s">
        <v>468</v>
      </c>
      <c r="C17" s="52" t="s">
        <v>624</v>
      </c>
      <c r="D17" s="52">
        <v>2</v>
      </c>
      <c r="E17" s="52">
        <v>2.4731661473017801</v>
      </c>
      <c r="F17" s="52">
        <v>30.090188125504898</v>
      </c>
      <c r="G17" s="52">
        <v>0</v>
      </c>
      <c r="H17" s="52">
        <v>0</v>
      </c>
      <c r="I17" s="52">
        <v>0</v>
      </c>
      <c r="J17" s="52">
        <v>0</v>
      </c>
      <c r="K17" s="52">
        <v>0</v>
      </c>
      <c r="L17" s="52">
        <v>1</v>
      </c>
      <c r="M17" s="52">
        <v>1</v>
      </c>
      <c r="N17" s="52">
        <v>0</v>
      </c>
      <c r="O17" s="52">
        <v>0</v>
      </c>
      <c r="P17" s="52">
        <v>0</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2</v>
      </c>
      <c r="BC17" s="52">
        <v>0</v>
      </c>
      <c r="BD17" s="52">
        <v>0</v>
      </c>
      <c r="BE17" s="52">
        <v>0</v>
      </c>
      <c r="BF17" s="52">
        <v>0</v>
      </c>
      <c r="BG17" s="52">
        <v>0</v>
      </c>
      <c r="BH17" s="52">
        <v>1</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271195</v>
      </c>
      <c r="B18" s="52" t="s">
        <v>468</v>
      </c>
      <c r="C18" s="52" t="s">
        <v>640</v>
      </c>
      <c r="D18" s="52">
        <v>1</v>
      </c>
      <c r="E18" s="52">
        <v>1.9368584156498201</v>
      </c>
      <c r="F18" s="52">
        <v>23.565110723739402</v>
      </c>
      <c r="G18" s="52">
        <v>0</v>
      </c>
      <c r="H18" s="52">
        <v>0</v>
      </c>
      <c r="I18" s="52">
        <v>0</v>
      </c>
      <c r="J18" s="52">
        <v>0</v>
      </c>
      <c r="K18" s="52">
        <v>1</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271217</v>
      </c>
      <c r="B19" s="52" t="s">
        <v>468</v>
      </c>
      <c r="C19" s="52" t="s">
        <v>626</v>
      </c>
      <c r="D19" s="52">
        <v>2</v>
      </c>
      <c r="E19" s="52">
        <v>3.1970331532338001</v>
      </c>
      <c r="F19" s="52">
        <v>38.897236697677897</v>
      </c>
      <c r="G19" s="52">
        <v>1</v>
      </c>
      <c r="H19" s="52">
        <v>0</v>
      </c>
      <c r="I19" s="52">
        <v>0</v>
      </c>
      <c r="J19" s="52">
        <v>1</v>
      </c>
      <c r="K19" s="52">
        <v>0</v>
      </c>
      <c r="L19" s="52">
        <v>0</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1</v>
      </c>
      <c r="AZ19" s="52">
        <v>0</v>
      </c>
      <c r="BA19" s="52">
        <v>0</v>
      </c>
      <c r="BB19" s="52">
        <v>1</v>
      </c>
      <c r="BC19" s="52">
        <v>1</v>
      </c>
      <c r="BD19" s="52">
        <v>0</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271225</v>
      </c>
      <c r="B20" s="52" t="s">
        <v>468</v>
      </c>
      <c r="C20" s="52" t="s">
        <v>627</v>
      </c>
      <c r="D20" s="52">
        <v>4</v>
      </c>
      <c r="E20" s="52">
        <v>6.5913060672972303</v>
      </c>
      <c r="F20" s="52">
        <v>80.194223818783001</v>
      </c>
      <c r="G20" s="52">
        <v>0</v>
      </c>
      <c r="H20" s="52">
        <v>0</v>
      </c>
      <c r="I20" s="52">
        <v>0</v>
      </c>
      <c r="J20" s="52">
        <v>1</v>
      </c>
      <c r="K20" s="52">
        <v>2</v>
      </c>
      <c r="L20" s="52">
        <v>0</v>
      </c>
      <c r="M20" s="52">
        <v>1</v>
      </c>
      <c r="N20" s="52">
        <v>0</v>
      </c>
      <c r="O20" s="52">
        <v>0</v>
      </c>
      <c r="P20" s="52">
        <v>0</v>
      </c>
      <c r="Q20" s="52">
        <v>4</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1</v>
      </c>
      <c r="AY20" s="52">
        <v>1</v>
      </c>
      <c r="AZ20" s="52">
        <v>0</v>
      </c>
      <c r="BA20" s="52">
        <v>0</v>
      </c>
      <c r="BB20" s="52">
        <v>2</v>
      </c>
      <c r="BC20" s="52">
        <v>2</v>
      </c>
      <c r="BD20" s="52">
        <v>0</v>
      </c>
      <c r="BE20" s="52">
        <v>0</v>
      </c>
      <c r="BF20" s="52">
        <v>1</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271233</v>
      </c>
      <c r="B21" s="52" t="s">
        <v>468</v>
      </c>
      <c r="C21" s="52" t="s">
        <v>628</v>
      </c>
      <c r="D21" s="52">
        <v>1</v>
      </c>
      <c r="E21" s="52">
        <v>1.10947155869659</v>
      </c>
      <c r="F21" s="52">
        <v>13.4985706308085</v>
      </c>
      <c r="G21" s="52">
        <v>0</v>
      </c>
      <c r="H21" s="52">
        <v>0</v>
      </c>
      <c r="I21" s="52">
        <v>0</v>
      </c>
      <c r="J21" s="52">
        <v>0</v>
      </c>
      <c r="K21" s="52">
        <v>1</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1</v>
      </c>
      <c r="AS21" s="52">
        <v>0</v>
      </c>
      <c r="AT21" s="52">
        <v>0</v>
      </c>
      <c r="AU21" s="52">
        <v>0</v>
      </c>
      <c r="AV21" s="52">
        <v>0</v>
      </c>
      <c r="AW21" s="52">
        <v>0</v>
      </c>
      <c r="AX21" s="52">
        <v>0</v>
      </c>
      <c r="AY21" s="52">
        <v>0</v>
      </c>
      <c r="AZ21" s="52">
        <v>0</v>
      </c>
      <c r="BA21" s="52">
        <v>0</v>
      </c>
      <c r="BB21" s="52">
        <v>0</v>
      </c>
      <c r="BC21" s="52">
        <v>0</v>
      </c>
      <c r="BD21" s="52">
        <v>0</v>
      </c>
      <c r="BE21" s="52">
        <v>1</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271250</v>
      </c>
      <c r="B22" s="52" t="s">
        <v>468</v>
      </c>
      <c r="C22" s="52" t="s">
        <v>629</v>
      </c>
      <c r="D22" s="52">
        <v>2</v>
      </c>
      <c r="E22" s="52">
        <v>3.5068646876260301</v>
      </c>
      <c r="F22" s="52">
        <v>42.666853699450002</v>
      </c>
      <c r="G22" s="52">
        <v>0</v>
      </c>
      <c r="H22" s="52">
        <v>0</v>
      </c>
      <c r="I22" s="52">
        <v>0</v>
      </c>
      <c r="J22" s="52">
        <v>0</v>
      </c>
      <c r="K22" s="52">
        <v>0</v>
      </c>
      <c r="L22" s="52">
        <v>1</v>
      </c>
      <c r="M22" s="52">
        <v>1</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1</v>
      </c>
      <c r="BB22" s="52">
        <v>1</v>
      </c>
      <c r="BC22" s="52">
        <v>0</v>
      </c>
      <c r="BD22" s="52">
        <v>0</v>
      </c>
      <c r="BE22" s="52">
        <v>1</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271268</v>
      </c>
      <c r="B23" s="52" t="s">
        <v>468</v>
      </c>
      <c r="C23" s="52" t="s">
        <v>630</v>
      </c>
      <c r="D23" s="52">
        <v>2</v>
      </c>
      <c r="E23" s="52">
        <v>2.2134667315950201</v>
      </c>
      <c r="F23" s="52">
        <v>26.930511901072801</v>
      </c>
      <c r="G23" s="52">
        <v>0</v>
      </c>
      <c r="H23" s="52">
        <v>1</v>
      </c>
      <c r="I23" s="52">
        <v>0</v>
      </c>
      <c r="J23" s="52">
        <v>0</v>
      </c>
      <c r="K23" s="52">
        <v>1</v>
      </c>
      <c r="L23" s="52">
        <v>0</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0</v>
      </c>
      <c r="AT23" s="52">
        <v>0</v>
      </c>
      <c r="AU23" s="52">
        <v>0</v>
      </c>
      <c r="AV23" s="52">
        <v>0</v>
      </c>
      <c r="AW23" s="52">
        <v>0</v>
      </c>
      <c r="AX23" s="52">
        <v>0</v>
      </c>
      <c r="AY23" s="52">
        <v>0</v>
      </c>
      <c r="AZ23" s="52">
        <v>0</v>
      </c>
      <c r="BA23" s="52">
        <v>0</v>
      </c>
      <c r="BB23" s="52">
        <v>1</v>
      </c>
      <c r="BC23" s="52">
        <v>0</v>
      </c>
      <c r="BD23" s="52">
        <v>0</v>
      </c>
      <c r="BE23" s="52">
        <v>1</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271403</v>
      </c>
      <c r="B24" s="52" t="s">
        <v>173</v>
      </c>
      <c r="C24" s="52" t="s">
        <v>468</v>
      </c>
      <c r="D24" s="52">
        <v>10</v>
      </c>
      <c r="E24" s="52">
        <v>2.5420066600574498</v>
      </c>
      <c r="F24" s="52">
        <v>30.9277476973656</v>
      </c>
      <c r="G24" s="52">
        <v>0</v>
      </c>
      <c r="H24" s="52">
        <v>0</v>
      </c>
      <c r="I24" s="52">
        <v>2</v>
      </c>
      <c r="J24" s="52">
        <v>2</v>
      </c>
      <c r="K24" s="52">
        <v>1</v>
      </c>
      <c r="L24" s="52">
        <v>1</v>
      </c>
      <c r="M24" s="52">
        <v>1</v>
      </c>
      <c r="N24" s="52">
        <v>3</v>
      </c>
      <c r="O24" s="52">
        <v>0</v>
      </c>
      <c r="P24" s="52">
        <v>6</v>
      </c>
      <c r="Q24" s="52">
        <v>4</v>
      </c>
      <c r="R24" s="52">
        <v>0</v>
      </c>
      <c r="S24" s="52">
        <v>4</v>
      </c>
      <c r="T24" s="52">
        <v>6</v>
      </c>
      <c r="U24" s="52">
        <v>0</v>
      </c>
      <c r="V24" s="52">
        <v>6</v>
      </c>
      <c r="W24" s="52">
        <v>0</v>
      </c>
      <c r="X24" s="52">
        <v>0</v>
      </c>
      <c r="Y24" s="52">
        <v>6</v>
      </c>
      <c r="Z24" s="52">
        <v>0</v>
      </c>
      <c r="AA24" s="52">
        <v>0</v>
      </c>
      <c r="AB24" s="52">
        <v>7</v>
      </c>
      <c r="AC24" s="52">
        <v>2</v>
      </c>
      <c r="AD24" s="52">
        <v>0</v>
      </c>
      <c r="AE24" s="52">
        <v>0</v>
      </c>
      <c r="AF24" s="52">
        <v>0</v>
      </c>
      <c r="AG24" s="52">
        <v>1</v>
      </c>
      <c r="AH24" s="52">
        <v>0</v>
      </c>
      <c r="AI24" s="52">
        <v>6</v>
      </c>
      <c r="AJ24" s="52">
        <v>0</v>
      </c>
      <c r="AK24" s="52">
        <v>0</v>
      </c>
      <c r="AL24" s="52">
        <v>4</v>
      </c>
      <c r="AM24" s="52">
        <v>0</v>
      </c>
      <c r="AN24" s="52">
        <v>0</v>
      </c>
      <c r="AO24" s="52">
        <v>0</v>
      </c>
      <c r="AP24" s="52">
        <v>1</v>
      </c>
      <c r="AQ24" s="52">
        <v>0</v>
      </c>
      <c r="AR24" s="52">
        <v>1</v>
      </c>
      <c r="AS24" s="52">
        <v>1</v>
      </c>
      <c r="AT24" s="52">
        <v>1</v>
      </c>
      <c r="AU24" s="52">
        <v>2</v>
      </c>
      <c r="AV24" s="52">
        <v>0</v>
      </c>
      <c r="AW24" s="52">
        <v>0</v>
      </c>
      <c r="AX24" s="52">
        <v>0</v>
      </c>
      <c r="AY24" s="52">
        <v>0</v>
      </c>
      <c r="AZ24" s="52">
        <v>1</v>
      </c>
      <c r="BA24" s="52">
        <v>1</v>
      </c>
      <c r="BB24" s="52">
        <v>2</v>
      </c>
      <c r="BC24" s="52">
        <v>1</v>
      </c>
      <c r="BD24" s="52">
        <v>1</v>
      </c>
      <c r="BE24" s="52">
        <v>1</v>
      </c>
      <c r="BF24" s="52">
        <v>3</v>
      </c>
      <c r="BG24" s="52">
        <v>1</v>
      </c>
      <c r="BH24" s="52">
        <v>2</v>
      </c>
      <c r="BI24" s="52">
        <v>1</v>
      </c>
      <c r="BJ24" s="52">
        <v>0</v>
      </c>
      <c r="BK24" s="52">
        <v>1</v>
      </c>
      <c r="BL24" s="52">
        <v>7</v>
      </c>
      <c r="BM24" s="52">
        <v>2</v>
      </c>
      <c r="BN24" s="52">
        <v>2</v>
      </c>
      <c r="BO24" s="52">
        <v>0</v>
      </c>
      <c r="BP24" s="52">
        <v>0</v>
      </c>
      <c r="BQ24" s="52">
        <v>0</v>
      </c>
      <c r="BR24" s="52">
        <v>1</v>
      </c>
      <c r="BS24" s="52">
        <v>2</v>
      </c>
      <c r="BT24" s="52">
        <v>8</v>
      </c>
      <c r="BU24" s="52">
        <v>0</v>
      </c>
      <c r="BV24" s="52">
        <v>0</v>
      </c>
    </row>
    <row r="25" spans="1:74" s="52" customFormat="1" x14ac:dyDescent="0.2">
      <c r="A25" s="52">
        <v>271411</v>
      </c>
      <c r="B25" s="52" t="s">
        <v>468</v>
      </c>
      <c r="C25" s="52" t="s">
        <v>632</v>
      </c>
      <c r="D25" s="52">
        <v>3</v>
      </c>
      <c r="E25" s="52">
        <v>4.1628507201731804</v>
      </c>
      <c r="F25" s="52">
        <v>50.648017095440302</v>
      </c>
      <c r="G25" s="52">
        <v>0</v>
      </c>
      <c r="H25" s="52">
        <v>0</v>
      </c>
      <c r="I25" s="52">
        <v>2</v>
      </c>
      <c r="J25" s="52">
        <v>1</v>
      </c>
      <c r="K25" s="52">
        <v>0</v>
      </c>
      <c r="L25" s="52">
        <v>0</v>
      </c>
      <c r="M25" s="52">
        <v>0</v>
      </c>
      <c r="N25" s="52">
        <v>0</v>
      </c>
      <c r="O25" s="52">
        <v>0</v>
      </c>
      <c r="P25" s="52">
        <v>1</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1</v>
      </c>
      <c r="AU25" s="52">
        <v>1</v>
      </c>
      <c r="AV25" s="52">
        <v>0</v>
      </c>
      <c r="AW25" s="52">
        <v>0</v>
      </c>
      <c r="AX25" s="52">
        <v>0</v>
      </c>
      <c r="AY25" s="52">
        <v>0</v>
      </c>
      <c r="AZ25" s="52">
        <v>0</v>
      </c>
      <c r="BA25" s="52">
        <v>0</v>
      </c>
      <c r="BB25" s="52">
        <v>1</v>
      </c>
      <c r="BC25" s="52">
        <v>1</v>
      </c>
      <c r="BD25" s="52">
        <v>0</v>
      </c>
      <c r="BE25" s="52">
        <v>0</v>
      </c>
      <c r="BF25" s="52">
        <v>1</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271420</v>
      </c>
      <c r="B26" s="52" t="s">
        <v>468</v>
      </c>
      <c r="C26" s="52" t="s">
        <v>642</v>
      </c>
      <c r="D26" s="52">
        <v>2</v>
      </c>
      <c r="E26" s="52">
        <v>3.4303552132823398</v>
      </c>
      <c r="F26" s="52">
        <v>41.735988428268399</v>
      </c>
      <c r="G26" s="52">
        <v>0</v>
      </c>
      <c r="H26" s="52">
        <v>0</v>
      </c>
      <c r="I26" s="52">
        <v>0</v>
      </c>
      <c r="J26" s="52">
        <v>1</v>
      </c>
      <c r="K26" s="52">
        <v>0</v>
      </c>
      <c r="L26" s="52">
        <v>0</v>
      </c>
      <c r="M26" s="52">
        <v>0</v>
      </c>
      <c r="N26" s="52">
        <v>1</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0</v>
      </c>
      <c r="AT26" s="52">
        <v>0</v>
      </c>
      <c r="AU26" s="52">
        <v>0</v>
      </c>
      <c r="AV26" s="52">
        <v>0</v>
      </c>
      <c r="AW26" s="52">
        <v>0</v>
      </c>
      <c r="AX26" s="52">
        <v>0</v>
      </c>
      <c r="AY26" s="52">
        <v>0</v>
      </c>
      <c r="AZ26" s="52">
        <v>0</v>
      </c>
      <c r="BA26" s="52">
        <v>1</v>
      </c>
      <c r="BB26" s="52">
        <v>0</v>
      </c>
      <c r="BC26" s="52">
        <v>0</v>
      </c>
      <c r="BD26" s="52">
        <v>0</v>
      </c>
      <c r="BE26" s="52">
        <v>1</v>
      </c>
      <c r="BF26" s="52">
        <v>0</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271454</v>
      </c>
      <c r="B27" s="52" t="s">
        <v>468</v>
      </c>
      <c r="C27" s="52" t="s">
        <v>635</v>
      </c>
      <c r="D27" s="52">
        <v>2</v>
      </c>
      <c r="E27" s="52">
        <v>3.1595077486927501</v>
      </c>
      <c r="F27" s="52">
        <v>38.440677609095196</v>
      </c>
      <c r="G27" s="52">
        <v>0</v>
      </c>
      <c r="H27" s="52">
        <v>0</v>
      </c>
      <c r="I27" s="52">
        <v>0</v>
      </c>
      <c r="J27" s="52">
        <v>0</v>
      </c>
      <c r="K27" s="52">
        <v>1</v>
      </c>
      <c r="L27" s="52">
        <v>0</v>
      </c>
      <c r="M27" s="52">
        <v>1</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1</v>
      </c>
      <c r="AT27" s="52">
        <v>0</v>
      </c>
      <c r="AU27" s="52">
        <v>1</v>
      </c>
      <c r="AV27" s="52">
        <v>0</v>
      </c>
      <c r="AW27" s="52">
        <v>0</v>
      </c>
      <c r="AX27" s="52">
        <v>0</v>
      </c>
      <c r="AY27" s="52">
        <v>0</v>
      </c>
      <c r="AZ27" s="52">
        <v>0</v>
      </c>
      <c r="BA27" s="52">
        <v>0</v>
      </c>
      <c r="BB27" s="52">
        <v>0</v>
      </c>
      <c r="BC27" s="52">
        <v>0</v>
      </c>
      <c r="BD27" s="52">
        <v>1</v>
      </c>
      <c r="BE27" s="52">
        <v>0</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271462</v>
      </c>
      <c r="B28" s="52" t="s">
        <v>468</v>
      </c>
      <c r="C28" s="52" t="s">
        <v>636</v>
      </c>
      <c r="D28" s="52">
        <v>3</v>
      </c>
      <c r="E28" s="52">
        <v>4.0136463977523604</v>
      </c>
      <c r="F28" s="52">
        <v>48.832697839320403</v>
      </c>
      <c r="G28" s="52">
        <v>0</v>
      </c>
      <c r="H28" s="52">
        <v>0</v>
      </c>
      <c r="I28" s="52">
        <v>0</v>
      </c>
      <c r="J28" s="52">
        <v>0</v>
      </c>
      <c r="K28" s="52">
        <v>0</v>
      </c>
      <c r="L28" s="52">
        <v>1</v>
      </c>
      <c r="M28" s="52">
        <v>0</v>
      </c>
      <c r="N28" s="52">
        <v>2</v>
      </c>
      <c r="O28" s="52">
        <v>0</v>
      </c>
      <c r="P28" s="52">
        <v>2</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0</v>
      </c>
      <c r="AU28" s="52">
        <v>0</v>
      </c>
      <c r="AV28" s="52">
        <v>0</v>
      </c>
      <c r="AW28" s="52">
        <v>0</v>
      </c>
      <c r="AX28" s="52">
        <v>0</v>
      </c>
      <c r="AY28" s="52">
        <v>0</v>
      </c>
      <c r="AZ28" s="52">
        <v>1</v>
      </c>
      <c r="BA28" s="52">
        <v>0</v>
      </c>
      <c r="BB28" s="52">
        <v>1</v>
      </c>
      <c r="BC28" s="52">
        <v>0</v>
      </c>
      <c r="BD28" s="52">
        <v>0</v>
      </c>
      <c r="BE28" s="52">
        <v>0</v>
      </c>
      <c r="BF28" s="52">
        <v>1</v>
      </c>
      <c r="BG28" s="52">
        <v>1</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272027</v>
      </c>
      <c r="B29" s="52" t="s">
        <v>253</v>
      </c>
      <c r="C29" s="52" t="s">
        <v>468</v>
      </c>
      <c r="D29" s="52">
        <v>1</v>
      </c>
      <c r="E29" s="52">
        <v>1.1006427753808199</v>
      </c>
      <c r="F29" s="52">
        <v>13.3911537671333</v>
      </c>
      <c r="G29" s="52">
        <v>0</v>
      </c>
      <c r="H29" s="52">
        <v>0</v>
      </c>
      <c r="I29" s="52">
        <v>0</v>
      </c>
      <c r="J29" s="52">
        <v>0</v>
      </c>
      <c r="K29" s="52">
        <v>0</v>
      </c>
      <c r="L29" s="52">
        <v>0</v>
      </c>
      <c r="M29" s="52">
        <v>1</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1</v>
      </c>
      <c r="AQ29" s="52">
        <v>0</v>
      </c>
      <c r="AR29" s="52">
        <v>0</v>
      </c>
      <c r="AS29" s="52">
        <v>0</v>
      </c>
      <c r="AT29" s="52">
        <v>0</v>
      </c>
      <c r="AU29" s="52">
        <v>0</v>
      </c>
      <c r="AV29" s="52">
        <v>0</v>
      </c>
      <c r="AW29" s="52">
        <v>0</v>
      </c>
      <c r="AX29" s="52">
        <v>0</v>
      </c>
      <c r="AY29" s="52">
        <v>0</v>
      </c>
      <c r="AZ29" s="52">
        <v>0</v>
      </c>
      <c r="BA29" s="52">
        <v>0</v>
      </c>
      <c r="BB29" s="52">
        <v>0</v>
      </c>
      <c r="BC29" s="52">
        <v>0</v>
      </c>
      <c r="BD29" s="52">
        <v>0</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272035</v>
      </c>
      <c r="B30" s="52" t="s">
        <v>174</v>
      </c>
      <c r="C30" s="52" t="s">
        <v>468</v>
      </c>
      <c r="D30" s="52">
        <v>3</v>
      </c>
      <c r="E30" s="52">
        <v>1.54935469377004</v>
      </c>
      <c r="F30" s="52">
        <v>18.850482107535498</v>
      </c>
      <c r="G30" s="52">
        <v>0</v>
      </c>
      <c r="H30" s="52">
        <v>0</v>
      </c>
      <c r="I30" s="52">
        <v>0</v>
      </c>
      <c r="J30" s="52">
        <v>0</v>
      </c>
      <c r="K30" s="52">
        <v>0</v>
      </c>
      <c r="L30" s="52">
        <v>2</v>
      </c>
      <c r="M30" s="52">
        <v>1</v>
      </c>
      <c r="N30" s="52">
        <v>0</v>
      </c>
      <c r="O30" s="52">
        <v>0</v>
      </c>
      <c r="P30" s="52">
        <v>1</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1</v>
      </c>
      <c r="AZ30" s="52">
        <v>0</v>
      </c>
      <c r="BA30" s="52">
        <v>0</v>
      </c>
      <c r="BB30" s="52">
        <v>2</v>
      </c>
      <c r="BC30" s="52">
        <v>0</v>
      </c>
      <c r="BD30" s="52">
        <v>0</v>
      </c>
      <c r="BE30" s="52">
        <v>0</v>
      </c>
      <c r="BF30" s="52">
        <v>1</v>
      </c>
      <c r="BG30" s="52">
        <v>0</v>
      </c>
      <c r="BH30" s="52">
        <v>2</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272051</v>
      </c>
      <c r="B31" s="52" t="s">
        <v>176</v>
      </c>
      <c r="C31" s="52" t="s">
        <v>468</v>
      </c>
      <c r="D31" s="52">
        <v>2</v>
      </c>
      <c r="E31" s="52">
        <v>1.0984303430397999</v>
      </c>
      <c r="F31" s="52">
        <v>13.3642358403175</v>
      </c>
      <c r="G31" s="52">
        <v>0</v>
      </c>
      <c r="H31" s="52">
        <v>0</v>
      </c>
      <c r="I31" s="52">
        <v>1</v>
      </c>
      <c r="J31" s="52">
        <v>0</v>
      </c>
      <c r="K31" s="52">
        <v>0</v>
      </c>
      <c r="L31" s="52">
        <v>0</v>
      </c>
      <c r="M31" s="52">
        <v>1</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1</v>
      </c>
      <c r="AQ31" s="52">
        <v>0</v>
      </c>
      <c r="AR31" s="52">
        <v>0</v>
      </c>
      <c r="AS31" s="52">
        <v>0</v>
      </c>
      <c r="AT31" s="52">
        <v>1</v>
      </c>
      <c r="AU31" s="52">
        <v>0</v>
      </c>
      <c r="AV31" s="52">
        <v>0</v>
      </c>
      <c r="AW31" s="52">
        <v>0</v>
      </c>
      <c r="AX31" s="52">
        <v>0</v>
      </c>
      <c r="AY31" s="52">
        <v>0</v>
      </c>
      <c r="AZ31" s="52">
        <v>0</v>
      </c>
      <c r="BA31" s="52">
        <v>0</v>
      </c>
      <c r="BB31" s="52">
        <v>0</v>
      </c>
      <c r="BC31" s="52">
        <v>0</v>
      </c>
      <c r="BD31" s="52">
        <v>0</v>
      </c>
      <c r="BE31" s="52">
        <v>0</v>
      </c>
      <c r="BF31" s="52">
        <v>0</v>
      </c>
      <c r="BG31" s="52">
        <v>0</v>
      </c>
      <c r="BH31" s="52">
        <v>1</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272060</v>
      </c>
      <c r="B32" s="52" t="s">
        <v>262</v>
      </c>
      <c r="C32" s="52" t="s">
        <v>468</v>
      </c>
      <c r="D32" s="52">
        <v>1</v>
      </c>
      <c r="E32" s="52">
        <v>2.8606573790657102</v>
      </c>
      <c r="F32" s="52">
        <v>34.804664778632798</v>
      </c>
      <c r="G32" s="52">
        <v>0</v>
      </c>
      <c r="H32" s="52">
        <v>0</v>
      </c>
      <c r="I32" s="52">
        <v>0</v>
      </c>
      <c r="J32" s="52">
        <v>1</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1</v>
      </c>
      <c r="AU32" s="52">
        <v>0</v>
      </c>
      <c r="AV32" s="52">
        <v>0</v>
      </c>
      <c r="AW32" s="52">
        <v>0</v>
      </c>
      <c r="AX32" s="52">
        <v>0</v>
      </c>
      <c r="AY32" s="52">
        <v>0</v>
      </c>
      <c r="AZ32" s="52">
        <v>0</v>
      </c>
      <c r="BA32" s="52">
        <v>0</v>
      </c>
      <c r="BB32" s="52">
        <v>0</v>
      </c>
      <c r="BC32" s="52">
        <v>0</v>
      </c>
      <c r="BD32" s="52">
        <v>0</v>
      </c>
      <c r="BE32" s="52">
        <v>0</v>
      </c>
      <c r="BF32" s="52">
        <v>0</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272078</v>
      </c>
      <c r="B33" s="52" t="s">
        <v>177</v>
      </c>
      <c r="C33" s="52" t="s">
        <v>468</v>
      </c>
      <c r="D33" s="52">
        <v>3</v>
      </c>
      <c r="E33" s="52">
        <v>1.8045872608169999</v>
      </c>
      <c r="F33" s="52">
        <v>21.955811673273502</v>
      </c>
      <c r="G33" s="52">
        <v>0</v>
      </c>
      <c r="H33" s="52">
        <v>0</v>
      </c>
      <c r="I33" s="52">
        <v>0</v>
      </c>
      <c r="J33" s="52">
        <v>1</v>
      </c>
      <c r="K33" s="52">
        <v>0</v>
      </c>
      <c r="L33" s="52">
        <v>1</v>
      </c>
      <c r="M33" s="52">
        <v>0</v>
      </c>
      <c r="N33" s="52">
        <v>1</v>
      </c>
      <c r="O33" s="52">
        <v>0</v>
      </c>
      <c r="P33" s="52">
        <v>1</v>
      </c>
      <c r="Q33" s="52">
        <v>2</v>
      </c>
      <c r="R33" s="52">
        <v>0</v>
      </c>
      <c r="S33" s="52">
        <v>1</v>
      </c>
      <c r="T33" s="52">
        <v>2</v>
      </c>
      <c r="U33" s="52">
        <v>0</v>
      </c>
      <c r="V33" s="52">
        <v>2</v>
      </c>
      <c r="W33" s="52">
        <v>0</v>
      </c>
      <c r="X33" s="52">
        <v>1</v>
      </c>
      <c r="Y33" s="52">
        <v>1</v>
      </c>
      <c r="Z33" s="52">
        <v>0</v>
      </c>
      <c r="AA33" s="52">
        <v>0</v>
      </c>
      <c r="AB33" s="52">
        <v>2</v>
      </c>
      <c r="AC33" s="52">
        <v>0</v>
      </c>
      <c r="AD33" s="52">
        <v>0</v>
      </c>
      <c r="AE33" s="52">
        <v>0</v>
      </c>
      <c r="AF33" s="52">
        <v>0</v>
      </c>
      <c r="AG33" s="52">
        <v>1</v>
      </c>
      <c r="AH33" s="52">
        <v>0</v>
      </c>
      <c r="AI33" s="52">
        <v>2</v>
      </c>
      <c r="AJ33" s="52">
        <v>0</v>
      </c>
      <c r="AK33" s="52">
        <v>0</v>
      </c>
      <c r="AL33" s="52">
        <v>1</v>
      </c>
      <c r="AM33" s="52">
        <v>0</v>
      </c>
      <c r="AN33" s="52">
        <v>0</v>
      </c>
      <c r="AO33" s="52">
        <v>0</v>
      </c>
      <c r="AP33" s="52">
        <v>0</v>
      </c>
      <c r="AQ33" s="52">
        <v>0</v>
      </c>
      <c r="AR33" s="52">
        <v>0</v>
      </c>
      <c r="AS33" s="52">
        <v>1</v>
      </c>
      <c r="AT33" s="52">
        <v>0</v>
      </c>
      <c r="AU33" s="52">
        <v>0</v>
      </c>
      <c r="AV33" s="52">
        <v>1</v>
      </c>
      <c r="AW33" s="52">
        <v>0</v>
      </c>
      <c r="AX33" s="52">
        <v>0</v>
      </c>
      <c r="AY33" s="52">
        <v>0</v>
      </c>
      <c r="AZ33" s="52">
        <v>0</v>
      </c>
      <c r="BA33" s="52">
        <v>0</v>
      </c>
      <c r="BB33" s="52">
        <v>1</v>
      </c>
      <c r="BC33" s="52">
        <v>0</v>
      </c>
      <c r="BD33" s="52">
        <v>0</v>
      </c>
      <c r="BE33" s="52">
        <v>1</v>
      </c>
      <c r="BF33" s="52">
        <v>0</v>
      </c>
      <c r="BG33" s="52">
        <v>1</v>
      </c>
      <c r="BH33" s="52">
        <v>0</v>
      </c>
      <c r="BI33" s="52">
        <v>1</v>
      </c>
      <c r="BJ33" s="52">
        <v>0</v>
      </c>
      <c r="BK33" s="52">
        <v>0</v>
      </c>
      <c r="BL33" s="52">
        <v>1</v>
      </c>
      <c r="BM33" s="52">
        <v>1</v>
      </c>
      <c r="BN33" s="52">
        <v>0</v>
      </c>
      <c r="BO33" s="52">
        <v>0</v>
      </c>
      <c r="BP33" s="52">
        <v>0</v>
      </c>
      <c r="BQ33" s="52">
        <v>0</v>
      </c>
      <c r="BR33" s="52">
        <v>1</v>
      </c>
      <c r="BS33" s="52">
        <v>0</v>
      </c>
      <c r="BT33" s="52">
        <v>3</v>
      </c>
      <c r="BU33" s="52">
        <v>0</v>
      </c>
      <c r="BV33" s="52">
        <v>0</v>
      </c>
    </row>
    <row r="34" spans="1:74" s="52" customFormat="1" x14ac:dyDescent="0.2">
      <c r="A34" s="52">
        <v>272086</v>
      </c>
      <c r="B34" s="52" t="s">
        <v>178</v>
      </c>
      <c r="C34" s="52" t="s">
        <v>468</v>
      </c>
      <c r="D34" s="52">
        <v>1</v>
      </c>
      <c r="E34" s="52">
        <v>2.4925845609312298</v>
      </c>
      <c r="F34" s="52">
        <v>30.326445491329999</v>
      </c>
      <c r="G34" s="52">
        <v>0</v>
      </c>
      <c r="H34" s="52">
        <v>0</v>
      </c>
      <c r="I34" s="52">
        <v>0</v>
      </c>
      <c r="J34" s="52">
        <v>0</v>
      </c>
      <c r="K34" s="52">
        <v>0</v>
      </c>
      <c r="L34" s="52">
        <v>0</v>
      </c>
      <c r="M34" s="52">
        <v>1</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1</v>
      </c>
      <c r="AR34" s="52">
        <v>0</v>
      </c>
      <c r="AS34" s="52">
        <v>0</v>
      </c>
      <c r="AT34" s="52">
        <v>0</v>
      </c>
      <c r="AU34" s="52">
        <v>0</v>
      </c>
      <c r="AV34" s="52">
        <v>0</v>
      </c>
      <c r="AW34" s="52">
        <v>0</v>
      </c>
      <c r="AX34" s="52">
        <v>0</v>
      </c>
      <c r="AY34" s="52">
        <v>0</v>
      </c>
      <c r="AZ34" s="52">
        <v>0</v>
      </c>
      <c r="BA34" s="52">
        <v>0</v>
      </c>
      <c r="BB34" s="52">
        <v>0</v>
      </c>
      <c r="BC34" s="52">
        <v>0</v>
      </c>
      <c r="BD34" s="52">
        <v>0</v>
      </c>
      <c r="BE34" s="52">
        <v>0</v>
      </c>
      <c r="BF34" s="52">
        <v>0</v>
      </c>
      <c r="BG34" s="52">
        <v>0</v>
      </c>
      <c r="BH34" s="52">
        <v>1</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272108</v>
      </c>
      <c r="B35" s="52" t="s">
        <v>180</v>
      </c>
      <c r="C35" s="52" t="s">
        <v>468</v>
      </c>
      <c r="D35" s="52">
        <v>3</v>
      </c>
      <c r="E35" s="52">
        <v>1.5810693298901199</v>
      </c>
      <c r="F35" s="52">
        <v>19.236343513663101</v>
      </c>
      <c r="G35" s="52">
        <v>0</v>
      </c>
      <c r="H35" s="52">
        <v>0</v>
      </c>
      <c r="I35" s="52">
        <v>0</v>
      </c>
      <c r="J35" s="52">
        <v>1</v>
      </c>
      <c r="K35" s="52">
        <v>2</v>
      </c>
      <c r="L35" s="52">
        <v>0</v>
      </c>
      <c r="M35" s="52">
        <v>0</v>
      </c>
      <c r="N35" s="52">
        <v>0</v>
      </c>
      <c r="O35" s="52">
        <v>0</v>
      </c>
      <c r="P35" s="52">
        <v>1</v>
      </c>
      <c r="Q35" s="52">
        <v>2</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1</v>
      </c>
      <c r="AW35" s="52">
        <v>1</v>
      </c>
      <c r="AX35" s="52">
        <v>0</v>
      </c>
      <c r="AY35" s="52">
        <v>1</v>
      </c>
      <c r="AZ35" s="52">
        <v>0</v>
      </c>
      <c r="BA35" s="52">
        <v>0</v>
      </c>
      <c r="BB35" s="52">
        <v>0</v>
      </c>
      <c r="BC35" s="52">
        <v>0</v>
      </c>
      <c r="BD35" s="52">
        <v>1</v>
      </c>
      <c r="BE35" s="52">
        <v>0</v>
      </c>
      <c r="BF35" s="52">
        <v>0</v>
      </c>
      <c r="BG35" s="52">
        <v>0</v>
      </c>
      <c r="BH35" s="52">
        <v>1</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272116</v>
      </c>
      <c r="B36" s="52" t="s">
        <v>181</v>
      </c>
      <c r="C36" s="52" t="s">
        <v>468</v>
      </c>
      <c r="D36" s="52">
        <v>2</v>
      </c>
      <c r="E36" s="52">
        <v>1.4548734623806101</v>
      </c>
      <c r="F36" s="52">
        <v>17.700960458964101</v>
      </c>
      <c r="G36" s="52">
        <v>0</v>
      </c>
      <c r="H36" s="52">
        <v>0</v>
      </c>
      <c r="I36" s="52">
        <v>1</v>
      </c>
      <c r="J36" s="52">
        <v>0</v>
      </c>
      <c r="K36" s="52">
        <v>0</v>
      </c>
      <c r="L36" s="52">
        <v>1</v>
      </c>
      <c r="M36" s="52">
        <v>0</v>
      </c>
      <c r="N36" s="52">
        <v>0</v>
      </c>
      <c r="O36" s="52">
        <v>0</v>
      </c>
      <c r="P36" s="52">
        <v>0</v>
      </c>
      <c r="Q36" s="52">
        <v>2</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1</v>
      </c>
      <c r="AW36" s="52">
        <v>0</v>
      </c>
      <c r="AX36" s="52">
        <v>0</v>
      </c>
      <c r="AY36" s="52">
        <v>0</v>
      </c>
      <c r="AZ36" s="52">
        <v>0</v>
      </c>
      <c r="BA36" s="52">
        <v>0</v>
      </c>
      <c r="BB36" s="52">
        <v>1</v>
      </c>
      <c r="BC36" s="52">
        <v>1</v>
      </c>
      <c r="BD36" s="52">
        <v>1</v>
      </c>
      <c r="BE36" s="52">
        <v>0</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272124</v>
      </c>
      <c r="B37" s="52" t="s">
        <v>182</v>
      </c>
      <c r="C37" s="52" t="s">
        <v>468</v>
      </c>
      <c r="D37" s="52">
        <v>3</v>
      </c>
      <c r="E37" s="52">
        <v>2.39990400383985</v>
      </c>
      <c r="F37" s="52">
        <v>29.198832046718099</v>
      </c>
      <c r="G37" s="52">
        <v>0</v>
      </c>
      <c r="H37" s="52">
        <v>0</v>
      </c>
      <c r="I37" s="52">
        <v>0</v>
      </c>
      <c r="J37" s="52">
        <v>0</v>
      </c>
      <c r="K37" s="52">
        <v>0</v>
      </c>
      <c r="L37" s="52">
        <v>0</v>
      </c>
      <c r="M37" s="52">
        <v>3</v>
      </c>
      <c r="N37" s="52">
        <v>0</v>
      </c>
      <c r="O37" s="52">
        <v>0</v>
      </c>
      <c r="P37" s="52">
        <v>3</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1</v>
      </c>
      <c r="AU37" s="52">
        <v>0</v>
      </c>
      <c r="AV37" s="52">
        <v>0</v>
      </c>
      <c r="AW37" s="52">
        <v>0</v>
      </c>
      <c r="AX37" s="52">
        <v>0</v>
      </c>
      <c r="AY37" s="52">
        <v>1</v>
      </c>
      <c r="AZ37" s="52">
        <v>0</v>
      </c>
      <c r="BA37" s="52">
        <v>0</v>
      </c>
      <c r="BB37" s="52">
        <v>1</v>
      </c>
      <c r="BC37" s="52">
        <v>1</v>
      </c>
      <c r="BD37" s="52">
        <v>2</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272141</v>
      </c>
      <c r="B38" s="52" t="s">
        <v>272</v>
      </c>
      <c r="C38" s="52" t="s">
        <v>468</v>
      </c>
      <c r="D38" s="52">
        <v>2</v>
      </c>
      <c r="E38" s="52">
        <v>3.9237998077338099</v>
      </c>
      <c r="F38" s="52">
        <v>47.739564327427999</v>
      </c>
      <c r="G38" s="52">
        <v>0</v>
      </c>
      <c r="H38" s="52">
        <v>0</v>
      </c>
      <c r="I38" s="52">
        <v>0</v>
      </c>
      <c r="J38" s="52">
        <v>1</v>
      </c>
      <c r="K38" s="52">
        <v>0</v>
      </c>
      <c r="L38" s="52">
        <v>0</v>
      </c>
      <c r="M38" s="52">
        <v>0</v>
      </c>
      <c r="N38" s="52">
        <v>1</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1</v>
      </c>
      <c r="AS38" s="52">
        <v>0</v>
      </c>
      <c r="AT38" s="52">
        <v>0</v>
      </c>
      <c r="AU38" s="52">
        <v>0</v>
      </c>
      <c r="AV38" s="52">
        <v>0</v>
      </c>
      <c r="AW38" s="52">
        <v>0</v>
      </c>
      <c r="AX38" s="52">
        <v>0</v>
      </c>
      <c r="AY38" s="52">
        <v>0</v>
      </c>
      <c r="AZ38" s="52">
        <v>0</v>
      </c>
      <c r="BA38" s="52">
        <v>1</v>
      </c>
      <c r="BB38" s="52">
        <v>0</v>
      </c>
      <c r="BC38" s="52">
        <v>0</v>
      </c>
      <c r="BD38" s="52">
        <v>0</v>
      </c>
      <c r="BE38" s="52">
        <v>0</v>
      </c>
      <c r="BF38" s="52">
        <v>0</v>
      </c>
      <c r="BG38" s="52">
        <v>1</v>
      </c>
      <c r="BH38" s="52">
        <v>0</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272159</v>
      </c>
      <c r="B39" s="52" t="s">
        <v>184</v>
      </c>
      <c r="C39" s="52" t="s">
        <v>468</v>
      </c>
      <c r="D39" s="52">
        <v>3</v>
      </c>
      <c r="E39" s="52">
        <v>2.7337093702444801</v>
      </c>
      <c r="F39" s="52">
        <v>33.260130671307898</v>
      </c>
      <c r="G39" s="52">
        <v>0</v>
      </c>
      <c r="H39" s="52">
        <v>1</v>
      </c>
      <c r="I39" s="52">
        <v>0</v>
      </c>
      <c r="J39" s="52">
        <v>0</v>
      </c>
      <c r="K39" s="52">
        <v>0</v>
      </c>
      <c r="L39" s="52">
        <v>1</v>
      </c>
      <c r="M39" s="52">
        <v>1</v>
      </c>
      <c r="N39" s="52">
        <v>0</v>
      </c>
      <c r="O39" s="52">
        <v>0</v>
      </c>
      <c r="P39" s="52">
        <v>2</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1</v>
      </c>
      <c r="AQ39" s="52">
        <v>0</v>
      </c>
      <c r="AR39" s="52">
        <v>0</v>
      </c>
      <c r="AS39" s="52">
        <v>0</v>
      </c>
      <c r="AT39" s="52">
        <v>0</v>
      </c>
      <c r="AU39" s="52">
        <v>0</v>
      </c>
      <c r="AV39" s="52">
        <v>0</v>
      </c>
      <c r="AW39" s="52">
        <v>0</v>
      </c>
      <c r="AX39" s="52">
        <v>0</v>
      </c>
      <c r="AY39" s="52">
        <v>0</v>
      </c>
      <c r="AZ39" s="52">
        <v>0</v>
      </c>
      <c r="BA39" s="52">
        <v>2</v>
      </c>
      <c r="BB39" s="52">
        <v>0</v>
      </c>
      <c r="BC39" s="52">
        <v>0</v>
      </c>
      <c r="BD39" s="52">
        <v>1</v>
      </c>
      <c r="BE39" s="52">
        <v>1</v>
      </c>
      <c r="BF39" s="52">
        <v>0</v>
      </c>
      <c r="BG39" s="52">
        <v>0</v>
      </c>
      <c r="BH39" s="52">
        <v>1</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272167</v>
      </c>
      <c r="B40" s="52" t="s">
        <v>185</v>
      </c>
      <c r="C40" s="52" t="s">
        <v>468</v>
      </c>
      <c r="D40" s="52">
        <v>1</v>
      </c>
      <c r="E40" s="52">
        <v>2.1114419036760199</v>
      </c>
      <c r="F40" s="52">
        <v>25.6892098280582</v>
      </c>
      <c r="G40" s="52">
        <v>0</v>
      </c>
      <c r="H40" s="52">
        <v>0</v>
      </c>
      <c r="I40" s="52">
        <v>1</v>
      </c>
      <c r="J40" s="52">
        <v>0</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1</v>
      </c>
      <c r="AT40" s="52">
        <v>0</v>
      </c>
      <c r="AU40" s="52">
        <v>0</v>
      </c>
      <c r="AV40" s="52">
        <v>0</v>
      </c>
      <c r="AW40" s="52">
        <v>0</v>
      </c>
      <c r="AX40" s="52">
        <v>0</v>
      </c>
      <c r="AY40" s="52">
        <v>0</v>
      </c>
      <c r="AZ40" s="52">
        <v>0</v>
      </c>
      <c r="BA40" s="52">
        <v>0</v>
      </c>
      <c r="BB40" s="52">
        <v>0</v>
      </c>
      <c r="BC40" s="52">
        <v>0</v>
      </c>
      <c r="BD40" s="52">
        <v>0</v>
      </c>
      <c r="BE40" s="52">
        <v>0</v>
      </c>
      <c r="BF40" s="52">
        <v>1</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272191</v>
      </c>
      <c r="B41" s="52" t="s">
        <v>278</v>
      </c>
      <c r="C41" s="52" t="s">
        <v>468</v>
      </c>
      <c r="D41" s="52">
        <v>1</v>
      </c>
      <c r="E41" s="52">
        <v>1.1269891358247299</v>
      </c>
      <c r="F41" s="52">
        <v>13.7117011525342</v>
      </c>
      <c r="G41" s="52">
        <v>0</v>
      </c>
      <c r="H41" s="52">
        <v>1</v>
      </c>
      <c r="I41" s="52">
        <v>0</v>
      </c>
      <c r="J41" s="52">
        <v>0</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1</v>
      </c>
      <c r="AT41" s="52">
        <v>0</v>
      </c>
      <c r="AU41" s="52">
        <v>0</v>
      </c>
      <c r="AV41" s="52">
        <v>0</v>
      </c>
      <c r="AW41" s="52">
        <v>0</v>
      </c>
      <c r="AX41" s="52">
        <v>0</v>
      </c>
      <c r="AY41" s="52">
        <v>0</v>
      </c>
      <c r="AZ41" s="52">
        <v>0</v>
      </c>
      <c r="BA41" s="52">
        <v>0</v>
      </c>
      <c r="BB41" s="52">
        <v>0</v>
      </c>
      <c r="BC41" s="52">
        <v>0</v>
      </c>
      <c r="BD41" s="52">
        <v>1</v>
      </c>
      <c r="BE41" s="52">
        <v>0</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272205</v>
      </c>
      <c r="B42" s="52" t="s">
        <v>188</v>
      </c>
      <c r="C42" s="52" t="s">
        <v>468</v>
      </c>
      <c r="D42" s="52">
        <v>1</v>
      </c>
      <c r="E42" s="52">
        <v>1.5015015015015001</v>
      </c>
      <c r="F42" s="52">
        <v>18.268268268268301</v>
      </c>
      <c r="G42" s="52">
        <v>0</v>
      </c>
      <c r="H42" s="52">
        <v>0</v>
      </c>
      <c r="I42" s="52">
        <v>0</v>
      </c>
      <c r="J42" s="52">
        <v>0</v>
      </c>
      <c r="K42" s="52">
        <v>0</v>
      </c>
      <c r="L42" s="52">
        <v>0</v>
      </c>
      <c r="M42" s="52">
        <v>1</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1</v>
      </c>
      <c r="AT42" s="52">
        <v>0</v>
      </c>
      <c r="AU42" s="52">
        <v>0</v>
      </c>
      <c r="AV42" s="52">
        <v>0</v>
      </c>
      <c r="AW42" s="52">
        <v>0</v>
      </c>
      <c r="AX42" s="52">
        <v>0</v>
      </c>
      <c r="AY42" s="52">
        <v>0</v>
      </c>
      <c r="AZ42" s="52">
        <v>0</v>
      </c>
      <c r="BA42" s="52">
        <v>0</v>
      </c>
      <c r="BB42" s="52">
        <v>0</v>
      </c>
      <c r="BC42" s="52">
        <v>0</v>
      </c>
      <c r="BD42" s="52">
        <v>0</v>
      </c>
      <c r="BE42" s="52">
        <v>0</v>
      </c>
      <c r="BF42" s="52">
        <v>0</v>
      </c>
      <c r="BG42" s="52">
        <v>1</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272230</v>
      </c>
      <c r="B43" s="52" t="s">
        <v>171</v>
      </c>
      <c r="C43" s="52" t="s">
        <v>468</v>
      </c>
      <c r="D43" s="52">
        <v>1</v>
      </c>
      <c r="E43" s="52">
        <v>1.72312782162181</v>
      </c>
      <c r="F43" s="52">
        <v>20.964721829731999</v>
      </c>
      <c r="G43" s="52">
        <v>0</v>
      </c>
      <c r="H43" s="52">
        <v>0</v>
      </c>
      <c r="I43" s="52">
        <v>0</v>
      </c>
      <c r="J43" s="52">
        <v>0</v>
      </c>
      <c r="K43" s="52">
        <v>0</v>
      </c>
      <c r="L43" s="52">
        <v>0</v>
      </c>
      <c r="M43" s="52">
        <v>1</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0</v>
      </c>
      <c r="BB43" s="52">
        <v>1</v>
      </c>
      <c r="BC43" s="52">
        <v>1</v>
      </c>
      <c r="BD43" s="52">
        <v>0</v>
      </c>
      <c r="BE43" s="52">
        <v>0</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272256</v>
      </c>
      <c r="B44" s="52" t="s">
        <v>191</v>
      </c>
      <c r="C44" s="52" t="s">
        <v>468</v>
      </c>
      <c r="D44" s="52">
        <v>1</v>
      </c>
      <c r="E44" s="52">
        <v>3.6852773171181101</v>
      </c>
      <c r="F44" s="52">
        <v>44.837540691603699</v>
      </c>
      <c r="G44" s="52">
        <v>0</v>
      </c>
      <c r="H44" s="52">
        <v>0</v>
      </c>
      <c r="I44" s="52">
        <v>0</v>
      </c>
      <c r="J44" s="52">
        <v>0</v>
      </c>
      <c r="K44" s="52">
        <v>0</v>
      </c>
      <c r="L44" s="52">
        <v>1</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1</v>
      </c>
      <c r="AU44" s="52">
        <v>0</v>
      </c>
      <c r="AV44" s="52">
        <v>0</v>
      </c>
      <c r="AW44" s="52">
        <v>0</v>
      </c>
      <c r="AX44" s="52">
        <v>0</v>
      </c>
      <c r="AY44" s="52">
        <v>0</v>
      </c>
      <c r="AZ44" s="52">
        <v>0</v>
      </c>
      <c r="BA44" s="52">
        <v>0</v>
      </c>
      <c r="BB44" s="52">
        <v>0</v>
      </c>
      <c r="BC44" s="52">
        <v>0</v>
      </c>
      <c r="BD44" s="52">
        <v>0</v>
      </c>
      <c r="BE44" s="52">
        <v>0</v>
      </c>
      <c r="BF44" s="52">
        <v>0</v>
      </c>
      <c r="BG44" s="52">
        <v>0</v>
      </c>
      <c r="BH44" s="52">
        <v>0</v>
      </c>
      <c r="BI44" s="52">
        <v>1</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272264</v>
      </c>
      <c r="B45" s="52" t="s">
        <v>192</v>
      </c>
      <c r="C45" s="52" t="s">
        <v>468</v>
      </c>
      <c r="D45" s="52">
        <v>1</v>
      </c>
      <c r="E45" s="52">
        <v>3.3176298852100099</v>
      </c>
      <c r="F45" s="52">
        <v>40.3644969367217</v>
      </c>
      <c r="G45" s="52">
        <v>0</v>
      </c>
      <c r="H45" s="52">
        <v>0</v>
      </c>
      <c r="I45" s="52">
        <v>0</v>
      </c>
      <c r="J45" s="52">
        <v>1</v>
      </c>
      <c r="K45" s="52">
        <v>0</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0</v>
      </c>
      <c r="BB45" s="52">
        <v>1</v>
      </c>
      <c r="BC45" s="52">
        <v>0</v>
      </c>
      <c r="BD45" s="52">
        <v>0</v>
      </c>
      <c r="BE45" s="52">
        <v>0</v>
      </c>
      <c r="BF45" s="52">
        <v>0</v>
      </c>
      <c r="BG45" s="52">
        <v>0</v>
      </c>
      <c r="BH45" s="52">
        <v>0</v>
      </c>
      <c r="BI45" s="52">
        <v>1</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272272</v>
      </c>
      <c r="B46" s="52" t="s">
        <v>193</v>
      </c>
      <c r="C46" s="52" t="s">
        <v>468</v>
      </c>
      <c r="D46" s="52">
        <v>3</v>
      </c>
      <c r="E46" s="52">
        <v>1.28530298875788</v>
      </c>
      <c r="F46" s="52">
        <v>15.6378530298876</v>
      </c>
      <c r="G46" s="52">
        <v>0</v>
      </c>
      <c r="H46" s="52">
        <v>1</v>
      </c>
      <c r="I46" s="52">
        <v>0</v>
      </c>
      <c r="J46" s="52">
        <v>1</v>
      </c>
      <c r="K46" s="52">
        <v>1</v>
      </c>
      <c r="L46" s="52">
        <v>0</v>
      </c>
      <c r="M46" s="52">
        <v>0</v>
      </c>
      <c r="N46" s="52">
        <v>0</v>
      </c>
      <c r="O46" s="52">
        <v>0</v>
      </c>
      <c r="P46" s="52">
        <v>3</v>
      </c>
      <c r="Q46" s="52">
        <v>0</v>
      </c>
      <c r="R46" s="52">
        <v>0</v>
      </c>
      <c r="S46" s="52">
        <v>2</v>
      </c>
      <c r="T46" s="52">
        <v>1</v>
      </c>
      <c r="U46" s="52">
        <v>0</v>
      </c>
      <c r="V46" s="52">
        <v>1</v>
      </c>
      <c r="W46" s="52">
        <v>0</v>
      </c>
      <c r="X46" s="52">
        <v>0</v>
      </c>
      <c r="Y46" s="52">
        <v>0</v>
      </c>
      <c r="Z46" s="52">
        <v>1</v>
      </c>
      <c r="AA46" s="52">
        <v>0</v>
      </c>
      <c r="AB46" s="52">
        <v>2</v>
      </c>
      <c r="AC46" s="52">
        <v>0</v>
      </c>
      <c r="AD46" s="52">
        <v>0</v>
      </c>
      <c r="AE46" s="52">
        <v>0</v>
      </c>
      <c r="AF46" s="52">
        <v>0</v>
      </c>
      <c r="AG46" s="52">
        <v>1</v>
      </c>
      <c r="AH46" s="52">
        <v>0</v>
      </c>
      <c r="AI46" s="52">
        <v>1</v>
      </c>
      <c r="AJ46" s="52">
        <v>0</v>
      </c>
      <c r="AK46" s="52">
        <v>0</v>
      </c>
      <c r="AL46" s="52">
        <v>1</v>
      </c>
      <c r="AM46" s="52">
        <v>1</v>
      </c>
      <c r="AN46" s="52">
        <v>0</v>
      </c>
      <c r="AO46" s="52">
        <v>0</v>
      </c>
      <c r="AP46" s="52">
        <v>1</v>
      </c>
      <c r="AQ46" s="52">
        <v>0</v>
      </c>
      <c r="AR46" s="52">
        <v>1</v>
      </c>
      <c r="AS46" s="52">
        <v>1</v>
      </c>
      <c r="AT46" s="52">
        <v>0</v>
      </c>
      <c r="AU46" s="52">
        <v>0</v>
      </c>
      <c r="AV46" s="52">
        <v>0</v>
      </c>
      <c r="AW46" s="52">
        <v>0</v>
      </c>
      <c r="AX46" s="52">
        <v>0</v>
      </c>
      <c r="AY46" s="52">
        <v>0</v>
      </c>
      <c r="AZ46" s="52">
        <v>0</v>
      </c>
      <c r="BA46" s="52">
        <v>0</v>
      </c>
      <c r="BB46" s="52">
        <v>0</v>
      </c>
      <c r="BC46" s="52">
        <v>0</v>
      </c>
      <c r="BD46" s="52">
        <v>0</v>
      </c>
      <c r="BE46" s="52">
        <v>0</v>
      </c>
      <c r="BF46" s="52">
        <v>2</v>
      </c>
      <c r="BG46" s="52">
        <v>1</v>
      </c>
      <c r="BH46" s="52">
        <v>0</v>
      </c>
      <c r="BI46" s="52">
        <v>0</v>
      </c>
      <c r="BJ46" s="52">
        <v>0</v>
      </c>
      <c r="BK46" s="52">
        <v>2</v>
      </c>
      <c r="BL46" s="52">
        <v>3</v>
      </c>
      <c r="BM46" s="52">
        <v>1</v>
      </c>
      <c r="BN46" s="52">
        <v>0</v>
      </c>
      <c r="BO46" s="52">
        <v>0</v>
      </c>
      <c r="BP46" s="52">
        <v>0</v>
      </c>
      <c r="BQ46" s="52">
        <v>0</v>
      </c>
      <c r="BR46" s="52">
        <v>0</v>
      </c>
      <c r="BS46" s="52">
        <v>1</v>
      </c>
      <c r="BT46" s="52">
        <v>2</v>
      </c>
      <c r="BU46" s="52">
        <v>0</v>
      </c>
      <c r="BV46" s="52">
        <v>0</v>
      </c>
    </row>
    <row r="47" spans="1:74" s="52" customFormat="1" x14ac:dyDescent="0.2">
      <c r="A47" s="52">
        <v>273210</v>
      </c>
      <c r="B47" s="52" t="s">
        <v>647</v>
      </c>
      <c r="C47" s="52" t="s">
        <v>468</v>
      </c>
      <c r="D47" s="52">
        <v>1</v>
      </c>
      <c r="E47" s="52">
        <v>11.299435028248601</v>
      </c>
      <c r="F47" s="52">
        <v>137.47645951035801</v>
      </c>
      <c r="G47" s="52">
        <v>0</v>
      </c>
      <c r="H47" s="52">
        <v>0</v>
      </c>
      <c r="I47" s="52">
        <v>0</v>
      </c>
      <c r="J47" s="52">
        <v>0</v>
      </c>
      <c r="K47" s="52">
        <v>0</v>
      </c>
      <c r="L47" s="52">
        <v>0</v>
      </c>
      <c r="M47" s="52">
        <v>0</v>
      </c>
      <c r="N47" s="52">
        <v>1</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1</v>
      </c>
      <c r="AU47" s="52">
        <v>0</v>
      </c>
      <c r="AV47" s="52">
        <v>0</v>
      </c>
      <c r="AW47" s="52">
        <v>0</v>
      </c>
      <c r="AX47" s="52">
        <v>0</v>
      </c>
      <c r="AY47" s="52">
        <v>0</v>
      </c>
      <c r="AZ47" s="52">
        <v>0</v>
      </c>
      <c r="BA47" s="52">
        <v>0</v>
      </c>
      <c r="BB47" s="52">
        <v>0</v>
      </c>
      <c r="BC47" s="52">
        <v>1</v>
      </c>
      <c r="BD47" s="52">
        <v>0</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row r="49" s="52" customFormat="1" x14ac:dyDescent="0.2"/>
    <row r="50" s="52" customFormat="1" x14ac:dyDescent="0.2"/>
    <row r="85" spans="1:75" x14ac:dyDescent="0.2">
      <c r="B85" s="52">
        <v>271004</v>
      </c>
      <c r="C85" t="s">
        <v>397</v>
      </c>
      <c r="D85">
        <f>IFERROR(VLOOKUP($B85,$A$8:$BW$70,D$88,FALSE),0)</f>
        <v>26</v>
      </c>
      <c r="E85">
        <f t="shared" ref="E85:BP85" si="0">IFERROR(VLOOKUP($B85,$A$8:$BW$70,E88,FALSE),0)</f>
        <v>1.95880335196457</v>
      </c>
      <c r="F85">
        <f t="shared" si="0"/>
        <v>23.8321074489022</v>
      </c>
      <c r="G85">
        <f t="shared" si="0"/>
        <v>1</v>
      </c>
      <c r="H85">
        <f t="shared" si="0"/>
        <v>2</v>
      </c>
      <c r="I85">
        <f t="shared" si="0"/>
        <v>0</v>
      </c>
      <c r="J85">
        <f t="shared" si="0"/>
        <v>5</v>
      </c>
      <c r="K85">
        <f t="shared" si="0"/>
        <v>9</v>
      </c>
      <c r="L85">
        <f t="shared" si="0"/>
        <v>3</v>
      </c>
      <c r="M85">
        <f t="shared" si="0"/>
        <v>6</v>
      </c>
      <c r="N85">
        <f t="shared" si="0"/>
        <v>0</v>
      </c>
      <c r="O85">
        <f t="shared" si="0"/>
        <v>0</v>
      </c>
      <c r="P85">
        <f t="shared" si="0"/>
        <v>10</v>
      </c>
      <c r="Q85">
        <f t="shared" si="0"/>
        <v>16</v>
      </c>
      <c r="R85">
        <f t="shared" si="0"/>
        <v>0</v>
      </c>
      <c r="S85">
        <f t="shared" si="0"/>
        <v>11</v>
      </c>
      <c r="T85">
        <f t="shared" si="0"/>
        <v>14</v>
      </c>
      <c r="U85">
        <f t="shared" si="0"/>
        <v>2</v>
      </c>
      <c r="V85">
        <f t="shared" si="0"/>
        <v>12</v>
      </c>
      <c r="W85">
        <f t="shared" si="0"/>
        <v>0</v>
      </c>
      <c r="X85">
        <f t="shared" si="0"/>
        <v>2</v>
      </c>
      <c r="Y85">
        <f t="shared" si="0"/>
        <v>10</v>
      </c>
      <c r="Z85">
        <f t="shared" si="0"/>
        <v>0</v>
      </c>
      <c r="AA85">
        <f t="shared" si="0"/>
        <v>1</v>
      </c>
      <c r="AB85">
        <f t="shared" si="0"/>
        <v>18</v>
      </c>
      <c r="AC85">
        <f t="shared" si="0"/>
        <v>1</v>
      </c>
      <c r="AD85">
        <f t="shared" si="0"/>
        <v>1</v>
      </c>
      <c r="AE85">
        <f t="shared" si="0"/>
        <v>2</v>
      </c>
      <c r="AF85">
        <f t="shared" si="0"/>
        <v>0</v>
      </c>
      <c r="AG85">
        <f t="shared" si="0"/>
        <v>4</v>
      </c>
      <c r="AH85">
        <f t="shared" si="0"/>
        <v>0</v>
      </c>
      <c r="AI85">
        <f t="shared" si="0"/>
        <v>14</v>
      </c>
      <c r="AJ85">
        <f t="shared" si="0"/>
        <v>0</v>
      </c>
      <c r="AK85">
        <f t="shared" si="0"/>
        <v>4</v>
      </c>
      <c r="AL85">
        <f t="shared" si="0"/>
        <v>5</v>
      </c>
      <c r="AM85">
        <f t="shared" si="0"/>
        <v>2</v>
      </c>
      <c r="AN85">
        <f t="shared" si="0"/>
        <v>1</v>
      </c>
      <c r="AO85">
        <f t="shared" si="0"/>
        <v>0</v>
      </c>
      <c r="AP85">
        <f t="shared" si="0"/>
        <v>5</v>
      </c>
      <c r="AQ85">
        <f t="shared" si="0"/>
        <v>2</v>
      </c>
      <c r="AR85">
        <f t="shared" si="0"/>
        <v>1</v>
      </c>
      <c r="AS85">
        <f t="shared" si="0"/>
        <v>1</v>
      </c>
      <c r="AT85">
        <f t="shared" si="0"/>
        <v>0</v>
      </c>
      <c r="AU85">
        <f t="shared" si="0"/>
        <v>0</v>
      </c>
      <c r="AV85">
        <f t="shared" si="0"/>
        <v>0</v>
      </c>
      <c r="AW85">
        <f t="shared" si="0"/>
        <v>2</v>
      </c>
      <c r="AX85">
        <f t="shared" si="0"/>
        <v>1</v>
      </c>
      <c r="AY85">
        <f t="shared" si="0"/>
        <v>2</v>
      </c>
      <c r="AZ85">
        <f t="shared" si="0"/>
        <v>0</v>
      </c>
      <c r="BA85">
        <f t="shared" si="0"/>
        <v>1</v>
      </c>
      <c r="BB85">
        <f t="shared" si="0"/>
        <v>11</v>
      </c>
      <c r="BC85">
        <f t="shared" si="0"/>
        <v>6</v>
      </c>
      <c r="BD85">
        <f t="shared" si="0"/>
        <v>2</v>
      </c>
      <c r="BE85">
        <f t="shared" si="0"/>
        <v>5</v>
      </c>
      <c r="BF85">
        <f t="shared" si="0"/>
        <v>3</v>
      </c>
      <c r="BG85">
        <f t="shared" si="0"/>
        <v>6</v>
      </c>
      <c r="BH85">
        <f t="shared" si="0"/>
        <v>3</v>
      </c>
      <c r="BI85">
        <f t="shared" si="0"/>
        <v>1</v>
      </c>
      <c r="BJ85">
        <f t="shared" si="0"/>
        <v>0</v>
      </c>
      <c r="BK85">
        <f t="shared" si="0"/>
        <v>3</v>
      </c>
      <c r="BL85">
        <f t="shared" si="0"/>
        <v>15</v>
      </c>
      <c r="BM85">
        <f t="shared" si="0"/>
        <v>14</v>
      </c>
      <c r="BN85">
        <f t="shared" si="0"/>
        <v>2</v>
      </c>
      <c r="BO85">
        <f t="shared" si="0"/>
        <v>1</v>
      </c>
      <c r="BP85">
        <f t="shared" si="0"/>
        <v>1</v>
      </c>
      <c r="BQ85">
        <f t="shared" ref="BQ85:BW85" si="1">IFERROR(VLOOKUP($B85,$A$8:$BW$70,BQ88,FALSE),0)</f>
        <v>2</v>
      </c>
      <c r="BR85">
        <f t="shared" si="1"/>
        <v>1</v>
      </c>
      <c r="BS85">
        <f t="shared" si="1"/>
        <v>2</v>
      </c>
      <c r="BT85">
        <f t="shared" si="1"/>
        <v>21</v>
      </c>
      <c r="BU85">
        <f t="shared" si="1"/>
        <v>3</v>
      </c>
      <c r="BV85">
        <f t="shared" si="1"/>
        <v>0</v>
      </c>
      <c r="BW85">
        <f t="shared" si="1"/>
        <v>0</v>
      </c>
    </row>
    <row r="86" spans="1:75" x14ac:dyDescent="0.2">
      <c r="B86" s="52">
        <v>271403</v>
      </c>
      <c r="C86" t="s">
        <v>398</v>
      </c>
      <c r="D86">
        <f>IFERROR(VLOOKUP($B86,$A$8:$BW$70,D$88,FALSE),0)</f>
        <v>10</v>
      </c>
      <c r="E86">
        <f t="shared" ref="E86:BP86" si="2">IFERROR(VLOOKUP($B86,$A$8:$BW$70,E$88,FALSE),0)</f>
        <v>2.5420066600574498</v>
      </c>
      <c r="F86">
        <f t="shared" si="2"/>
        <v>30.9277476973656</v>
      </c>
      <c r="G86">
        <f t="shared" si="2"/>
        <v>0</v>
      </c>
      <c r="H86">
        <f t="shared" si="2"/>
        <v>0</v>
      </c>
      <c r="I86">
        <f t="shared" si="2"/>
        <v>2</v>
      </c>
      <c r="J86">
        <f t="shared" si="2"/>
        <v>2</v>
      </c>
      <c r="K86">
        <f t="shared" si="2"/>
        <v>1</v>
      </c>
      <c r="L86">
        <f t="shared" si="2"/>
        <v>1</v>
      </c>
      <c r="M86">
        <f t="shared" si="2"/>
        <v>1</v>
      </c>
      <c r="N86">
        <f t="shared" si="2"/>
        <v>3</v>
      </c>
      <c r="O86">
        <f t="shared" si="2"/>
        <v>0</v>
      </c>
      <c r="P86">
        <f t="shared" si="2"/>
        <v>6</v>
      </c>
      <c r="Q86">
        <f t="shared" si="2"/>
        <v>4</v>
      </c>
      <c r="R86">
        <f t="shared" si="2"/>
        <v>0</v>
      </c>
      <c r="S86">
        <f t="shared" si="2"/>
        <v>4</v>
      </c>
      <c r="T86">
        <f t="shared" si="2"/>
        <v>6</v>
      </c>
      <c r="U86">
        <f t="shared" si="2"/>
        <v>0</v>
      </c>
      <c r="V86">
        <f t="shared" si="2"/>
        <v>6</v>
      </c>
      <c r="W86">
        <f t="shared" si="2"/>
        <v>0</v>
      </c>
      <c r="X86">
        <f t="shared" si="2"/>
        <v>0</v>
      </c>
      <c r="Y86">
        <f t="shared" si="2"/>
        <v>6</v>
      </c>
      <c r="Z86">
        <f t="shared" si="2"/>
        <v>0</v>
      </c>
      <c r="AA86">
        <f t="shared" si="2"/>
        <v>0</v>
      </c>
      <c r="AB86">
        <f t="shared" si="2"/>
        <v>7</v>
      </c>
      <c r="AC86">
        <f t="shared" si="2"/>
        <v>2</v>
      </c>
      <c r="AD86">
        <f t="shared" si="2"/>
        <v>0</v>
      </c>
      <c r="AE86">
        <f t="shared" si="2"/>
        <v>0</v>
      </c>
      <c r="AF86">
        <f t="shared" si="2"/>
        <v>0</v>
      </c>
      <c r="AG86">
        <f t="shared" si="2"/>
        <v>1</v>
      </c>
      <c r="AH86">
        <f t="shared" si="2"/>
        <v>0</v>
      </c>
      <c r="AI86">
        <f t="shared" si="2"/>
        <v>6</v>
      </c>
      <c r="AJ86">
        <f t="shared" si="2"/>
        <v>0</v>
      </c>
      <c r="AK86">
        <f t="shared" si="2"/>
        <v>0</v>
      </c>
      <c r="AL86">
        <f t="shared" si="2"/>
        <v>4</v>
      </c>
      <c r="AM86">
        <f t="shared" si="2"/>
        <v>0</v>
      </c>
      <c r="AN86">
        <f t="shared" si="2"/>
        <v>0</v>
      </c>
      <c r="AO86">
        <f t="shared" si="2"/>
        <v>0</v>
      </c>
      <c r="AP86">
        <f t="shared" si="2"/>
        <v>1</v>
      </c>
      <c r="AQ86">
        <f t="shared" si="2"/>
        <v>0</v>
      </c>
      <c r="AR86">
        <f t="shared" si="2"/>
        <v>1</v>
      </c>
      <c r="AS86">
        <f t="shared" si="2"/>
        <v>1</v>
      </c>
      <c r="AT86">
        <f t="shared" si="2"/>
        <v>1</v>
      </c>
      <c r="AU86">
        <f t="shared" si="2"/>
        <v>2</v>
      </c>
      <c r="AV86">
        <f t="shared" si="2"/>
        <v>0</v>
      </c>
      <c r="AW86">
        <f t="shared" si="2"/>
        <v>0</v>
      </c>
      <c r="AX86">
        <f t="shared" si="2"/>
        <v>0</v>
      </c>
      <c r="AY86">
        <f t="shared" si="2"/>
        <v>0</v>
      </c>
      <c r="AZ86">
        <f t="shared" si="2"/>
        <v>1</v>
      </c>
      <c r="BA86">
        <f t="shared" si="2"/>
        <v>1</v>
      </c>
      <c r="BB86">
        <f t="shared" si="2"/>
        <v>2</v>
      </c>
      <c r="BC86">
        <f t="shared" si="2"/>
        <v>1</v>
      </c>
      <c r="BD86">
        <f t="shared" si="2"/>
        <v>1</v>
      </c>
      <c r="BE86">
        <f t="shared" si="2"/>
        <v>1</v>
      </c>
      <c r="BF86">
        <f t="shared" si="2"/>
        <v>3</v>
      </c>
      <c r="BG86">
        <f t="shared" si="2"/>
        <v>1</v>
      </c>
      <c r="BH86">
        <f t="shared" si="2"/>
        <v>2</v>
      </c>
      <c r="BI86">
        <f t="shared" si="2"/>
        <v>1</v>
      </c>
      <c r="BJ86">
        <f t="shared" si="2"/>
        <v>0</v>
      </c>
      <c r="BK86">
        <f t="shared" si="2"/>
        <v>1</v>
      </c>
      <c r="BL86">
        <f t="shared" si="2"/>
        <v>7</v>
      </c>
      <c r="BM86">
        <f t="shared" si="2"/>
        <v>2</v>
      </c>
      <c r="BN86">
        <f t="shared" si="2"/>
        <v>2</v>
      </c>
      <c r="BO86">
        <f t="shared" si="2"/>
        <v>0</v>
      </c>
      <c r="BP86">
        <f t="shared" si="2"/>
        <v>0</v>
      </c>
      <c r="BQ86">
        <f t="shared" ref="BQ86:BW86" si="3">IFERROR(VLOOKUP($B86,$A$8:$BW$70,BQ$88,FALSE),0)</f>
        <v>0</v>
      </c>
      <c r="BR86">
        <f t="shared" si="3"/>
        <v>1</v>
      </c>
      <c r="BS86">
        <f t="shared" si="3"/>
        <v>2</v>
      </c>
      <c r="BT86">
        <f t="shared" si="3"/>
        <v>8</v>
      </c>
      <c r="BU86">
        <f t="shared" si="3"/>
        <v>0</v>
      </c>
      <c r="BV86">
        <f t="shared" si="3"/>
        <v>0</v>
      </c>
      <c r="BW86">
        <f t="shared" si="3"/>
        <v>0</v>
      </c>
    </row>
    <row r="87" spans="1:75" x14ac:dyDescent="0.2">
      <c r="C87" t="s">
        <v>399</v>
      </c>
      <c r="D87">
        <f>SUM(D8:D83)</f>
        <v>106</v>
      </c>
      <c r="G87">
        <f t="shared" ref="G87:BR87" si="4">SUM(G8:G83)</f>
        <v>2</v>
      </c>
      <c r="H87">
        <f t="shared" si="4"/>
        <v>7</v>
      </c>
      <c r="I87">
        <f t="shared" si="4"/>
        <v>7</v>
      </c>
      <c r="J87">
        <f t="shared" si="4"/>
        <v>20</v>
      </c>
      <c r="K87">
        <f t="shared" si="4"/>
        <v>23</v>
      </c>
      <c r="L87">
        <f t="shared" si="4"/>
        <v>14</v>
      </c>
      <c r="M87">
        <f t="shared" si="4"/>
        <v>24</v>
      </c>
      <c r="N87">
        <f t="shared" si="4"/>
        <v>9</v>
      </c>
      <c r="O87">
        <f t="shared" si="4"/>
        <v>0</v>
      </c>
      <c r="P87">
        <f t="shared" si="4"/>
        <v>53</v>
      </c>
      <c r="Q87">
        <f t="shared" si="4"/>
        <v>53</v>
      </c>
      <c r="R87">
        <f t="shared" si="4"/>
        <v>0</v>
      </c>
      <c r="S87">
        <f t="shared" si="4"/>
        <v>18</v>
      </c>
      <c r="T87">
        <f t="shared" si="4"/>
        <v>23</v>
      </c>
      <c r="U87">
        <f t="shared" si="4"/>
        <v>2</v>
      </c>
      <c r="V87">
        <f t="shared" si="4"/>
        <v>21</v>
      </c>
      <c r="W87">
        <f t="shared" si="4"/>
        <v>0</v>
      </c>
      <c r="X87">
        <f t="shared" si="4"/>
        <v>3</v>
      </c>
      <c r="Y87">
        <f t="shared" si="4"/>
        <v>17</v>
      </c>
      <c r="Z87">
        <f t="shared" si="4"/>
        <v>1</v>
      </c>
      <c r="AA87">
        <f t="shared" si="4"/>
        <v>1</v>
      </c>
      <c r="AB87">
        <f t="shared" si="4"/>
        <v>29</v>
      </c>
      <c r="AC87">
        <f t="shared" si="4"/>
        <v>3</v>
      </c>
      <c r="AD87">
        <f t="shared" si="4"/>
        <v>1</v>
      </c>
      <c r="AE87">
        <f t="shared" si="4"/>
        <v>2</v>
      </c>
      <c r="AF87">
        <f t="shared" si="4"/>
        <v>0</v>
      </c>
      <c r="AG87">
        <f t="shared" si="4"/>
        <v>7</v>
      </c>
      <c r="AH87">
        <f t="shared" si="4"/>
        <v>0</v>
      </c>
      <c r="AI87">
        <f t="shared" si="4"/>
        <v>23</v>
      </c>
      <c r="AJ87">
        <f t="shared" si="4"/>
        <v>0</v>
      </c>
      <c r="AK87">
        <f t="shared" si="4"/>
        <v>4</v>
      </c>
      <c r="AL87">
        <f t="shared" si="4"/>
        <v>11</v>
      </c>
      <c r="AM87">
        <f t="shared" si="4"/>
        <v>3</v>
      </c>
      <c r="AN87">
        <f t="shared" si="4"/>
        <v>1</v>
      </c>
      <c r="AO87">
        <f t="shared" si="4"/>
        <v>0</v>
      </c>
      <c r="AP87">
        <f t="shared" si="4"/>
        <v>16</v>
      </c>
      <c r="AQ87">
        <f t="shared" si="4"/>
        <v>5</v>
      </c>
      <c r="AR87">
        <f t="shared" si="4"/>
        <v>6</v>
      </c>
      <c r="AS87">
        <f t="shared" si="4"/>
        <v>9</v>
      </c>
      <c r="AT87">
        <f t="shared" si="4"/>
        <v>7</v>
      </c>
      <c r="AU87">
        <f t="shared" si="4"/>
        <v>4</v>
      </c>
      <c r="AV87">
        <f t="shared" si="4"/>
        <v>3</v>
      </c>
      <c r="AW87">
        <f t="shared" si="4"/>
        <v>5</v>
      </c>
      <c r="AX87">
        <f t="shared" si="4"/>
        <v>2</v>
      </c>
      <c r="AY87">
        <f t="shared" si="4"/>
        <v>7</v>
      </c>
      <c r="AZ87">
        <f t="shared" si="4"/>
        <v>2</v>
      </c>
      <c r="BA87">
        <f t="shared" si="4"/>
        <v>7</v>
      </c>
      <c r="BB87">
        <f t="shared" si="4"/>
        <v>33</v>
      </c>
      <c r="BC87">
        <f t="shared" si="4"/>
        <v>18</v>
      </c>
      <c r="BD87">
        <f t="shared" si="4"/>
        <v>12</v>
      </c>
      <c r="BE87">
        <f t="shared" si="4"/>
        <v>15</v>
      </c>
      <c r="BF87">
        <f t="shared" si="4"/>
        <v>16</v>
      </c>
      <c r="BG87">
        <f t="shared" si="4"/>
        <v>18</v>
      </c>
      <c r="BH87">
        <f t="shared" si="4"/>
        <v>17</v>
      </c>
      <c r="BI87">
        <f t="shared" si="4"/>
        <v>10</v>
      </c>
      <c r="BJ87">
        <f t="shared" si="4"/>
        <v>0</v>
      </c>
      <c r="BK87">
        <f t="shared" si="4"/>
        <v>6</v>
      </c>
      <c r="BL87">
        <f t="shared" si="4"/>
        <v>26</v>
      </c>
      <c r="BM87">
        <f t="shared" si="4"/>
        <v>18</v>
      </c>
      <c r="BN87">
        <f t="shared" si="4"/>
        <v>4</v>
      </c>
      <c r="BO87">
        <f t="shared" si="4"/>
        <v>1</v>
      </c>
      <c r="BP87">
        <f t="shared" si="4"/>
        <v>1</v>
      </c>
      <c r="BQ87">
        <f t="shared" si="4"/>
        <v>2</v>
      </c>
      <c r="BR87">
        <f t="shared" si="4"/>
        <v>3</v>
      </c>
      <c r="BS87">
        <f t="shared" ref="BS87:BW87" si="5">SUM(BS8:BS83)</f>
        <v>5</v>
      </c>
      <c r="BT87">
        <f t="shared" si="5"/>
        <v>34</v>
      </c>
      <c r="BU87">
        <f t="shared" si="5"/>
        <v>3</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70</v>
      </c>
      <c r="E90">
        <v>1.65585276535691</v>
      </c>
      <c r="F90">
        <v>20.146208645175701</v>
      </c>
      <c r="G90">
        <v>1</v>
      </c>
      <c r="H90">
        <v>5</v>
      </c>
      <c r="I90">
        <v>5</v>
      </c>
      <c r="J90">
        <v>13</v>
      </c>
      <c r="K90">
        <v>13</v>
      </c>
      <c r="L90">
        <v>10</v>
      </c>
      <c r="M90">
        <v>17</v>
      </c>
      <c r="N90">
        <v>6</v>
      </c>
      <c r="O90">
        <v>0</v>
      </c>
      <c r="P90">
        <v>37</v>
      </c>
      <c r="Q90">
        <v>33</v>
      </c>
      <c r="R90">
        <v>0</v>
      </c>
      <c r="S90">
        <v>29</v>
      </c>
      <c r="T90">
        <v>39</v>
      </c>
      <c r="U90">
        <v>2</v>
      </c>
      <c r="V90">
        <v>37</v>
      </c>
      <c r="W90">
        <v>0</v>
      </c>
      <c r="X90">
        <v>4</v>
      </c>
      <c r="Y90">
        <v>30</v>
      </c>
      <c r="Z90">
        <v>3</v>
      </c>
      <c r="AA90">
        <v>2</v>
      </c>
      <c r="AB90">
        <v>46</v>
      </c>
      <c r="AC90">
        <v>3</v>
      </c>
      <c r="AD90">
        <v>3</v>
      </c>
      <c r="AE90">
        <v>4</v>
      </c>
      <c r="AF90">
        <v>0</v>
      </c>
      <c r="AG90">
        <v>14</v>
      </c>
      <c r="AH90">
        <v>0</v>
      </c>
      <c r="AI90">
        <v>39</v>
      </c>
      <c r="AJ90">
        <v>0</v>
      </c>
      <c r="AK90">
        <v>7</v>
      </c>
      <c r="AL90">
        <v>15</v>
      </c>
      <c r="AM90">
        <v>5</v>
      </c>
      <c r="AN90">
        <v>4</v>
      </c>
      <c r="AO90">
        <v>0</v>
      </c>
      <c r="AP90">
        <v>10</v>
      </c>
      <c r="AQ90">
        <v>3</v>
      </c>
      <c r="AR90">
        <v>4</v>
      </c>
      <c r="AS90">
        <v>7</v>
      </c>
      <c r="AT90">
        <v>6</v>
      </c>
      <c r="AU90">
        <v>2</v>
      </c>
      <c r="AV90">
        <v>3</v>
      </c>
      <c r="AW90">
        <v>3</v>
      </c>
      <c r="AX90">
        <v>1</v>
      </c>
      <c r="AY90">
        <v>5</v>
      </c>
      <c r="AZ90">
        <v>1</v>
      </c>
      <c r="BA90">
        <v>5</v>
      </c>
      <c r="BB90">
        <v>20</v>
      </c>
      <c r="BC90">
        <v>11</v>
      </c>
      <c r="BD90">
        <v>9</v>
      </c>
      <c r="BE90">
        <v>9</v>
      </c>
      <c r="BF90">
        <v>10</v>
      </c>
      <c r="BG90">
        <v>11</v>
      </c>
      <c r="BH90">
        <v>12</v>
      </c>
      <c r="BI90">
        <v>8</v>
      </c>
      <c r="BJ90">
        <v>0</v>
      </c>
      <c r="BK90">
        <v>12</v>
      </c>
      <c r="BL90">
        <v>47</v>
      </c>
      <c r="BM90">
        <v>36</v>
      </c>
      <c r="BN90">
        <v>9</v>
      </c>
      <c r="BO90">
        <v>1</v>
      </c>
      <c r="BP90">
        <v>1</v>
      </c>
      <c r="BQ90">
        <v>3</v>
      </c>
      <c r="BR90">
        <v>3</v>
      </c>
      <c r="BS90">
        <v>10</v>
      </c>
      <c r="BT90">
        <v>56</v>
      </c>
      <c r="BU90">
        <v>4</v>
      </c>
      <c r="BV90">
        <v>0</v>
      </c>
    </row>
    <row r="91" spans="1:75" x14ac:dyDescent="0.2">
      <c r="B91" t="s">
        <v>513</v>
      </c>
    </row>
    <row r="92" spans="1:75" x14ac:dyDescent="0.2">
      <c r="D92">
        <f>D87-D85-D86</f>
        <v>70</v>
      </c>
    </row>
    <row r="100" spans="1:6" s="147" customFormat="1" x14ac:dyDescent="0.2"/>
    <row r="101" spans="1:6" x14ac:dyDescent="0.2">
      <c r="A101" s="52">
        <v>271004</v>
      </c>
      <c r="B101" s="52" t="s">
        <v>172</v>
      </c>
      <c r="C101" s="52" t="s">
        <v>468</v>
      </c>
      <c r="D101" s="52">
        <v>36</v>
      </c>
      <c r="E101" s="52">
        <v>2.7201508777020198</v>
      </c>
      <c r="F101" s="52">
        <v>33.095169012041197</v>
      </c>
    </row>
    <row r="102" spans="1:6" x14ac:dyDescent="0.2">
      <c r="A102" s="52">
        <v>271021</v>
      </c>
      <c r="B102" s="52" t="s">
        <v>468</v>
      </c>
      <c r="C102" s="52" t="s">
        <v>612</v>
      </c>
      <c r="D102" s="52">
        <v>3</v>
      </c>
      <c r="E102" s="52">
        <v>5.9513182169850598</v>
      </c>
      <c r="F102" s="52">
        <v>72.407704973318204</v>
      </c>
    </row>
    <row r="103" spans="1:6" x14ac:dyDescent="0.2">
      <c r="A103" s="52">
        <v>271039</v>
      </c>
      <c r="B103" s="52" t="s">
        <v>468</v>
      </c>
      <c r="C103" s="52" t="s">
        <v>613</v>
      </c>
      <c r="D103" s="52">
        <v>1</v>
      </c>
      <c r="E103" s="52">
        <v>2.68622236548741</v>
      </c>
      <c r="F103" s="52">
        <v>32.682372113430198</v>
      </c>
    </row>
    <row r="104" spans="1:6" x14ac:dyDescent="0.2">
      <c r="A104" s="52">
        <v>271047</v>
      </c>
      <c r="B104" s="52" t="s">
        <v>468</v>
      </c>
      <c r="C104" s="52" t="s">
        <v>614</v>
      </c>
      <c r="D104" s="52">
        <v>2</v>
      </c>
      <c r="E104" s="52">
        <v>6.2278134147101003</v>
      </c>
      <c r="F104" s="52">
        <v>75.771729878972806</v>
      </c>
    </row>
    <row r="105" spans="1:6" x14ac:dyDescent="0.2">
      <c r="A105" s="52">
        <v>271063</v>
      </c>
      <c r="B105" s="52" t="s">
        <v>468</v>
      </c>
      <c r="C105" s="52" t="s">
        <v>615</v>
      </c>
      <c r="D105" s="52">
        <v>3</v>
      </c>
      <c r="E105" s="52">
        <v>6.1484229295185804</v>
      </c>
      <c r="F105" s="52">
        <v>74.805812309142695</v>
      </c>
    </row>
    <row r="106" spans="1:6" x14ac:dyDescent="0.2">
      <c r="A106" s="52">
        <v>271071</v>
      </c>
      <c r="B106" s="52" t="s">
        <v>468</v>
      </c>
      <c r="C106" s="52" t="s">
        <v>616</v>
      </c>
      <c r="D106" s="52">
        <v>1</v>
      </c>
      <c r="E106" s="52">
        <v>2.5695051133151798</v>
      </c>
      <c r="F106" s="52">
        <v>31.262312212001302</v>
      </c>
    </row>
    <row r="107" spans="1:6" x14ac:dyDescent="0.2">
      <c r="A107" s="52">
        <v>271080</v>
      </c>
      <c r="B107" s="52" t="s">
        <v>468</v>
      </c>
      <c r="C107" s="52" t="s">
        <v>617</v>
      </c>
      <c r="D107" s="52">
        <v>1</v>
      </c>
      <c r="E107" s="52">
        <v>3.2087277394513101</v>
      </c>
      <c r="F107" s="52">
        <v>39.039520829990899</v>
      </c>
    </row>
    <row r="108" spans="1:6" x14ac:dyDescent="0.2">
      <c r="A108" s="52">
        <v>271110</v>
      </c>
      <c r="B108" s="52" t="s">
        <v>468</v>
      </c>
      <c r="C108" s="52" t="s">
        <v>618</v>
      </c>
      <c r="D108" s="52">
        <v>1</v>
      </c>
      <c r="E108" s="52">
        <v>2.7474037035001899</v>
      </c>
      <c r="F108" s="52">
        <v>33.426745059252298</v>
      </c>
    </row>
    <row r="109" spans="1:6" x14ac:dyDescent="0.2">
      <c r="A109" s="52">
        <v>271136</v>
      </c>
      <c r="B109" s="52" t="s">
        <v>468</v>
      </c>
      <c r="C109" s="52" t="s">
        <v>619</v>
      </c>
      <c r="D109" s="52">
        <v>1</v>
      </c>
      <c r="E109" s="52">
        <v>2.08129539825587</v>
      </c>
      <c r="F109" s="52">
        <v>25.322427345446499</v>
      </c>
    </row>
    <row r="110" spans="1:6" x14ac:dyDescent="0.2">
      <c r="A110" s="52">
        <v>271144</v>
      </c>
      <c r="B110" s="52" t="s">
        <v>468</v>
      </c>
      <c r="C110" s="52" t="s">
        <v>620</v>
      </c>
      <c r="D110" s="52">
        <v>2</v>
      </c>
      <c r="E110" s="52">
        <v>2.36666785000059</v>
      </c>
      <c r="F110" s="52">
        <v>28.794458841673901</v>
      </c>
    </row>
    <row r="111" spans="1:6" x14ac:dyDescent="0.2">
      <c r="A111" s="52">
        <v>271161</v>
      </c>
      <c r="B111" s="52" t="s">
        <v>468</v>
      </c>
      <c r="C111" s="52" t="s">
        <v>622</v>
      </c>
      <c r="D111" s="52">
        <v>3</v>
      </c>
      <c r="E111" s="52">
        <v>4.9429908389903101</v>
      </c>
      <c r="F111" s="52">
        <v>60.139721874382097</v>
      </c>
    </row>
    <row r="112" spans="1:6" x14ac:dyDescent="0.2">
      <c r="A112" s="52">
        <v>271187</v>
      </c>
      <c r="B112" s="52" t="s">
        <v>468</v>
      </c>
      <c r="C112" s="52" t="s">
        <v>624</v>
      </c>
      <c r="D112" s="52">
        <v>1</v>
      </c>
      <c r="E112" s="52">
        <v>1.23249852100177</v>
      </c>
      <c r="F112" s="52">
        <v>14.995398672188299</v>
      </c>
    </row>
    <row r="113" spans="1:6" x14ac:dyDescent="0.2">
      <c r="A113" s="52">
        <v>271195</v>
      </c>
      <c r="B113" s="52" t="s">
        <v>468</v>
      </c>
      <c r="C113" s="52" t="s">
        <v>640</v>
      </c>
      <c r="D113" s="52">
        <v>1</v>
      </c>
      <c r="E113" s="52">
        <v>1.9400523814143</v>
      </c>
      <c r="F113" s="52">
        <v>23.603970640540599</v>
      </c>
    </row>
    <row r="114" spans="1:6" x14ac:dyDescent="0.2">
      <c r="A114" s="52">
        <v>271209</v>
      </c>
      <c r="B114" s="52" t="s">
        <v>468</v>
      </c>
      <c r="C114" s="52" t="s">
        <v>625</v>
      </c>
      <c r="D114" s="52">
        <v>1</v>
      </c>
      <c r="E114" s="52">
        <v>1.40258355891552</v>
      </c>
      <c r="F114" s="52">
        <v>17.0647666334722</v>
      </c>
    </row>
    <row r="115" spans="1:6" x14ac:dyDescent="0.2">
      <c r="A115" s="52">
        <v>271217</v>
      </c>
      <c r="B115" s="52" t="s">
        <v>468</v>
      </c>
      <c r="C115" s="52" t="s">
        <v>626</v>
      </c>
      <c r="D115" s="52">
        <v>1</v>
      </c>
      <c r="E115" s="52">
        <v>1.6007427446335101</v>
      </c>
      <c r="F115" s="52">
        <v>19.475703393041002</v>
      </c>
    </row>
    <row r="116" spans="1:6" x14ac:dyDescent="0.2">
      <c r="A116" s="52">
        <v>271225</v>
      </c>
      <c r="B116" s="52" t="s">
        <v>468</v>
      </c>
      <c r="C116" s="52" t="s">
        <v>627</v>
      </c>
      <c r="D116" s="52">
        <v>6</v>
      </c>
      <c r="E116" s="52">
        <v>9.8773561610009093</v>
      </c>
      <c r="F116" s="52">
        <v>120.174499958844</v>
      </c>
    </row>
    <row r="117" spans="1:6" x14ac:dyDescent="0.2">
      <c r="A117" s="52">
        <v>271233</v>
      </c>
      <c r="B117" s="52" t="s">
        <v>468</v>
      </c>
      <c r="C117" s="52" t="s">
        <v>628</v>
      </c>
      <c r="D117" s="52">
        <v>6</v>
      </c>
      <c r="E117" s="52">
        <v>6.7023379989052803</v>
      </c>
      <c r="F117" s="52">
        <v>81.545112320014297</v>
      </c>
    </row>
    <row r="118" spans="1:6" x14ac:dyDescent="0.2">
      <c r="A118" s="52">
        <v>271250</v>
      </c>
      <c r="B118" s="52" t="s">
        <v>468</v>
      </c>
      <c r="C118" s="52" t="s">
        <v>629</v>
      </c>
      <c r="D118" s="52">
        <v>1</v>
      </c>
      <c r="E118" s="52">
        <v>1.74373997349515</v>
      </c>
      <c r="F118" s="52">
        <v>21.215503010857699</v>
      </c>
    </row>
    <row r="119" spans="1:6" x14ac:dyDescent="0.2">
      <c r="A119" s="52">
        <v>271268</v>
      </c>
      <c r="B119" s="52" t="s">
        <v>468</v>
      </c>
      <c r="C119" s="52" t="s">
        <v>630</v>
      </c>
      <c r="D119" s="52">
        <v>1</v>
      </c>
      <c r="E119" s="52">
        <v>1.09430741283841</v>
      </c>
      <c r="F119" s="52">
        <v>13.3140735228674</v>
      </c>
    </row>
    <row r="120" spans="1:6" x14ac:dyDescent="0.2">
      <c r="A120" s="52">
        <v>271403</v>
      </c>
      <c r="B120" s="52" t="s">
        <v>173</v>
      </c>
      <c r="C120" s="52" t="s">
        <v>468</v>
      </c>
      <c r="D120" s="52">
        <v>7</v>
      </c>
      <c r="E120" s="52">
        <v>1.7684895583323601</v>
      </c>
      <c r="F120" s="52">
        <v>21.5166229597104</v>
      </c>
    </row>
    <row r="121" spans="1:6" x14ac:dyDescent="0.2">
      <c r="A121" s="52">
        <v>271411</v>
      </c>
      <c r="B121" s="52" t="s">
        <v>468</v>
      </c>
      <c r="C121" s="52" t="s">
        <v>632</v>
      </c>
      <c r="D121" s="52">
        <v>2</v>
      </c>
      <c r="E121" s="52">
        <v>2.7861749996517302</v>
      </c>
      <c r="F121" s="52">
        <v>33.898462495762701</v>
      </c>
    </row>
    <row r="122" spans="1:6" x14ac:dyDescent="0.2">
      <c r="A122" s="52">
        <v>271438</v>
      </c>
      <c r="B122" s="52" t="s">
        <v>468</v>
      </c>
      <c r="C122" s="52" t="s">
        <v>633</v>
      </c>
      <c r="D122" s="52">
        <v>1</v>
      </c>
      <c r="E122" s="52">
        <v>2.4329124394813002</v>
      </c>
      <c r="F122" s="52">
        <v>29.6004346803559</v>
      </c>
    </row>
    <row r="123" spans="1:6" x14ac:dyDescent="0.2">
      <c r="A123" s="52">
        <v>271446</v>
      </c>
      <c r="B123" s="52" t="s">
        <v>468</v>
      </c>
      <c r="C123" s="52" t="s">
        <v>634</v>
      </c>
      <c r="D123" s="52">
        <v>1</v>
      </c>
      <c r="E123" s="52">
        <v>1.5161852778409499</v>
      </c>
      <c r="F123" s="52">
        <v>18.446920880398299</v>
      </c>
    </row>
    <row r="124" spans="1:6" x14ac:dyDescent="0.2">
      <c r="A124" s="52">
        <v>271462</v>
      </c>
      <c r="B124" s="52" t="s">
        <v>468</v>
      </c>
      <c r="C124" s="52" t="s">
        <v>636</v>
      </c>
      <c r="D124" s="52">
        <v>3</v>
      </c>
      <c r="E124" s="52">
        <v>3.9919097296146502</v>
      </c>
      <c r="F124" s="52">
        <v>48.568235043644897</v>
      </c>
    </row>
    <row r="125" spans="1:6" x14ac:dyDescent="0.2">
      <c r="A125" s="52">
        <v>272027</v>
      </c>
      <c r="B125" s="52" t="s">
        <v>253</v>
      </c>
      <c r="C125" s="52" t="s">
        <v>468</v>
      </c>
      <c r="D125" s="52">
        <v>2</v>
      </c>
      <c r="E125" s="52">
        <v>2.1842645581232798</v>
      </c>
      <c r="F125" s="52">
        <v>26.5752187904999</v>
      </c>
    </row>
    <row r="126" spans="1:6" x14ac:dyDescent="0.2">
      <c r="A126" s="52">
        <v>272035</v>
      </c>
      <c r="B126" s="52" t="s">
        <v>174</v>
      </c>
      <c r="C126" s="52" t="s">
        <v>468</v>
      </c>
      <c r="D126" s="52">
        <v>2</v>
      </c>
      <c r="E126" s="52">
        <v>1.02953742883323</v>
      </c>
      <c r="F126" s="52">
        <v>12.5260387174709</v>
      </c>
    </row>
    <row r="127" spans="1:6" x14ac:dyDescent="0.2">
      <c r="A127" s="52">
        <v>272043</v>
      </c>
      <c r="B127" s="52" t="s">
        <v>175</v>
      </c>
      <c r="C127" s="52" t="s">
        <v>468</v>
      </c>
      <c r="D127" s="52">
        <v>1</v>
      </c>
      <c r="E127" s="52">
        <v>2.0242914979757098</v>
      </c>
      <c r="F127" s="52">
        <v>24.628879892037801</v>
      </c>
    </row>
    <row r="128" spans="1:6" x14ac:dyDescent="0.2">
      <c r="A128" s="52">
        <v>272051</v>
      </c>
      <c r="B128" s="52" t="s">
        <v>176</v>
      </c>
      <c r="C128" s="52" t="s">
        <v>468</v>
      </c>
      <c r="D128" s="52">
        <v>4</v>
      </c>
      <c r="E128" s="52">
        <v>2.2089562129654698</v>
      </c>
      <c r="F128" s="52">
        <v>26.875633924413201</v>
      </c>
    </row>
    <row r="129" spans="1:6" x14ac:dyDescent="0.2">
      <c r="A129" s="52">
        <v>272078</v>
      </c>
      <c r="B129" s="52" t="s">
        <v>177</v>
      </c>
      <c r="C129" s="52" t="s">
        <v>468</v>
      </c>
      <c r="D129" s="52">
        <v>2</v>
      </c>
      <c r="E129" s="52">
        <v>1.19636544178785</v>
      </c>
      <c r="F129" s="52">
        <v>14.5557795417522</v>
      </c>
    </row>
    <row r="130" spans="1:6" x14ac:dyDescent="0.2">
      <c r="A130" s="52">
        <v>272086</v>
      </c>
      <c r="B130" s="52" t="s">
        <v>178</v>
      </c>
      <c r="C130" s="52" t="s">
        <v>468</v>
      </c>
      <c r="D130" s="52">
        <v>1</v>
      </c>
      <c r="E130" s="52">
        <v>2.4673690443879699</v>
      </c>
      <c r="F130" s="52">
        <v>30.019656706720301</v>
      </c>
    </row>
    <row r="131" spans="1:6" x14ac:dyDescent="0.2">
      <c r="A131" s="52">
        <v>272094</v>
      </c>
      <c r="B131" s="52" t="s">
        <v>179</v>
      </c>
      <c r="C131" s="52" t="s">
        <v>468</v>
      </c>
      <c r="D131" s="52">
        <v>1</v>
      </c>
      <c r="E131" s="52">
        <v>1.4444604940054899</v>
      </c>
      <c r="F131" s="52">
        <v>17.574269343733398</v>
      </c>
    </row>
    <row r="132" spans="1:6" x14ac:dyDescent="0.2">
      <c r="A132" s="52">
        <v>272108</v>
      </c>
      <c r="B132" s="52" t="s">
        <v>180</v>
      </c>
      <c r="C132" s="52" t="s">
        <v>468</v>
      </c>
      <c r="D132" s="52">
        <v>2</v>
      </c>
      <c r="E132" s="52">
        <v>1.0492408742274999</v>
      </c>
      <c r="F132" s="52">
        <v>12.7657639697679</v>
      </c>
    </row>
    <row r="133" spans="1:6" x14ac:dyDescent="0.2">
      <c r="A133" s="52">
        <v>272116</v>
      </c>
      <c r="B133" s="52" t="s">
        <v>181</v>
      </c>
      <c r="C133" s="52" t="s">
        <v>468</v>
      </c>
      <c r="D133" s="52">
        <v>4</v>
      </c>
      <c r="E133" s="52">
        <v>2.9192392462524301</v>
      </c>
      <c r="F133" s="52">
        <v>35.517410829404497</v>
      </c>
    </row>
    <row r="134" spans="1:6" x14ac:dyDescent="0.2">
      <c r="A134" s="52">
        <v>272124</v>
      </c>
      <c r="B134" s="52" t="s">
        <v>182</v>
      </c>
      <c r="C134" s="52" t="s">
        <v>468</v>
      </c>
      <c r="D134" s="52">
        <v>5</v>
      </c>
      <c r="E134" s="52">
        <v>3.9726680438582598</v>
      </c>
      <c r="F134" s="52">
        <v>48.334127866942097</v>
      </c>
    </row>
    <row r="135" spans="1:6" x14ac:dyDescent="0.2">
      <c r="A135" s="52">
        <v>272159</v>
      </c>
      <c r="B135" s="52" t="s">
        <v>184</v>
      </c>
      <c r="C135" s="52" t="s">
        <v>468</v>
      </c>
      <c r="D135" s="52">
        <v>3</v>
      </c>
      <c r="E135" s="52">
        <v>2.7114722390433901</v>
      </c>
      <c r="F135" s="52">
        <v>32.989578908361302</v>
      </c>
    </row>
    <row r="136" spans="1:6" x14ac:dyDescent="0.2">
      <c r="A136" s="52">
        <v>272167</v>
      </c>
      <c r="B136" s="52" t="s">
        <v>185</v>
      </c>
      <c r="C136" s="52" t="s">
        <v>468</v>
      </c>
      <c r="D136" s="52">
        <v>1</v>
      </c>
      <c r="E136" s="52">
        <v>2.08537526327863</v>
      </c>
      <c r="F136" s="52">
        <v>25.372065703223299</v>
      </c>
    </row>
    <row r="137" spans="1:6" x14ac:dyDescent="0.2">
      <c r="A137" s="52">
        <v>272191</v>
      </c>
      <c r="B137" s="52" t="s">
        <v>278</v>
      </c>
      <c r="C137" s="52" t="s">
        <v>468</v>
      </c>
      <c r="D137" s="52">
        <v>3</v>
      </c>
      <c r="E137" s="52">
        <v>3.3605538192694202</v>
      </c>
      <c r="F137" s="52">
        <v>40.886738134444499</v>
      </c>
    </row>
    <row r="138" spans="1:6" x14ac:dyDescent="0.2">
      <c r="A138" s="52">
        <v>272205</v>
      </c>
      <c r="B138" s="52" t="s">
        <v>188</v>
      </c>
      <c r="C138" s="52" t="s">
        <v>468</v>
      </c>
      <c r="D138" s="52">
        <v>1</v>
      </c>
      <c r="E138" s="52">
        <v>1.50394032364796</v>
      </c>
      <c r="F138" s="52">
        <v>18.297940604383498</v>
      </c>
    </row>
    <row r="139" spans="1:6" x14ac:dyDescent="0.2">
      <c r="A139" s="52">
        <v>272221</v>
      </c>
      <c r="B139" s="52" t="s">
        <v>189</v>
      </c>
      <c r="C139" s="52" t="s">
        <v>468</v>
      </c>
      <c r="D139" s="52">
        <v>3</v>
      </c>
      <c r="E139" s="52">
        <v>5.7626923298565096</v>
      </c>
      <c r="F139" s="52">
        <v>70.112756679920906</v>
      </c>
    </row>
    <row r="140" spans="1:6" x14ac:dyDescent="0.2">
      <c r="A140" s="52">
        <v>272230</v>
      </c>
      <c r="B140" s="52" t="s">
        <v>171</v>
      </c>
      <c r="C140" s="52" t="s">
        <v>468</v>
      </c>
      <c r="D140" s="52">
        <v>1</v>
      </c>
      <c r="E140" s="52">
        <v>1.7058151237568899</v>
      </c>
      <c r="F140" s="52">
        <v>20.754084005708801</v>
      </c>
    </row>
    <row r="141" spans="1:6" x14ac:dyDescent="0.2">
      <c r="A141">
        <v>272272</v>
      </c>
      <c r="B141" t="s">
        <v>193</v>
      </c>
      <c r="C141" t="s">
        <v>468</v>
      </c>
      <c r="D141">
        <v>3</v>
      </c>
      <c r="E141">
        <v>1.27918677832546</v>
      </c>
      <c r="F141">
        <v>15.5634391362931</v>
      </c>
    </row>
    <row r="142" spans="1:6" x14ac:dyDescent="0.2">
      <c r="A142">
        <v>272299</v>
      </c>
      <c r="B142" t="s">
        <v>195</v>
      </c>
      <c r="C142" t="s">
        <v>468</v>
      </c>
      <c r="D142">
        <v>1</v>
      </c>
      <c r="E142">
        <v>3.7266154878139699</v>
      </c>
      <c r="F142">
        <v>45.340488435069901</v>
      </c>
    </row>
    <row r="143" spans="1:6" x14ac:dyDescent="0.2">
      <c r="A143">
        <v>272311</v>
      </c>
      <c r="B143" t="s">
        <v>197</v>
      </c>
      <c r="C143" t="s">
        <v>468</v>
      </c>
      <c r="D143">
        <v>2</v>
      </c>
      <c r="E143">
        <v>7.2553145178843499</v>
      </c>
      <c r="F143">
        <v>88.272993300926203</v>
      </c>
    </row>
    <row r="144" spans="1:6" x14ac:dyDescent="0.2">
      <c r="A144">
        <v>272329</v>
      </c>
      <c r="B144" t="s">
        <v>198</v>
      </c>
      <c r="C144" t="s">
        <v>468</v>
      </c>
      <c r="D144">
        <v>1</v>
      </c>
      <c r="E144">
        <v>4.0083373416706696</v>
      </c>
      <c r="F144">
        <v>48.768104323659898</v>
      </c>
    </row>
    <row r="145" spans="1:6" x14ac:dyDescent="0.2">
      <c r="A145">
        <v>273414</v>
      </c>
      <c r="B145" t="s">
        <v>649</v>
      </c>
      <c r="C145" t="s">
        <v>468</v>
      </c>
      <c r="D145">
        <v>1</v>
      </c>
      <c r="E145">
        <v>12.3152709359606</v>
      </c>
      <c r="F145">
        <v>149.83579638752099</v>
      </c>
    </row>
    <row r="146" spans="1:6" x14ac:dyDescent="0.2">
      <c r="A146">
        <v>273619</v>
      </c>
      <c r="B146" t="s">
        <v>638</v>
      </c>
      <c r="C146" t="s">
        <v>468</v>
      </c>
      <c r="D146">
        <v>1</v>
      </c>
      <c r="E146">
        <v>4.7920260686218104</v>
      </c>
      <c r="F146">
        <v>58.302983834898697</v>
      </c>
    </row>
    <row r="147" spans="1:6" x14ac:dyDescent="0.2">
      <c r="A147">
        <v>273813</v>
      </c>
      <c r="B147" t="s">
        <v>639</v>
      </c>
      <c r="C147" t="s">
        <v>468</v>
      </c>
      <c r="D147">
        <v>1</v>
      </c>
      <c r="E147">
        <v>15.559358954411101</v>
      </c>
      <c r="F147">
        <v>189.30553394533499</v>
      </c>
    </row>
    <row r="178" spans="1:6" x14ac:dyDescent="0.2">
      <c r="B178">
        <v>271004</v>
      </c>
      <c r="C178" t="s">
        <v>249</v>
      </c>
      <c r="D178">
        <v>36</v>
      </c>
      <c r="E178">
        <v>2.7201508777020198</v>
      </c>
      <c r="F178">
        <v>33.095169012041197</v>
      </c>
    </row>
    <row r="179" spans="1:6" x14ac:dyDescent="0.2">
      <c r="B179">
        <v>271403</v>
      </c>
      <c r="C179" t="s">
        <v>251</v>
      </c>
      <c r="D179">
        <v>7</v>
      </c>
      <c r="E179">
        <v>1.7684895583323601</v>
      </c>
      <c r="F179">
        <v>21.5166229597104</v>
      </c>
    </row>
    <row r="180" spans="1:6" x14ac:dyDescent="0.2">
      <c r="B180" s="52"/>
      <c r="C180" t="s">
        <v>399</v>
      </c>
      <c r="D180">
        <v>132</v>
      </c>
    </row>
    <row r="181" spans="1:6" x14ac:dyDescent="0.2">
      <c r="A181">
        <v>1</v>
      </c>
      <c r="B181" s="52">
        <v>2</v>
      </c>
      <c r="C181">
        <v>3</v>
      </c>
      <c r="D181">
        <v>4</v>
      </c>
      <c r="E181">
        <v>5</v>
      </c>
      <c r="F181">
        <v>6</v>
      </c>
    </row>
    <row r="183" spans="1:6" x14ac:dyDescent="0.2">
      <c r="A183">
        <v>270000</v>
      </c>
      <c r="B183" t="s">
        <v>313</v>
      </c>
      <c r="C183" t="s">
        <v>409</v>
      </c>
      <c r="D183">
        <v>89</v>
      </c>
      <c r="E183">
        <v>2.1001205327604602</v>
      </c>
      <c r="F183">
        <v>25.551466481919</v>
      </c>
    </row>
  </sheetData>
  <phoneticPr fontId="17"/>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""&amp;市町村別自殺者集計表!Q7&amp;市町村別自殺者集計表!R7&amp;"年6月暫定値"</f>
        <v>令和5年6月暫定値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令和5年6月暫定値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令和5年6月暫定値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361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17</v>
      </c>
      <c r="E8" s="52">
        <v>1.2020539566666599</v>
      </c>
      <c r="F8" s="52">
        <v>14.624989806111101</v>
      </c>
      <c r="G8" s="52">
        <v>1</v>
      </c>
      <c r="H8" s="52">
        <v>3</v>
      </c>
      <c r="I8" s="52">
        <v>1</v>
      </c>
      <c r="J8" s="52">
        <v>2</v>
      </c>
      <c r="K8" s="52">
        <v>2</v>
      </c>
      <c r="L8" s="52">
        <v>1</v>
      </c>
      <c r="M8" s="52">
        <v>5</v>
      </c>
      <c r="N8" s="52">
        <v>2</v>
      </c>
      <c r="O8" s="52">
        <v>0</v>
      </c>
      <c r="P8" s="52">
        <v>10</v>
      </c>
      <c r="Q8" s="52">
        <v>7</v>
      </c>
      <c r="R8" s="52">
        <v>0</v>
      </c>
      <c r="S8" s="52">
        <v>2</v>
      </c>
      <c r="T8" s="52">
        <v>15</v>
      </c>
      <c r="U8" s="52">
        <v>0</v>
      </c>
      <c r="V8" s="52">
        <v>15</v>
      </c>
      <c r="W8" s="52">
        <v>2</v>
      </c>
      <c r="X8" s="52">
        <v>3</v>
      </c>
      <c r="Y8" s="52">
        <v>8</v>
      </c>
      <c r="Z8" s="52">
        <v>2</v>
      </c>
      <c r="AA8" s="52">
        <v>0</v>
      </c>
      <c r="AB8" s="52">
        <v>16</v>
      </c>
      <c r="AC8" s="52">
        <v>1</v>
      </c>
      <c r="AD8" s="52">
        <v>0</v>
      </c>
      <c r="AE8" s="52">
        <v>0</v>
      </c>
      <c r="AF8" s="52">
        <v>0</v>
      </c>
      <c r="AG8" s="52">
        <v>0</v>
      </c>
      <c r="AH8" s="52">
        <v>0</v>
      </c>
      <c r="AI8" s="52">
        <v>11</v>
      </c>
      <c r="AJ8" s="52">
        <v>3</v>
      </c>
      <c r="AK8" s="52">
        <v>0</v>
      </c>
      <c r="AL8" s="52">
        <v>2</v>
      </c>
      <c r="AM8" s="52">
        <v>0</v>
      </c>
      <c r="AN8" s="52">
        <v>1</v>
      </c>
      <c r="AO8" s="52">
        <v>0</v>
      </c>
      <c r="AP8" s="52">
        <v>0</v>
      </c>
      <c r="AQ8" s="52">
        <v>2</v>
      </c>
      <c r="AR8" s="52">
        <v>3</v>
      </c>
      <c r="AS8" s="52">
        <v>1</v>
      </c>
      <c r="AT8" s="52">
        <v>3</v>
      </c>
      <c r="AU8" s="52">
        <v>2</v>
      </c>
      <c r="AV8" s="52">
        <v>1</v>
      </c>
      <c r="AW8" s="52">
        <v>0</v>
      </c>
      <c r="AX8" s="52">
        <v>1</v>
      </c>
      <c r="AY8" s="52">
        <v>0</v>
      </c>
      <c r="AZ8" s="52">
        <v>0</v>
      </c>
      <c r="BA8" s="52">
        <v>0</v>
      </c>
      <c r="BB8" s="52">
        <v>4</v>
      </c>
      <c r="BC8" s="52">
        <v>1</v>
      </c>
      <c r="BD8" s="52">
        <v>2</v>
      </c>
      <c r="BE8" s="52">
        <v>4</v>
      </c>
      <c r="BF8" s="52">
        <v>3</v>
      </c>
      <c r="BG8" s="52">
        <v>3</v>
      </c>
      <c r="BH8" s="52">
        <v>4</v>
      </c>
      <c r="BI8" s="52">
        <v>0</v>
      </c>
      <c r="BJ8" s="52">
        <v>0</v>
      </c>
      <c r="BK8" s="52">
        <v>4</v>
      </c>
      <c r="BL8" s="52">
        <v>13</v>
      </c>
      <c r="BM8" s="52">
        <v>2</v>
      </c>
      <c r="BN8" s="52">
        <v>1</v>
      </c>
      <c r="BO8" s="52">
        <v>2</v>
      </c>
      <c r="BP8" s="52">
        <v>0</v>
      </c>
      <c r="BQ8" s="52">
        <v>1</v>
      </c>
      <c r="BR8" s="52">
        <v>0</v>
      </c>
      <c r="BS8" s="52">
        <v>6</v>
      </c>
      <c r="BT8" s="52">
        <v>11</v>
      </c>
      <c r="BU8" s="52">
        <v>0</v>
      </c>
      <c r="BV8" s="52">
        <v>0</v>
      </c>
    </row>
    <row r="9" spans="1:74" s="52" customFormat="1" x14ac:dyDescent="0.2">
      <c r="A9" s="52">
        <v>271039</v>
      </c>
      <c r="B9" s="52" t="s">
        <v>468</v>
      </c>
      <c r="C9" s="52" t="s">
        <v>613</v>
      </c>
      <c r="D9" s="52">
        <v>2</v>
      </c>
      <c r="E9" s="52">
        <v>4.8042277203939499</v>
      </c>
      <c r="F9" s="52">
        <v>58.451437264793</v>
      </c>
      <c r="G9" s="52">
        <v>0</v>
      </c>
      <c r="H9" s="52">
        <v>2</v>
      </c>
      <c r="I9" s="52">
        <v>0</v>
      </c>
      <c r="J9" s="52">
        <v>0</v>
      </c>
      <c r="K9" s="52">
        <v>0</v>
      </c>
      <c r="L9" s="52">
        <v>0</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1</v>
      </c>
      <c r="AT9" s="52">
        <v>0</v>
      </c>
      <c r="AU9" s="52">
        <v>0</v>
      </c>
      <c r="AV9" s="52">
        <v>1</v>
      </c>
      <c r="AW9" s="52">
        <v>0</v>
      </c>
      <c r="AX9" s="52">
        <v>0</v>
      </c>
      <c r="AY9" s="52">
        <v>0</v>
      </c>
      <c r="AZ9" s="52">
        <v>0</v>
      </c>
      <c r="BA9" s="52">
        <v>0</v>
      </c>
      <c r="BB9" s="52">
        <v>0</v>
      </c>
      <c r="BC9" s="52">
        <v>0</v>
      </c>
      <c r="BD9" s="52">
        <v>1</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468</v>
      </c>
      <c r="C10" s="52" t="s">
        <v>614</v>
      </c>
      <c r="D10" s="52">
        <v>1</v>
      </c>
      <c r="E10" s="52">
        <v>3.0035441821349198</v>
      </c>
      <c r="F10" s="52">
        <v>36.543120882641503</v>
      </c>
      <c r="G10" s="52">
        <v>0</v>
      </c>
      <c r="H10" s="52">
        <v>0</v>
      </c>
      <c r="I10" s="52">
        <v>0</v>
      </c>
      <c r="J10" s="52">
        <v>0</v>
      </c>
      <c r="K10" s="52">
        <v>0</v>
      </c>
      <c r="L10" s="52">
        <v>0</v>
      </c>
      <c r="M10" s="52">
        <v>0</v>
      </c>
      <c r="N10" s="52">
        <v>1</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1</v>
      </c>
      <c r="AS10" s="52">
        <v>0</v>
      </c>
      <c r="AT10" s="52">
        <v>0</v>
      </c>
      <c r="AU10" s="52">
        <v>0</v>
      </c>
      <c r="AV10" s="52">
        <v>0</v>
      </c>
      <c r="AW10" s="52">
        <v>0</v>
      </c>
      <c r="AX10" s="52">
        <v>0</v>
      </c>
      <c r="AY10" s="52">
        <v>0</v>
      </c>
      <c r="AZ10" s="52">
        <v>0</v>
      </c>
      <c r="BA10" s="52">
        <v>0</v>
      </c>
      <c r="BB10" s="52">
        <v>0</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468</v>
      </c>
      <c r="C11" s="52" t="s">
        <v>615</v>
      </c>
      <c r="D11" s="52">
        <v>2</v>
      </c>
      <c r="E11" s="52">
        <v>3.5629030534079198</v>
      </c>
      <c r="F11" s="52">
        <v>43.348653816462999</v>
      </c>
      <c r="G11" s="52">
        <v>0</v>
      </c>
      <c r="H11" s="52">
        <v>0</v>
      </c>
      <c r="I11" s="52">
        <v>0</v>
      </c>
      <c r="J11" s="52">
        <v>0</v>
      </c>
      <c r="K11" s="52">
        <v>0</v>
      </c>
      <c r="L11" s="52">
        <v>0</v>
      </c>
      <c r="M11" s="52">
        <v>2</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1</v>
      </c>
      <c r="AU11" s="52">
        <v>0</v>
      </c>
      <c r="AV11" s="52">
        <v>0</v>
      </c>
      <c r="AW11" s="52">
        <v>0</v>
      </c>
      <c r="AX11" s="52">
        <v>0</v>
      </c>
      <c r="AY11" s="52">
        <v>0</v>
      </c>
      <c r="AZ11" s="52">
        <v>0</v>
      </c>
      <c r="BA11" s="52">
        <v>0</v>
      </c>
      <c r="BB11" s="52">
        <v>1</v>
      </c>
      <c r="BC11" s="52">
        <v>0</v>
      </c>
      <c r="BD11" s="52">
        <v>1</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468</v>
      </c>
      <c r="C12" s="52" t="s">
        <v>618</v>
      </c>
      <c r="D12" s="52">
        <v>1</v>
      </c>
      <c r="E12" s="52">
        <v>2.7735404243516899</v>
      </c>
      <c r="F12" s="52">
        <v>33.744741829612202</v>
      </c>
      <c r="G12" s="52">
        <v>0</v>
      </c>
      <c r="H12" s="52">
        <v>0</v>
      </c>
      <c r="I12" s="52">
        <v>1</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1</v>
      </c>
      <c r="AR12" s="52">
        <v>0</v>
      </c>
      <c r="AS12" s="52">
        <v>0</v>
      </c>
      <c r="AT12" s="52">
        <v>0</v>
      </c>
      <c r="AU12" s="52">
        <v>0</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271144</v>
      </c>
      <c r="B13" s="52" t="s">
        <v>468</v>
      </c>
      <c r="C13" s="52" t="s">
        <v>620</v>
      </c>
      <c r="D13" s="52">
        <v>2</v>
      </c>
      <c r="E13" s="52">
        <v>2.3096021710260399</v>
      </c>
      <c r="F13" s="52">
        <v>28.100159747483499</v>
      </c>
      <c r="G13" s="52">
        <v>1</v>
      </c>
      <c r="H13" s="52">
        <v>0</v>
      </c>
      <c r="I13" s="52">
        <v>0</v>
      </c>
      <c r="J13" s="52">
        <v>1</v>
      </c>
      <c r="K13" s="52">
        <v>0</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1</v>
      </c>
      <c r="AS13" s="52">
        <v>0</v>
      </c>
      <c r="AT13" s="52">
        <v>0</v>
      </c>
      <c r="AU13" s="52">
        <v>0</v>
      </c>
      <c r="AV13" s="52">
        <v>0</v>
      </c>
      <c r="AW13" s="52">
        <v>0</v>
      </c>
      <c r="AX13" s="52">
        <v>0</v>
      </c>
      <c r="AY13" s="52">
        <v>0</v>
      </c>
      <c r="AZ13" s="52">
        <v>0</v>
      </c>
      <c r="BA13" s="52">
        <v>0</v>
      </c>
      <c r="BB13" s="52">
        <v>0</v>
      </c>
      <c r="BC13" s="52">
        <v>0</v>
      </c>
      <c r="BD13" s="52">
        <v>0</v>
      </c>
      <c r="BE13" s="52">
        <v>1</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468</v>
      </c>
      <c r="C14" s="52" t="s">
        <v>624</v>
      </c>
      <c r="D14" s="52">
        <v>1</v>
      </c>
      <c r="E14" s="52">
        <v>1.1241007194244601</v>
      </c>
      <c r="F14" s="52">
        <v>13.6765587529976</v>
      </c>
      <c r="G14" s="52">
        <v>0</v>
      </c>
      <c r="H14" s="52">
        <v>0</v>
      </c>
      <c r="I14" s="52">
        <v>0</v>
      </c>
      <c r="J14" s="52">
        <v>0</v>
      </c>
      <c r="K14" s="52">
        <v>0</v>
      </c>
      <c r="L14" s="52">
        <v>0</v>
      </c>
      <c r="M14" s="52">
        <v>1</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271195</v>
      </c>
      <c r="B15" s="52" t="s">
        <v>468</v>
      </c>
      <c r="C15" s="52" t="s">
        <v>640</v>
      </c>
      <c r="D15" s="52">
        <v>1</v>
      </c>
      <c r="E15" s="52">
        <v>1.6706204684419801</v>
      </c>
      <c r="F15" s="52">
        <v>20.325882366044102</v>
      </c>
      <c r="G15" s="52">
        <v>0</v>
      </c>
      <c r="H15" s="52">
        <v>0</v>
      </c>
      <c r="I15" s="52">
        <v>0</v>
      </c>
      <c r="J15" s="52">
        <v>0</v>
      </c>
      <c r="K15" s="52">
        <v>1</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0</v>
      </c>
      <c r="BE15" s="52">
        <v>0</v>
      </c>
      <c r="BF15" s="52">
        <v>0</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271233</v>
      </c>
      <c r="B16" s="52" t="s">
        <v>468</v>
      </c>
      <c r="C16" s="52" t="s">
        <v>628</v>
      </c>
      <c r="D16" s="52">
        <v>2</v>
      </c>
      <c r="E16" s="52">
        <v>2.1962575770886401</v>
      </c>
      <c r="F16" s="52">
        <v>26.7211338545785</v>
      </c>
      <c r="G16" s="52">
        <v>0</v>
      </c>
      <c r="H16" s="52">
        <v>0</v>
      </c>
      <c r="I16" s="52">
        <v>0</v>
      </c>
      <c r="J16" s="52">
        <v>0</v>
      </c>
      <c r="K16" s="52">
        <v>0</v>
      </c>
      <c r="L16" s="52">
        <v>0</v>
      </c>
      <c r="M16" s="52">
        <v>2</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1</v>
      </c>
      <c r="AU16" s="52">
        <v>0</v>
      </c>
      <c r="AV16" s="52">
        <v>0</v>
      </c>
      <c r="AW16" s="52">
        <v>0</v>
      </c>
      <c r="AX16" s="52">
        <v>1</v>
      </c>
      <c r="AY16" s="52">
        <v>0</v>
      </c>
      <c r="AZ16" s="52">
        <v>0</v>
      </c>
      <c r="BA16" s="52">
        <v>0</v>
      </c>
      <c r="BB16" s="52">
        <v>0</v>
      </c>
      <c r="BC16" s="52">
        <v>0</v>
      </c>
      <c r="BD16" s="52">
        <v>0</v>
      </c>
      <c r="BE16" s="52">
        <v>1</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271241</v>
      </c>
      <c r="B17" s="52" t="s">
        <v>468</v>
      </c>
      <c r="C17" s="52" t="s">
        <v>645</v>
      </c>
      <c r="D17" s="52">
        <v>1</v>
      </c>
      <c r="E17" s="52">
        <v>1.6994663675605901</v>
      </c>
      <c r="F17" s="52">
        <v>20.676840805320499</v>
      </c>
      <c r="G17" s="52">
        <v>0</v>
      </c>
      <c r="H17" s="52">
        <v>0</v>
      </c>
      <c r="I17" s="52">
        <v>0</v>
      </c>
      <c r="J17" s="52">
        <v>1</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1</v>
      </c>
      <c r="AV17" s="52">
        <v>0</v>
      </c>
      <c r="AW17" s="52">
        <v>0</v>
      </c>
      <c r="AX17" s="52">
        <v>0</v>
      </c>
      <c r="AY17" s="52">
        <v>0</v>
      </c>
      <c r="AZ17" s="52">
        <v>0</v>
      </c>
      <c r="BA17" s="52">
        <v>0</v>
      </c>
      <c r="BB17" s="52">
        <v>0</v>
      </c>
      <c r="BC17" s="52">
        <v>0</v>
      </c>
      <c r="BD17" s="52">
        <v>0</v>
      </c>
      <c r="BE17" s="52">
        <v>1</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271250</v>
      </c>
      <c r="B18" s="52" t="s">
        <v>468</v>
      </c>
      <c r="C18" s="52" t="s">
        <v>629</v>
      </c>
      <c r="D18" s="52">
        <v>2</v>
      </c>
      <c r="E18" s="52">
        <v>3.2808398950131199</v>
      </c>
      <c r="F18" s="52">
        <v>39.916885389326303</v>
      </c>
      <c r="G18" s="52">
        <v>0</v>
      </c>
      <c r="H18" s="52">
        <v>0</v>
      </c>
      <c r="I18" s="52">
        <v>0</v>
      </c>
      <c r="J18" s="52">
        <v>0</v>
      </c>
      <c r="K18" s="52">
        <v>1</v>
      </c>
      <c r="L18" s="52">
        <v>1</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1</v>
      </c>
      <c r="AV18" s="52">
        <v>0</v>
      </c>
      <c r="AW18" s="52">
        <v>0</v>
      </c>
      <c r="AX18" s="52">
        <v>0</v>
      </c>
      <c r="AY18" s="52">
        <v>0</v>
      </c>
      <c r="AZ18" s="52">
        <v>0</v>
      </c>
      <c r="BA18" s="52">
        <v>0</v>
      </c>
      <c r="BB18" s="52">
        <v>1</v>
      </c>
      <c r="BC18" s="52">
        <v>0</v>
      </c>
      <c r="BD18" s="52">
        <v>0</v>
      </c>
      <c r="BE18" s="52">
        <v>0</v>
      </c>
      <c r="BF18" s="52">
        <v>0</v>
      </c>
      <c r="BG18" s="52">
        <v>1</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271268</v>
      </c>
      <c r="B19" s="52" t="s">
        <v>468</v>
      </c>
      <c r="C19" s="52" t="s">
        <v>630</v>
      </c>
      <c r="D19" s="52">
        <v>1</v>
      </c>
      <c r="E19" s="52">
        <v>0.99990000999899997</v>
      </c>
      <c r="F19" s="52">
        <v>12.1654501216545</v>
      </c>
      <c r="G19" s="52">
        <v>0</v>
      </c>
      <c r="H19" s="52">
        <v>0</v>
      </c>
      <c r="I19" s="52">
        <v>0</v>
      </c>
      <c r="J19" s="52">
        <v>0</v>
      </c>
      <c r="K19" s="52">
        <v>0</v>
      </c>
      <c r="L19" s="52">
        <v>0</v>
      </c>
      <c r="M19" s="52">
        <v>0</v>
      </c>
      <c r="N19" s="52">
        <v>1</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0</v>
      </c>
      <c r="AX19" s="52">
        <v>0</v>
      </c>
      <c r="AY19" s="52">
        <v>0</v>
      </c>
      <c r="AZ19" s="52">
        <v>0</v>
      </c>
      <c r="BA19" s="52">
        <v>0</v>
      </c>
      <c r="BB19" s="52">
        <v>0</v>
      </c>
      <c r="BC19" s="52">
        <v>0</v>
      </c>
      <c r="BD19" s="52">
        <v>0</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271284</v>
      </c>
      <c r="B20" s="52" t="s">
        <v>468</v>
      </c>
      <c r="C20" s="52" t="s">
        <v>631</v>
      </c>
      <c r="D20" s="52">
        <v>1</v>
      </c>
      <c r="E20" s="52">
        <v>1.67280026764804</v>
      </c>
      <c r="F20" s="52">
        <v>20.352403256384498</v>
      </c>
      <c r="G20" s="52">
        <v>0</v>
      </c>
      <c r="H20" s="52">
        <v>1</v>
      </c>
      <c r="I20" s="52">
        <v>0</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1</v>
      </c>
      <c r="AU20" s="52">
        <v>0</v>
      </c>
      <c r="AV20" s="52">
        <v>0</v>
      </c>
      <c r="AW20" s="52">
        <v>0</v>
      </c>
      <c r="AX20" s="52">
        <v>0</v>
      </c>
      <c r="AY20" s="52">
        <v>0</v>
      </c>
      <c r="AZ20" s="52">
        <v>0</v>
      </c>
      <c r="BA20" s="52">
        <v>0</v>
      </c>
      <c r="BB20" s="52">
        <v>0</v>
      </c>
      <c r="BC20" s="52">
        <v>0</v>
      </c>
      <c r="BD20" s="52">
        <v>0</v>
      </c>
      <c r="BE20" s="52">
        <v>1</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271403</v>
      </c>
      <c r="B21" s="52" t="s">
        <v>173</v>
      </c>
      <c r="C21" s="52" t="s">
        <v>468</v>
      </c>
      <c r="D21" s="52">
        <v>6</v>
      </c>
      <c r="E21" s="52">
        <v>1.4017447049093801</v>
      </c>
      <c r="F21" s="52">
        <v>17.0545605763974</v>
      </c>
      <c r="G21" s="52">
        <v>1</v>
      </c>
      <c r="H21" s="52">
        <v>1</v>
      </c>
      <c r="I21" s="52">
        <v>0</v>
      </c>
      <c r="J21" s="52">
        <v>2</v>
      </c>
      <c r="K21" s="52">
        <v>1</v>
      </c>
      <c r="L21" s="52">
        <v>1</v>
      </c>
      <c r="M21" s="52">
        <v>0</v>
      </c>
      <c r="N21" s="52">
        <v>0</v>
      </c>
      <c r="O21" s="52">
        <v>0</v>
      </c>
      <c r="P21" s="52">
        <v>3</v>
      </c>
      <c r="Q21" s="52">
        <v>3</v>
      </c>
      <c r="R21" s="52">
        <v>0</v>
      </c>
      <c r="S21" s="52">
        <v>1</v>
      </c>
      <c r="T21" s="52">
        <v>5</v>
      </c>
      <c r="U21" s="52">
        <v>0</v>
      </c>
      <c r="V21" s="52">
        <v>5</v>
      </c>
      <c r="W21" s="52">
        <v>2</v>
      </c>
      <c r="X21" s="52">
        <v>0</v>
      </c>
      <c r="Y21" s="52">
        <v>2</v>
      </c>
      <c r="Z21" s="52">
        <v>1</v>
      </c>
      <c r="AA21" s="52">
        <v>0</v>
      </c>
      <c r="AB21" s="52">
        <v>6</v>
      </c>
      <c r="AC21" s="52">
        <v>0</v>
      </c>
      <c r="AD21" s="52">
        <v>0</v>
      </c>
      <c r="AE21" s="52">
        <v>0</v>
      </c>
      <c r="AF21" s="52">
        <v>0</v>
      </c>
      <c r="AG21" s="52">
        <v>0</v>
      </c>
      <c r="AH21" s="52">
        <v>0</v>
      </c>
      <c r="AI21" s="52">
        <v>4</v>
      </c>
      <c r="AJ21" s="52">
        <v>1</v>
      </c>
      <c r="AK21" s="52">
        <v>0</v>
      </c>
      <c r="AL21" s="52">
        <v>1</v>
      </c>
      <c r="AM21" s="52">
        <v>0</v>
      </c>
      <c r="AN21" s="52">
        <v>0</v>
      </c>
      <c r="AO21" s="52">
        <v>0</v>
      </c>
      <c r="AP21" s="52">
        <v>2</v>
      </c>
      <c r="AQ21" s="52">
        <v>0</v>
      </c>
      <c r="AR21" s="52">
        <v>0</v>
      </c>
      <c r="AS21" s="52">
        <v>1</v>
      </c>
      <c r="AT21" s="52">
        <v>1</v>
      </c>
      <c r="AU21" s="52">
        <v>1</v>
      </c>
      <c r="AV21" s="52">
        <v>0</v>
      </c>
      <c r="AW21" s="52">
        <v>1</v>
      </c>
      <c r="AX21" s="52">
        <v>0</v>
      </c>
      <c r="AY21" s="52">
        <v>0</v>
      </c>
      <c r="AZ21" s="52">
        <v>0</v>
      </c>
      <c r="BA21" s="52">
        <v>0</v>
      </c>
      <c r="BB21" s="52">
        <v>0</v>
      </c>
      <c r="BC21" s="52">
        <v>0</v>
      </c>
      <c r="BD21" s="52">
        <v>3</v>
      </c>
      <c r="BE21" s="52">
        <v>0</v>
      </c>
      <c r="BF21" s="52">
        <v>0</v>
      </c>
      <c r="BG21" s="52">
        <v>2</v>
      </c>
      <c r="BH21" s="52">
        <v>1</v>
      </c>
      <c r="BI21" s="52">
        <v>0</v>
      </c>
      <c r="BJ21" s="52">
        <v>0</v>
      </c>
      <c r="BK21" s="52">
        <v>2</v>
      </c>
      <c r="BL21" s="52">
        <v>4</v>
      </c>
      <c r="BM21" s="52">
        <v>1</v>
      </c>
      <c r="BN21" s="52">
        <v>0</v>
      </c>
      <c r="BO21" s="52">
        <v>2</v>
      </c>
      <c r="BP21" s="52">
        <v>0</v>
      </c>
      <c r="BQ21" s="52">
        <v>0</v>
      </c>
      <c r="BR21" s="52">
        <v>0</v>
      </c>
      <c r="BS21" s="52">
        <v>1</v>
      </c>
      <c r="BT21" s="52">
        <v>4</v>
      </c>
      <c r="BU21" s="52">
        <v>1</v>
      </c>
      <c r="BV21" s="52">
        <v>0</v>
      </c>
    </row>
    <row r="22" spans="1:74" s="52" customFormat="1" x14ac:dyDescent="0.2">
      <c r="A22" s="52">
        <v>271411</v>
      </c>
      <c r="B22" s="52" t="s">
        <v>468</v>
      </c>
      <c r="C22" s="52" t="s">
        <v>632</v>
      </c>
      <c r="D22" s="52">
        <v>1</v>
      </c>
      <c r="E22" s="52">
        <v>1.33832976445396</v>
      </c>
      <c r="F22" s="52">
        <v>16.283012134189899</v>
      </c>
      <c r="G22" s="52">
        <v>0</v>
      </c>
      <c r="H22" s="52">
        <v>1</v>
      </c>
      <c r="I22" s="52">
        <v>0</v>
      </c>
      <c r="J22" s="52">
        <v>0</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0</v>
      </c>
      <c r="AT22" s="52">
        <v>0</v>
      </c>
      <c r="AU22" s="52">
        <v>0</v>
      </c>
      <c r="AV22" s="52">
        <v>0</v>
      </c>
      <c r="AW22" s="52">
        <v>0</v>
      </c>
      <c r="AX22" s="52">
        <v>0</v>
      </c>
      <c r="AY22" s="52">
        <v>0</v>
      </c>
      <c r="AZ22" s="52">
        <v>0</v>
      </c>
      <c r="BA22" s="52">
        <v>0</v>
      </c>
      <c r="BB22" s="52">
        <v>0</v>
      </c>
      <c r="BC22" s="52">
        <v>0</v>
      </c>
      <c r="BD22" s="52">
        <v>0</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271438</v>
      </c>
      <c r="B23" s="52" t="s">
        <v>468</v>
      </c>
      <c r="C23" s="52" t="s">
        <v>633</v>
      </c>
      <c r="D23" s="52">
        <v>1</v>
      </c>
      <c r="E23" s="52">
        <v>2.2204458655298001</v>
      </c>
      <c r="F23" s="52">
        <v>27.015424697279201</v>
      </c>
      <c r="G23" s="52">
        <v>0</v>
      </c>
      <c r="H23" s="52">
        <v>0</v>
      </c>
      <c r="I23" s="52">
        <v>0</v>
      </c>
      <c r="J23" s="52">
        <v>0</v>
      </c>
      <c r="K23" s="52">
        <v>0</v>
      </c>
      <c r="L23" s="52">
        <v>1</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1</v>
      </c>
      <c r="AT23" s="52">
        <v>0</v>
      </c>
      <c r="AU23" s="52">
        <v>0</v>
      </c>
      <c r="AV23" s="52">
        <v>0</v>
      </c>
      <c r="AW23" s="52">
        <v>0</v>
      </c>
      <c r="AX23" s="52">
        <v>0</v>
      </c>
      <c r="AY23" s="52">
        <v>0</v>
      </c>
      <c r="AZ23" s="52">
        <v>0</v>
      </c>
      <c r="BA23" s="52">
        <v>0</v>
      </c>
      <c r="BB23" s="52">
        <v>0</v>
      </c>
      <c r="BC23" s="52">
        <v>0</v>
      </c>
      <c r="BD23" s="52">
        <v>1</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271446</v>
      </c>
      <c r="B24" s="52" t="s">
        <v>468</v>
      </c>
      <c r="C24" s="52" t="s">
        <v>634</v>
      </c>
      <c r="D24" s="52">
        <v>2</v>
      </c>
      <c r="E24" s="52">
        <v>2.8361955273196502</v>
      </c>
      <c r="F24" s="52">
        <v>34.507045582389097</v>
      </c>
      <c r="G24" s="52">
        <v>0</v>
      </c>
      <c r="H24" s="52">
        <v>0</v>
      </c>
      <c r="I24" s="52">
        <v>0</v>
      </c>
      <c r="J24" s="52">
        <v>2</v>
      </c>
      <c r="K24" s="52">
        <v>0</v>
      </c>
      <c r="L24" s="52">
        <v>0</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0</v>
      </c>
      <c r="AS24" s="52">
        <v>0</v>
      </c>
      <c r="AT24" s="52">
        <v>1</v>
      </c>
      <c r="AU24" s="52">
        <v>0</v>
      </c>
      <c r="AV24" s="52">
        <v>0</v>
      </c>
      <c r="AW24" s="52">
        <v>0</v>
      </c>
      <c r="AX24" s="52">
        <v>0</v>
      </c>
      <c r="AY24" s="52">
        <v>0</v>
      </c>
      <c r="AZ24" s="52">
        <v>0</v>
      </c>
      <c r="BA24" s="52">
        <v>0</v>
      </c>
      <c r="BB24" s="52">
        <v>0</v>
      </c>
      <c r="BC24" s="52">
        <v>0</v>
      </c>
      <c r="BD24" s="52">
        <v>1</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271454</v>
      </c>
      <c r="B25" s="52" t="s">
        <v>468</v>
      </c>
      <c r="C25" s="52" t="s">
        <v>635</v>
      </c>
      <c r="D25" s="52">
        <v>1</v>
      </c>
      <c r="E25" s="52">
        <v>1.3674091698458899</v>
      </c>
      <c r="F25" s="52">
        <v>16.636811566458402</v>
      </c>
      <c r="G25" s="52">
        <v>1</v>
      </c>
      <c r="H25" s="52">
        <v>0</v>
      </c>
      <c r="I25" s="52">
        <v>0</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0</v>
      </c>
      <c r="AY25" s="52">
        <v>0</v>
      </c>
      <c r="AZ25" s="52">
        <v>0</v>
      </c>
      <c r="BA25" s="52">
        <v>0</v>
      </c>
      <c r="BB25" s="52">
        <v>0</v>
      </c>
      <c r="BC25" s="52">
        <v>0</v>
      </c>
      <c r="BD25" s="52">
        <v>1</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271462</v>
      </c>
      <c r="B26" s="52" t="s">
        <v>468</v>
      </c>
      <c r="C26" s="52" t="s">
        <v>636</v>
      </c>
      <c r="D26" s="52">
        <v>1</v>
      </c>
      <c r="E26" s="52">
        <v>1.1985952463712499</v>
      </c>
      <c r="F26" s="52">
        <v>14.582908830850201</v>
      </c>
      <c r="G26" s="52">
        <v>0</v>
      </c>
      <c r="H26" s="52">
        <v>0</v>
      </c>
      <c r="I26" s="52">
        <v>0</v>
      </c>
      <c r="J26" s="52">
        <v>0</v>
      </c>
      <c r="K26" s="52">
        <v>1</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1</v>
      </c>
      <c r="AX26" s="52">
        <v>0</v>
      </c>
      <c r="AY26" s="52">
        <v>0</v>
      </c>
      <c r="AZ26" s="52">
        <v>0</v>
      </c>
      <c r="BA26" s="52">
        <v>0</v>
      </c>
      <c r="BB26" s="52">
        <v>0</v>
      </c>
      <c r="BC26" s="52">
        <v>0</v>
      </c>
      <c r="BD26" s="52">
        <v>0</v>
      </c>
      <c r="BE26" s="52">
        <v>0</v>
      </c>
      <c r="BF26" s="52">
        <v>0</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272027</v>
      </c>
      <c r="B27" s="52" t="s">
        <v>253</v>
      </c>
      <c r="C27" s="52" t="s">
        <v>468</v>
      </c>
      <c r="D27" s="52">
        <v>2</v>
      </c>
      <c r="E27" s="52">
        <v>2.0296326364927899</v>
      </c>
      <c r="F27" s="52">
        <v>24.693863743995699</v>
      </c>
      <c r="G27" s="52">
        <v>0</v>
      </c>
      <c r="H27" s="52">
        <v>0</v>
      </c>
      <c r="I27" s="52">
        <v>1</v>
      </c>
      <c r="J27" s="52">
        <v>0</v>
      </c>
      <c r="K27" s="52">
        <v>0</v>
      </c>
      <c r="L27" s="52">
        <v>1</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1</v>
      </c>
      <c r="AY27" s="52">
        <v>0</v>
      </c>
      <c r="AZ27" s="52">
        <v>0</v>
      </c>
      <c r="BA27" s="52">
        <v>1</v>
      </c>
      <c r="BB27" s="52">
        <v>0</v>
      </c>
      <c r="BC27" s="52">
        <v>1</v>
      </c>
      <c r="BD27" s="52">
        <v>0</v>
      </c>
      <c r="BE27" s="52">
        <v>1</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272035</v>
      </c>
      <c r="B28" s="52" t="s">
        <v>174</v>
      </c>
      <c r="C28" s="52" t="s">
        <v>468</v>
      </c>
      <c r="D28" s="52">
        <v>2</v>
      </c>
      <c r="E28" s="52">
        <v>0.93429129333943794</v>
      </c>
      <c r="F28" s="52">
        <v>11.367210735629801</v>
      </c>
      <c r="G28" s="52">
        <v>0</v>
      </c>
      <c r="H28" s="52">
        <v>1</v>
      </c>
      <c r="I28" s="52">
        <v>0</v>
      </c>
      <c r="J28" s="52">
        <v>0</v>
      </c>
      <c r="K28" s="52">
        <v>0</v>
      </c>
      <c r="L28" s="52">
        <v>0</v>
      </c>
      <c r="M28" s="52">
        <v>1</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1</v>
      </c>
      <c r="AV28" s="52">
        <v>0</v>
      </c>
      <c r="AW28" s="52">
        <v>0</v>
      </c>
      <c r="AX28" s="52">
        <v>1</v>
      </c>
      <c r="AY28" s="52">
        <v>0</v>
      </c>
      <c r="AZ28" s="52">
        <v>0</v>
      </c>
      <c r="BA28" s="52">
        <v>0</v>
      </c>
      <c r="BB28" s="52">
        <v>0</v>
      </c>
      <c r="BC28" s="52">
        <v>0</v>
      </c>
      <c r="BD28" s="52">
        <v>0</v>
      </c>
      <c r="BE28" s="52">
        <v>0</v>
      </c>
      <c r="BF28" s="52">
        <v>0</v>
      </c>
      <c r="BG28" s="52">
        <v>0</v>
      </c>
      <c r="BH28" s="52">
        <v>1</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272043</v>
      </c>
      <c r="B29" s="52" t="s">
        <v>175</v>
      </c>
      <c r="C29" s="52" t="s">
        <v>468</v>
      </c>
      <c r="D29" s="52">
        <v>1</v>
      </c>
      <c r="E29" s="52">
        <v>1.8544962261001801</v>
      </c>
      <c r="F29" s="52">
        <v>22.563037417552199</v>
      </c>
      <c r="G29" s="52">
        <v>0</v>
      </c>
      <c r="H29" s="52">
        <v>0</v>
      </c>
      <c r="I29" s="52">
        <v>0</v>
      </c>
      <c r="J29" s="52">
        <v>0</v>
      </c>
      <c r="K29" s="52">
        <v>0</v>
      </c>
      <c r="L29" s="52">
        <v>0</v>
      </c>
      <c r="M29" s="52">
        <v>0</v>
      </c>
      <c r="N29" s="52">
        <v>1</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1</v>
      </c>
      <c r="BA29" s="52">
        <v>0</v>
      </c>
      <c r="BB29" s="52">
        <v>0</v>
      </c>
      <c r="BC29" s="52">
        <v>0</v>
      </c>
      <c r="BD29" s="52">
        <v>0</v>
      </c>
      <c r="BE29" s="52">
        <v>0</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272051</v>
      </c>
      <c r="B30" s="52" t="s">
        <v>176</v>
      </c>
      <c r="C30" s="52" t="s">
        <v>468</v>
      </c>
      <c r="D30" s="52">
        <v>5</v>
      </c>
      <c r="E30" s="52">
        <v>2.50956142904466</v>
      </c>
      <c r="F30" s="52">
        <v>30.532997386710001</v>
      </c>
      <c r="G30" s="52">
        <v>0</v>
      </c>
      <c r="H30" s="52">
        <v>1</v>
      </c>
      <c r="I30" s="52">
        <v>0</v>
      </c>
      <c r="J30" s="52">
        <v>1</v>
      </c>
      <c r="K30" s="52">
        <v>2</v>
      </c>
      <c r="L30" s="52">
        <v>0</v>
      </c>
      <c r="M30" s="52">
        <v>1</v>
      </c>
      <c r="N30" s="52">
        <v>0</v>
      </c>
      <c r="O30" s="52">
        <v>0</v>
      </c>
      <c r="P30" s="52">
        <v>2</v>
      </c>
      <c r="Q30" s="52">
        <v>3</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2</v>
      </c>
      <c r="AV30" s="52">
        <v>0</v>
      </c>
      <c r="AW30" s="52">
        <v>0</v>
      </c>
      <c r="AX30" s="52">
        <v>0</v>
      </c>
      <c r="AY30" s="52">
        <v>0</v>
      </c>
      <c r="AZ30" s="52">
        <v>0</v>
      </c>
      <c r="BA30" s="52">
        <v>1</v>
      </c>
      <c r="BB30" s="52">
        <v>2</v>
      </c>
      <c r="BC30" s="52">
        <v>2</v>
      </c>
      <c r="BD30" s="52">
        <v>0</v>
      </c>
      <c r="BE30" s="52">
        <v>0</v>
      </c>
      <c r="BF30" s="52">
        <v>0</v>
      </c>
      <c r="BG30" s="52">
        <v>1</v>
      </c>
      <c r="BH30" s="52">
        <v>1</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272086</v>
      </c>
      <c r="B31" s="52" t="s">
        <v>178</v>
      </c>
      <c r="C31" s="52" t="s">
        <v>468</v>
      </c>
      <c r="D31" s="52">
        <v>1</v>
      </c>
      <c r="E31" s="52">
        <v>2.3235820340637101</v>
      </c>
      <c r="F31" s="52">
        <v>28.270248081108502</v>
      </c>
      <c r="G31" s="52">
        <v>0</v>
      </c>
      <c r="H31" s="52">
        <v>0</v>
      </c>
      <c r="I31" s="52">
        <v>0</v>
      </c>
      <c r="J31" s="52">
        <v>0</v>
      </c>
      <c r="K31" s="52">
        <v>0</v>
      </c>
      <c r="L31" s="52">
        <v>1</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1</v>
      </c>
      <c r="AT31" s="52">
        <v>0</v>
      </c>
      <c r="AU31" s="52">
        <v>0</v>
      </c>
      <c r="AV31" s="52">
        <v>0</v>
      </c>
      <c r="AW31" s="52">
        <v>0</v>
      </c>
      <c r="AX31" s="52">
        <v>0</v>
      </c>
      <c r="AY31" s="52">
        <v>0</v>
      </c>
      <c r="AZ31" s="52">
        <v>0</v>
      </c>
      <c r="BA31" s="52">
        <v>0</v>
      </c>
      <c r="BB31" s="52">
        <v>0</v>
      </c>
      <c r="BC31" s="52">
        <v>0</v>
      </c>
      <c r="BD31" s="52">
        <v>0</v>
      </c>
      <c r="BE31" s="52">
        <v>0</v>
      </c>
      <c r="BF31" s="52">
        <v>0</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x14ac:dyDescent="0.2">
      <c r="A32">
        <v>272108</v>
      </c>
      <c r="B32" t="s">
        <v>180</v>
      </c>
      <c r="C32" t="s">
        <v>468</v>
      </c>
      <c r="D32">
        <v>1</v>
      </c>
      <c r="E32">
        <v>0.484245086122989</v>
      </c>
      <c r="F32">
        <v>5.8916485478296901</v>
      </c>
      <c r="G32">
        <v>0</v>
      </c>
      <c r="H32">
        <v>0</v>
      </c>
      <c r="I32">
        <v>0</v>
      </c>
      <c r="J32">
        <v>0</v>
      </c>
      <c r="K32">
        <v>0</v>
      </c>
      <c r="L32">
        <v>1</v>
      </c>
      <c r="M32">
        <v>0</v>
      </c>
      <c r="N32">
        <v>0</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v>0</v>
      </c>
      <c r="AQ32">
        <v>0</v>
      </c>
      <c r="AR32">
        <v>0</v>
      </c>
      <c r="AS32">
        <v>0</v>
      </c>
      <c r="AT32">
        <v>0</v>
      </c>
      <c r="AU32">
        <v>0</v>
      </c>
      <c r="AV32">
        <v>1</v>
      </c>
      <c r="AW32">
        <v>0</v>
      </c>
      <c r="AX32">
        <v>0</v>
      </c>
      <c r="AY32">
        <v>0</v>
      </c>
      <c r="AZ32">
        <v>0</v>
      </c>
      <c r="BA32">
        <v>0</v>
      </c>
      <c r="BB32">
        <v>0</v>
      </c>
      <c r="BC32">
        <v>0</v>
      </c>
      <c r="BD32">
        <v>1</v>
      </c>
      <c r="BE32">
        <v>0</v>
      </c>
      <c r="BF32">
        <v>0</v>
      </c>
      <c r="BG32">
        <v>0</v>
      </c>
      <c r="BH32">
        <v>0</v>
      </c>
      <c r="BI32">
        <v>0</v>
      </c>
      <c r="BJ32">
        <v>0</v>
      </c>
      <c r="BK32" t="s">
        <v>170</v>
      </c>
      <c r="BL32" t="s">
        <v>170</v>
      </c>
      <c r="BM32" t="s">
        <v>170</v>
      </c>
      <c r="BN32" t="s">
        <v>170</v>
      </c>
      <c r="BO32" t="s">
        <v>170</v>
      </c>
      <c r="BP32" t="s">
        <v>170</v>
      </c>
      <c r="BQ32" t="s">
        <v>170</v>
      </c>
      <c r="BR32" t="s">
        <v>170</v>
      </c>
      <c r="BS32" t="s">
        <v>170</v>
      </c>
      <c r="BT32" t="s">
        <v>170</v>
      </c>
      <c r="BU32" t="s">
        <v>170</v>
      </c>
      <c r="BV32">
        <v>0</v>
      </c>
    </row>
    <row r="33" spans="1:74" x14ac:dyDescent="0.2">
      <c r="A33">
        <v>272124</v>
      </c>
      <c r="B33" t="s">
        <v>182</v>
      </c>
      <c r="C33" t="s">
        <v>468</v>
      </c>
      <c r="D33">
        <v>1</v>
      </c>
      <c r="E33">
        <v>0.729964304745498</v>
      </c>
      <c r="F33">
        <v>8.8812323744035595</v>
      </c>
      <c r="G33">
        <v>0</v>
      </c>
      <c r="H33">
        <v>0</v>
      </c>
      <c r="I33">
        <v>0</v>
      </c>
      <c r="J33">
        <v>0</v>
      </c>
      <c r="K33">
        <v>1</v>
      </c>
      <c r="L33">
        <v>0</v>
      </c>
      <c r="M33">
        <v>0</v>
      </c>
      <c r="N33">
        <v>0</v>
      </c>
      <c r="O33">
        <v>0</v>
      </c>
      <c r="P33">
        <v>1</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v>0</v>
      </c>
      <c r="AQ33">
        <v>0</v>
      </c>
      <c r="AR33">
        <v>0</v>
      </c>
      <c r="AS33">
        <v>1</v>
      </c>
      <c r="AT33">
        <v>0</v>
      </c>
      <c r="AU33">
        <v>0</v>
      </c>
      <c r="AV33">
        <v>0</v>
      </c>
      <c r="AW33">
        <v>0</v>
      </c>
      <c r="AX33">
        <v>0</v>
      </c>
      <c r="AY33">
        <v>0</v>
      </c>
      <c r="AZ33">
        <v>0</v>
      </c>
      <c r="BA33">
        <v>0</v>
      </c>
      <c r="BB33">
        <v>0</v>
      </c>
      <c r="BC33">
        <v>1</v>
      </c>
      <c r="BD33">
        <v>0</v>
      </c>
      <c r="BE33">
        <v>0</v>
      </c>
      <c r="BF33">
        <v>0</v>
      </c>
      <c r="BG33">
        <v>0</v>
      </c>
      <c r="BH33">
        <v>0</v>
      </c>
      <c r="BI33">
        <v>0</v>
      </c>
      <c r="BJ33">
        <v>0</v>
      </c>
      <c r="BK33" t="s">
        <v>170</v>
      </c>
      <c r="BL33" t="s">
        <v>170</v>
      </c>
      <c r="BM33" t="s">
        <v>170</v>
      </c>
      <c r="BN33" t="s">
        <v>170</v>
      </c>
      <c r="BO33" t="s">
        <v>170</v>
      </c>
      <c r="BP33" t="s">
        <v>170</v>
      </c>
      <c r="BQ33" t="s">
        <v>170</v>
      </c>
      <c r="BR33" t="s">
        <v>170</v>
      </c>
      <c r="BS33" t="s">
        <v>170</v>
      </c>
      <c r="BT33" t="s">
        <v>170</v>
      </c>
      <c r="BU33" t="s">
        <v>170</v>
      </c>
      <c r="BV33">
        <v>0</v>
      </c>
    </row>
    <row r="34" spans="1:74" x14ac:dyDescent="0.2">
      <c r="A34">
        <v>272159</v>
      </c>
      <c r="B34" t="s">
        <v>184</v>
      </c>
      <c r="C34" t="s">
        <v>468</v>
      </c>
      <c r="D34">
        <v>1</v>
      </c>
      <c r="E34">
        <v>0.84887481643082097</v>
      </c>
      <c r="F34">
        <v>10.3279769332417</v>
      </c>
      <c r="G34">
        <v>0</v>
      </c>
      <c r="H34">
        <v>0</v>
      </c>
      <c r="I34">
        <v>0</v>
      </c>
      <c r="J34">
        <v>0</v>
      </c>
      <c r="K34">
        <v>0</v>
      </c>
      <c r="L34">
        <v>1</v>
      </c>
      <c r="M34">
        <v>0</v>
      </c>
      <c r="N34">
        <v>0</v>
      </c>
      <c r="O34">
        <v>0</v>
      </c>
      <c r="P34">
        <v>0</v>
      </c>
      <c r="Q34">
        <v>1</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1</v>
      </c>
      <c r="AQ34">
        <v>0</v>
      </c>
      <c r="AR34">
        <v>0</v>
      </c>
      <c r="AS34">
        <v>0</v>
      </c>
      <c r="AT34">
        <v>0</v>
      </c>
      <c r="AU34">
        <v>0</v>
      </c>
      <c r="AV34">
        <v>0</v>
      </c>
      <c r="AW34">
        <v>0</v>
      </c>
      <c r="AX34">
        <v>0</v>
      </c>
      <c r="AY34">
        <v>0</v>
      </c>
      <c r="AZ34">
        <v>0</v>
      </c>
      <c r="BA34">
        <v>0</v>
      </c>
      <c r="BB34">
        <v>0</v>
      </c>
      <c r="BC34">
        <v>0</v>
      </c>
      <c r="BD34">
        <v>1</v>
      </c>
      <c r="BE34">
        <v>0</v>
      </c>
      <c r="BF34">
        <v>0</v>
      </c>
      <c r="BG34">
        <v>0</v>
      </c>
      <c r="BH34">
        <v>0</v>
      </c>
      <c r="BI34">
        <v>0</v>
      </c>
      <c r="BJ34">
        <v>0</v>
      </c>
      <c r="BK34" t="s">
        <v>170</v>
      </c>
      <c r="BL34" t="s">
        <v>170</v>
      </c>
      <c r="BM34" t="s">
        <v>170</v>
      </c>
      <c r="BN34" t="s">
        <v>170</v>
      </c>
      <c r="BO34" t="s">
        <v>170</v>
      </c>
      <c r="BP34" t="s">
        <v>170</v>
      </c>
      <c r="BQ34" t="s">
        <v>170</v>
      </c>
      <c r="BR34" t="s">
        <v>170</v>
      </c>
      <c r="BS34" t="s">
        <v>170</v>
      </c>
      <c r="BT34" t="s">
        <v>170</v>
      </c>
      <c r="BU34" t="s">
        <v>170</v>
      </c>
      <c r="BV34">
        <v>0</v>
      </c>
    </row>
    <row r="35" spans="1:74" x14ac:dyDescent="0.2">
      <c r="A35">
        <v>272175</v>
      </c>
      <c r="B35" t="s">
        <v>186</v>
      </c>
      <c r="C35" t="s">
        <v>468</v>
      </c>
      <c r="D35">
        <v>1</v>
      </c>
      <c r="E35">
        <v>1.6463615409943999</v>
      </c>
      <c r="F35">
        <v>20.030732082098599</v>
      </c>
      <c r="G35">
        <v>0</v>
      </c>
      <c r="H35">
        <v>0</v>
      </c>
      <c r="I35">
        <v>0</v>
      </c>
      <c r="J35">
        <v>0</v>
      </c>
      <c r="K35">
        <v>1</v>
      </c>
      <c r="L35">
        <v>0</v>
      </c>
      <c r="M35">
        <v>0</v>
      </c>
      <c r="N35">
        <v>0</v>
      </c>
      <c r="O35">
        <v>0</v>
      </c>
      <c r="P35">
        <v>1</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0</v>
      </c>
      <c r="AQ35">
        <v>0</v>
      </c>
      <c r="AR35">
        <v>0</v>
      </c>
      <c r="AS35">
        <v>0</v>
      </c>
      <c r="AT35">
        <v>1</v>
      </c>
      <c r="AU35">
        <v>0</v>
      </c>
      <c r="AV35">
        <v>0</v>
      </c>
      <c r="AW35">
        <v>0</v>
      </c>
      <c r="AX35">
        <v>0</v>
      </c>
      <c r="AY35">
        <v>0</v>
      </c>
      <c r="AZ35">
        <v>0</v>
      </c>
      <c r="BA35">
        <v>0</v>
      </c>
      <c r="BB35">
        <v>0</v>
      </c>
      <c r="BC35">
        <v>0</v>
      </c>
      <c r="BD35">
        <v>0</v>
      </c>
      <c r="BE35">
        <v>0</v>
      </c>
      <c r="BF35">
        <v>0</v>
      </c>
      <c r="BG35">
        <v>0</v>
      </c>
      <c r="BH35">
        <v>1</v>
      </c>
      <c r="BI35">
        <v>0</v>
      </c>
      <c r="BJ35">
        <v>0</v>
      </c>
      <c r="BK35" t="s">
        <v>170</v>
      </c>
      <c r="BL35" t="s">
        <v>170</v>
      </c>
      <c r="BM35" t="s">
        <v>170</v>
      </c>
      <c r="BN35" t="s">
        <v>170</v>
      </c>
      <c r="BO35" t="s">
        <v>170</v>
      </c>
      <c r="BP35" t="s">
        <v>170</v>
      </c>
      <c r="BQ35" t="s">
        <v>170</v>
      </c>
      <c r="BR35" t="s">
        <v>170</v>
      </c>
      <c r="BS35" t="s">
        <v>170</v>
      </c>
      <c r="BT35" t="s">
        <v>170</v>
      </c>
      <c r="BU35" t="s">
        <v>170</v>
      </c>
      <c r="BV35">
        <v>0</v>
      </c>
    </row>
    <row r="36" spans="1:74" x14ac:dyDescent="0.2">
      <c r="A36">
        <v>272191</v>
      </c>
      <c r="B36" t="s">
        <v>278</v>
      </c>
      <c r="C36" t="s">
        <v>468</v>
      </c>
      <c r="D36">
        <v>1</v>
      </c>
      <c r="E36">
        <v>1.0523103473676501</v>
      </c>
      <c r="F36">
        <v>12.8031092263064</v>
      </c>
      <c r="G36">
        <v>0</v>
      </c>
      <c r="H36">
        <v>0</v>
      </c>
      <c r="I36">
        <v>1</v>
      </c>
      <c r="J36">
        <v>0</v>
      </c>
      <c r="K36">
        <v>0</v>
      </c>
      <c r="L36">
        <v>0</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v>0</v>
      </c>
      <c r="AQ36">
        <v>0</v>
      </c>
      <c r="AR36">
        <v>0</v>
      </c>
      <c r="AS36">
        <v>1</v>
      </c>
      <c r="AT36">
        <v>0</v>
      </c>
      <c r="AU36">
        <v>0</v>
      </c>
      <c r="AV36">
        <v>0</v>
      </c>
      <c r="AW36">
        <v>0</v>
      </c>
      <c r="AX36">
        <v>0</v>
      </c>
      <c r="AY36">
        <v>0</v>
      </c>
      <c r="AZ36">
        <v>0</v>
      </c>
      <c r="BA36">
        <v>0</v>
      </c>
      <c r="BB36">
        <v>0</v>
      </c>
      <c r="BC36">
        <v>0</v>
      </c>
      <c r="BD36">
        <v>0</v>
      </c>
      <c r="BE36">
        <v>1</v>
      </c>
      <c r="BF36">
        <v>0</v>
      </c>
      <c r="BG36">
        <v>0</v>
      </c>
      <c r="BH36">
        <v>0</v>
      </c>
      <c r="BI36">
        <v>0</v>
      </c>
      <c r="BJ36">
        <v>0</v>
      </c>
      <c r="BK36" t="s">
        <v>170</v>
      </c>
      <c r="BL36" t="s">
        <v>170</v>
      </c>
      <c r="BM36" t="s">
        <v>170</v>
      </c>
      <c r="BN36" t="s">
        <v>170</v>
      </c>
      <c r="BO36" t="s">
        <v>170</v>
      </c>
      <c r="BP36" t="s">
        <v>170</v>
      </c>
      <c r="BQ36" t="s">
        <v>170</v>
      </c>
      <c r="BR36" t="s">
        <v>170</v>
      </c>
      <c r="BS36" t="s">
        <v>170</v>
      </c>
      <c r="BT36" t="s">
        <v>170</v>
      </c>
      <c r="BU36" t="s">
        <v>170</v>
      </c>
      <c r="BV36">
        <v>0</v>
      </c>
    </row>
    <row r="37" spans="1:74" x14ac:dyDescent="0.2">
      <c r="A37">
        <v>272205</v>
      </c>
      <c r="B37" t="s">
        <v>188</v>
      </c>
      <c r="C37" t="s">
        <v>468</v>
      </c>
      <c r="D37">
        <v>2</v>
      </c>
      <c r="E37">
        <v>2.75755570262519</v>
      </c>
      <c r="F37">
        <v>33.550261048606501</v>
      </c>
      <c r="G37">
        <v>2</v>
      </c>
      <c r="H37">
        <v>0</v>
      </c>
      <c r="I37">
        <v>0</v>
      </c>
      <c r="J37">
        <v>0</v>
      </c>
      <c r="K37">
        <v>0</v>
      </c>
      <c r="L37">
        <v>0</v>
      </c>
      <c r="M37">
        <v>0</v>
      </c>
      <c r="N37">
        <v>0</v>
      </c>
      <c r="O37">
        <v>0</v>
      </c>
      <c r="P37">
        <v>2</v>
      </c>
      <c r="Q37">
        <v>0</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v>0</v>
      </c>
      <c r="AQ37">
        <v>1</v>
      </c>
      <c r="AR37">
        <v>1</v>
      </c>
      <c r="AS37">
        <v>0</v>
      </c>
      <c r="AT37">
        <v>0</v>
      </c>
      <c r="AU37">
        <v>0</v>
      </c>
      <c r="AV37">
        <v>0</v>
      </c>
      <c r="AW37">
        <v>0</v>
      </c>
      <c r="AX37">
        <v>0</v>
      </c>
      <c r="AY37">
        <v>0</v>
      </c>
      <c r="AZ37">
        <v>0</v>
      </c>
      <c r="BA37">
        <v>0</v>
      </c>
      <c r="BB37">
        <v>0</v>
      </c>
      <c r="BC37">
        <v>1</v>
      </c>
      <c r="BD37">
        <v>0</v>
      </c>
      <c r="BE37">
        <v>0</v>
      </c>
      <c r="BF37">
        <v>0</v>
      </c>
      <c r="BG37">
        <v>0</v>
      </c>
      <c r="BH37">
        <v>1</v>
      </c>
      <c r="BI37">
        <v>0</v>
      </c>
      <c r="BJ37">
        <v>0</v>
      </c>
      <c r="BK37" t="s">
        <v>170</v>
      </c>
      <c r="BL37" t="s">
        <v>170</v>
      </c>
      <c r="BM37" t="s">
        <v>170</v>
      </c>
      <c r="BN37" t="s">
        <v>170</v>
      </c>
      <c r="BO37" t="s">
        <v>170</v>
      </c>
      <c r="BP37" t="s">
        <v>170</v>
      </c>
      <c r="BQ37" t="s">
        <v>170</v>
      </c>
      <c r="BR37" t="s">
        <v>170</v>
      </c>
      <c r="BS37" t="s">
        <v>170</v>
      </c>
      <c r="BT37" t="s">
        <v>170</v>
      </c>
      <c r="BU37" t="s">
        <v>170</v>
      </c>
      <c r="BV37">
        <v>0</v>
      </c>
    </row>
    <row r="38" spans="1:74" x14ac:dyDescent="0.2">
      <c r="A38">
        <v>272272</v>
      </c>
      <c r="B38" t="s">
        <v>193</v>
      </c>
      <c r="C38" t="s">
        <v>468</v>
      </c>
      <c r="D38">
        <v>3</v>
      </c>
      <c r="E38">
        <v>1.2159089527376199</v>
      </c>
      <c r="F38">
        <v>14.7935589249744</v>
      </c>
      <c r="G38">
        <v>0</v>
      </c>
      <c r="H38">
        <v>0</v>
      </c>
      <c r="I38">
        <v>0</v>
      </c>
      <c r="J38">
        <v>0</v>
      </c>
      <c r="K38">
        <v>1</v>
      </c>
      <c r="L38">
        <v>0</v>
      </c>
      <c r="M38">
        <v>1</v>
      </c>
      <c r="N38">
        <v>1</v>
      </c>
      <c r="O38">
        <v>0</v>
      </c>
      <c r="P38">
        <v>2</v>
      </c>
      <c r="Q38">
        <v>1</v>
      </c>
      <c r="R38">
        <v>0</v>
      </c>
      <c r="S38">
        <v>0</v>
      </c>
      <c r="T38">
        <v>3</v>
      </c>
      <c r="U38">
        <v>0</v>
      </c>
      <c r="V38">
        <v>3</v>
      </c>
      <c r="W38">
        <v>0</v>
      </c>
      <c r="X38">
        <v>0</v>
      </c>
      <c r="Y38">
        <v>3</v>
      </c>
      <c r="Z38">
        <v>0</v>
      </c>
      <c r="AA38">
        <v>0</v>
      </c>
      <c r="AB38">
        <v>1</v>
      </c>
      <c r="AC38">
        <v>0</v>
      </c>
      <c r="AD38">
        <v>0</v>
      </c>
      <c r="AE38">
        <v>0</v>
      </c>
      <c r="AF38">
        <v>0</v>
      </c>
      <c r="AG38">
        <v>2</v>
      </c>
      <c r="AH38">
        <v>0</v>
      </c>
      <c r="AI38">
        <v>2</v>
      </c>
      <c r="AJ38">
        <v>0</v>
      </c>
      <c r="AK38">
        <v>0</v>
      </c>
      <c r="AL38">
        <v>1</v>
      </c>
      <c r="AM38">
        <v>0</v>
      </c>
      <c r="AN38">
        <v>0</v>
      </c>
      <c r="AO38">
        <v>0</v>
      </c>
      <c r="AP38">
        <v>1</v>
      </c>
      <c r="AQ38">
        <v>0</v>
      </c>
      <c r="AR38">
        <v>0</v>
      </c>
      <c r="AS38">
        <v>0</v>
      </c>
      <c r="AT38">
        <v>0</v>
      </c>
      <c r="AU38">
        <v>0</v>
      </c>
      <c r="AV38">
        <v>1</v>
      </c>
      <c r="AW38">
        <v>0</v>
      </c>
      <c r="AX38">
        <v>0</v>
      </c>
      <c r="AY38">
        <v>0</v>
      </c>
      <c r="AZ38">
        <v>0</v>
      </c>
      <c r="BA38">
        <v>1</v>
      </c>
      <c r="BB38">
        <v>0</v>
      </c>
      <c r="BC38">
        <v>0</v>
      </c>
      <c r="BD38">
        <v>1</v>
      </c>
      <c r="BE38">
        <v>0</v>
      </c>
      <c r="BF38">
        <v>0</v>
      </c>
      <c r="BG38">
        <v>0</v>
      </c>
      <c r="BH38">
        <v>0</v>
      </c>
      <c r="BI38">
        <v>2</v>
      </c>
      <c r="BJ38">
        <v>0</v>
      </c>
      <c r="BK38">
        <v>3</v>
      </c>
      <c r="BL38">
        <v>1</v>
      </c>
      <c r="BM38">
        <v>0</v>
      </c>
      <c r="BN38">
        <v>0</v>
      </c>
      <c r="BO38">
        <v>0</v>
      </c>
      <c r="BP38">
        <v>0</v>
      </c>
      <c r="BQ38">
        <v>0</v>
      </c>
      <c r="BR38">
        <v>0</v>
      </c>
      <c r="BS38">
        <v>1</v>
      </c>
      <c r="BT38">
        <v>2</v>
      </c>
      <c r="BU38">
        <v>0</v>
      </c>
      <c r="BV38">
        <v>0</v>
      </c>
    </row>
    <row r="85" spans="1:75" x14ac:dyDescent="0.2">
      <c r="B85" s="52">
        <v>271004</v>
      </c>
      <c r="C85" t="s">
        <v>397</v>
      </c>
      <c r="D85">
        <f>IFERROR(VLOOKUP($B85,$A$8:$BW$70,D$88,FALSE),0)</f>
        <v>17</v>
      </c>
      <c r="E85">
        <f t="shared" ref="E85:BP85" si="0">IFERROR(VLOOKUP($B85,$A$8:$BW$70,E88,FALSE),0)</f>
        <v>1.2020539566666599</v>
      </c>
      <c r="F85">
        <f t="shared" si="0"/>
        <v>14.624989806111101</v>
      </c>
      <c r="G85">
        <f t="shared" si="0"/>
        <v>1</v>
      </c>
      <c r="H85">
        <f t="shared" si="0"/>
        <v>3</v>
      </c>
      <c r="I85">
        <f t="shared" si="0"/>
        <v>1</v>
      </c>
      <c r="J85">
        <f t="shared" si="0"/>
        <v>2</v>
      </c>
      <c r="K85">
        <f t="shared" si="0"/>
        <v>2</v>
      </c>
      <c r="L85">
        <f t="shared" si="0"/>
        <v>1</v>
      </c>
      <c r="M85">
        <f t="shared" si="0"/>
        <v>5</v>
      </c>
      <c r="N85">
        <f t="shared" si="0"/>
        <v>2</v>
      </c>
      <c r="O85">
        <f t="shared" si="0"/>
        <v>0</v>
      </c>
      <c r="P85">
        <f t="shared" si="0"/>
        <v>10</v>
      </c>
      <c r="Q85">
        <f t="shared" si="0"/>
        <v>7</v>
      </c>
      <c r="R85">
        <f t="shared" si="0"/>
        <v>0</v>
      </c>
      <c r="S85">
        <f t="shared" si="0"/>
        <v>2</v>
      </c>
      <c r="T85">
        <f t="shared" si="0"/>
        <v>15</v>
      </c>
      <c r="U85">
        <f t="shared" si="0"/>
        <v>0</v>
      </c>
      <c r="V85">
        <f t="shared" si="0"/>
        <v>15</v>
      </c>
      <c r="W85">
        <f t="shared" si="0"/>
        <v>2</v>
      </c>
      <c r="X85">
        <f t="shared" si="0"/>
        <v>3</v>
      </c>
      <c r="Y85">
        <f t="shared" si="0"/>
        <v>8</v>
      </c>
      <c r="Z85">
        <f t="shared" si="0"/>
        <v>2</v>
      </c>
      <c r="AA85">
        <f t="shared" si="0"/>
        <v>0</v>
      </c>
      <c r="AB85">
        <f t="shared" si="0"/>
        <v>16</v>
      </c>
      <c r="AC85">
        <f t="shared" si="0"/>
        <v>1</v>
      </c>
      <c r="AD85">
        <f t="shared" si="0"/>
        <v>0</v>
      </c>
      <c r="AE85">
        <f t="shared" si="0"/>
        <v>0</v>
      </c>
      <c r="AF85">
        <f t="shared" si="0"/>
        <v>0</v>
      </c>
      <c r="AG85">
        <f t="shared" si="0"/>
        <v>0</v>
      </c>
      <c r="AH85">
        <f t="shared" si="0"/>
        <v>0</v>
      </c>
      <c r="AI85">
        <f t="shared" si="0"/>
        <v>11</v>
      </c>
      <c r="AJ85">
        <f t="shared" si="0"/>
        <v>3</v>
      </c>
      <c r="AK85">
        <f t="shared" si="0"/>
        <v>0</v>
      </c>
      <c r="AL85">
        <f t="shared" si="0"/>
        <v>2</v>
      </c>
      <c r="AM85">
        <f t="shared" si="0"/>
        <v>0</v>
      </c>
      <c r="AN85">
        <f t="shared" si="0"/>
        <v>1</v>
      </c>
      <c r="AO85">
        <f t="shared" si="0"/>
        <v>0</v>
      </c>
      <c r="AP85">
        <f t="shared" si="0"/>
        <v>0</v>
      </c>
      <c r="AQ85">
        <f t="shared" si="0"/>
        <v>2</v>
      </c>
      <c r="AR85">
        <f t="shared" si="0"/>
        <v>3</v>
      </c>
      <c r="AS85">
        <f t="shared" si="0"/>
        <v>1</v>
      </c>
      <c r="AT85">
        <f t="shared" si="0"/>
        <v>3</v>
      </c>
      <c r="AU85">
        <f t="shared" si="0"/>
        <v>2</v>
      </c>
      <c r="AV85">
        <f t="shared" si="0"/>
        <v>1</v>
      </c>
      <c r="AW85">
        <f t="shared" si="0"/>
        <v>0</v>
      </c>
      <c r="AX85">
        <f t="shared" si="0"/>
        <v>1</v>
      </c>
      <c r="AY85">
        <f t="shared" si="0"/>
        <v>0</v>
      </c>
      <c r="AZ85">
        <f t="shared" si="0"/>
        <v>0</v>
      </c>
      <c r="BA85">
        <f t="shared" si="0"/>
        <v>0</v>
      </c>
      <c r="BB85">
        <f t="shared" si="0"/>
        <v>4</v>
      </c>
      <c r="BC85">
        <f t="shared" si="0"/>
        <v>1</v>
      </c>
      <c r="BD85">
        <f t="shared" si="0"/>
        <v>2</v>
      </c>
      <c r="BE85">
        <f t="shared" si="0"/>
        <v>4</v>
      </c>
      <c r="BF85">
        <f t="shared" si="0"/>
        <v>3</v>
      </c>
      <c r="BG85">
        <f t="shared" si="0"/>
        <v>3</v>
      </c>
      <c r="BH85">
        <f t="shared" si="0"/>
        <v>4</v>
      </c>
      <c r="BI85">
        <f t="shared" si="0"/>
        <v>0</v>
      </c>
      <c r="BJ85">
        <f t="shared" si="0"/>
        <v>0</v>
      </c>
      <c r="BK85">
        <f t="shared" si="0"/>
        <v>4</v>
      </c>
      <c r="BL85">
        <f t="shared" si="0"/>
        <v>13</v>
      </c>
      <c r="BM85">
        <f t="shared" si="0"/>
        <v>2</v>
      </c>
      <c r="BN85">
        <f t="shared" si="0"/>
        <v>1</v>
      </c>
      <c r="BO85">
        <f t="shared" si="0"/>
        <v>2</v>
      </c>
      <c r="BP85">
        <f t="shared" si="0"/>
        <v>0</v>
      </c>
      <c r="BQ85">
        <f t="shared" ref="BQ85:BW85" si="1">IFERROR(VLOOKUP($B85,$A$8:$BW$70,BQ88,FALSE),0)</f>
        <v>1</v>
      </c>
      <c r="BR85">
        <f t="shared" si="1"/>
        <v>0</v>
      </c>
      <c r="BS85">
        <f t="shared" si="1"/>
        <v>6</v>
      </c>
      <c r="BT85">
        <f t="shared" si="1"/>
        <v>11</v>
      </c>
      <c r="BU85">
        <f t="shared" si="1"/>
        <v>0</v>
      </c>
      <c r="BV85">
        <f t="shared" si="1"/>
        <v>0</v>
      </c>
      <c r="BW85">
        <f t="shared" si="1"/>
        <v>0</v>
      </c>
    </row>
    <row r="86" spans="1:75" x14ac:dyDescent="0.2">
      <c r="B86" s="52">
        <v>271403</v>
      </c>
      <c r="C86" t="s">
        <v>398</v>
      </c>
      <c r="D86">
        <f>IFERROR(VLOOKUP($B86,$A$8:$BW$70,D$88,FALSE),0)</f>
        <v>6</v>
      </c>
      <c r="E86">
        <f t="shared" ref="E86:BP86" si="2">IFERROR(VLOOKUP($B86,$A$8:$BW$70,E$88,FALSE),0)</f>
        <v>1.4017447049093801</v>
      </c>
      <c r="F86">
        <f t="shared" si="2"/>
        <v>17.0545605763974</v>
      </c>
      <c r="G86">
        <f t="shared" si="2"/>
        <v>1</v>
      </c>
      <c r="H86">
        <f t="shared" si="2"/>
        <v>1</v>
      </c>
      <c r="I86">
        <f t="shared" si="2"/>
        <v>0</v>
      </c>
      <c r="J86">
        <f t="shared" si="2"/>
        <v>2</v>
      </c>
      <c r="K86">
        <f t="shared" si="2"/>
        <v>1</v>
      </c>
      <c r="L86">
        <f t="shared" si="2"/>
        <v>1</v>
      </c>
      <c r="M86">
        <f t="shared" si="2"/>
        <v>0</v>
      </c>
      <c r="N86">
        <f t="shared" si="2"/>
        <v>0</v>
      </c>
      <c r="O86">
        <f t="shared" si="2"/>
        <v>0</v>
      </c>
      <c r="P86">
        <f t="shared" si="2"/>
        <v>3</v>
      </c>
      <c r="Q86">
        <f t="shared" si="2"/>
        <v>3</v>
      </c>
      <c r="R86">
        <f t="shared" si="2"/>
        <v>0</v>
      </c>
      <c r="S86">
        <f t="shared" si="2"/>
        <v>1</v>
      </c>
      <c r="T86">
        <f t="shared" si="2"/>
        <v>5</v>
      </c>
      <c r="U86">
        <f t="shared" si="2"/>
        <v>0</v>
      </c>
      <c r="V86">
        <f t="shared" si="2"/>
        <v>5</v>
      </c>
      <c r="W86">
        <f t="shared" si="2"/>
        <v>2</v>
      </c>
      <c r="X86">
        <f t="shared" si="2"/>
        <v>0</v>
      </c>
      <c r="Y86">
        <f t="shared" si="2"/>
        <v>2</v>
      </c>
      <c r="Z86">
        <f t="shared" si="2"/>
        <v>1</v>
      </c>
      <c r="AA86">
        <f t="shared" si="2"/>
        <v>0</v>
      </c>
      <c r="AB86">
        <f t="shared" si="2"/>
        <v>6</v>
      </c>
      <c r="AC86">
        <f t="shared" si="2"/>
        <v>0</v>
      </c>
      <c r="AD86">
        <f t="shared" si="2"/>
        <v>0</v>
      </c>
      <c r="AE86">
        <f t="shared" si="2"/>
        <v>0</v>
      </c>
      <c r="AF86">
        <f t="shared" si="2"/>
        <v>0</v>
      </c>
      <c r="AG86">
        <f t="shared" si="2"/>
        <v>0</v>
      </c>
      <c r="AH86">
        <f t="shared" si="2"/>
        <v>0</v>
      </c>
      <c r="AI86">
        <f t="shared" si="2"/>
        <v>4</v>
      </c>
      <c r="AJ86">
        <f t="shared" si="2"/>
        <v>1</v>
      </c>
      <c r="AK86">
        <f t="shared" si="2"/>
        <v>0</v>
      </c>
      <c r="AL86">
        <f t="shared" si="2"/>
        <v>1</v>
      </c>
      <c r="AM86">
        <f t="shared" si="2"/>
        <v>0</v>
      </c>
      <c r="AN86">
        <f t="shared" si="2"/>
        <v>0</v>
      </c>
      <c r="AO86">
        <f t="shared" si="2"/>
        <v>0</v>
      </c>
      <c r="AP86">
        <f t="shared" si="2"/>
        <v>2</v>
      </c>
      <c r="AQ86">
        <f t="shared" si="2"/>
        <v>0</v>
      </c>
      <c r="AR86">
        <f t="shared" si="2"/>
        <v>0</v>
      </c>
      <c r="AS86">
        <f t="shared" si="2"/>
        <v>1</v>
      </c>
      <c r="AT86">
        <f t="shared" si="2"/>
        <v>1</v>
      </c>
      <c r="AU86">
        <f t="shared" si="2"/>
        <v>1</v>
      </c>
      <c r="AV86">
        <f t="shared" si="2"/>
        <v>0</v>
      </c>
      <c r="AW86">
        <f t="shared" si="2"/>
        <v>1</v>
      </c>
      <c r="AX86">
        <f t="shared" si="2"/>
        <v>0</v>
      </c>
      <c r="AY86">
        <f t="shared" si="2"/>
        <v>0</v>
      </c>
      <c r="AZ86">
        <f t="shared" si="2"/>
        <v>0</v>
      </c>
      <c r="BA86">
        <f t="shared" si="2"/>
        <v>0</v>
      </c>
      <c r="BB86">
        <f t="shared" si="2"/>
        <v>0</v>
      </c>
      <c r="BC86">
        <f t="shared" si="2"/>
        <v>0</v>
      </c>
      <c r="BD86">
        <f t="shared" si="2"/>
        <v>3</v>
      </c>
      <c r="BE86">
        <f t="shared" si="2"/>
        <v>0</v>
      </c>
      <c r="BF86">
        <f t="shared" si="2"/>
        <v>0</v>
      </c>
      <c r="BG86">
        <f t="shared" si="2"/>
        <v>2</v>
      </c>
      <c r="BH86">
        <f t="shared" si="2"/>
        <v>1</v>
      </c>
      <c r="BI86">
        <f t="shared" si="2"/>
        <v>0</v>
      </c>
      <c r="BJ86">
        <f t="shared" si="2"/>
        <v>0</v>
      </c>
      <c r="BK86">
        <f t="shared" si="2"/>
        <v>2</v>
      </c>
      <c r="BL86">
        <f t="shared" si="2"/>
        <v>4</v>
      </c>
      <c r="BM86">
        <f t="shared" si="2"/>
        <v>1</v>
      </c>
      <c r="BN86">
        <f t="shared" si="2"/>
        <v>0</v>
      </c>
      <c r="BO86">
        <f t="shared" si="2"/>
        <v>2</v>
      </c>
      <c r="BP86">
        <f t="shared" si="2"/>
        <v>0</v>
      </c>
      <c r="BQ86">
        <f t="shared" ref="BQ86:BW86" si="3">IFERROR(VLOOKUP($B86,$A$8:$BW$70,BQ$88,FALSE),0)</f>
        <v>0</v>
      </c>
      <c r="BR86">
        <f t="shared" si="3"/>
        <v>0</v>
      </c>
      <c r="BS86">
        <f t="shared" si="3"/>
        <v>1</v>
      </c>
      <c r="BT86">
        <f t="shared" si="3"/>
        <v>4</v>
      </c>
      <c r="BU86">
        <f t="shared" si="3"/>
        <v>1</v>
      </c>
      <c r="BV86">
        <f t="shared" si="3"/>
        <v>0</v>
      </c>
      <c r="BW86">
        <f t="shared" si="3"/>
        <v>0</v>
      </c>
    </row>
    <row r="87" spans="1:75" x14ac:dyDescent="0.2">
      <c r="C87" t="s">
        <v>399</v>
      </c>
      <c r="D87">
        <f>SUM(D8:D83)</f>
        <v>67</v>
      </c>
      <c r="G87">
        <f t="shared" ref="G87:BR87" si="4">SUM(G8:G83)</f>
        <v>6</v>
      </c>
      <c r="H87">
        <f t="shared" si="4"/>
        <v>10</v>
      </c>
      <c r="I87">
        <f t="shared" si="4"/>
        <v>4</v>
      </c>
      <c r="J87">
        <f t="shared" si="4"/>
        <v>9</v>
      </c>
      <c r="K87">
        <f t="shared" si="4"/>
        <v>11</v>
      </c>
      <c r="L87">
        <f t="shared" si="4"/>
        <v>8</v>
      </c>
      <c r="M87">
        <f t="shared" si="4"/>
        <v>13</v>
      </c>
      <c r="N87">
        <f t="shared" si="4"/>
        <v>6</v>
      </c>
      <c r="O87">
        <f t="shared" si="4"/>
        <v>0</v>
      </c>
      <c r="P87">
        <f t="shared" si="4"/>
        <v>40</v>
      </c>
      <c r="Q87">
        <f t="shared" si="4"/>
        <v>27</v>
      </c>
      <c r="R87">
        <f t="shared" si="4"/>
        <v>0</v>
      </c>
      <c r="S87">
        <f t="shared" si="4"/>
        <v>3</v>
      </c>
      <c r="T87">
        <f t="shared" si="4"/>
        <v>23</v>
      </c>
      <c r="U87">
        <f t="shared" si="4"/>
        <v>0</v>
      </c>
      <c r="V87">
        <f t="shared" si="4"/>
        <v>23</v>
      </c>
      <c r="W87">
        <f t="shared" si="4"/>
        <v>4</v>
      </c>
      <c r="X87">
        <f t="shared" si="4"/>
        <v>3</v>
      </c>
      <c r="Y87">
        <f t="shared" si="4"/>
        <v>13</v>
      </c>
      <c r="Z87">
        <f t="shared" si="4"/>
        <v>3</v>
      </c>
      <c r="AA87">
        <f t="shared" si="4"/>
        <v>0</v>
      </c>
      <c r="AB87">
        <f t="shared" si="4"/>
        <v>23</v>
      </c>
      <c r="AC87">
        <f t="shared" si="4"/>
        <v>1</v>
      </c>
      <c r="AD87">
        <f t="shared" si="4"/>
        <v>0</v>
      </c>
      <c r="AE87">
        <f t="shared" si="4"/>
        <v>0</v>
      </c>
      <c r="AF87">
        <f t="shared" si="4"/>
        <v>0</v>
      </c>
      <c r="AG87">
        <f t="shared" si="4"/>
        <v>2</v>
      </c>
      <c r="AH87">
        <f t="shared" si="4"/>
        <v>0</v>
      </c>
      <c r="AI87">
        <f t="shared" si="4"/>
        <v>17</v>
      </c>
      <c r="AJ87">
        <f t="shared" si="4"/>
        <v>4</v>
      </c>
      <c r="AK87">
        <f t="shared" si="4"/>
        <v>0</v>
      </c>
      <c r="AL87">
        <f t="shared" si="4"/>
        <v>4</v>
      </c>
      <c r="AM87">
        <f t="shared" si="4"/>
        <v>0</v>
      </c>
      <c r="AN87">
        <f t="shared" si="4"/>
        <v>1</v>
      </c>
      <c r="AO87">
        <f t="shared" si="4"/>
        <v>0</v>
      </c>
      <c r="AP87">
        <f t="shared" si="4"/>
        <v>6</v>
      </c>
      <c r="AQ87">
        <f t="shared" si="4"/>
        <v>5</v>
      </c>
      <c r="AR87">
        <f t="shared" si="4"/>
        <v>7</v>
      </c>
      <c r="AS87">
        <f t="shared" si="4"/>
        <v>7</v>
      </c>
      <c r="AT87">
        <f t="shared" si="4"/>
        <v>9</v>
      </c>
      <c r="AU87">
        <f t="shared" si="4"/>
        <v>9</v>
      </c>
      <c r="AV87">
        <f t="shared" si="4"/>
        <v>4</v>
      </c>
      <c r="AW87">
        <f t="shared" si="4"/>
        <v>2</v>
      </c>
      <c r="AX87">
        <f t="shared" si="4"/>
        <v>4</v>
      </c>
      <c r="AY87">
        <f t="shared" si="4"/>
        <v>0</v>
      </c>
      <c r="AZ87">
        <f t="shared" si="4"/>
        <v>1</v>
      </c>
      <c r="BA87">
        <f t="shared" si="4"/>
        <v>3</v>
      </c>
      <c r="BB87">
        <f t="shared" si="4"/>
        <v>10</v>
      </c>
      <c r="BC87">
        <f t="shared" si="4"/>
        <v>7</v>
      </c>
      <c r="BD87">
        <f t="shared" si="4"/>
        <v>13</v>
      </c>
      <c r="BE87">
        <f t="shared" si="4"/>
        <v>10</v>
      </c>
      <c r="BF87">
        <f t="shared" si="4"/>
        <v>6</v>
      </c>
      <c r="BG87">
        <f t="shared" si="4"/>
        <v>11</v>
      </c>
      <c r="BH87">
        <f t="shared" si="4"/>
        <v>16</v>
      </c>
      <c r="BI87">
        <f t="shared" si="4"/>
        <v>4</v>
      </c>
      <c r="BJ87">
        <f t="shared" si="4"/>
        <v>0</v>
      </c>
      <c r="BK87">
        <f t="shared" si="4"/>
        <v>9</v>
      </c>
      <c r="BL87">
        <f t="shared" si="4"/>
        <v>18</v>
      </c>
      <c r="BM87">
        <f t="shared" si="4"/>
        <v>3</v>
      </c>
      <c r="BN87">
        <f t="shared" si="4"/>
        <v>1</v>
      </c>
      <c r="BO87">
        <f t="shared" si="4"/>
        <v>4</v>
      </c>
      <c r="BP87">
        <f t="shared" si="4"/>
        <v>0</v>
      </c>
      <c r="BQ87">
        <f t="shared" si="4"/>
        <v>1</v>
      </c>
      <c r="BR87">
        <f t="shared" si="4"/>
        <v>0</v>
      </c>
      <c r="BS87">
        <f t="shared" ref="BS87:BW87" si="5">SUM(BS8:BS83)</f>
        <v>8</v>
      </c>
      <c r="BT87">
        <f t="shared" si="5"/>
        <v>17</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44</v>
      </c>
      <c r="E90">
        <v>0.96554920438745595</v>
      </c>
      <c r="F90">
        <v>11.7475153200474</v>
      </c>
      <c r="G90">
        <v>4</v>
      </c>
      <c r="H90">
        <v>6</v>
      </c>
      <c r="I90">
        <v>3</v>
      </c>
      <c r="J90">
        <v>5</v>
      </c>
      <c r="K90">
        <v>8</v>
      </c>
      <c r="L90">
        <v>6</v>
      </c>
      <c r="M90">
        <v>8</v>
      </c>
      <c r="N90">
        <v>4</v>
      </c>
      <c r="O90">
        <v>0</v>
      </c>
      <c r="P90">
        <v>27</v>
      </c>
      <c r="Q90">
        <v>17</v>
      </c>
      <c r="R90">
        <v>0</v>
      </c>
      <c r="S90">
        <v>4</v>
      </c>
      <c r="T90">
        <v>40</v>
      </c>
      <c r="U90">
        <v>4</v>
      </c>
      <c r="V90">
        <v>36</v>
      </c>
      <c r="W90">
        <v>5</v>
      </c>
      <c r="X90">
        <v>5</v>
      </c>
      <c r="Y90">
        <v>21</v>
      </c>
      <c r="Z90">
        <v>5</v>
      </c>
      <c r="AA90">
        <v>0</v>
      </c>
      <c r="AB90">
        <v>35</v>
      </c>
      <c r="AC90">
        <v>3</v>
      </c>
      <c r="AD90">
        <v>1</v>
      </c>
      <c r="AE90">
        <v>2</v>
      </c>
      <c r="AF90">
        <v>0</v>
      </c>
      <c r="AG90">
        <v>3</v>
      </c>
      <c r="AH90">
        <v>0</v>
      </c>
      <c r="AI90">
        <v>23</v>
      </c>
      <c r="AJ90">
        <v>6</v>
      </c>
      <c r="AK90">
        <v>3</v>
      </c>
      <c r="AL90">
        <v>10</v>
      </c>
      <c r="AM90">
        <v>0</v>
      </c>
      <c r="AN90">
        <v>2</v>
      </c>
      <c r="AO90">
        <v>0</v>
      </c>
      <c r="AP90">
        <v>4</v>
      </c>
      <c r="AQ90">
        <v>3</v>
      </c>
      <c r="AR90">
        <v>4</v>
      </c>
      <c r="AS90">
        <v>5</v>
      </c>
      <c r="AT90">
        <v>5</v>
      </c>
      <c r="AU90">
        <v>6</v>
      </c>
      <c r="AV90">
        <v>3</v>
      </c>
      <c r="AW90">
        <v>1</v>
      </c>
      <c r="AX90">
        <v>3</v>
      </c>
      <c r="AY90">
        <v>0</v>
      </c>
      <c r="AZ90">
        <v>1</v>
      </c>
      <c r="BA90">
        <v>3</v>
      </c>
      <c r="BB90">
        <v>6</v>
      </c>
      <c r="BC90">
        <v>6</v>
      </c>
      <c r="BD90">
        <v>8</v>
      </c>
      <c r="BE90">
        <v>6</v>
      </c>
      <c r="BF90">
        <v>3</v>
      </c>
      <c r="BG90">
        <v>6</v>
      </c>
      <c r="BH90">
        <v>11</v>
      </c>
      <c r="BI90">
        <v>4</v>
      </c>
      <c r="BJ90">
        <v>0</v>
      </c>
      <c r="BK90">
        <v>14</v>
      </c>
      <c r="BL90">
        <v>33</v>
      </c>
      <c r="BM90">
        <v>4</v>
      </c>
      <c r="BN90">
        <v>1</v>
      </c>
      <c r="BO90">
        <v>6</v>
      </c>
      <c r="BP90">
        <v>1</v>
      </c>
      <c r="BQ90">
        <v>1</v>
      </c>
      <c r="BR90">
        <v>2</v>
      </c>
      <c r="BS90">
        <v>12</v>
      </c>
      <c r="BT90">
        <v>30</v>
      </c>
      <c r="BU90">
        <v>2</v>
      </c>
      <c r="BV90">
        <v>0</v>
      </c>
    </row>
    <row r="91" spans="1:75" x14ac:dyDescent="0.2">
      <c r="B91" t="s">
        <v>513</v>
      </c>
    </row>
    <row r="92" spans="1:75" x14ac:dyDescent="0.2">
      <c r="D92">
        <f>D87-D85-D86</f>
        <v>44</v>
      </c>
    </row>
    <row r="100" spans="1:6" s="147" customFormat="1" x14ac:dyDescent="0.2"/>
    <row r="101" spans="1:6" x14ac:dyDescent="0.2">
      <c r="A101" s="52">
        <v>271004</v>
      </c>
      <c r="B101" s="52" t="s">
        <v>172</v>
      </c>
      <c r="C101" s="52" t="s">
        <v>468</v>
      </c>
      <c r="D101" s="52">
        <v>16</v>
      </c>
      <c r="E101" s="52">
        <v>1.13576590728885</v>
      </c>
      <c r="F101" s="52">
        <v>13.818485205347701</v>
      </c>
    </row>
    <row r="102" spans="1:6" x14ac:dyDescent="0.2">
      <c r="A102" s="52">
        <v>271039</v>
      </c>
      <c r="B102" s="52" t="s">
        <v>468</v>
      </c>
      <c r="C102" s="52" t="s">
        <v>613</v>
      </c>
      <c r="D102" s="52">
        <v>1</v>
      </c>
      <c r="E102" s="52">
        <v>2.4272433796936799</v>
      </c>
      <c r="F102" s="52">
        <v>29.531461119606501</v>
      </c>
    </row>
    <row r="103" spans="1:6" x14ac:dyDescent="0.2">
      <c r="A103" s="52">
        <v>271136</v>
      </c>
      <c r="B103" s="52" t="s">
        <v>468</v>
      </c>
      <c r="C103" s="52" t="s">
        <v>619</v>
      </c>
      <c r="D103" s="52">
        <v>1</v>
      </c>
      <c r="E103" s="52">
        <v>2.0293443188505802</v>
      </c>
      <c r="F103" s="52">
        <v>24.690355879348701</v>
      </c>
    </row>
    <row r="104" spans="1:6" x14ac:dyDescent="0.2">
      <c r="A104" s="52">
        <v>271144</v>
      </c>
      <c r="B104" s="52" t="s">
        <v>468</v>
      </c>
      <c r="C104" s="52" t="s">
        <v>620</v>
      </c>
      <c r="D104" s="52">
        <v>2</v>
      </c>
      <c r="E104" s="52">
        <v>2.3118447365075001</v>
      </c>
      <c r="F104" s="52">
        <v>28.127444294174499</v>
      </c>
    </row>
    <row r="105" spans="1:6" x14ac:dyDescent="0.2">
      <c r="A105" s="52">
        <v>271152</v>
      </c>
      <c r="B105" s="52" t="s">
        <v>468</v>
      </c>
      <c r="C105" s="52" t="s">
        <v>621</v>
      </c>
      <c r="D105" s="52">
        <v>2</v>
      </c>
      <c r="E105" s="52">
        <v>4.5013616619027301</v>
      </c>
      <c r="F105" s="52">
        <v>54.766566886483197</v>
      </c>
    </row>
    <row r="106" spans="1:6" x14ac:dyDescent="0.2">
      <c r="A106" s="52">
        <v>271161</v>
      </c>
      <c r="B106" s="52" t="s">
        <v>468</v>
      </c>
      <c r="C106" s="52" t="s">
        <v>622</v>
      </c>
      <c r="D106" s="52">
        <v>1</v>
      </c>
      <c r="E106" s="52">
        <v>1.53827221265075</v>
      </c>
      <c r="F106" s="52">
        <v>18.715645253917501</v>
      </c>
    </row>
    <row r="107" spans="1:6" x14ac:dyDescent="0.2">
      <c r="A107" s="52">
        <v>271179</v>
      </c>
      <c r="B107" s="52" t="s">
        <v>468</v>
      </c>
      <c r="C107" s="52" t="s">
        <v>623</v>
      </c>
      <c r="D107" s="52">
        <v>1</v>
      </c>
      <c r="E107" s="52">
        <v>2.13848851631667</v>
      </c>
      <c r="F107" s="52">
        <v>26.0182769485195</v>
      </c>
    </row>
    <row r="108" spans="1:6" x14ac:dyDescent="0.2">
      <c r="A108" s="52">
        <v>271209</v>
      </c>
      <c r="B108" s="52" t="s">
        <v>468</v>
      </c>
      <c r="C108" s="52" t="s">
        <v>625</v>
      </c>
      <c r="D108" s="52">
        <v>1</v>
      </c>
      <c r="E108" s="52">
        <v>1.23670541676973</v>
      </c>
      <c r="F108" s="52">
        <v>15.0465825706983</v>
      </c>
    </row>
    <row r="109" spans="1:6" x14ac:dyDescent="0.2">
      <c r="A109" s="52">
        <v>271225</v>
      </c>
      <c r="B109" s="52" t="s">
        <v>468</v>
      </c>
      <c r="C109" s="52" t="s">
        <v>627</v>
      </c>
      <c r="D109" s="52">
        <v>1</v>
      </c>
      <c r="E109" s="52">
        <v>2.2726239716376502</v>
      </c>
      <c r="F109" s="52">
        <v>27.650258321591402</v>
      </c>
    </row>
    <row r="110" spans="1:6" x14ac:dyDescent="0.2">
      <c r="A110" s="52">
        <v>271250</v>
      </c>
      <c r="B110" s="52" t="s">
        <v>468</v>
      </c>
      <c r="C110" s="52" t="s">
        <v>629</v>
      </c>
      <c r="D110" s="52">
        <v>1</v>
      </c>
      <c r="E110" s="52">
        <v>1.6223494865263901</v>
      </c>
      <c r="F110" s="52">
        <v>19.738585419404401</v>
      </c>
    </row>
    <row r="111" spans="1:6" x14ac:dyDescent="0.2">
      <c r="A111" s="52">
        <v>271268</v>
      </c>
      <c r="B111" s="52" t="s">
        <v>468</v>
      </c>
      <c r="C111" s="52" t="s">
        <v>630</v>
      </c>
      <c r="D111" s="52">
        <v>4</v>
      </c>
      <c r="E111" s="52">
        <v>3.97022332506203</v>
      </c>
      <c r="F111" s="52">
        <v>48.304383788254803</v>
      </c>
    </row>
    <row r="112" spans="1:6" x14ac:dyDescent="0.2">
      <c r="A112" s="52">
        <v>271284</v>
      </c>
      <c r="B112" s="52" t="s">
        <v>468</v>
      </c>
      <c r="C112" s="52" t="s">
        <v>631</v>
      </c>
      <c r="D112" s="52">
        <v>1</v>
      </c>
      <c r="E112" s="52">
        <v>1.7290567995158601</v>
      </c>
      <c r="F112" s="52">
        <v>21.036857727443</v>
      </c>
    </row>
    <row r="113" spans="1:6" x14ac:dyDescent="0.2">
      <c r="A113" s="52">
        <v>271403</v>
      </c>
      <c r="B113" s="52" t="s">
        <v>173</v>
      </c>
      <c r="C113" s="52" t="s">
        <v>468</v>
      </c>
      <c r="D113" s="52">
        <v>7</v>
      </c>
      <c r="E113" s="52">
        <v>1.62662081145141</v>
      </c>
      <c r="F113" s="52">
        <v>19.7905532059922</v>
      </c>
    </row>
    <row r="114" spans="1:6" x14ac:dyDescent="0.2">
      <c r="A114" s="52">
        <v>271411</v>
      </c>
      <c r="B114" s="52" t="s">
        <v>468</v>
      </c>
      <c r="C114" s="52" t="s">
        <v>632</v>
      </c>
      <c r="D114" s="52">
        <v>2</v>
      </c>
      <c r="E114" s="52">
        <v>2.6820077510023999</v>
      </c>
      <c r="F114" s="52">
        <v>32.631094303862497</v>
      </c>
    </row>
    <row r="115" spans="1:6" x14ac:dyDescent="0.2">
      <c r="A115" s="52">
        <v>271438</v>
      </c>
      <c r="B115" s="52" t="s">
        <v>468</v>
      </c>
      <c r="C115" s="52" t="s">
        <v>633</v>
      </c>
      <c r="D115" s="52">
        <v>1</v>
      </c>
      <c r="E115" s="52">
        <v>2.2174424019336101</v>
      </c>
      <c r="F115" s="52">
        <v>26.978882556858899</v>
      </c>
    </row>
    <row r="116" spans="1:6" x14ac:dyDescent="0.2">
      <c r="A116" s="52">
        <v>271446</v>
      </c>
      <c r="B116" s="52" t="s">
        <v>468</v>
      </c>
      <c r="C116" s="52" t="s">
        <v>634</v>
      </c>
      <c r="D116" s="52">
        <v>1</v>
      </c>
      <c r="E116" s="52">
        <v>1.41041734249164</v>
      </c>
      <c r="F116" s="52">
        <v>17.160077666981699</v>
      </c>
    </row>
    <row r="117" spans="1:6" x14ac:dyDescent="0.2">
      <c r="A117" s="52">
        <v>271454</v>
      </c>
      <c r="B117" s="52" t="s">
        <v>468</v>
      </c>
      <c r="C117" s="52" t="s">
        <v>635</v>
      </c>
      <c r="D117" s="52">
        <v>1</v>
      </c>
      <c r="E117" s="52">
        <v>1.3484539974918801</v>
      </c>
      <c r="F117" s="52">
        <v>16.406190302817802</v>
      </c>
    </row>
    <row r="118" spans="1:6" x14ac:dyDescent="0.2">
      <c r="A118" s="52">
        <v>271462</v>
      </c>
      <c r="B118" s="52" t="s">
        <v>468</v>
      </c>
      <c r="C118" s="52" t="s">
        <v>636</v>
      </c>
      <c r="D118" s="52">
        <v>1</v>
      </c>
      <c r="E118" s="52">
        <v>1.19610071167992</v>
      </c>
      <c r="F118" s="52">
        <v>14.5525586587724</v>
      </c>
    </row>
    <row r="119" spans="1:6" x14ac:dyDescent="0.2">
      <c r="A119" s="52">
        <v>271471</v>
      </c>
      <c r="B119" s="52" t="s">
        <v>468</v>
      </c>
      <c r="C119" s="52" t="s">
        <v>637</v>
      </c>
      <c r="D119" s="52">
        <v>1</v>
      </c>
      <c r="E119" s="52">
        <v>5.1310995946431301</v>
      </c>
      <c r="F119" s="52">
        <v>62.4283784014914</v>
      </c>
    </row>
    <row r="120" spans="1:6" x14ac:dyDescent="0.2">
      <c r="A120" s="52">
        <v>272027</v>
      </c>
      <c r="B120" s="52" t="s">
        <v>253</v>
      </c>
      <c r="C120" s="52" t="s">
        <v>468</v>
      </c>
      <c r="D120" s="52">
        <v>3</v>
      </c>
      <c r="E120" s="52">
        <v>3.0214827422977399</v>
      </c>
      <c r="F120" s="52">
        <v>36.7613733646225</v>
      </c>
    </row>
    <row r="121" spans="1:6" x14ac:dyDescent="0.2">
      <c r="A121" s="52">
        <v>272035</v>
      </c>
      <c r="B121" s="52" t="s">
        <v>174</v>
      </c>
      <c r="C121" s="52" t="s">
        <v>468</v>
      </c>
      <c r="D121" s="52">
        <v>1</v>
      </c>
      <c r="E121" s="52">
        <v>0.46611354525962501</v>
      </c>
      <c r="F121" s="52">
        <v>5.6710481339921097</v>
      </c>
    </row>
    <row r="122" spans="1:6" x14ac:dyDescent="0.2">
      <c r="A122" s="52">
        <v>272051</v>
      </c>
      <c r="B122" s="52" t="s">
        <v>176</v>
      </c>
      <c r="C122" s="52" t="s">
        <v>468</v>
      </c>
      <c r="D122" s="52">
        <v>2</v>
      </c>
      <c r="E122" s="52">
        <v>1.0111836916294199</v>
      </c>
      <c r="F122" s="52">
        <v>12.302734914824599</v>
      </c>
    </row>
    <row r="123" spans="1:6" x14ac:dyDescent="0.2">
      <c r="A123" s="52">
        <v>272078</v>
      </c>
      <c r="B123" s="52" t="s">
        <v>177</v>
      </c>
      <c r="C123" s="52" t="s">
        <v>468</v>
      </c>
      <c r="D123" s="52">
        <v>1</v>
      </c>
      <c r="E123" s="52">
        <v>0.54714173159415203</v>
      </c>
      <c r="F123" s="52">
        <v>6.65689106772885</v>
      </c>
    </row>
    <row r="124" spans="1:6" x14ac:dyDescent="0.2">
      <c r="A124" s="52">
        <v>272086</v>
      </c>
      <c r="B124" s="52" t="s">
        <v>178</v>
      </c>
      <c r="C124" s="52" t="s">
        <v>468</v>
      </c>
      <c r="D124" s="52">
        <v>1</v>
      </c>
      <c r="E124" s="52">
        <v>2.3006487829567899</v>
      </c>
      <c r="F124" s="52">
        <v>27.991226859307702</v>
      </c>
    </row>
    <row r="125" spans="1:6" x14ac:dyDescent="0.2">
      <c r="A125" s="52">
        <v>272094</v>
      </c>
      <c r="B125" s="52" t="s">
        <v>179</v>
      </c>
      <c r="C125" s="52" t="s">
        <v>468</v>
      </c>
      <c r="D125" s="52">
        <v>1</v>
      </c>
      <c r="E125" s="52">
        <v>1.36193394620361</v>
      </c>
      <c r="F125" s="52">
        <v>16.5701963454772</v>
      </c>
    </row>
    <row r="126" spans="1:6" x14ac:dyDescent="0.2">
      <c r="A126" s="52">
        <v>272108</v>
      </c>
      <c r="B126" s="52" t="s">
        <v>180</v>
      </c>
      <c r="C126" s="52" t="s">
        <v>468</v>
      </c>
      <c r="D126" s="52">
        <v>1</v>
      </c>
      <c r="E126" s="52">
        <v>0.482935474991186</v>
      </c>
      <c r="F126" s="52">
        <v>5.8757149457261004</v>
      </c>
    </row>
    <row r="127" spans="1:6" x14ac:dyDescent="0.2">
      <c r="A127" s="52">
        <v>272116</v>
      </c>
      <c r="B127" s="52" t="s">
        <v>181</v>
      </c>
      <c r="C127" s="52" t="s">
        <v>468</v>
      </c>
      <c r="D127" s="52">
        <v>2</v>
      </c>
      <c r="E127" s="52">
        <v>1.3653554702966899</v>
      </c>
      <c r="F127" s="52">
        <v>16.6118248886097</v>
      </c>
    </row>
    <row r="128" spans="1:6" x14ac:dyDescent="0.2">
      <c r="A128" s="52">
        <v>272124</v>
      </c>
      <c r="B128" s="52" t="s">
        <v>182</v>
      </c>
      <c r="C128" s="52" t="s">
        <v>468</v>
      </c>
      <c r="D128" s="52">
        <v>1</v>
      </c>
      <c r="E128" s="52">
        <v>0.72551566025552705</v>
      </c>
      <c r="F128" s="52">
        <v>8.8271071997755701</v>
      </c>
    </row>
    <row r="129" spans="1:6" x14ac:dyDescent="0.2">
      <c r="A129" s="52">
        <v>272141</v>
      </c>
      <c r="B129" s="52" t="s">
        <v>272</v>
      </c>
      <c r="C129" s="52" t="s">
        <v>468</v>
      </c>
      <c r="D129" s="52">
        <v>1</v>
      </c>
      <c r="E129" s="52">
        <v>1.73771004570177</v>
      </c>
      <c r="F129" s="52">
        <v>21.142138889371601</v>
      </c>
    </row>
    <row r="130" spans="1:6" x14ac:dyDescent="0.2">
      <c r="A130" s="52">
        <v>272159</v>
      </c>
      <c r="B130" s="52" t="s">
        <v>184</v>
      </c>
      <c r="C130" s="52" t="s">
        <v>468</v>
      </c>
      <c r="D130" s="52">
        <v>3</v>
      </c>
      <c r="E130" s="52">
        <v>2.53087669568739</v>
      </c>
      <c r="F130" s="52">
        <v>30.792333130863199</v>
      </c>
    </row>
    <row r="131" spans="1:6" x14ac:dyDescent="0.2">
      <c r="A131" s="52">
        <v>272191</v>
      </c>
      <c r="B131" s="52" t="s">
        <v>278</v>
      </c>
      <c r="C131" s="52" t="s">
        <v>468</v>
      </c>
      <c r="D131" s="52">
        <v>1</v>
      </c>
      <c r="E131" s="52">
        <v>1.04883369692902</v>
      </c>
      <c r="F131" s="52">
        <v>12.760809979303</v>
      </c>
    </row>
    <row r="132" spans="1:6" x14ac:dyDescent="0.2">
      <c r="A132" s="52">
        <v>272205</v>
      </c>
      <c r="B132" s="52" t="s">
        <v>188</v>
      </c>
      <c r="C132" s="52" t="s">
        <v>468</v>
      </c>
      <c r="D132" s="52">
        <v>1</v>
      </c>
      <c r="E132" s="52">
        <v>1.3767657020128301</v>
      </c>
      <c r="F132" s="52">
        <v>16.750649374489399</v>
      </c>
    </row>
    <row r="133" spans="1:6" x14ac:dyDescent="0.2">
      <c r="A133" s="52">
        <v>272230</v>
      </c>
      <c r="B133" s="52" t="s">
        <v>171</v>
      </c>
      <c r="C133" s="52" t="s">
        <v>468</v>
      </c>
      <c r="D133" s="52">
        <v>1</v>
      </c>
      <c r="E133" s="52">
        <v>1.6518550332022901</v>
      </c>
      <c r="F133" s="52">
        <v>20.097569570627801</v>
      </c>
    </row>
    <row r="134" spans="1:6" x14ac:dyDescent="0.2">
      <c r="A134" s="52">
        <v>272272</v>
      </c>
      <c r="B134" s="52" t="s">
        <v>193</v>
      </c>
      <c r="C134" s="52" t="s">
        <v>468</v>
      </c>
      <c r="D134" s="52">
        <v>6</v>
      </c>
      <c r="E134" s="52">
        <v>2.4231752480725701</v>
      </c>
      <c r="F134" s="52">
        <v>29.481965518216199</v>
      </c>
    </row>
    <row r="135" spans="1:6" x14ac:dyDescent="0.2">
      <c r="A135">
        <v>272302</v>
      </c>
      <c r="B135" t="s">
        <v>196</v>
      </c>
      <c r="C135" t="s">
        <v>468</v>
      </c>
      <c r="D135">
        <v>2</v>
      </c>
      <c r="E135">
        <v>4.9862877088008002</v>
      </c>
      <c r="F135">
        <v>60.666500457076403</v>
      </c>
    </row>
    <row r="136" spans="1:6" x14ac:dyDescent="0.2">
      <c r="A136">
        <v>273627</v>
      </c>
      <c r="B136" t="s">
        <v>651</v>
      </c>
      <c r="C136" t="s">
        <v>468</v>
      </c>
      <c r="D136">
        <v>1</v>
      </c>
      <c r="E136">
        <v>23.2126276694522</v>
      </c>
      <c r="F136">
        <v>282.42030331166802</v>
      </c>
    </row>
    <row r="178" spans="1:6" x14ac:dyDescent="0.2">
      <c r="B178">
        <v>271004</v>
      </c>
      <c r="C178" t="s">
        <v>249</v>
      </c>
      <c r="D178">
        <v>16</v>
      </c>
      <c r="E178">
        <v>1.13576590728885</v>
      </c>
      <c r="F178">
        <v>13.818485205347701</v>
      </c>
    </row>
    <row r="179" spans="1:6" x14ac:dyDescent="0.2">
      <c r="B179">
        <v>271403</v>
      </c>
      <c r="C179" t="s">
        <v>251</v>
      </c>
      <c r="D179">
        <v>7</v>
      </c>
      <c r="E179">
        <v>1.62662081145141</v>
      </c>
      <c r="F179">
        <v>19.7905532059922</v>
      </c>
    </row>
    <row r="180" spans="1:6" x14ac:dyDescent="0.2">
      <c r="B180" s="52"/>
      <c r="C180" t="s">
        <v>399</v>
      </c>
      <c r="D180">
        <v>75</v>
      </c>
    </row>
    <row r="181" spans="1:6" x14ac:dyDescent="0.2">
      <c r="A181">
        <v>1</v>
      </c>
      <c r="B181" s="52">
        <v>2</v>
      </c>
      <c r="C181">
        <v>3</v>
      </c>
      <c r="D181">
        <v>4</v>
      </c>
      <c r="E181">
        <v>5</v>
      </c>
      <c r="F181">
        <v>6</v>
      </c>
    </row>
    <row r="183" spans="1:6" x14ac:dyDescent="0.2">
      <c r="A183">
        <v>270000</v>
      </c>
      <c r="B183" t="s">
        <v>313</v>
      </c>
      <c r="C183" t="s">
        <v>409</v>
      </c>
      <c r="D183">
        <v>52</v>
      </c>
      <c r="E183">
        <v>1.13962586521163</v>
      </c>
      <c r="F183">
        <v>13.8654480267415</v>
      </c>
    </row>
  </sheetData>
  <phoneticPr fontId="17"/>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""&amp;市町村別自殺者集計表!Q7&amp;市町村別自殺者集計表!R7&amp;"年7月暫定値"</f>
        <v>令和5年7月暫定値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令和5年7月暫定値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令和5年7月暫定値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47</v>
      </c>
      <c r="E8" s="52">
        <v>1.71433552902024</v>
      </c>
      <c r="F8" s="52">
        <v>20.184918325560801</v>
      </c>
      <c r="G8" s="52">
        <v>1</v>
      </c>
      <c r="H8" s="52">
        <v>6</v>
      </c>
      <c r="I8" s="52">
        <v>8</v>
      </c>
      <c r="J8" s="52">
        <v>12</v>
      </c>
      <c r="K8" s="52">
        <v>7</v>
      </c>
      <c r="L8" s="52">
        <v>3</v>
      </c>
      <c r="M8" s="52">
        <v>5</v>
      </c>
      <c r="N8" s="52">
        <v>5</v>
      </c>
      <c r="O8" s="52">
        <v>0</v>
      </c>
      <c r="P8" s="52">
        <v>26</v>
      </c>
      <c r="Q8" s="52">
        <v>21</v>
      </c>
      <c r="R8" s="52">
        <v>0</v>
      </c>
      <c r="S8" s="52">
        <v>24</v>
      </c>
      <c r="T8" s="52">
        <v>22</v>
      </c>
      <c r="U8" s="52">
        <v>0</v>
      </c>
      <c r="V8" s="52">
        <v>22</v>
      </c>
      <c r="W8" s="52">
        <v>0</v>
      </c>
      <c r="X8" s="52">
        <v>1</v>
      </c>
      <c r="Y8" s="52">
        <v>17</v>
      </c>
      <c r="Z8" s="52">
        <v>4</v>
      </c>
      <c r="AA8" s="52">
        <v>1</v>
      </c>
      <c r="AB8" s="52">
        <v>39</v>
      </c>
      <c r="AC8" s="52">
        <v>3</v>
      </c>
      <c r="AD8" s="52">
        <v>0</v>
      </c>
      <c r="AE8" s="52">
        <v>1</v>
      </c>
      <c r="AF8" s="52">
        <v>1</v>
      </c>
      <c r="AG8" s="52">
        <v>3</v>
      </c>
      <c r="AH8" s="52">
        <v>0</v>
      </c>
      <c r="AI8" s="52">
        <v>33</v>
      </c>
      <c r="AJ8" s="52">
        <v>2</v>
      </c>
      <c r="AK8" s="52">
        <v>0</v>
      </c>
      <c r="AL8" s="52">
        <v>10</v>
      </c>
      <c r="AM8" s="52">
        <v>0</v>
      </c>
      <c r="AN8" s="52">
        <v>2</v>
      </c>
      <c r="AO8" s="52">
        <v>0</v>
      </c>
      <c r="AP8" s="52">
        <v>4</v>
      </c>
      <c r="AQ8" s="52">
        <v>1</v>
      </c>
      <c r="AR8" s="52">
        <v>2</v>
      </c>
      <c r="AS8" s="52">
        <v>4</v>
      </c>
      <c r="AT8" s="52">
        <v>3</v>
      </c>
      <c r="AU8" s="52">
        <v>5</v>
      </c>
      <c r="AV8" s="52">
        <v>4</v>
      </c>
      <c r="AW8" s="52">
        <v>0</v>
      </c>
      <c r="AX8" s="52">
        <v>5</v>
      </c>
      <c r="AY8" s="52">
        <v>3</v>
      </c>
      <c r="AZ8" s="52">
        <v>2</v>
      </c>
      <c r="BA8" s="52">
        <v>3</v>
      </c>
      <c r="BB8" s="52">
        <v>11</v>
      </c>
      <c r="BC8" s="52">
        <v>8</v>
      </c>
      <c r="BD8" s="52">
        <v>7</v>
      </c>
      <c r="BE8" s="52">
        <v>4</v>
      </c>
      <c r="BF8" s="52">
        <v>5</v>
      </c>
      <c r="BG8" s="52">
        <v>7</v>
      </c>
      <c r="BH8" s="52">
        <v>7</v>
      </c>
      <c r="BI8" s="52">
        <v>9</v>
      </c>
      <c r="BJ8" s="52">
        <v>0</v>
      </c>
      <c r="BK8" s="52">
        <v>10</v>
      </c>
      <c r="BL8" s="52">
        <v>38</v>
      </c>
      <c r="BM8" s="52">
        <v>13</v>
      </c>
      <c r="BN8" s="52">
        <v>5</v>
      </c>
      <c r="BO8" s="52">
        <v>1</v>
      </c>
      <c r="BP8" s="52">
        <v>0</v>
      </c>
      <c r="BQ8" s="52">
        <v>6</v>
      </c>
      <c r="BR8" s="52">
        <v>1</v>
      </c>
      <c r="BS8" s="52">
        <v>12</v>
      </c>
      <c r="BT8" s="52">
        <v>33</v>
      </c>
      <c r="BU8" s="52">
        <v>2</v>
      </c>
      <c r="BV8" s="52">
        <v>0</v>
      </c>
    </row>
    <row r="9" spans="1:74" s="52" customFormat="1" x14ac:dyDescent="0.2">
      <c r="A9" s="52">
        <v>271021</v>
      </c>
      <c r="B9" s="52" t="s">
        <v>468</v>
      </c>
      <c r="C9" s="52" t="s">
        <v>612</v>
      </c>
      <c r="D9" s="52">
        <v>3</v>
      </c>
      <c r="E9" s="52">
        <v>2.8478399134256698</v>
      </c>
      <c r="F9" s="52">
        <v>33.531018335495801</v>
      </c>
      <c r="G9" s="52">
        <v>0</v>
      </c>
      <c r="H9" s="52">
        <v>0</v>
      </c>
      <c r="I9" s="52">
        <v>0</v>
      </c>
      <c r="J9" s="52">
        <v>1</v>
      </c>
      <c r="K9" s="52">
        <v>1</v>
      </c>
      <c r="L9" s="52">
        <v>0</v>
      </c>
      <c r="M9" s="52">
        <v>0</v>
      </c>
      <c r="N9" s="52">
        <v>1</v>
      </c>
      <c r="O9" s="52">
        <v>0</v>
      </c>
      <c r="P9" s="52">
        <v>2</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1</v>
      </c>
      <c r="AQ9" s="52">
        <v>0</v>
      </c>
      <c r="AR9" s="52">
        <v>0</v>
      </c>
      <c r="AS9" s="52">
        <v>0</v>
      </c>
      <c r="AT9" s="52">
        <v>0</v>
      </c>
      <c r="AU9" s="52">
        <v>0</v>
      </c>
      <c r="AV9" s="52">
        <v>1</v>
      </c>
      <c r="AW9" s="52">
        <v>0</v>
      </c>
      <c r="AX9" s="52">
        <v>0</v>
      </c>
      <c r="AY9" s="52">
        <v>1</v>
      </c>
      <c r="AZ9" s="52">
        <v>0</v>
      </c>
      <c r="BA9" s="52">
        <v>0</v>
      </c>
      <c r="BB9" s="52">
        <v>0</v>
      </c>
      <c r="BC9" s="52">
        <v>1</v>
      </c>
      <c r="BD9" s="52">
        <v>0</v>
      </c>
      <c r="BE9" s="52">
        <v>0</v>
      </c>
      <c r="BF9" s="52">
        <v>0</v>
      </c>
      <c r="BG9" s="52">
        <v>2</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468</v>
      </c>
      <c r="C10" s="52" t="s">
        <v>614</v>
      </c>
      <c r="D10" s="52">
        <v>2</v>
      </c>
      <c r="E10" s="52">
        <v>3.0642418299652201</v>
      </c>
      <c r="F10" s="52">
        <v>36.078976385074398</v>
      </c>
      <c r="G10" s="52">
        <v>0</v>
      </c>
      <c r="H10" s="52">
        <v>0</v>
      </c>
      <c r="I10" s="52">
        <v>0</v>
      </c>
      <c r="J10" s="52">
        <v>1</v>
      </c>
      <c r="K10" s="52">
        <v>0</v>
      </c>
      <c r="L10" s="52">
        <v>0</v>
      </c>
      <c r="M10" s="52">
        <v>0</v>
      </c>
      <c r="N10" s="52">
        <v>1</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1</v>
      </c>
      <c r="AT10" s="52">
        <v>0</v>
      </c>
      <c r="AU10" s="52">
        <v>1</v>
      </c>
      <c r="AV10" s="52">
        <v>0</v>
      </c>
      <c r="AW10" s="52">
        <v>0</v>
      </c>
      <c r="AX10" s="52">
        <v>0</v>
      </c>
      <c r="AY10" s="52">
        <v>0</v>
      </c>
      <c r="AZ10" s="52">
        <v>0</v>
      </c>
      <c r="BA10" s="52">
        <v>0</v>
      </c>
      <c r="BB10" s="52">
        <v>0</v>
      </c>
      <c r="BC10" s="52">
        <v>0</v>
      </c>
      <c r="BD10" s="52">
        <v>0</v>
      </c>
      <c r="BE10" s="52">
        <v>0</v>
      </c>
      <c r="BF10" s="52">
        <v>1</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468</v>
      </c>
      <c r="C11" s="52" t="s">
        <v>615</v>
      </c>
      <c r="D11" s="52">
        <v>1</v>
      </c>
      <c r="E11" s="52">
        <v>0.94389488786528697</v>
      </c>
      <c r="F11" s="52">
        <v>11.113601099059</v>
      </c>
      <c r="G11" s="52">
        <v>0</v>
      </c>
      <c r="H11" s="52">
        <v>0</v>
      </c>
      <c r="I11" s="52">
        <v>1</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271071</v>
      </c>
      <c r="B12" s="52" t="s">
        <v>468</v>
      </c>
      <c r="C12" s="52" t="s">
        <v>616</v>
      </c>
      <c r="D12" s="52">
        <v>2</v>
      </c>
      <c r="E12" s="52">
        <v>2.5237548424546001</v>
      </c>
      <c r="F12" s="52">
        <v>29.7151779837397</v>
      </c>
      <c r="G12" s="52">
        <v>0</v>
      </c>
      <c r="H12" s="52">
        <v>0</v>
      </c>
      <c r="I12" s="52">
        <v>1</v>
      </c>
      <c r="J12" s="52">
        <v>1</v>
      </c>
      <c r="K12" s="52">
        <v>0</v>
      </c>
      <c r="L12" s="52">
        <v>0</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1</v>
      </c>
      <c r="AZ12" s="52">
        <v>0</v>
      </c>
      <c r="BA12" s="52">
        <v>0</v>
      </c>
      <c r="BB12" s="52">
        <v>1</v>
      </c>
      <c r="BC12" s="52">
        <v>1</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271080</v>
      </c>
      <c r="B13" s="52" t="s">
        <v>468</v>
      </c>
      <c r="C13" s="52" t="s">
        <v>617</v>
      </c>
      <c r="D13" s="52">
        <v>1</v>
      </c>
      <c r="E13" s="52">
        <v>1.5999232036862201</v>
      </c>
      <c r="F13" s="52">
        <v>18.8378054627571</v>
      </c>
      <c r="G13" s="52">
        <v>0</v>
      </c>
      <c r="H13" s="52">
        <v>0</v>
      </c>
      <c r="I13" s="52">
        <v>0</v>
      </c>
      <c r="J13" s="52">
        <v>0</v>
      </c>
      <c r="K13" s="52">
        <v>0</v>
      </c>
      <c r="L13" s="52">
        <v>1</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1</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271098</v>
      </c>
      <c r="B14" s="52" t="s">
        <v>468</v>
      </c>
      <c r="C14" s="52" t="s">
        <v>644</v>
      </c>
      <c r="D14" s="52">
        <v>1</v>
      </c>
      <c r="E14" s="52">
        <v>1.22589582337293</v>
      </c>
      <c r="F14" s="52">
        <v>14.4339346945522</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1</v>
      </c>
      <c r="AV14" s="52">
        <v>0</v>
      </c>
      <c r="AW14" s="52">
        <v>0</v>
      </c>
      <c r="AX14" s="52">
        <v>0</v>
      </c>
      <c r="AY14" s="52">
        <v>0</v>
      </c>
      <c r="AZ14" s="52">
        <v>0</v>
      </c>
      <c r="BA14" s="52">
        <v>0</v>
      </c>
      <c r="BB14" s="52">
        <v>0</v>
      </c>
      <c r="BC14" s="52">
        <v>1</v>
      </c>
      <c r="BD14" s="52">
        <v>0</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271110</v>
      </c>
      <c r="B15" s="52" t="s">
        <v>468</v>
      </c>
      <c r="C15" s="52" t="s">
        <v>618</v>
      </c>
      <c r="D15" s="52">
        <v>1</v>
      </c>
      <c r="E15" s="52">
        <v>1.3551237227958901</v>
      </c>
      <c r="F15" s="52">
        <v>15.9554889942097</v>
      </c>
      <c r="G15" s="52">
        <v>0</v>
      </c>
      <c r="H15" s="52">
        <v>1</v>
      </c>
      <c r="I15" s="52">
        <v>0</v>
      </c>
      <c r="J15" s="52">
        <v>0</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1</v>
      </c>
      <c r="AT15" s="52">
        <v>0</v>
      </c>
      <c r="AU15" s="52">
        <v>0</v>
      </c>
      <c r="AV15" s="52">
        <v>0</v>
      </c>
      <c r="AW15" s="52">
        <v>0</v>
      </c>
      <c r="AX15" s="52">
        <v>0</v>
      </c>
      <c r="AY15" s="52">
        <v>0</v>
      </c>
      <c r="AZ15" s="52">
        <v>0</v>
      </c>
      <c r="BA15" s="52">
        <v>0</v>
      </c>
      <c r="BB15" s="52">
        <v>0</v>
      </c>
      <c r="BC15" s="52">
        <v>0</v>
      </c>
      <c r="BD15" s="52">
        <v>0</v>
      </c>
      <c r="BE15" s="52">
        <v>0</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271136</v>
      </c>
      <c r="B16" s="52" t="s">
        <v>468</v>
      </c>
      <c r="C16" s="52" t="s">
        <v>619</v>
      </c>
      <c r="D16" s="52">
        <v>1</v>
      </c>
      <c r="E16" s="52">
        <v>1.0273585584104701</v>
      </c>
      <c r="F16" s="52">
        <v>12.0963185103168</v>
      </c>
      <c r="G16" s="52">
        <v>0</v>
      </c>
      <c r="H16" s="52">
        <v>0</v>
      </c>
      <c r="I16" s="52">
        <v>0</v>
      </c>
      <c r="J16" s="52">
        <v>0</v>
      </c>
      <c r="K16" s="52">
        <v>0</v>
      </c>
      <c r="L16" s="52">
        <v>0</v>
      </c>
      <c r="M16" s="52">
        <v>1</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1</v>
      </c>
      <c r="AU16" s="52">
        <v>0</v>
      </c>
      <c r="AV16" s="52">
        <v>0</v>
      </c>
      <c r="AW16" s="52">
        <v>0</v>
      </c>
      <c r="AX16" s="52">
        <v>0</v>
      </c>
      <c r="AY16" s="52">
        <v>0</v>
      </c>
      <c r="AZ16" s="52">
        <v>0</v>
      </c>
      <c r="BA16" s="52">
        <v>0</v>
      </c>
      <c r="BB16" s="52">
        <v>0</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271144</v>
      </c>
      <c r="B17" s="52" t="s">
        <v>468</v>
      </c>
      <c r="C17" s="52" t="s">
        <v>620</v>
      </c>
      <c r="D17" s="52">
        <v>2</v>
      </c>
      <c r="E17" s="52">
        <v>1.1685109664754201</v>
      </c>
      <c r="F17" s="52">
        <v>13.758274282694501</v>
      </c>
      <c r="G17" s="52">
        <v>0</v>
      </c>
      <c r="H17" s="52">
        <v>0</v>
      </c>
      <c r="I17" s="52">
        <v>0</v>
      </c>
      <c r="J17" s="52">
        <v>1</v>
      </c>
      <c r="K17" s="52">
        <v>1</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1</v>
      </c>
      <c r="AV17" s="52">
        <v>0</v>
      </c>
      <c r="AW17" s="52">
        <v>0</v>
      </c>
      <c r="AX17" s="52">
        <v>0</v>
      </c>
      <c r="AY17" s="52">
        <v>0</v>
      </c>
      <c r="AZ17" s="52">
        <v>0</v>
      </c>
      <c r="BA17" s="52">
        <v>0</v>
      </c>
      <c r="BB17" s="52">
        <v>1</v>
      </c>
      <c r="BC17" s="52">
        <v>0</v>
      </c>
      <c r="BD17" s="52">
        <v>1</v>
      </c>
      <c r="BE17" s="52">
        <v>0</v>
      </c>
      <c r="BF17" s="52">
        <v>0</v>
      </c>
      <c r="BG17" s="52">
        <v>1</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271161</v>
      </c>
      <c r="B18" s="52" t="s">
        <v>468</v>
      </c>
      <c r="C18" s="52" t="s">
        <v>622</v>
      </c>
      <c r="D18" s="52">
        <v>5</v>
      </c>
      <c r="E18" s="52">
        <v>3.97020756245136</v>
      </c>
      <c r="F18" s="52">
        <v>46.745992267572497</v>
      </c>
      <c r="G18" s="52">
        <v>0</v>
      </c>
      <c r="H18" s="52">
        <v>1</v>
      </c>
      <c r="I18" s="52">
        <v>1</v>
      </c>
      <c r="J18" s="52">
        <v>2</v>
      </c>
      <c r="K18" s="52">
        <v>0</v>
      </c>
      <c r="L18" s="52">
        <v>0</v>
      </c>
      <c r="M18" s="52">
        <v>1</v>
      </c>
      <c r="N18" s="52">
        <v>0</v>
      </c>
      <c r="O18" s="52">
        <v>0</v>
      </c>
      <c r="P18" s="52">
        <v>4</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1</v>
      </c>
      <c r="AQ18" s="52">
        <v>0</v>
      </c>
      <c r="AR18" s="52">
        <v>0</v>
      </c>
      <c r="AS18" s="52">
        <v>1</v>
      </c>
      <c r="AT18" s="52">
        <v>0</v>
      </c>
      <c r="AU18" s="52">
        <v>0</v>
      </c>
      <c r="AV18" s="52">
        <v>2</v>
      </c>
      <c r="AW18" s="52">
        <v>0</v>
      </c>
      <c r="AX18" s="52">
        <v>1</v>
      </c>
      <c r="AY18" s="52">
        <v>0</v>
      </c>
      <c r="AZ18" s="52">
        <v>0</v>
      </c>
      <c r="BA18" s="52">
        <v>0</v>
      </c>
      <c r="BB18" s="52">
        <v>0</v>
      </c>
      <c r="BC18" s="52">
        <v>1</v>
      </c>
      <c r="BD18" s="52">
        <v>0</v>
      </c>
      <c r="BE18" s="52">
        <v>1</v>
      </c>
      <c r="BF18" s="52">
        <v>1</v>
      </c>
      <c r="BG18" s="52">
        <v>0</v>
      </c>
      <c r="BH18" s="52">
        <v>1</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271179</v>
      </c>
      <c r="B19" s="52" t="s">
        <v>468</v>
      </c>
      <c r="C19" s="52" t="s">
        <v>623</v>
      </c>
      <c r="D19" s="52">
        <v>1</v>
      </c>
      <c r="E19" s="52">
        <v>1.11865582316289</v>
      </c>
      <c r="F19" s="52">
        <v>13.171270175950101</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1</v>
      </c>
      <c r="BA19" s="52">
        <v>0</v>
      </c>
      <c r="BB19" s="52">
        <v>0</v>
      </c>
      <c r="BC19" s="52">
        <v>0</v>
      </c>
      <c r="BD19" s="52">
        <v>0</v>
      </c>
      <c r="BE19" s="52">
        <v>1</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271187</v>
      </c>
      <c r="B20" s="52" t="s">
        <v>468</v>
      </c>
      <c r="C20" s="52" t="s">
        <v>624</v>
      </c>
      <c r="D20" s="52">
        <v>4</v>
      </c>
      <c r="E20" s="52">
        <v>2.3553242103775598</v>
      </c>
      <c r="F20" s="52">
        <v>27.732043122187399</v>
      </c>
      <c r="G20" s="52">
        <v>0</v>
      </c>
      <c r="H20" s="52">
        <v>0</v>
      </c>
      <c r="I20" s="52">
        <v>1</v>
      </c>
      <c r="J20" s="52">
        <v>3</v>
      </c>
      <c r="K20" s="52">
        <v>0</v>
      </c>
      <c r="L20" s="52">
        <v>0</v>
      </c>
      <c r="M20" s="52">
        <v>0</v>
      </c>
      <c r="N20" s="52">
        <v>0</v>
      </c>
      <c r="O20" s="52">
        <v>0</v>
      </c>
      <c r="P20" s="52">
        <v>3</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1</v>
      </c>
      <c r="AU20" s="52">
        <v>1</v>
      </c>
      <c r="AV20" s="52">
        <v>0</v>
      </c>
      <c r="AW20" s="52">
        <v>0</v>
      </c>
      <c r="AX20" s="52">
        <v>1</v>
      </c>
      <c r="AY20" s="52">
        <v>0</v>
      </c>
      <c r="AZ20" s="52">
        <v>0</v>
      </c>
      <c r="BA20" s="52">
        <v>0</v>
      </c>
      <c r="BB20" s="52">
        <v>1</v>
      </c>
      <c r="BC20" s="52">
        <v>0</v>
      </c>
      <c r="BD20" s="52">
        <v>1</v>
      </c>
      <c r="BE20" s="52">
        <v>1</v>
      </c>
      <c r="BF20" s="52">
        <v>1</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271195</v>
      </c>
      <c r="B21" s="52" t="s">
        <v>468</v>
      </c>
      <c r="C21" s="52" t="s">
        <v>640</v>
      </c>
      <c r="D21" s="52">
        <v>2</v>
      </c>
      <c r="E21" s="52">
        <v>1.7939150401837001</v>
      </c>
      <c r="F21" s="52">
        <v>21.121902892485501</v>
      </c>
      <c r="G21" s="52">
        <v>0</v>
      </c>
      <c r="H21" s="52">
        <v>0</v>
      </c>
      <c r="I21" s="52">
        <v>1</v>
      </c>
      <c r="J21" s="52">
        <v>0</v>
      </c>
      <c r="K21" s="52">
        <v>0</v>
      </c>
      <c r="L21" s="52">
        <v>0</v>
      </c>
      <c r="M21" s="52">
        <v>1</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1</v>
      </c>
      <c r="AS21" s="52">
        <v>0</v>
      </c>
      <c r="AT21" s="52">
        <v>0</v>
      </c>
      <c r="AU21" s="52">
        <v>0</v>
      </c>
      <c r="AV21" s="52">
        <v>0</v>
      </c>
      <c r="AW21" s="52">
        <v>0</v>
      </c>
      <c r="AX21" s="52">
        <v>0</v>
      </c>
      <c r="AY21" s="52">
        <v>0</v>
      </c>
      <c r="AZ21" s="52">
        <v>0</v>
      </c>
      <c r="BA21" s="52">
        <v>0</v>
      </c>
      <c r="BB21" s="52">
        <v>1</v>
      </c>
      <c r="BC21" s="52">
        <v>0</v>
      </c>
      <c r="BD21" s="52">
        <v>1</v>
      </c>
      <c r="BE21" s="52">
        <v>0</v>
      </c>
      <c r="BF21" s="52">
        <v>0</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271209</v>
      </c>
      <c r="B22" s="52" t="s">
        <v>468</v>
      </c>
      <c r="C22" s="52" t="s">
        <v>625</v>
      </c>
      <c r="D22" s="52">
        <v>2</v>
      </c>
      <c r="E22" s="52">
        <v>1.3201320132013199</v>
      </c>
      <c r="F22" s="52">
        <v>15.5434898328543</v>
      </c>
      <c r="G22" s="52">
        <v>0</v>
      </c>
      <c r="H22" s="52">
        <v>1</v>
      </c>
      <c r="I22" s="52">
        <v>0</v>
      </c>
      <c r="J22" s="52">
        <v>0</v>
      </c>
      <c r="K22" s="52">
        <v>1</v>
      </c>
      <c r="L22" s="52">
        <v>0</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1</v>
      </c>
      <c r="BB22" s="52">
        <v>1</v>
      </c>
      <c r="BC22" s="52">
        <v>0</v>
      </c>
      <c r="BD22" s="52">
        <v>0</v>
      </c>
      <c r="BE22" s="52">
        <v>0</v>
      </c>
      <c r="BF22" s="52">
        <v>0</v>
      </c>
      <c r="BG22" s="52">
        <v>0</v>
      </c>
      <c r="BH22" s="52">
        <v>0</v>
      </c>
      <c r="BI22" s="52">
        <v>2</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271217</v>
      </c>
      <c r="B23" s="52" t="s">
        <v>468</v>
      </c>
      <c r="C23" s="52" t="s">
        <v>626</v>
      </c>
      <c r="D23" s="52">
        <v>2</v>
      </c>
      <c r="E23" s="52">
        <v>1.5216068167985399</v>
      </c>
      <c r="F23" s="52">
        <v>17.915693165531199</v>
      </c>
      <c r="G23" s="52">
        <v>0</v>
      </c>
      <c r="H23" s="52">
        <v>0</v>
      </c>
      <c r="I23" s="52">
        <v>0</v>
      </c>
      <c r="J23" s="52">
        <v>1</v>
      </c>
      <c r="K23" s="52">
        <v>0</v>
      </c>
      <c r="L23" s="52">
        <v>0</v>
      </c>
      <c r="M23" s="52">
        <v>1</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1</v>
      </c>
      <c r="AR23" s="52">
        <v>0</v>
      </c>
      <c r="AS23" s="52">
        <v>0</v>
      </c>
      <c r="AT23" s="52">
        <v>0</v>
      </c>
      <c r="AU23" s="52">
        <v>0</v>
      </c>
      <c r="AV23" s="52">
        <v>0</v>
      </c>
      <c r="AW23" s="52">
        <v>0</v>
      </c>
      <c r="AX23" s="52">
        <v>0</v>
      </c>
      <c r="AY23" s="52">
        <v>0</v>
      </c>
      <c r="AZ23" s="52">
        <v>0</v>
      </c>
      <c r="BA23" s="52">
        <v>0</v>
      </c>
      <c r="BB23" s="52">
        <v>0</v>
      </c>
      <c r="BC23" s="52">
        <v>1</v>
      </c>
      <c r="BD23" s="52">
        <v>0</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271225</v>
      </c>
      <c r="B24" s="52" t="s">
        <v>468</v>
      </c>
      <c r="C24" s="52" t="s">
        <v>627</v>
      </c>
      <c r="D24" s="52">
        <v>2</v>
      </c>
      <c r="E24" s="52">
        <v>1.9070321811680599</v>
      </c>
      <c r="F24" s="52">
        <v>22.453766004075501</v>
      </c>
      <c r="G24" s="52">
        <v>0</v>
      </c>
      <c r="H24" s="52">
        <v>0</v>
      </c>
      <c r="I24" s="52">
        <v>1</v>
      </c>
      <c r="J24" s="52">
        <v>0</v>
      </c>
      <c r="K24" s="52">
        <v>0</v>
      </c>
      <c r="L24" s="52">
        <v>0</v>
      </c>
      <c r="M24" s="52">
        <v>1</v>
      </c>
      <c r="N24" s="52">
        <v>0</v>
      </c>
      <c r="O24" s="52">
        <v>0</v>
      </c>
      <c r="P24" s="52">
        <v>0</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0</v>
      </c>
      <c r="BB24" s="52">
        <v>2</v>
      </c>
      <c r="BC24" s="52">
        <v>0</v>
      </c>
      <c r="BD24" s="52">
        <v>0</v>
      </c>
      <c r="BE24" s="52">
        <v>0</v>
      </c>
      <c r="BF24" s="52">
        <v>0</v>
      </c>
      <c r="BG24" s="52">
        <v>1</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271233</v>
      </c>
      <c r="B25" s="52" t="s">
        <v>468</v>
      </c>
      <c r="C25" s="52" t="s">
        <v>628</v>
      </c>
      <c r="D25" s="52">
        <v>3</v>
      </c>
      <c r="E25" s="52">
        <v>1.6556565506051399</v>
      </c>
      <c r="F25" s="52">
        <v>19.494020676479899</v>
      </c>
      <c r="G25" s="52">
        <v>0</v>
      </c>
      <c r="H25" s="52">
        <v>1</v>
      </c>
      <c r="I25" s="52">
        <v>0</v>
      </c>
      <c r="J25" s="52">
        <v>0</v>
      </c>
      <c r="K25" s="52">
        <v>1</v>
      </c>
      <c r="L25" s="52">
        <v>0</v>
      </c>
      <c r="M25" s="52">
        <v>0</v>
      </c>
      <c r="N25" s="52">
        <v>1</v>
      </c>
      <c r="O25" s="52">
        <v>0</v>
      </c>
      <c r="P25" s="52">
        <v>3</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1</v>
      </c>
      <c r="AW25" s="52">
        <v>0</v>
      </c>
      <c r="AX25" s="52">
        <v>0</v>
      </c>
      <c r="AY25" s="52">
        <v>0</v>
      </c>
      <c r="AZ25" s="52">
        <v>0</v>
      </c>
      <c r="BA25" s="52">
        <v>0</v>
      </c>
      <c r="BB25" s="52">
        <v>2</v>
      </c>
      <c r="BC25" s="52">
        <v>1</v>
      </c>
      <c r="BD25" s="52">
        <v>0</v>
      </c>
      <c r="BE25" s="52">
        <v>0</v>
      </c>
      <c r="BF25" s="52">
        <v>0</v>
      </c>
      <c r="BG25" s="52">
        <v>1</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271241</v>
      </c>
      <c r="B26" s="52" t="s">
        <v>468</v>
      </c>
      <c r="C26" s="52" t="s">
        <v>645</v>
      </c>
      <c r="D26" s="52">
        <v>6</v>
      </c>
      <c r="E26" s="52">
        <v>5.3486900166700799</v>
      </c>
      <c r="F26" s="52">
        <v>62.976511486599399</v>
      </c>
      <c r="G26" s="52">
        <v>0</v>
      </c>
      <c r="H26" s="52">
        <v>1</v>
      </c>
      <c r="I26" s="52">
        <v>1</v>
      </c>
      <c r="J26" s="52">
        <v>2</v>
      </c>
      <c r="K26" s="52">
        <v>0</v>
      </c>
      <c r="L26" s="52">
        <v>2</v>
      </c>
      <c r="M26" s="52">
        <v>0</v>
      </c>
      <c r="N26" s="52">
        <v>0</v>
      </c>
      <c r="O26" s="52">
        <v>0</v>
      </c>
      <c r="P26" s="52">
        <v>1</v>
      </c>
      <c r="Q26" s="52">
        <v>5</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1</v>
      </c>
      <c r="AT26" s="52">
        <v>0</v>
      </c>
      <c r="AU26" s="52">
        <v>1</v>
      </c>
      <c r="AV26" s="52">
        <v>0</v>
      </c>
      <c r="AW26" s="52">
        <v>0</v>
      </c>
      <c r="AX26" s="52">
        <v>2</v>
      </c>
      <c r="AY26" s="52">
        <v>0</v>
      </c>
      <c r="AZ26" s="52">
        <v>0</v>
      </c>
      <c r="BA26" s="52">
        <v>0</v>
      </c>
      <c r="BB26" s="52">
        <v>1</v>
      </c>
      <c r="BC26" s="52">
        <v>0</v>
      </c>
      <c r="BD26" s="52">
        <v>2</v>
      </c>
      <c r="BE26" s="52">
        <v>1</v>
      </c>
      <c r="BF26" s="52">
        <v>1</v>
      </c>
      <c r="BG26" s="52">
        <v>1</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271250</v>
      </c>
      <c r="B27" s="52" t="s">
        <v>468</v>
      </c>
      <c r="C27" s="52" t="s">
        <v>629</v>
      </c>
      <c r="D27" s="52">
        <v>2</v>
      </c>
      <c r="E27" s="52">
        <v>1.6950445372952201</v>
      </c>
      <c r="F27" s="52">
        <v>19.957782455250101</v>
      </c>
      <c r="G27" s="52">
        <v>1</v>
      </c>
      <c r="H27" s="52">
        <v>1</v>
      </c>
      <c r="I27" s="52">
        <v>0</v>
      </c>
      <c r="J27" s="52">
        <v>0</v>
      </c>
      <c r="K27" s="52">
        <v>0</v>
      </c>
      <c r="L27" s="52">
        <v>0</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1</v>
      </c>
      <c r="AQ27" s="52">
        <v>0</v>
      </c>
      <c r="AR27" s="52">
        <v>0</v>
      </c>
      <c r="AS27" s="52">
        <v>0</v>
      </c>
      <c r="AT27" s="52">
        <v>1</v>
      </c>
      <c r="AU27" s="52">
        <v>0</v>
      </c>
      <c r="AV27" s="52">
        <v>0</v>
      </c>
      <c r="AW27" s="52">
        <v>0</v>
      </c>
      <c r="AX27" s="52">
        <v>0</v>
      </c>
      <c r="AY27" s="52">
        <v>0</v>
      </c>
      <c r="AZ27" s="52">
        <v>0</v>
      </c>
      <c r="BA27" s="52">
        <v>0</v>
      </c>
      <c r="BB27" s="52">
        <v>0</v>
      </c>
      <c r="BC27" s="52">
        <v>0</v>
      </c>
      <c r="BD27" s="52">
        <v>0</v>
      </c>
      <c r="BE27" s="52">
        <v>0</v>
      </c>
      <c r="BF27" s="52">
        <v>0</v>
      </c>
      <c r="BG27" s="52">
        <v>1</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271268</v>
      </c>
      <c r="B28" s="52" t="s">
        <v>468</v>
      </c>
      <c r="C28" s="52" t="s">
        <v>630</v>
      </c>
      <c r="D28" s="52">
        <v>1</v>
      </c>
      <c r="E28" s="52">
        <v>0.52530388829938102</v>
      </c>
      <c r="F28" s="52">
        <v>6.1850296525572297</v>
      </c>
      <c r="G28" s="52">
        <v>0</v>
      </c>
      <c r="H28" s="52">
        <v>0</v>
      </c>
      <c r="I28" s="52">
        <v>0</v>
      </c>
      <c r="J28" s="52">
        <v>0</v>
      </c>
      <c r="K28" s="52">
        <v>0</v>
      </c>
      <c r="L28" s="52">
        <v>0</v>
      </c>
      <c r="M28" s="52">
        <v>0</v>
      </c>
      <c r="N28" s="52">
        <v>1</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1</v>
      </c>
      <c r="BA28" s="52">
        <v>0</v>
      </c>
      <c r="BB28" s="52">
        <v>0</v>
      </c>
      <c r="BC28" s="52">
        <v>1</v>
      </c>
      <c r="BD28" s="52">
        <v>0</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271276</v>
      </c>
      <c r="B29" s="52" t="s">
        <v>468</v>
      </c>
      <c r="C29" s="52" t="s">
        <v>641</v>
      </c>
      <c r="D29" s="52">
        <v>2</v>
      </c>
      <c r="E29" s="52">
        <v>1.4637323711732499</v>
      </c>
      <c r="F29" s="52">
        <v>17.234268241233501</v>
      </c>
      <c r="G29" s="52">
        <v>0</v>
      </c>
      <c r="H29" s="52">
        <v>0</v>
      </c>
      <c r="I29" s="52">
        <v>1</v>
      </c>
      <c r="J29" s="52">
        <v>0</v>
      </c>
      <c r="K29" s="52">
        <v>0</v>
      </c>
      <c r="L29" s="52">
        <v>0</v>
      </c>
      <c r="M29" s="52">
        <v>0</v>
      </c>
      <c r="N29" s="52">
        <v>1</v>
      </c>
      <c r="O29" s="52">
        <v>0</v>
      </c>
      <c r="P29" s="52">
        <v>0</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1</v>
      </c>
      <c r="AY29" s="52">
        <v>0</v>
      </c>
      <c r="AZ29" s="52">
        <v>0</v>
      </c>
      <c r="BA29" s="52">
        <v>1</v>
      </c>
      <c r="BB29" s="52">
        <v>0</v>
      </c>
      <c r="BC29" s="52">
        <v>0</v>
      </c>
      <c r="BD29" s="52">
        <v>0</v>
      </c>
      <c r="BE29" s="52">
        <v>0</v>
      </c>
      <c r="BF29" s="52">
        <v>0</v>
      </c>
      <c r="BG29" s="52">
        <v>0</v>
      </c>
      <c r="BH29" s="52">
        <v>2</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271284</v>
      </c>
      <c r="B30" s="52" t="s">
        <v>468</v>
      </c>
      <c r="C30" s="52" t="s">
        <v>631</v>
      </c>
      <c r="D30" s="52">
        <v>1</v>
      </c>
      <c r="E30" s="52">
        <v>0.889640140563142</v>
      </c>
      <c r="F30" s="52">
        <v>10.4747952034047</v>
      </c>
      <c r="G30" s="52">
        <v>0</v>
      </c>
      <c r="H30" s="52">
        <v>0</v>
      </c>
      <c r="I30" s="52">
        <v>0</v>
      </c>
      <c r="J30" s="52">
        <v>0</v>
      </c>
      <c r="K30" s="52">
        <v>1</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1</v>
      </c>
      <c r="BB30" s="52">
        <v>0</v>
      </c>
      <c r="BC30" s="52">
        <v>0</v>
      </c>
      <c r="BD30" s="52">
        <v>0</v>
      </c>
      <c r="BE30" s="52">
        <v>0</v>
      </c>
      <c r="BF30" s="52">
        <v>0</v>
      </c>
      <c r="BG30" s="52">
        <v>0</v>
      </c>
      <c r="BH30" s="52">
        <v>1</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271403</v>
      </c>
      <c r="B31" s="52" t="s">
        <v>173</v>
      </c>
      <c r="C31" s="52" t="s">
        <v>468</v>
      </c>
      <c r="D31" s="52">
        <v>6</v>
      </c>
      <c r="E31" s="52">
        <v>0.73043529073759395</v>
      </c>
      <c r="F31" s="52">
        <v>8.6002864877168292</v>
      </c>
      <c r="G31" s="52">
        <v>0</v>
      </c>
      <c r="H31" s="52">
        <v>0</v>
      </c>
      <c r="I31" s="52">
        <v>0</v>
      </c>
      <c r="J31" s="52">
        <v>0</v>
      </c>
      <c r="K31" s="52">
        <v>2</v>
      </c>
      <c r="L31" s="52">
        <v>0</v>
      </c>
      <c r="M31" s="52">
        <v>2</v>
      </c>
      <c r="N31" s="52">
        <v>2</v>
      </c>
      <c r="O31" s="52">
        <v>0</v>
      </c>
      <c r="P31" s="52">
        <v>2</v>
      </c>
      <c r="Q31" s="52">
        <v>4</v>
      </c>
      <c r="R31" s="52">
        <v>0</v>
      </c>
      <c r="S31" s="52">
        <v>2</v>
      </c>
      <c r="T31" s="52">
        <v>4</v>
      </c>
      <c r="U31" s="52">
        <v>0</v>
      </c>
      <c r="V31" s="52">
        <v>4</v>
      </c>
      <c r="W31" s="52">
        <v>0</v>
      </c>
      <c r="X31" s="52">
        <v>0</v>
      </c>
      <c r="Y31" s="52">
        <v>4</v>
      </c>
      <c r="Z31" s="52">
        <v>0</v>
      </c>
      <c r="AA31" s="52">
        <v>0</v>
      </c>
      <c r="AB31" s="52">
        <v>3</v>
      </c>
      <c r="AC31" s="52">
        <v>0</v>
      </c>
      <c r="AD31" s="52">
        <v>0</v>
      </c>
      <c r="AE31" s="52">
        <v>0</v>
      </c>
      <c r="AF31" s="52">
        <v>1</v>
      </c>
      <c r="AG31" s="52">
        <v>2</v>
      </c>
      <c r="AH31" s="52">
        <v>0</v>
      </c>
      <c r="AI31" s="52">
        <v>5</v>
      </c>
      <c r="AJ31" s="52">
        <v>0</v>
      </c>
      <c r="AK31" s="52">
        <v>0</v>
      </c>
      <c r="AL31" s="52">
        <v>0</v>
      </c>
      <c r="AM31" s="52">
        <v>0</v>
      </c>
      <c r="AN31" s="52">
        <v>1</v>
      </c>
      <c r="AO31" s="52">
        <v>0</v>
      </c>
      <c r="AP31" s="52">
        <v>0</v>
      </c>
      <c r="AQ31" s="52">
        <v>1</v>
      </c>
      <c r="AR31" s="52">
        <v>0</v>
      </c>
      <c r="AS31" s="52">
        <v>1</v>
      </c>
      <c r="AT31" s="52">
        <v>0</v>
      </c>
      <c r="AU31" s="52">
        <v>0</v>
      </c>
      <c r="AV31" s="52">
        <v>0</v>
      </c>
      <c r="AW31" s="52">
        <v>2</v>
      </c>
      <c r="AX31" s="52">
        <v>1</v>
      </c>
      <c r="AY31" s="52">
        <v>0</v>
      </c>
      <c r="AZ31" s="52">
        <v>0</v>
      </c>
      <c r="BA31" s="52">
        <v>1</v>
      </c>
      <c r="BB31" s="52">
        <v>0</v>
      </c>
      <c r="BC31" s="52">
        <v>0</v>
      </c>
      <c r="BD31" s="52">
        <v>0</v>
      </c>
      <c r="BE31" s="52">
        <v>2</v>
      </c>
      <c r="BF31" s="52">
        <v>2</v>
      </c>
      <c r="BG31" s="52">
        <v>1</v>
      </c>
      <c r="BH31" s="52">
        <v>1</v>
      </c>
      <c r="BI31" s="52">
        <v>0</v>
      </c>
      <c r="BJ31" s="52">
        <v>0</v>
      </c>
      <c r="BK31" s="52">
        <v>1</v>
      </c>
      <c r="BL31" s="52">
        <v>5</v>
      </c>
      <c r="BM31" s="52">
        <v>1</v>
      </c>
      <c r="BN31" s="52">
        <v>0</v>
      </c>
      <c r="BO31" s="52">
        <v>0</v>
      </c>
      <c r="BP31" s="52">
        <v>0</v>
      </c>
      <c r="BQ31" s="52">
        <v>2</v>
      </c>
      <c r="BR31" s="52">
        <v>0</v>
      </c>
      <c r="BS31" s="52">
        <v>2</v>
      </c>
      <c r="BT31" s="52">
        <v>4</v>
      </c>
      <c r="BU31" s="52">
        <v>0</v>
      </c>
      <c r="BV31" s="52">
        <v>0</v>
      </c>
    </row>
    <row r="32" spans="1:74" s="52" customFormat="1" x14ac:dyDescent="0.2">
      <c r="A32" s="52">
        <v>271411</v>
      </c>
      <c r="B32" s="52" t="s">
        <v>468</v>
      </c>
      <c r="C32" s="52" t="s">
        <v>632</v>
      </c>
      <c r="D32" s="52">
        <v>2</v>
      </c>
      <c r="E32" s="52">
        <v>1.3625277615031399</v>
      </c>
      <c r="F32" s="52">
        <v>16.042665578988601</v>
      </c>
      <c r="G32" s="52">
        <v>0</v>
      </c>
      <c r="H32" s="52">
        <v>0</v>
      </c>
      <c r="I32" s="52">
        <v>0</v>
      </c>
      <c r="J32" s="52">
        <v>0</v>
      </c>
      <c r="K32" s="52">
        <v>1</v>
      </c>
      <c r="L32" s="52">
        <v>0</v>
      </c>
      <c r="M32" s="52">
        <v>1</v>
      </c>
      <c r="N32" s="52">
        <v>0</v>
      </c>
      <c r="O32" s="52">
        <v>0</v>
      </c>
      <c r="P32" s="52">
        <v>0</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1</v>
      </c>
      <c r="AR32" s="52">
        <v>0</v>
      </c>
      <c r="AS32" s="52">
        <v>1</v>
      </c>
      <c r="AT32" s="52">
        <v>0</v>
      </c>
      <c r="AU32" s="52">
        <v>0</v>
      </c>
      <c r="AV32" s="52">
        <v>0</v>
      </c>
      <c r="AW32" s="52">
        <v>0</v>
      </c>
      <c r="AX32" s="52">
        <v>0</v>
      </c>
      <c r="AY32" s="52">
        <v>0</v>
      </c>
      <c r="AZ32" s="52">
        <v>0</v>
      </c>
      <c r="BA32" s="52">
        <v>0</v>
      </c>
      <c r="BB32" s="52">
        <v>0</v>
      </c>
      <c r="BC32" s="52">
        <v>0</v>
      </c>
      <c r="BD32" s="52">
        <v>0</v>
      </c>
      <c r="BE32" s="52">
        <v>0</v>
      </c>
      <c r="BF32" s="52">
        <v>2</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271438</v>
      </c>
      <c r="B33" s="52" t="s">
        <v>468</v>
      </c>
      <c r="C33" s="52" t="s">
        <v>633</v>
      </c>
      <c r="D33" s="52">
        <v>1</v>
      </c>
      <c r="E33" s="52">
        <v>1.1610760853158699</v>
      </c>
      <c r="F33" s="52">
        <v>13.6707345529127</v>
      </c>
      <c r="G33" s="52">
        <v>0</v>
      </c>
      <c r="H33" s="52">
        <v>0</v>
      </c>
      <c r="I33" s="52">
        <v>0</v>
      </c>
      <c r="J33" s="52">
        <v>0</v>
      </c>
      <c r="K33" s="52">
        <v>1</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1</v>
      </c>
      <c r="AY33" s="52">
        <v>0</v>
      </c>
      <c r="AZ33" s="52">
        <v>0</v>
      </c>
      <c r="BA33" s="52">
        <v>0</v>
      </c>
      <c r="BB33" s="52">
        <v>0</v>
      </c>
      <c r="BC33" s="52">
        <v>0</v>
      </c>
      <c r="BD33" s="52">
        <v>0</v>
      </c>
      <c r="BE33" s="52">
        <v>0</v>
      </c>
      <c r="BF33" s="52">
        <v>0</v>
      </c>
      <c r="BG33" s="52">
        <v>0</v>
      </c>
      <c r="BH33" s="52">
        <v>1</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271446</v>
      </c>
      <c r="B34" s="52" t="s">
        <v>468</v>
      </c>
      <c r="C34" s="52" t="s">
        <v>634</v>
      </c>
      <c r="D34" s="52">
        <v>1</v>
      </c>
      <c r="E34" s="52">
        <v>0.73455955808897</v>
      </c>
      <c r="F34" s="52">
        <v>8.6488464097572297</v>
      </c>
      <c r="G34" s="52">
        <v>0</v>
      </c>
      <c r="H34" s="52">
        <v>0</v>
      </c>
      <c r="I34" s="52">
        <v>0</v>
      </c>
      <c r="J34" s="52">
        <v>0</v>
      </c>
      <c r="K34" s="52">
        <v>0</v>
      </c>
      <c r="L34" s="52">
        <v>0</v>
      </c>
      <c r="M34" s="52">
        <v>0</v>
      </c>
      <c r="N34" s="52">
        <v>1</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1</v>
      </c>
      <c r="AX34" s="52">
        <v>0</v>
      </c>
      <c r="AY34" s="52">
        <v>0</v>
      </c>
      <c r="AZ34" s="52">
        <v>0</v>
      </c>
      <c r="BA34" s="52">
        <v>0</v>
      </c>
      <c r="BB34" s="52">
        <v>0</v>
      </c>
      <c r="BC34" s="52">
        <v>0</v>
      </c>
      <c r="BD34" s="52">
        <v>0</v>
      </c>
      <c r="BE34" s="52">
        <v>1</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271454</v>
      </c>
      <c r="B35" s="52" t="s">
        <v>468</v>
      </c>
      <c r="C35" s="52" t="s">
        <v>635</v>
      </c>
      <c r="D35" s="52">
        <v>2</v>
      </c>
      <c r="E35" s="52">
        <v>1.4659317462179</v>
      </c>
      <c r="F35" s="52">
        <v>17.2601641086946</v>
      </c>
      <c r="G35" s="52">
        <v>0</v>
      </c>
      <c r="H35" s="52">
        <v>0</v>
      </c>
      <c r="I35" s="52">
        <v>0</v>
      </c>
      <c r="J35" s="52">
        <v>0</v>
      </c>
      <c r="K35" s="52">
        <v>0</v>
      </c>
      <c r="L35" s="52">
        <v>0</v>
      </c>
      <c r="M35" s="52">
        <v>1</v>
      </c>
      <c r="N35" s="52">
        <v>1</v>
      </c>
      <c r="O35" s="52">
        <v>0</v>
      </c>
      <c r="P35" s="52">
        <v>0</v>
      </c>
      <c r="Q35" s="52">
        <v>2</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1</v>
      </c>
      <c r="AX35" s="52">
        <v>0</v>
      </c>
      <c r="AY35" s="52">
        <v>0</v>
      </c>
      <c r="AZ35" s="52">
        <v>0</v>
      </c>
      <c r="BA35" s="52">
        <v>1</v>
      </c>
      <c r="BB35" s="52">
        <v>0</v>
      </c>
      <c r="BC35" s="52">
        <v>0</v>
      </c>
      <c r="BD35" s="52">
        <v>0</v>
      </c>
      <c r="BE35" s="52">
        <v>1</v>
      </c>
      <c r="BF35" s="52">
        <v>0</v>
      </c>
      <c r="BG35" s="52">
        <v>1</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272027</v>
      </c>
      <c r="B36" s="52" t="s">
        <v>253</v>
      </c>
      <c r="C36" s="52" t="s">
        <v>468</v>
      </c>
      <c r="D36" s="52">
        <v>3</v>
      </c>
      <c r="E36" s="52">
        <v>1.5839827662674999</v>
      </c>
      <c r="F36" s="52">
        <v>18.650119667343201</v>
      </c>
      <c r="G36" s="52">
        <v>0</v>
      </c>
      <c r="H36" s="52">
        <v>0</v>
      </c>
      <c r="I36" s="52">
        <v>0</v>
      </c>
      <c r="J36" s="52">
        <v>1</v>
      </c>
      <c r="K36" s="52">
        <v>1</v>
      </c>
      <c r="L36" s="52">
        <v>1</v>
      </c>
      <c r="M36" s="52">
        <v>0</v>
      </c>
      <c r="N36" s="52">
        <v>0</v>
      </c>
      <c r="O36" s="52">
        <v>0</v>
      </c>
      <c r="P36" s="52">
        <v>2</v>
      </c>
      <c r="Q36" s="52">
        <v>1</v>
      </c>
      <c r="R36" s="52">
        <v>0</v>
      </c>
      <c r="S36" s="52">
        <v>0</v>
      </c>
      <c r="T36" s="52">
        <v>3</v>
      </c>
      <c r="U36" s="52">
        <v>0</v>
      </c>
      <c r="V36" s="52">
        <v>3</v>
      </c>
      <c r="W36" s="52">
        <v>0</v>
      </c>
      <c r="X36" s="52">
        <v>2</v>
      </c>
      <c r="Y36" s="52">
        <v>0</v>
      </c>
      <c r="Z36" s="52">
        <v>1</v>
      </c>
      <c r="AA36" s="52">
        <v>0</v>
      </c>
      <c r="AB36" s="52">
        <v>1</v>
      </c>
      <c r="AC36" s="52">
        <v>0</v>
      </c>
      <c r="AD36" s="52">
        <v>0</v>
      </c>
      <c r="AE36" s="52">
        <v>0</v>
      </c>
      <c r="AF36" s="52">
        <v>1</v>
      </c>
      <c r="AG36" s="52">
        <v>1</v>
      </c>
      <c r="AH36" s="52">
        <v>0</v>
      </c>
      <c r="AI36" s="52">
        <v>3</v>
      </c>
      <c r="AJ36" s="52">
        <v>0</v>
      </c>
      <c r="AK36" s="52">
        <v>0</v>
      </c>
      <c r="AL36" s="52">
        <v>0</v>
      </c>
      <c r="AM36" s="52">
        <v>0</v>
      </c>
      <c r="AN36" s="52">
        <v>0</v>
      </c>
      <c r="AO36" s="52">
        <v>0</v>
      </c>
      <c r="AP36" s="52">
        <v>0</v>
      </c>
      <c r="AQ36" s="52">
        <v>1</v>
      </c>
      <c r="AR36" s="52">
        <v>0</v>
      </c>
      <c r="AS36" s="52">
        <v>0</v>
      </c>
      <c r="AT36" s="52">
        <v>0</v>
      </c>
      <c r="AU36" s="52">
        <v>0</v>
      </c>
      <c r="AV36" s="52">
        <v>0</v>
      </c>
      <c r="AW36" s="52">
        <v>1</v>
      </c>
      <c r="AX36" s="52">
        <v>0</v>
      </c>
      <c r="AY36" s="52">
        <v>0</v>
      </c>
      <c r="AZ36" s="52">
        <v>0</v>
      </c>
      <c r="BA36" s="52">
        <v>0</v>
      </c>
      <c r="BB36" s="52">
        <v>1</v>
      </c>
      <c r="BC36" s="52">
        <v>0</v>
      </c>
      <c r="BD36" s="52">
        <v>1</v>
      </c>
      <c r="BE36" s="52">
        <v>2</v>
      </c>
      <c r="BF36" s="52">
        <v>0</v>
      </c>
      <c r="BG36" s="52">
        <v>0</v>
      </c>
      <c r="BH36" s="52">
        <v>0</v>
      </c>
      <c r="BI36" s="52">
        <v>0</v>
      </c>
      <c r="BJ36" s="52">
        <v>0</v>
      </c>
      <c r="BK36" s="52">
        <v>0</v>
      </c>
      <c r="BL36" s="52">
        <v>5</v>
      </c>
      <c r="BM36" s="52">
        <v>1</v>
      </c>
      <c r="BN36" s="52">
        <v>0</v>
      </c>
      <c r="BO36" s="52">
        <v>0</v>
      </c>
      <c r="BP36" s="52">
        <v>0</v>
      </c>
      <c r="BQ36" s="52">
        <v>0</v>
      </c>
      <c r="BR36" s="52">
        <v>0</v>
      </c>
      <c r="BS36" s="52">
        <v>0</v>
      </c>
      <c r="BT36" s="52">
        <v>3</v>
      </c>
      <c r="BU36" s="52">
        <v>0</v>
      </c>
      <c r="BV36" s="52">
        <v>0</v>
      </c>
    </row>
    <row r="37" spans="1:74" s="52" customFormat="1" x14ac:dyDescent="0.2">
      <c r="A37" s="52">
        <v>272035</v>
      </c>
      <c r="B37" s="52" t="s">
        <v>174</v>
      </c>
      <c r="C37" s="52" t="s">
        <v>468</v>
      </c>
      <c r="D37" s="52">
        <v>6</v>
      </c>
      <c r="E37" s="52">
        <v>1.4716883945106001</v>
      </c>
      <c r="F37" s="52">
        <v>17.327943999882901</v>
      </c>
      <c r="G37" s="52">
        <v>0</v>
      </c>
      <c r="H37" s="52">
        <v>0</v>
      </c>
      <c r="I37" s="52">
        <v>0</v>
      </c>
      <c r="J37" s="52">
        <v>0</v>
      </c>
      <c r="K37" s="52">
        <v>3</v>
      </c>
      <c r="L37" s="52">
        <v>0</v>
      </c>
      <c r="M37" s="52">
        <v>3</v>
      </c>
      <c r="N37" s="52">
        <v>0</v>
      </c>
      <c r="O37" s="52">
        <v>0</v>
      </c>
      <c r="P37" s="52">
        <v>3</v>
      </c>
      <c r="Q37" s="52">
        <v>3</v>
      </c>
      <c r="R37" s="52">
        <v>0</v>
      </c>
      <c r="S37" s="52">
        <v>3</v>
      </c>
      <c r="T37" s="52">
        <v>3</v>
      </c>
      <c r="U37" s="52">
        <v>0</v>
      </c>
      <c r="V37" s="52">
        <v>3</v>
      </c>
      <c r="W37" s="52">
        <v>0</v>
      </c>
      <c r="X37" s="52">
        <v>0</v>
      </c>
      <c r="Y37" s="52">
        <v>3</v>
      </c>
      <c r="Z37" s="52">
        <v>0</v>
      </c>
      <c r="AA37" s="52">
        <v>0</v>
      </c>
      <c r="AB37" s="52">
        <v>4</v>
      </c>
      <c r="AC37" s="52">
        <v>0</v>
      </c>
      <c r="AD37" s="52">
        <v>0</v>
      </c>
      <c r="AE37" s="52">
        <v>0</v>
      </c>
      <c r="AF37" s="52">
        <v>0</v>
      </c>
      <c r="AG37" s="52">
        <v>2</v>
      </c>
      <c r="AH37" s="52">
        <v>0</v>
      </c>
      <c r="AI37" s="52">
        <v>5</v>
      </c>
      <c r="AJ37" s="52">
        <v>0</v>
      </c>
      <c r="AK37" s="52">
        <v>0</v>
      </c>
      <c r="AL37" s="52">
        <v>1</v>
      </c>
      <c r="AM37" s="52">
        <v>0</v>
      </c>
      <c r="AN37" s="52">
        <v>0</v>
      </c>
      <c r="AO37" s="52">
        <v>0</v>
      </c>
      <c r="AP37" s="52">
        <v>1</v>
      </c>
      <c r="AQ37" s="52">
        <v>0</v>
      </c>
      <c r="AR37" s="52">
        <v>0</v>
      </c>
      <c r="AS37" s="52">
        <v>0</v>
      </c>
      <c r="AT37" s="52">
        <v>0</v>
      </c>
      <c r="AU37" s="52">
        <v>0</v>
      </c>
      <c r="AV37" s="52">
        <v>0</v>
      </c>
      <c r="AW37" s="52">
        <v>1</v>
      </c>
      <c r="AX37" s="52">
        <v>0</v>
      </c>
      <c r="AY37" s="52">
        <v>1</v>
      </c>
      <c r="AZ37" s="52">
        <v>0</v>
      </c>
      <c r="BA37" s="52">
        <v>0</v>
      </c>
      <c r="BB37" s="52">
        <v>3</v>
      </c>
      <c r="BC37" s="52">
        <v>2</v>
      </c>
      <c r="BD37" s="52">
        <v>1</v>
      </c>
      <c r="BE37" s="52">
        <v>3</v>
      </c>
      <c r="BF37" s="52">
        <v>0</v>
      </c>
      <c r="BG37" s="52">
        <v>0</v>
      </c>
      <c r="BH37" s="52">
        <v>0</v>
      </c>
      <c r="BI37" s="52">
        <v>0</v>
      </c>
      <c r="BJ37" s="52">
        <v>0</v>
      </c>
      <c r="BK37" s="52">
        <v>1</v>
      </c>
      <c r="BL37" s="52">
        <v>3</v>
      </c>
      <c r="BM37" s="52">
        <v>5</v>
      </c>
      <c r="BN37" s="52">
        <v>1</v>
      </c>
      <c r="BO37" s="52">
        <v>0</v>
      </c>
      <c r="BP37" s="52">
        <v>0</v>
      </c>
      <c r="BQ37" s="52">
        <v>0</v>
      </c>
      <c r="BR37" s="52">
        <v>0</v>
      </c>
      <c r="BS37" s="52">
        <v>0</v>
      </c>
      <c r="BT37" s="52">
        <v>6</v>
      </c>
      <c r="BU37" s="52">
        <v>0</v>
      </c>
      <c r="BV37" s="52">
        <v>0</v>
      </c>
    </row>
    <row r="38" spans="1:74" s="52" customFormat="1" x14ac:dyDescent="0.2">
      <c r="A38" s="52">
        <v>272043</v>
      </c>
      <c r="B38" s="52" t="s">
        <v>175</v>
      </c>
      <c r="C38" s="52" t="s">
        <v>468</v>
      </c>
      <c r="D38" s="52">
        <v>2</v>
      </c>
      <c r="E38" s="52">
        <v>1.9403535324136101</v>
      </c>
      <c r="F38" s="52">
        <v>22.8460980429344</v>
      </c>
      <c r="G38" s="52">
        <v>0</v>
      </c>
      <c r="H38" s="52">
        <v>0</v>
      </c>
      <c r="I38" s="52">
        <v>0</v>
      </c>
      <c r="J38" s="52">
        <v>1</v>
      </c>
      <c r="K38" s="52">
        <v>0</v>
      </c>
      <c r="L38" s="52">
        <v>0</v>
      </c>
      <c r="M38" s="52">
        <v>1</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1</v>
      </c>
      <c r="AY38" s="52">
        <v>1</v>
      </c>
      <c r="AZ38" s="52">
        <v>0</v>
      </c>
      <c r="BA38" s="52">
        <v>0</v>
      </c>
      <c r="BB38" s="52">
        <v>0</v>
      </c>
      <c r="BC38" s="52">
        <v>0</v>
      </c>
      <c r="BD38" s="52">
        <v>0</v>
      </c>
      <c r="BE38" s="52">
        <v>0</v>
      </c>
      <c r="BF38" s="52">
        <v>1</v>
      </c>
      <c r="BG38" s="52">
        <v>0</v>
      </c>
      <c r="BH38" s="52">
        <v>1</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272051</v>
      </c>
      <c r="B39" s="52" t="s">
        <v>176</v>
      </c>
      <c r="C39" s="52" t="s">
        <v>468</v>
      </c>
      <c r="D39" s="52">
        <v>4</v>
      </c>
      <c r="E39" s="52">
        <v>1.04899873071154</v>
      </c>
      <c r="F39" s="52">
        <v>12.35111408741</v>
      </c>
      <c r="G39" s="52">
        <v>0</v>
      </c>
      <c r="H39" s="52">
        <v>0</v>
      </c>
      <c r="I39" s="52">
        <v>0</v>
      </c>
      <c r="J39" s="52">
        <v>0</v>
      </c>
      <c r="K39" s="52">
        <v>2</v>
      </c>
      <c r="L39" s="52">
        <v>1</v>
      </c>
      <c r="M39" s="52">
        <v>0</v>
      </c>
      <c r="N39" s="52">
        <v>1</v>
      </c>
      <c r="O39" s="52">
        <v>0</v>
      </c>
      <c r="P39" s="52">
        <v>3</v>
      </c>
      <c r="Q39" s="52">
        <v>1</v>
      </c>
      <c r="R39" s="52">
        <v>0</v>
      </c>
      <c r="S39" s="52">
        <v>1</v>
      </c>
      <c r="T39" s="52">
        <v>3</v>
      </c>
      <c r="U39" s="52">
        <v>0</v>
      </c>
      <c r="V39" s="52">
        <v>3</v>
      </c>
      <c r="W39" s="52">
        <v>0</v>
      </c>
      <c r="X39" s="52">
        <v>1</v>
      </c>
      <c r="Y39" s="52">
        <v>1</v>
      </c>
      <c r="Z39" s="52">
        <v>1</v>
      </c>
      <c r="AA39" s="52">
        <v>0</v>
      </c>
      <c r="AB39" s="52">
        <v>3</v>
      </c>
      <c r="AC39" s="52">
        <v>0</v>
      </c>
      <c r="AD39" s="52">
        <v>0</v>
      </c>
      <c r="AE39" s="52">
        <v>0</v>
      </c>
      <c r="AF39" s="52">
        <v>0</v>
      </c>
      <c r="AG39" s="52">
        <v>1</v>
      </c>
      <c r="AH39" s="52">
        <v>0</v>
      </c>
      <c r="AI39" s="52">
        <v>3</v>
      </c>
      <c r="AJ39" s="52">
        <v>0</v>
      </c>
      <c r="AK39" s="52">
        <v>0</v>
      </c>
      <c r="AL39" s="52">
        <v>1</v>
      </c>
      <c r="AM39" s="52">
        <v>0</v>
      </c>
      <c r="AN39" s="52">
        <v>0</v>
      </c>
      <c r="AO39" s="52">
        <v>0</v>
      </c>
      <c r="AP39" s="52">
        <v>0</v>
      </c>
      <c r="AQ39" s="52">
        <v>1</v>
      </c>
      <c r="AR39" s="52">
        <v>0</v>
      </c>
      <c r="AS39" s="52">
        <v>0</v>
      </c>
      <c r="AT39" s="52">
        <v>0</v>
      </c>
      <c r="AU39" s="52">
        <v>1</v>
      </c>
      <c r="AV39" s="52">
        <v>0</v>
      </c>
      <c r="AW39" s="52">
        <v>0</v>
      </c>
      <c r="AX39" s="52">
        <v>0</v>
      </c>
      <c r="AY39" s="52">
        <v>1</v>
      </c>
      <c r="AZ39" s="52">
        <v>0</v>
      </c>
      <c r="BA39" s="52">
        <v>0</v>
      </c>
      <c r="BB39" s="52">
        <v>1</v>
      </c>
      <c r="BC39" s="52">
        <v>1</v>
      </c>
      <c r="BD39" s="52">
        <v>0</v>
      </c>
      <c r="BE39" s="52">
        <v>0</v>
      </c>
      <c r="BF39" s="52">
        <v>0</v>
      </c>
      <c r="BG39" s="52">
        <v>2</v>
      </c>
      <c r="BH39" s="52">
        <v>0</v>
      </c>
      <c r="BI39" s="52">
        <v>1</v>
      </c>
      <c r="BJ39" s="52">
        <v>0</v>
      </c>
      <c r="BK39" s="52">
        <v>1</v>
      </c>
      <c r="BL39" s="52">
        <v>3</v>
      </c>
      <c r="BM39" s="52">
        <v>0</v>
      </c>
      <c r="BN39" s="52">
        <v>0</v>
      </c>
      <c r="BO39" s="52">
        <v>0</v>
      </c>
      <c r="BP39" s="52">
        <v>0</v>
      </c>
      <c r="BQ39" s="52">
        <v>1</v>
      </c>
      <c r="BR39" s="52">
        <v>0</v>
      </c>
      <c r="BS39" s="52">
        <v>0</v>
      </c>
      <c r="BT39" s="52">
        <v>4</v>
      </c>
      <c r="BU39" s="52">
        <v>0</v>
      </c>
      <c r="BV39" s="52">
        <v>0</v>
      </c>
    </row>
    <row r="40" spans="1:74" s="52" customFormat="1" x14ac:dyDescent="0.2">
      <c r="A40" s="52">
        <v>272060</v>
      </c>
      <c r="B40" s="52" t="s">
        <v>262</v>
      </c>
      <c r="C40" s="52" t="s">
        <v>468</v>
      </c>
      <c r="D40" s="52">
        <v>1</v>
      </c>
      <c r="E40" s="52">
        <v>1.36459157774078</v>
      </c>
      <c r="F40" s="52">
        <v>16.066965350818901</v>
      </c>
      <c r="G40" s="52">
        <v>0</v>
      </c>
      <c r="H40" s="52">
        <v>0</v>
      </c>
      <c r="I40" s="52">
        <v>0</v>
      </c>
      <c r="J40" s="52">
        <v>0</v>
      </c>
      <c r="K40" s="52">
        <v>1</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1</v>
      </c>
      <c r="AV40" s="52">
        <v>0</v>
      </c>
      <c r="AW40" s="52">
        <v>0</v>
      </c>
      <c r="AX40" s="52">
        <v>0</v>
      </c>
      <c r="AY40" s="52">
        <v>0</v>
      </c>
      <c r="AZ40" s="52">
        <v>0</v>
      </c>
      <c r="BA40" s="52">
        <v>0</v>
      </c>
      <c r="BB40" s="52">
        <v>0</v>
      </c>
      <c r="BC40" s="52">
        <v>0</v>
      </c>
      <c r="BD40" s="52">
        <v>0</v>
      </c>
      <c r="BE40" s="52">
        <v>0</v>
      </c>
      <c r="BF40" s="52">
        <v>0</v>
      </c>
      <c r="BG40" s="52">
        <v>0</v>
      </c>
      <c r="BH40" s="52">
        <v>0</v>
      </c>
      <c r="BI40" s="52">
        <v>1</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272078</v>
      </c>
      <c r="B41" s="52" t="s">
        <v>177</v>
      </c>
      <c r="C41" s="52" t="s">
        <v>468</v>
      </c>
      <c r="D41" s="52">
        <v>4</v>
      </c>
      <c r="E41" s="52">
        <v>1.1476773878862701</v>
      </c>
      <c r="F41" s="52">
        <v>13.512975696080201</v>
      </c>
      <c r="G41" s="52">
        <v>0</v>
      </c>
      <c r="H41" s="52">
        <v>0</v>
      </c>
      <c r="I41" s="52">
        <v>1</v>
      </c>
      <c r="J41" s="52">
        <v>1</v>
      </c>
      <c r="K41" s="52">
        <v>1</v>
      </c>
      <c r="L41" s="52">
        <v>0</v>
      </c>
      <c r="M41" s="52">
        <v>1</v>
      </c>
      <c r="N41" s="52">
        <v>0</v>
      </c>
      <c r="O41" s="52">
        <v>0</v>
      </c>
      <c r="P41" s="52">
        <v>4</v>
      </c>
      <c r="Q41" s="52">
        <v>0</v>
      </c>
      <c r="R41" s="52">
        <v>0</v>
      </c>
      <c r="S41" s="52">
        <v>3</v>
      </c>
      <c r="T41" s="52">
        <v>1</v>
      </c>
      <c r="U41" s="52">
        <v>0</v>
      </c>
      <c r="V41" s="52">
        <v>1</v>
      </c>
      <c r="W41" s="52">
        <v>0</v>
      </c>
      <c r="X41" s="52">
        <v>0</v>
      </c>
      <c r="Y41" s="52">
        <v>1</v>
      </c>
      <c r="Z41" s="52">
        <v>0</v>
      </c>
      <c r="AA41" s="52">
        <v>0</v>
      </c>
      <c r="AB41" s="52">
        <v>1</v>
      </c>
      <c r="AC41" s="52">
        <v>0</v>
      </c>
      <c r="AD41" s="52">
        <v>0</v>
      </c>
      <c r="AE41" s="52">
        <v>0</v>
      </c>
      <c r="AF41" s="52">
        <v>0</v>
      </c>
      <c r="AG41" s="52">
        <v>3</v>
      </c>
      <c r="AH41" s="52">
        <v>0</v>
      </c>
      <c r="AI41" s="52">
        <v>2</v>
      </c>
      <c r="AJ41" s="52">
        <v>0</v>
      </c>
      <c r="AK41" s="52">
        <v>0</v>
      </c>
      <c r="AL41" s="52">
        <v>0</v>
      </c>
      <c r="AM41" s="52">
        <v>1</v>
      </c>
      <c r="AN41" s="52">
        <v>1</v>
      </c>
      <c r="AO41" s="52">
        <v>0</v>
      </c>
      <c r="AP41" s="52">
        <v>0</v>
      </c>
      <c r="AQ41" s="52">
        <v>0</v>
      </c>
      <c r="AR41" s="52">
        <v>1</v>
      </c>
      <c r="AS41" s="52">
        <v>0</v>
      </c>
      <c r="AT41" s="52">
        <v>0</v>
      </c>
      <c r="AU41" s="52">
        <v>1</v>
      </c>
      <c r="AV41" s="52">
        <v>0</v>
      </c>
      <c r="AW41" s="52">
        <v>2</v>
      </c>
      <c r="AX41" s="52">
        <v>0</v>
      </c>
      <c r="AY41" s="52">
        <v>0</v>
      </c>
      <c r="AZ41" s="52">
        <v>0</v>
      </c>
      <c r="BA41" s="52">
        <v>0</v>
      </c>
      <c r="BB41" s="52">
        <v>0</v>
      </c>
      <c r="BC41" s="52">
        <v>1</v>
      </c>
      <c r="BD41" s="52">
        <v>0</v>
      </c>
      <c r="BE41" s="52">
        <v>0</v>
      </c>
      <c r="BF41" s="52">
        <v>0</v>
      </c>
      <c r="BG41" s="52">
        <v>1</v>
      </c>
      <c r="BH41" s="52">
        <v>1</v>
      </c>
      <c r="BI41" s="52">
        <v>1</v>
      </c>
      <c r="BJ41" s="52">
        <v>0</v>
      </c>
      <c r="BK41" s="52">
        <v>1</v>
      </c>
      <c r="BL41" s="52">
        <v>4</v>
      </c>
      <c r="BM41" s="52">
        <v>1</v>
      </c>
      <c r="BN41" s="52">
        <v>0</v>
      </c>
      <c r="BO41" s="52">
        <v>1</v>
      </c>
      <c r="BP41" s="52">
        <v>0</v>
      </c>
      <c r="BQ41" s="52">
        <v>0</v>
      </c>
      <c r="BR41" s="52">
        <v>0</v>
      </c>
      <c r="BS41" s="52">
        <v>1</v>
      </c>
      <c r="BT41" s="52">
        <v>3</v>
      </c>
      <c r="BU41" s="52">
        <v>0</v>
      </c>
      <c r="BV41" s="52">
        <v>0</v>
      </c>
    </row>
    <row r="42" spans="1:74" s="52" customFormat="1" x14ac:dyDescent="0.2">
      <c r="A42" s="52">
        <v>272086</v>
      </c>
      <c r="B42" s="52" t="s">
        <v>178</v>
      </c>
      <c r="C42" s="52" t="s">
        <v>468</v>
      </c>
      <c r="D42" s="52">
        <v>2</v>
      </c>
      <c r="E42" s="52">
        <v>2.4051180912982799</v>
      </c>
      <c r="F42" s="52">
        <v>28.318325913673299</v>
      </c>
      <c r="G42" s="52">
        <v>0</v>
      </c>
      <c r="H42" s="52">
        <v>0</v>
      </c>
      <c r="I42" s="52">
        <v>1</v>
      </c>
      <c r="J42" s="52">
        <v>0</v>
      </c>
      <c r="K42" s="52">
        <v>1</v>
      </c>
      <c r="L42" s="52">
        <v>0</v>
      </c>
      <c r="M42" s="52">
        <v>0</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1</v>
      </c>
      <c r="AS42" s="52">
        <v>1</v>
      </c>
      <c r="AT42" s="52">
        <v>0</v>
      </c>
      <c r="AU42" s="52">
        <v>0</v>
      </c>
      <c r="AV42" s="52">
        <v>0</v>
      </c>
      <c r="AW42" s="52">
        <v>0</v>
      </c>
      <c r="AX42" s="52">
        <v>0</v>
      </c>
      <c r="AY42" s="52">
        <v>0</v>
      </c>
      <c r="AZ42" s="52">
        <v>0</v>
      </c>
      <c r="BA42" s="52">
        <v>0</v>
      </c>
      <c r="BB42" s="52">
        <v>0</v>
      </c>
      <c r="BC42" s="52">
        <v>0</v>
      </c>
      <c r="BD42" s="52">
        <v>0</v>
      </c>
      <c r="BE42" s="52">
        <v>1</v>
      </c>
      <c r="BF42" s="52">
        <v>0</v>
      </c>
      <c r="BG42" s="52">
        <v>0</v>
      </c>
      <c r="BH42" s="52">
        <v>0</v>
      </c>
      <c r="BI42" s="52">
        <v>1</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272094</v>
      </c>
      <c r="B43" s="52" t="s">
        <v>179</v>
      </c>
      <c r="C43" s="52" t="s">
        <v>468</v>
      </c>
      <c r="D43" s="52">
        <v>2</v>
      </c>
      <c r="E43" s="52">
        <v>1.4083118565775199</v>
      </c>
      <c r="F43" s="52">
        <v>16.581736375832101</v>
      </c>
      <c r="G43" s="52">
        <v>0</v>
      </c>
      <c r="H43" s="52">
        <v>0</v>
      </c>
      <c r="I43" s="52">
        <v>0</v>
      </c>
      <c r="J43" s="52">
        <v>0</v>
      </c>
      <c r="K43" s="52">
        <v>0</v>
      </c>
      <c r="L43" s="52">
        <v>0</v>
      </c>
      <c r="M43" s="52">
        <v>1</v>
      </c>
      <c r="N43" s="52">
        <v>1</v>
      </c>
      <c r="O43" s="52">
        <v>0</v>
      </c>
      <c r="P43" s="52">
        <v>0</v>
      </c>
      <c r="Q43" s="52">
        <v>2</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1</v>
      </c>
      <c r="AU43" s="52">
        <v>0</v>
      </c>
      <c r="AV43" s="52">
        <v>0</v>
      </c>
      <c r="AW43" s="52">
        <v>0</v>
      </c>
      <c r="AX43" s="52">
        <v>1</v>
      </c>
      <c r="AY43" s="52">
        <v>0</v>
      </c>
      <c r="AZ43" s="52">
        <v>0</v>
      </c>
      <c r="BA43" s="52">
        <v>0</v>
      </c>
      <c r="BB43" s="52">
        <v>0</v>
      </c>
      <c r="BC43" s="52">
        <v>1</v>
      </c>
      <c r="BD43" s="52">
        <v>0</v>
      </c>
      <c r="BE43" s="52">
        <v>0</v>
      </c>
      <c r="BF43" s="52">
        <v>0</v>
      </c>
      <c r="BG43" s="52">
        <v>0</v>
      </c>
      <c r="BH43" s="52">
        <v>0</v>
      </c>
      <c r="BI43" s="52">
        <v>1</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272108</v>
      </c>
      <c r="B44" s="52" t="s">
        <v>180</v>
      </c>
      <c r="C44" s="52" t="s">
        <v>468</v>
      </c>
      <c r="D44" s="52">
        <v>6</v>
      </c>
      <c r="E44" s="52">
        <v>1.5141879410072401</v>
      </c>
      <c r="F44" s="52">
        <v>17.828341886053</v>
      </c>
      <c r="G44" s="52">
        <v>1</v>
      </c>
      <c r="H44" s="52">
        <v>1</v>
      </c>
      <c r="I44" s="52">
        <v>1</v>
      </c>
      <c r="J44" s="52">
        <v>1</v>
      </c>
      <c r="K44" s="52">
        <v>0</v>
      </c>
      <c r="L44" s="52">
        <v>0</v>
      </c>
      <c r="M44" s="52">
        <v>1</v>
      </c>
      <c r="N44" s="52">
        <v>1</v>
      </c>
      <c r="O44" s="52">
        <v>0</v>
      </c>
      <c r="P44" s="52">
        <v>2</v>
      </c>
      <c r="Q44" s="52">
        <v>4</v>
      </c>
      <c r="R44" s="52">
        <v>0</v>
      </c>
      <c r="S44" s="52">
        <v>1</v>
      </c>
      <c r="T44" s="52">
        <v>5</v>
      </c>
      <c r="U44" s="52">
        <v>1</v>
      </c>
      <c r="V44" s="52">
        <v>4</v>
      </c>
      <c r="W44" s="52">
        <v>0</v>
      </c>
      <c r="X44" s="52">
        <v>1</v>
      </c>
      <c r="Y44" s="52">
        <v>3</v>
      </c>
      <c r="Z44" s="52">
        <v>0</v>
      </c>
      <c r="AA44" s="52">
        <v>0</v>
      </c>
      <c r="AB44" s="52">
        <v>5</v>
      </c>
      <c r="AC44" s="52">
        <v>0</v>
      </c>
      <c r="AD44" s="52">
        <v>0</v>
      </c>
      <c r="AE44" s="52">
        <v>0</v>
      </c>
      <c r="AF44" s="52">
        <v>0</v>
      </c>
      <c r="AG44" s="52">
        <v>1</v>
      </c>
      <c r="AH44" s="52">
        <v>0</v>
      </c>
      <c r="AI44" s="52">
        <v>4</v>
      </c>
      <c r="AJ44" s="52">
        <v>0</v>
      </c>
      <c r="AK44" s="52">
        <v>0</v>
      </c>
      <c r="AL44" s="52">
        <v>2</v>
      </c>
      <c r="AM44" s="52">
        <v>0</v>
      </c>
      <c r="AN44" s="52">
        <v>0</v>
      </c>
      <c r="AO44" s="52">
        <v>0</v>
      </c>
      <c r="AP44" s="52">
        <v>0</v>
      </c>
      <c r="AQ44" s="52">
        <v>1</v>
      </c>
      <c r="AR44" s="52">
        <v>2</v>
      </c>
      <c r="AS44" s="52">
        <v>0</v>
      </c>
      <c r="AT44" s="52">
        <v>0</v>
      </c>
      <c r="AU44" s="52">
        <v>0</v>
      </c>
      <c r="AV44" s="52">
        <v>0</v>
      </c>
      <c r="AW44" s="52">
        <v>1</v>
      </c>
      <c r="AX44" s="52">
        <v>1</v>
      </c>
      <c r="AY44" s="52">
        <v>1</v>
      </c>
      <c r="AZ44" s="52">
        <v>0</v>
      </c>
      <c r="BA44" s="52">
        <v>0</v>
      </c>
      <c r="BB44" s="52">
        <v>0</v>
      </c>
      <c r="BC44" s="52">
        <v>2</v>
      </c>
      <c r="BD44" s="52">
        <v>1</v>
      </c>
      <c r="BE44" s="52">
        <v>0</v>
      </c>
      <c r="BF44" s="52">
        <v>1</v>
      </c>
      <c r="BG44" s="52">
        <v>1</v>
      </c>
      <c r="BH44" s="52">
        <v>0</v>
      </c>
      <c r="BI44" s="52">
        <v>1</v>
      </c>
      <c r="BJ44" s="52">
        <v>0</v>
      </c>
      <c r="BK44" s="52">
        <v>1</v>
      </c>
      <c r="BL44" s="52">
        <v>3</v>
      </c>
      <c r="BM44" s="52">
        <v>3</v>
      </c>
      <c r="BN44" s="52">
        <v>1</v>
      </c>
      <c r="BO44" s="52">
        <v>1</v>
      </c>
      <c r="BP44" s="52">
        <v>0</v>
      </c>
      <c r="BQ44" s="52">
        <v>0</v>
      </c>
      <c r="BR44" s="52">
        <v>0</v>
      </c>
      <c r="BS44" s="52">
        <v>1</v>
      </c>
      <c r="BT44" s="52">
        <v>5</v>
      </c>
      <c r="BU44" s="52">
        <v>0</v>
      </c>
      <c r="BV44" s="52">
        <v>0</v>
      </c>
    </row>
    <row r="45" spans="1:74" s="52" customFormat="1" x14ac:dyDescent="0.2">
      <c r="A45" s="52">
        <v>272116</v>
      </c>
      <c r="B45" s="52" t="s">
        <v>181</v>
      </c>
      <c r="C45" s="52" t="s">
        <v>468</v>
      </c>
      <c r="D45" s="52">
        <v>3</v>
      </c>
      <c r="E45" s="52">
        <v>1.0529234419365401</v>
      </c>
      <c r="F45" s="52">
        <v>12.3973243969947</v>
      </c>
      <c r="G45" s="52">
        <v>0</v>
      </c>
      <c r="H45" s="52">
        <v>0</v>
      </c>
      <c r="I45" s="52">
        <v>0</v>
      </c>
      <c r="J45" s="52">
        <v>0</v>
      </c>
      <c r="K45" s="52">
        <v>2</v>
      </c>
      <c r="L45" s="52">
        <v>1</v>
      </c>
      <c r="M45" s="52">
        <v>0</v>
      </c>
      <c r="N45" s="52">
        <v>0</v>
      </c>
      <c r="O45" s="52">
        <v>0</v>
      </c>
      <c r="P45" s="52">
        <v>0</v>
      </c>
      <c r="Q45" s="52">
        <v>3</v>
      </c>
      <c r="R45" s="52">
        <v>0</v>
      </c>
      <c r="S45" s="52">
        <v>1</v>
      </c>
      <c r="T45" s="52">
        <v>1</v>
      </c>
      <c r="U45" s="52">
        <v>0</v>
      </c>
      <c r="V45" s="52">
        <v>1</v>
      </c>
      <c r="W45" s="52">
        <v>0</v>
      </c>
      <c r="X45" s="52">
        <v>0</v>
      </c>
      <c r="Y45" s="52">
        <v>1</v>
      </c>
      <c r="Z45" s="52">
        <v>0</v>
      </c>
      <c r="AA45" s="52">
        <v>1</v>
      </c>
      <c r="AB45" s="52">
        <v>2</v>
      </c>
      <c r="AC45" s="52">
        <v>0</v>
      </c>
      <c r="AD45" s="52">
        <v>0</v>
      </c>
      <c r="AE45" s="52">
        <v>0</v>
      </c>
      <c r="AF45" s="52">
        <v>0</v>
      </c>
      <c r="AG45" s="52">
        <v>1</v>
      </c>
      <c r="AH45" s="52">
        <v>0</v>
      </c>
      <c r="AI45" s="52">
        <v>2</v>
      </c>
      <c r="AJ45" s="52">
        <v>0</v>
      </c>
      <c r="AK45" s="52">
        <v>1</v>
      </c>
      <c r="AL45" s="52">
        <v>0</v>
      </c>
      <c r="AM45" s="52">
        <v>0</v>
      </c>
      <c r="AN45" s="52">
        <v>0</v>
      </c>
      <c r="AO45" s="52">
        <v>0</v>
      </c>
      <c r="AP45" s="52">
        <v>1</v>
      </c>
      <c r="AQ45" s="52">
        <v>0</v>
      </c>
      <c r="AR45" s="52">
        <v>0</v>
      </c>
      <c r="AS45" s="52">
        <v>0</v>
      </c>
      <c r="AT45" s="52">
        <v>0</v>
      </c>
      <c r="AU45" s="52">
        <v>0</v>
      </c>
      <c r="AV45" s="52">
        <v>0</v>
      </c>
      <c r="AW45" s="52">
        <v>0</v>
      </c>
      <c r="AX45" s="52">
        <v>0</v>
      </c>
      <c r="AY45" s="52">
        <v>0</v>
      </c>
      <c r="AZ45" s="52">
        <v>0</v>
      </c>
      <c r="BA45" s="52">
        <v>0</v>
      </c>
      <c r="BB45" s="52">
        <v>2</v>
      </c>
      <c r="BC45" s="52">
        <v>0</v>
      </c>
      <c r="BD45" s="52">
        <v>0</v>
      </c>
      <c r="BE45" s="52">
        <v>0</v>
      </c>
      <c r="BF45" s="52">
        <v>1</v>
      </c>
      <c r="BG45" s="52">
        <v>1</v>
      </c>
      <c r="BH45" s="52">
        <v>0</v>
      </c>
      <c r="BI45" s="52">
        <v>1</v>
      </c>
      <c r="BJ45" s="52">
        <v>0</v>
      </c>
      <c r="BK45" s="52">
        <v>0</v>
      </c>
      <c r="BL45" s="52">
        <v>4</v>
      </c>
      <c r="BM45" s="52">
        <v>1</v>
      </c>
      <c r="BN45" s="52">
        <v>0</v>
      </c>
      <c r="BO45" s="52">
        <v>0</v>
      </c>
      <c r="BP45" s="52">
        <v>0</v>
      </c>
      <c r="BQ45" s="52">
        <v>0</v>
      </c>
      <c r="BR45" s="52">
        <v>0</v>
      </c>
      <c r="BS45" s="52">
        <v>1</v>
      </c>
      <c r="BT45" s="52">
        <v>2</v>
      </c>
      <c r="BU45" s="52">
        <v>0</v>
      </c>
      <c r="BV45" s="52">
        <v>0</v>
      </c>
    </row>
    <row r="46" spans="1:74" s="52" customFormat="1" x14ac:dyDescent="0.2">
      <c r="A46" s="52">
        <v>272124</v>
      </c>
      <c r="B46" s="52" t="s">
        <v>182</v>
      </c>
      <c r="C46" s="52" t="s">
        <v>468</v>
      </c>
      <c r="D46" s="52">
        <v>2</v>
      </c>
      <c r="E46" s="52">
        <v>0.76336460583668597</v>
      </c>
      <c r="F46" s="52">
        <v>8.9880026171093697</v>
      </c>
      <c r="G46" s="52">
        <v>0</v>
      </c>
      <c r="H46" s="52">
        <v>0</v>
      </c>
      <c r="I46" s="52">
        <v>1</v>
      </c>
      <c r="J46" s="52">
        <v>1</v>
      </c>
      <c r="K46" s="52">
        <v>0</v>
      </c>
      <c r="L46" s="52">
        <v>0</v>
      </c>
      <c r="M46" s="52">
        <v>0</v>
      </c>
      <c r="N46" s="52">
        <v>0</v>
      </c>
      <c r="O46" s="52">
        <v>0</v>
      </c>
      <c r="P46" s="52">
        <v>2</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1</v>
      </c>
      <c r="AR46" s="52">
        <v>0</v>
      </c>
      <c r="AS46" s="52">
        <v>0</v>
      </c>
      <c r="AT46" s="52">
        <v>0</v>
      </c>
      <c r="AU46" s="52">
        <v>1</v>
      </c>
      <c r="AV46" s="52">
        <v>0</v>
      </c>
      <c r="AW46" s="52">
        <v>0</v>
      </c>
      <c r="AX46" s="52">
        <v>0</v>
      </c>
      <c r="AY46" s="52">
        <v>0</v>
      </c>
      <c r="AZ46" s="52">
        <v>0</v>
      </c>
      <c r="BA46" s="52">
        <v>0</v>
      </c>
      <c r="BB46" s="52">
        <v>0</v>
      </c>
      <c r="BC46" s="52">
        <v>0</v>
      </c>
      <c r="BD46" s="52">
        <v>0</v>
      </c>
      <c r="BE46" s="52">
        <v>1</v>
      </c>
      <c r="BF46" s="52">
        <v>1</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272132</v>
      </c>
      <c r="B47" s="52" t="s">
        <v>183</v>
      </c>
      <c r="C47" s="52" t="s">
        <v>468</v>
      </c>
      <c r="D47" s="52">
        <v>1</v>
      </c>
      <c r="E47" s="52">
        <v>1.01476482825105</v>
      </c>
      <c r="F47" s="52">
        <v>11.9480374939237</v>
      </c>
      <c r="G47" s="52">
        <v>0</v>
      </c>
      <c r="H47" s="52">
        <v>0</v>
      </c>
      <c r="I47" s="52">
        <v>0</v>
      </c>
      <c r="J47" s="52">
        <v>0</v>
      </c>
      <c r="K47" s="52">
        <v>1</v>
      </c>
      <c r="L47" s="52">
        <v>0</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0</v>
      </c>
      <c r="BA47" s="52">
        <v>0</v>
      </c>
      <c r="BB47" s="52">
        <v>1</v>
      </c>
      <c r="BC47" s="52">
        <v>0</v>
      </c>
      <c r="BD47" s="52">
        <v>0</v>
      </c>
      <c r="BE47" s="52">
        <v>0</v>
      </c>
      <c r="BF47" s="52">
        <v>1</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272141</v>
      </c>
      <c r="B48" s="52" t="s">
        <v>272</v>
      </c>
      <c r="C48" s="52" t="s">
        <v>468</v>
      </c>
      <c r="D48" s="52">
        <v>4</v>
      </c>
      <c r="E48" s="52">
        <v>3.7001063780583698</v>
      </c>
      <c r="F48" s="52">
        <v>43.565768644880798</v>
      </c>
      <c r="G48" s="52">
        <v>1</v>
      </c>
      <c r="H48" s="52">
        <v>1</v>
      </c>
      <c r="I48" s="52">
        <v>0</v>
      </c>
      <c r="J48" s="52">
        <v>0</v>
      </c>
      <c r="K48" s="52">
        <v>1</v>
      </c>
      <c r="L48" s="52">
        <v>0</v>
      </c>
      <c r="M48" s="52">
        <v>1</v>
      </c>
      <c r="N48" s="52">
        <v>0</v>
      </c>
      <c r="O48" s="52">
        <v>0</v>
      </c>
      <c r="P48" s="52">
        <v>4</v>
      </c>
      <c r="Q48" s="52">
        <v>0</v>
      </c>
      <c r="R48" s="52">
        <v>0</v>
      </c>
      <c r="S48" s="52">
        <v>1</v>
      </c>
      <c r="T48" s="52">
        <v>3</v>
      </c>
      <c r="U48" s="52">
        <v>1</v>
      </c>
      <c r="V48" s="52">
        <v>2</v>
      </c>
      <c r="W48" s="52">
        <v>0</v>
      </c>
      <c r="X48" s="52">
        <v>0</v>
      </c>
      <c r="Y48" s="52">
        <v>2</v>
      </c>
      <c r="Z48" s="52">
        <v>0</v>
      </c>
      <c r="AA48" s="52">
        <v>0</v>
      </c>
      <c r="AB48" s="52">
        <v>1</v>
      </c>
      <c r="AC48" s="52">
        <v>1</v>
      </c>
      <c r="AD48" s="52">
        <v>0</v>
      </c>
      <c r="AE48" s="52">
        <v>0</v>
      </c>
      <c r="AF48" s="52">
        <v>0</v>
      </c>
      <c r="AG48" s="52">
        <v>2</v>
      </c>
      <c r="AH48" s="52">
        <v>0</v>
      </c>
      <c r="AI48" s="52">
        <v>1</v>
      </c>
      <c r="AJ48" s="52">
        <v>0</v>
      </c>
      <c r="AK48" s="52">
        <v>0</v>
      </c>
      <c r="AL48" s="52">
        <v>2</v>
      </c>
      <c r="AM48" s="52">
        <v>1</v>
      </c>
      <c r="AN48" s="52">
        <v>0</v>
      </c>
      <c r="AO48" s="52">
        <v>0</v>
      </c>
      <c r="AP48" s="52">
        <v>1</v>
      </c>
      <c r="AQ48" s="52">
        <v>0</v>
      </c>
      <c r="AR48" s="52">
        <v>0</v>
      </c>
      <c r="AS48" s="52">
        <v>0</v>
      </c>
      <c r="AT48" s="52">
        <v>0</v>
      </c>
      <c r="AU48" s="52">
        <v>1</v>
      </c>
      <c r="AV48" s="52">
        <v>0</v>
      </c>
      <c r="AW48" s="52">
        <v>1</v>
      </c>
      <c r="AX48" s="52">
        <v>1</v>
      </c>
      <c r="AY48" s="52">
        <v>0</v>
      </c>
      <c r="AZ48" s="52">
        <v>0</v>
      </c>
      <c r="BA48" s="52">
        <v>0</v>
      </c>
      <c r="BB48" s="52">
        <v>0</v>
      </c>
      <c r="BC48" s="52">
        <v>0</v>
      </c>
      <c r="BD48" s="52">
        <v>1</v>
      </c>
      <c r="BE48" s="52">
        <v>1</v>
      </c>
      <c r="BF48" s="52">
        <v>0</v>
      </c>
      <c r="BG48" s="52">
        <v>2</v>
      </c>
      <c r="BH48" s="52">
        <v>0</v>
      </c>
      <c r="BI48" s="52">
        <v>0</v>
      </c>
      <c r="BJ48" s="52">
        <v>0</v>
      </c>
      <c r="BK48" s="52">
        <v>0</v>
      </c>
      <c r="BL48" s="52">
        <v>4</v>
      </c>
      <c r="BM48" s="52">
        <v>0</v>
      </c>
      <c r="BN48" s="52">
        <v>0</v>
      </c>
      <c r="BO48" s="52">
        <v>0</v>
      </c>
      <c r="BP48" s="52">
        <v>1</v>
      </c>
      <c r="BQ48" s="52">
        <v>1</v>
      </c>
      <c r="BR48" s="52">
        <v>0</v>
      </c>
      <c r="BS48" s="52">
        <v>0</v>
      </c>
      <c r="BT48" s="52">
        <v>4</v>
      </c>
      <c r="BU48" s="52">
        <v>0</v>
      </c>
      <c r="BV48" s="52">
        <v>0</v>
      </c>
    </row>
    <row r="49" spans="1:74" s="52" customFormat="1" x14ac:dyDescent="0.2">
      <c r="A49" s="52">
        <v>272159</v>
      </c>
      <c r="B49" s="52" t="s">
        <v>184</v>
      </c>
      <c r="C49" s="52" t="s">
        <v>468</v>
      </c>
      <c r="D49" s="52">
        <v>2</v>
      </c>
      <c r="E49" s="52">
        <v>0.878950884224589</v>
      </c>
      <c r="F49" s="52">
        <v>10.3489378303863</v>
      </c>
      <c r="G49" s="52">
        <v>0</v>
      </c>
      <c r="H49" s="52">
        <v>0</v>
      </c>
      <c r="I49" s="52">
        <v>0</v>
      </c>
      <c r="J49" s="52">
        <v>1</v>
      </c>
      <c r="K49" s="52">
        <v>1</v>
      </c>
      <c r="L49" s="52">
        <v>0</v>
      </c>
      <c r="M49" s="52">
        <v>0</v>
      </c>
      <c r="N49" s="52">
        <v>0</v>
      </c>
      <c r="O49" s="52">
        <v>0</v>
      </c>
      <c r="P49" s="52">
        <v>2</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1</v>
      </c>
      <c r="AV49" s="52">
        <v>0</v>
      </c>
      <c r="AW49" s="52">
        <v>0</v>
      </c>
      <c r="AX49" s="52">
        <v>0</v>
      </c>
      <c r="AY49" s="52">
        <v>0</v>
      </c>
      <c r="AZ49" s="52">
        <v>0</v>
      </c>
      <c r="BA49" s="52">
        <v>0</v>
      </c>
      <c r="BB49" s="52">
        <v>1</v>
      </c>
      <c r="BC49" s="52">
        <v>0</v>
      </c>
      <c r="BD49" s="52">
        <v>0</v>
      </c>
      <c r="BE49" s="52">
        <v>0</v>
      </c>
      <c r="BF49" s="52">
        <v>1</v>
      </c>
      <c r="BG49" s="52">
        <v>0</v>
      </c>
      <c r="BH49" s="52">
        <v>0</v>
      </c>
      <c r="BI49" s="52">
        <v>1</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272175</v>
      </c>
      <c r="B50" s="52" t="s">
        <v>186</v>
      </c>
      <c r="C50" s="52" t="s">
        <v>468</v>
      </c>
      <c r="D50" s="52">
        <v>1</v>
      </c>
      <c r="E50" s="52">
        <v>0.85494930150642101</v>
      </c>
      <c r="F50" s="52">
        <v>10.066338549995001</v>
      </c>
      <c r="G50" s="52">
        <v>0</v>
      </c>
      <c r="H50" s="52">
        <v>0</v>
      </c>
      <c r="I50" s="52">
        <v>0</v>
      </c>
      <c r="J50" s="52">
        <v>0</v>
      </c>
      <c r="K50" s="52">
        <v>1</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1</v>
      </c>
      <c r="AY50" s="52">
        <v>0</v>
      </c>
      <c r="AZ50" s="52">
        <v>0</v>
      </c>
      <c r="BA50" s="52">
        <v>0</v>
      </c>
      <c r="BB50" s="52">
        <v>0</v>
      </c>
      <c r="BC50" s="52">
        <v>0</v>
      </c>
      <c r="BD50" s="52">
        <v>0</v>
      </c>
      <c r="BE50" s="52">
        <v>0</v>
      </c>
      <c r="BF50" s="52">
        <v>0</v>
      </c>
      <c r="BG50" s="52">
        <v>0</v>
      </c>
      <c r="BH50" s="52">
        <v>0</v>
      </c>
      <c r="BI50" s="52">
        <v>1</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272183</v>
      </c>
      <c r="B51" s="52" t="s">
        <v>187</v>
      </c>
      <c r="C51" s="52" t="s">
        <v>468</v>
      </c>
      <c r="D51" s="52">
        <v>1</v>
      </c>
      <c r="E51" s="52">
        <v>0.85255852814295696</v>
      </c>
      <c r="F51" s="52">
        <v>10.0381891216832</v>
      </c>
      <c r="G51" s="52">
        <v>0</v>
      </c>
      <c r="H51" s="52">
        <v>0</v>
      </c>
      <c r="I51" s="52">
        <v>0</v>
      </c>
      <c r="J51" s="52">
        <v>0</v>
      </c>
      <c r="K51" s="52">
        <v>1</v>
      </c>
      <c r="L51" s="52">
        <v>0</v>
      </c>
      <c r="M51" s="52">
        <v>0</v>
      </c>
      <c r="N51" s="52">
        <v>0</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0</v>
      </c>
      <c r="AY51" s="52">
        <v>0</v>
      </c>
      <c r="AZ51" s="52">
        <v>0</v>
      </c>
      <c r="BA51" s="52">
        <v>0</v>
      </c>
      <c r="BB51" s="52">
        <v>1</v>
      </c>
      <c r="BC51" s="52">
        <v>0</v>
      </c>
      <c r="BD51" s="52">
        <v>0</v>
      </c>
      <c r="BE51" s="52">
        <v>1</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272191</v>
      </c>
      <c r="B52" s="52" t="s">
        <v>278</v>
      </c>
      <c r="C52" s="52" t="s">
        <v>468</v>
      </c>
      <c r="D52" s="52">
        <v>2</v>
      </c>
      <c r="E52" s="52">
        <v>1.0883702200140399</v>
      </c>
      <c r="F52" s="52">
        <v>12.814681622746001</v>
      </c>
      <c r="G52" s="52">
        <v>0</v>
      </c>
      <c r="H52" s="52">
        <v>1</v>
      </c>
      <c r="I52" s="52">
        <v>0</v>
      </c>
      <c r="J52" s="52">
        <v>0</v>
      </c>
      <c r="K52" s="52">
        <v>0</v>
      </c>
      <c r="L52" s="52">
        <v>0</v>
      </c>
      <c r="M52" s="52">
        <v>0</v>
      </c>
      <c r="N52" s="52">
        <v>1</v>
      </c>
      <c r="O52" s="52">
        <v>0</v>
      </c>
      <c r="P52" s="52">
        <v>2</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1</v>
      </c>
      <c r="AQ52" s="52">
        <v>0</v>
      </c>
      <c r="AR52" s="52">
        <v>0</v>
      </c>
      <c r="AS52" s="52">
        <v>0</v>
      </c>
      <c r="AT52" s="52">
        <v>0</v>
      </c>
      <c r="AU52" s="52">
        <v>0</v>
      </c>
      <c r="AV52" s="52">
        <v>0</v>
      </c>
      <c r="AW52" s="52">
        <v>0</v>
      </c>
      <c r="AX52" s="52">
        <v>0</v>
      </c>
      <c r="AY52" s="52">
        <v>0</v>
      </c>
      <c r="AZ52" s="52">
        <v>0</v>
      </c>
      <c r="BA52" s="52">
        <v>0</v>
      </c>
      <c r="BB52" s="52">
        <v>1</v>
      </c>
      <c r="BC52" s="52">
        <v>0</v>
      </c>
      <c r="BD52" s="52">
        <v>1</v>
      </c>
      <c r="BE52" s="52">
        <v>0</v>
      </c>
      <c r="BF52" s="52">
        <v>0</v>
      </c>
      <c r="BG52" s="52">
        <v>0</v>
      </c>
      <c r="BH52" s="52">
        <v>1</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272205</v>
      </c>
      <c r="B53" s="52" t="s">
        <v>188</v>
      </c>
      <c r="C53" s="52" t="s">
        <v>468</v>
      </c>
      <c r="D53" s="52">
        <v>3</v>
      </c>
      <c r="E53" s="52">
        <v>2.15628773503536</v>
      </c>
      <c r="F53" s="52">
        <v>25.3885491383196</v>
      </c>
      <c r="G53" s="52">
        <v>0</v>
      </c>
      <c r="H53" s="52">
        <v>0</v>
      </c>
      <c r="I53" s="52">
        <v>0</v>
      </c>
      <c r="J53" s="52">
        <v>1</v>
      </c>
      <c r="K53" s="52">
        <v>1</v>
      </c>
      <c r="L53" s="52">
        <v>0</v>
      </c>
      <c r="M53" s="52">
        <v>1</v>
      </c>
      <c r="N53" s="52">
        <v>0</v>
      </c>
      <c r="O53" s="52">
        <v>0</v>
      </c>
      <c r="P53" s="52">
        <v>2</v>
      </c>
      <c r="Q53" s="52">
        <v>1</v>
      </c>
      <c r="R53" s="52">
        <v>0</v>
      </c>
      <c r="S53" s="52">
        <v>1</v>
      </c>
      <c r="T53" s="52">
        <v>2</v>
      </c>
      <c r="U53" s="52">
        <v>0</v>
      </c>
      <c r="V53" s="52">
        <v>2</v>
      </c>
      <c r="W53" s="52">
        <v>1</v>
      </c>
      <c r="X53" s="52">
        <v>0</v>
      </c>
      <c r="Y53" s="52">
        <v>1</v>
      </c>
      <c r="Z53" s="52">
        <v>0</v>
      </c>
      <c r="AA53" s="52">
        <v>0</v>
      </c>
      <c r="AB53" s="52">
        <v>2</v>
      </c>
      <c r="AC53" s="52">
        <v>0</v>
      </c>
      <c r="AD53" s="52">
        <v>1</v>
      </c>
      <c r="AE53" s="52">
        <v>0</v>
      </c>
      <c r="AF53" s="52">
        <v>0</v>
      </c>
      <c r="AG53" s="52">
        <v>0</v>
      </c>
      <c r="AH53" s="52">
        <v>0</v>
      </c>
      <c r="AI53" s="52">
        <v>1</v>
      </c>
      <c r="AJ53" s="52">
        <v>0</v>
      </c>
      <c r="AK53" s="52">
        <v>1</v>
      </c>
      <c r="AL53" s="52">
        <v>0</v>
      </c>
      <c r="AM53" s="52">
        <v>0</v>
      </c>
      <c r="AN53" s="52">
        <v>1</v>
      </c>
      <c r="AO53" s="52">
        <v>0</v>
      </c>
      <c r="AP53" s="52">
        <v>0</v>
      </c>
      <c r="AQ53" s="52">
        <v>1</v>
      </c>
      <c r="AR53" s="52">
        <v>0</v>
      </c>
      <c r="AS53" s="52">
        <v>0</v>
      </c>
      <c r="AT53" s="52">
        <v>0</v>
      </c>
      <c r="AU53" s="52">
        <v>1</v>
      </c>
      <c r="AV53" s="52">
        <v>0</v>
      </c>
      <c r="AW53" s="52">
        <v>0</v>
      </c>
      <c r="AX53" s="52">
        <v>0</v>
      </c>
      <c r="AY53" s="52">
        <v>0</v>
      </c>
      <c r="AZ53" s="52">
        <v>0</v>
      </c>
      <c r="BA53" s="52">
        <v>0</v>
      </c>
      <c r="BB53" s="52">
        <v>1</v>
      </c>
      <c r="BC53" s="52">
        <v>1</v>
      </c>
      <c r="BD53" s="52">
        <v>0</v>
      </c>
      <c r="BE53" s="52">
        <v>0</v>
      </c>
      <c r="BF53" s="52">
        <v>0</v>
      </c>
      <c r="BG53" s="52">
        <v>1</v>
      </c>
      <c r="BH53" s="52">
        <v>0</v>
      </c>
      <c r="BI53" s="52">
        <v>1</v>
      </c>
      <c r="BJ53" s="52">
        <v>0</v>
      </c>
      <c r="BK53" s="52">
        <v>1</v>
      </c>
      <c r="BL53" s="52">
        <v>2</v>
      </c>
      <c r="BM53" s="52">
        <v>2</v>
      </c>
      <c r="BN53" s="52">
        <v>1</v>
      </c>
      <c r="BO53" s="52">
        <v>0</v>
      </c>
      <c r="BP53" s="52">
        <v>0</v>
      </c>
      <c r="BQ53" s="52">
        <v>0</v>
      </c>
      <c r="BR53" s="52">
        <v>0</v>
      </c>
      <c r="BS53" s="52">
        <v>1</v>
      </c>
      <c r="BT53" s="52">
        <v>2</v>
      </c>
      <c r="BU53" s="52">
        <v>0</v>
      </c>
      <c r="BV53" s="52">
        <v>0</v>
      </c>
    </row>
    <row r="54" spans="1:74" s="52" customFormat="1" x14ac:dyDescent="0.2">
      <c r="A54" s="52">
        <v>272213</v>
      </c>
      <c r="B54" s="52" t="s">
        <v>281</v>
      </c>
      <c r="C54" s="52" t="s">
        <v>468</v>
      </c>
      <c r="D54" s="52">
        <v>1</v>
      </c>
      <c r="E54" s="52">
        <v>1.4875197096361501</v>
      </c>
      <c r="F54" s="52">
        <v>17.514344968296601</v>
      </c>
      <c r="G54" s="52">
        <v>0</v>
      </c>
      <c r="H54" s="52">
        <v>0</v>
      </c>
      <c r="I54" s="52">
        <v>0</v>
      </c>
      <c r="J54" s="52">
        <v>0</v>
      </c>
      <c r="K54" s="52">
        <v>0</v>
      </c>
      <c r="L54" s="52">
        <v>0</v>
      </c>
      <c r="M54" s="52">
        <v>0</v>
      </c>
      <c r="N54" s="52">
        <v>1</v>
      </c>
      <c r="O54" s="52">
        <v>0</v>
      </c>
      <c r="P54" s="52">
        <v>0</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1</v>
      </c>
      <c r="AQ54" s="52">
        <v>0</v>
      </c>
      <c r="AR54" s="52">
        <v>0</v>
      </c>
      <c r="AS54" s="52">
        <v>0</v>
      </c>
      <c r="AT54" s="52">
        <v>0</v>
      </c>
      <c r="AU54" s="52">
        <v>0</v>
      </c>
      <c r="AV54" s="52">
        <v>0</v>
      </c>
      <c r="AW54" s="52">
        <v>0</v>
      </c>
      <c r="AX54" s="52">
        <v>0</v>
      </c>
      <c r="AY54" s="52">
        <v>0</v>
      </c>
      <c r="AZ54" s="52">
        <v>0</v>
      </c>
      <c r="BA54" s="52">
        <v>0</v>
      </c>
      <c r="BB54" s="52">
        <v>0</v>
      </c>
      <c r="BC54" s="52">
        <v>1</v>
      </c>
      <c r="BD54" s="52">
        <v>0</v>
      </c>
      <c r="BE54" s="52">
        <v>0</v>
      </c>
      <c r="BF54" s="52">
        <v>0</v>
      </c>
      <c r="BG54" s="52">
        <v>0</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272221</v>
      </c>
      <c r="B55" s="52" t="s">
        <v>189</v>
      </c>
      <c r="C55" s="52" t="s">
        <v>468</v>
      </c>
      <c r="D55" s="52">
        <v>3</v>
      </c>
      <c r="E55" s="52">
        <v>2.75327869604721</v>
      </c>
      <c r="F55" s="52">
        <v>32.417636259910701</v>
      </c>
      <c r="G55" s="52">
        <v>0</v>
      </c>
      <c r="H55" s="52">
        <v>0</v>
      </c>
      <c r="I55" s="52">
        <v>1</v>
      </c>
      <c r="J55" s="52">
        <v>2</v>
      </c>
      <c r="K55" s="52">
        <v>0</v>
      </c>
      <c r="L55" s="52">
        <v>0</v>
      </c>
      <c r="M55" s="52">
        <v>0</v>
      </c>
      <c r="N55" s="52">
        <v>0</v>
      </c>
      <c r="O55" s="52">
        <v>0</v>
      </c>
      <c r="P55" s="52">
        <v>2</v>
      </c>
      <c r="Q55" s="52">
        <v>1</v>
      </c>
      <c r="R55" s="52">
        <v>0</v>
      </c>
      <c r="S55" s="52">
        <v>1</v>
      </c>
      <c r="T55" s="52">
        <v>2</v>
      </c>
      <c r="U55" s="52">
        <v>0</v>
      </c>
      <c r="V55" s="52">
        <v>2</v>
      </c>
      <c r="W55" s="52">
        <v>1</v>
      </c>
      <c r="X55" s="52">
        <v>0</v>
      </c>
      <c r="Y55" s="52">
        <v>1</v>
      </c>
      <c r="Z55" s="52">
        <v>0</v>
      </c>
      <c r="AA55" s="52">
        <v>0</v>
      </c>
      <c r="AB55" s="52">
        <v>3</v>
      </c>
      <c r="AC55" s="52">
        <v>0</v>
      </c>
      <c r="AD55" s="52">
        <v>0</v>
      </c>
      <c r="AE55" s="52">
        <v>0</v>
      </c>
      <c r="AF55" s="52">
        <v>0</v>
      </c>
      <c r="AG55" s="52">
        <v>0</v>
      </c>
      <c r="AH55" s="52">
        <v>0</v>
      </c>
      <c r="AI55" s="52">
        <v>3</v>
      </c>
      <c r="AJ55" s="52">
        <v>0</v>
      </c>
      <c r="AK55" s="52">
        <v>0</v>
      </c>
      <c r="AL55" s="52">
        <v>0</v>
      </c>
      <c r="AM55" s="52">
        <v>0</v>
      </c>
      <c r="AN55" s="52">
        <v>0</v>
      </c>
      <c r="AO55" s="52">
        <v>0</v>
      </c>
      <c r="AP55" s="52">
        <v>0</v>
      </c>
      <c r="AQ55" s="52">
        <v>0</v>
      </c>
      <c r="AR55" s="52">
        <v>0</v>
      </c>
      <c r="AS55" s="52">
        <v>0</v>
      </c>
      <c r="AT55" s="52">
        <v>1</v>
      </c>
      <c r="AU55" s="52">
        <v>1</v>
      </c>
      <c r="AV55" s="52">
        <v>1</v>
      </c>
      <c r="AW55" s="52">
        <v>0</v>
      </c>
      <c r="AX55" s="52">
        <v>0</v>
      </c>
      <c r="AY55" s="52">
        <v>0</v>
      </c>
      <c r="AZ55" s="52">
        <v>0</v>
      </c>
      <c r="BA55" s="52">
        <v>0</v>
      </c>
      <c r="BB55" s="52">
        <v>0</v>
      </c>
      <c r="BC55" s="52">
        <v>0</v>
      </c>
      <c r="BD55" s="52">
        <v>0</v>
      </c>
      <c r="BE55" s="52">
        <v>1</v>
      </c>
      <c r="BF55" s="52">
        <v>0</v>
      </c>
      <c r="BG55" s="52">
        <v>0</v>
      </c>
      <c r="BH55" s="52">
        <v>1</v>
      </c>
      <c r="BI55" s="52">
        <v>1</v>
      </c>
      <c r="BJ55" s="52">
        <v>0</v>
      </c>
      <c r="BK55" s="52">
        <v>0</v>
      </c>
      <c r="BL55" s="52">
        <v>4</v>
      </c>
      <c r="BM55" s="52">
        <v>0</v>
      </c>
      <c r="BN55" s="52">
        <v>1</v>
      </c>
      <c r="BO55" s="52">
        <v>0</v>
      </c>
      <c r="BP55" s="52">
        <v>0</v>
      </c>
      <c r="BQ55" s="52">
        <v>0</v>
      </c>
      <c r="BR55" s="52">
        <v>0</v>
      </c>
      <c r="BS55" s="52">
        <v>2</v>
      </c>
      <c r="BT55" s="52">
        <v>1</v>
      </c>
      <c r="BU55" s="52">
        <v>0</v>
      </c>
      <c r="BV55" s="52">
        <v>0</v>
      </c>
    </row>
    <row r="56" spans="1:74" s="52" customFormat="1" x14ac:dyDescent="0.2">
      <c r="A56" s="52">
        <v>272230</v>
      </c>
      <c r="B56" s="52" t="s">
        <v>171</v>
      </c>
      <c r="C56" s="52" t="s">
        <v>468</v>
      </c>
      <c r="D56" s="52">
        <v>4</v>
      </c>
      <c r="E56" s="52">
        <v>3.3916413000161101</v>
      </c>
      <c r="F56" s="52">
        <v>39.933841113092903</v>
      </c>
      <c r="G56" s="52">
        <v>0</v>
      </c>
      <c r="H56" s="52">
        <v>0</v>
      </c>
      <c r="I56" s="52">
        <v>1</v>
      </c>
      <c r="J56" s="52">
        <v>0</v>
      </c>
      <c r="K56" s="52">
        <v>0</v>
      </c>
      <c r="L56" s="52">
        <v>1</v>
      </c>
      <c r="M56" s="52">
        <v>0</v>
      </c>
      <c r="N56" s="52">
        <v>2</v>
      </c>
      <c r="O56" s="52">
        <v>0</v>
      </c>
      <c r="P56" s="52">
        <v>2</v>
      </c>
      <c r="Q56" s="52">
        <v>2</v>
      </c>
      <c r="R56" s="52">
        <v>0</v>
      </c>
      <c r="S56" s="52">
        <v>0</v>
      </c>
      <c r="T56" s="52">
        <v>4</v>
      </c>
      <c r="U56" s="52">
        <v>0</v>
      </c>
      <c r="V56" s="52">
        <v>4</v>
      </c>
      <c r="W56" s="52">
        <v>0</v>
      </c>
      <c r="X56" s="52">
        <v>0</v>
      </c>
      <c r="Y56" s="52">
        <v>3</v>
      </c>
      <c r="Z56" s="52">
        <v>1</v>
      </c>
      <c r="AA56" s="52">
        <v>0</v>
      </c>
      <c r="AB56" s="52">
        <v>4</v>
      </c>
      <c r="AC56" s="52">
        <v>0</v>
      </c>
      <c r="AD56" s="52">
        <v>0</v>
      </c>
      <c r="AE56" s="52">
        <v>0</v>
      </c>
      <c r="AF56" s="52">
        <v>0</v>
      </c>
      <c r="AG56" s="52">
        <v>0</v>
      </c>
      <c r="AH56" s="52">
        <v>0</v>
      </c>
      <c r="AI56" s="52">
        <v>4</v>
      </c>
      <c r="AJ56" s="52">
        <v>0</v>
      </c>
      <c r="AK56" s="52">
        <v>0</v>
      </c>
      <c r="AL56" s="52">
        <v>0</v>
      </c>
      <c r="AM56" s="52">
        <v>0</v>
      </c>
      <c r="AN56" s="52">
        <v>0</v>
      </c>
      <c r="AO56" s="52">
        <v>0</v>
      </c>
      <c r="AP56" s="52">
        <v>0</v>
      </c>
      <c r="AQ56" s="52">
        <v>1</v>
      </c>
      <c r="AR56" s="52">
        <v>0</v>
      </c>
      <c r="AS56" s="52">
        <v>0</v>
      </c>
      <c r="AT56" s="52">
        <v>0</v>
      </c>
      <c r="AU56" s="52">
        <v>1</v>
      </c>
      <c r="AV56" s="52">
        <v>1</v>
      </c>
      <c r="AW56" s="52">
        <v>0</v>
      </c>
      <c r="AX56" s="52">
        <v>0</v>
      </c>
      <c r="AY56" s="52">
        <v>0</v>
      </c>
      <c r="AZ56" s="52">
        <v>0</v>
      </c>
      <c r="BA56" s="52">
        <v>0</v>
      </c>
      <c r="BB56" s="52">
        <v>1</v>
      </c>
      <c r="BC56" s="52">
        <v>0</v>
      </c>
      <c r="BD56" s="52">
        <v>0</v>
      </c>
      <c r="BE56" s="52">
        <v>1</v>
      </c>
      <c r="BF56" s="52">
        <v>0</v>
      </c>
      <c r="BG56" s="52">
        <v>1</v>
      </c>
      <c r="BH56" s="52">
        <v>1</v>
      </c>
      <c r="BI56" s="52">
        <v>1</v>
      </c>
      <c r="BJ56" s="52">
        <v>0</v>
      </c>
      <c r="BK56" s="52">
        <v>0</v>
      </c>
      <c r="BL56" s="52">
        <v>3</v>
      </c>
      <c r="BM56" s="52">
        <v>0</v>
      </c>
      <c r="BN56" s="52">
        <v>0</v>
      </c>
      <c r="BO56" s="52">
        <v>0</v>
      </c>
      <c r="BP56" s="52">
        <v>0</v>
      </c>
      <c r="BQ56" s="52">
        <v>2</v>
      </c>
      <c r="BR56" s="52">
        <v>0</v>
      </c>
      <c r="BS56" s="52">
        <v>0</v>
      </c>
      <c r="BT56" s="52">
        <v>4</v>
      </c>
      <c r="BU56" s="52">
        <v>0</v>
      </c>
      <c r="BV56" s="52">
        <v>0</v>
      </c>
    </row>
    <row r="57" spans="1:74" s="52" customFormat="1" x14ac:dyDescent="0.2">
      <c r="A57" s="52">
        <v>272248</v>
      </c>
      <c r="B57" s="52" t="s">
        <v>190</v>
      </c>
      <c r="C57" s="52" t="s">
        <v>468</v>
      </c>
      <c r="D57" s="52">
        <v>1</v>
      </c>
      <c r="E57" s="52">
        <v>1.15664434343084</v>
      </c>
      <c r="F57" s="52">
        <v>13.618554366201799</v>
      </c>
      <c r="G57" s="52">
        <v>0</v>
      </c>
      <c r="H57" s="52">
        <v>0</v>
      </c>
      <c r="I57" s="52">
        <v>0</v>
      </c>
      <c r="J57" s="52">
        <v>0</v>
      </c>
      <c r="K57" s="52">
        <v>0</v>
      </c>
      <c r="L57" s="52">
        <v>0</v>
      </c>
      <c r="M57" s="52">
        <v>0</v>
      </c>
      <c r="N57" s="52">
        <v>1</v>
      </c>
      <c r="O57" s="52">
        <v>0</v>
      </c>
      <c r="P57" s="52">
        <v>0</v>
      </c>
      <c r="Q57" s="52">
        <v>1</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v>0</v>
      </c>
      <c r="AQ57" s="52">
        <v>0</v>
      </c>
      <c r="AR57" s="52">
        <v>0</v>
      </c>
      <c r="AS57" s="52">
        <v>0</v>
      </c>
      <c r="AT57" s="52">
        <v>0</v>
      </c>
      <c r="AU57" s="52">
        <v>0</v>
      </c>
      <c r="AV57" s="52">
        <v>0</v>
      </c>
      <c r="AW57" s="52">
        <v>1</v>
      </c>
      <c r="AX57" s="52">
        <v>0</v>
      </c>
      <c r="AY57" s="52">
        <v>0</v>
      </c>
      <c r="AZ57" s="52">
        <v>0</v>
      </c>
      <c r="BA57" s="52">
        <v>0</v>
      </c>
      <c r="BB57" s="52">
        <v>0</v>
      </c>
      <c r="BC57" s="52">
        <v>0</v>
      </c>
      <c r="BD57" s="52">
        <v>0</v>
      </c>
      <c r="BE57" s="52">
        <v>0</v>
      </c>
      <c r="BF57" s="52">
        <v>0</v>
      </c>
      <c r="BG57" s="52">
        <v>0</v>
      </c>
      <c r="BH57" s="52">
        <v>0</v>
      </c>
      <c r="BI57" s="52">
        <v>1</v>
      </c>
      <c r="BJ57" s="52">
        <v>0</v>
      </c>
      <c r="BK57" s="52" t="s">
        <v>170</v>
      </c>
      <c r="BL57" s="52" t="s">
        <v>170</v>
      </c>
      <c r="BM57" s="52" t="s">
        <v>170</v>
      </c>
      <c r="BN57" s="52" t="s">
        <v>170</v>
      </c>
      <c r="BO57" s="52" t="s">
        <v>170</v>
      </c>
      <c r="BP57" s="52" t="s">
        <v>170</v>
      </c>
      <c r="BQ57" s="52" t="s">
        <v>170</v>
      </c>
      <c r="BR57" s="52" t="s">
        <v>170</v>
      </c>
      <c r="BS57" s="52" t="s">
        <v>170</v>
      </c>
      <c r="BT57" s="52" t="s">
        <v>170</v>
      </c>
      <c r="BU57" s="52" t="s">
        <v>170</v>
      </c>
      <c r="BV57" s="52">
        <v>0</v>
      </c>
    </row>
    <row r="58" spans="1:74" s="52" customFormat="1" x14ac:dyDescent="0.2">
      <c r="A58" s="52">
        <v>272256</v>
      </c>
      <c r="B58" s="52" t="s">
        <v>191</v>
      </c>
      <c r="C58" s="52" t="s">
        <v>468</v>
      </c>
      <c r="D58" s="52">
        <v>1</v>
      </c>
      <c r="E58" s="52">
        <v>1.75463222908478</v>
      </c>
      <c r="F58" s="52">
        <v>20.659379471482101</v>
      </c>
      <c r="G58" s="52">
        <v>0</v>
      </c>
      <c r="H58" s="52">
        <v>1</v>
      </c>
      <c r="I58" s="52">
        <v>0</v>
      </c>
      <c r="J58" s="52">
        <v>0</v>
      </c>
      <c r="K58" s="52">
        <v>0</v>
      </c>
      <c r="L58" s="52">
        <v>0</v>
      </c>
      <c r="M58" s="52">
        <v>0</v>
      </c>
      <c r="N58" s="52">
        <v>0</v>
      </c>
      <c r="O58" s="52">
        <v>0</v>
      </c>
      <c r="P58" s="52">
        <v>0</v>
      </c>
      <c r="Q58" s="52">
        <v>1</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v>0</v>
      </c>
      <c r="AQ58" s="52">
        <v>0</v>
      </c>
      <c r="AR58" s="52">
        <v>0</v>
      </c>
      <c r="AS58" s="52">
        <v>0</v>
      </c>
      <c r="AT58" s="52">
        <v>0</v>
      </c>
      <c r="AU58" s="52">
        <v>0</v>
      </c>
      <c r="AV58" s="52">
        <v>0</v>
      </c>
      <c r="AW58" s="52">
        <v>0</v>
      </c>
      <c r="AX58" s="52">
        <v>0</v>
      </c>
      <c r="AY58" s="52">
        <v>0</v>
      </c>
      <c r="AZ58" s="52">
        <v>0</v>
      </c>
      <c r="BA58" s="52">
        <v>0</v>
      </c>
      <c r="BB58" s="52">
        <v>1</v>
      </c>
      <c r="BC58" s="52">
        <v>0</v>
      </c>
      <c r="BD58" s="52">
        <v>0</v>
      </c>
      <c r="BE58" s="52">
        <v>0</v>
      </c>
      <c r="BF58" s="52">
        <v>0</v>
      </c>
      <c r="BG58" s="52">
        <v>0</v>
      </c>
      <c r="BH58" s="52">
        <v>0</v>
      </c>
      <c r="BI58" s="52">
        <v>0</v>
      </c>
      <c r="BJ58" s="52">
        <v>1</v>
      </c>
      <c r="BK58" s="52" t="s">
        <v>170</v>
      </c>
      <c r="BL58" s="52" t="s">
        <v>170</v>
      </c>
      <c r="BM58" s="52" t="s">
        <v>170</v>
      </c>
      <c r="BN58" s="52" t="s">
        <v>170</v>
      </c>
      <c r="BO58" s="52" t="s">
        <v>170</v>
      </c>
      <c r="BP58" s="52" t="s">
        <v>170</v>
      </c>
      <c r="BQ58" s="52" t="s">
        <v>170</v>
      </c>
      <c r="BR58" s="52" t="s">
        <v>170</v>
      </c>
      <c r="BS58" s="52" t="s">
        <v>170</v>
      </c>
      <c r="BT58" s="52" t="s">
        <v>170</v>
      </c>
      <c r="BU58" s="52" t="s">
        <v>170</v>
      </c>
      <c r="BV58" s="52">
        <v>0</v>
      </c>
    </row>
    <row r="59" spans="1:74" s="52" customFormat="1" x14ac:dyDescent="0.2">
      <c r="A59" s="52">
        <v>272264</v>
      </c>
      <c r="B59" s="52" t="s">
        <v>192</v>
      </c>
      <c r="C59" s="52" t="s">
        <v>468</v>
      </c>
      <c r="D59" s="52">
        <v>1</v>
      </c>
      <c r="E59" s="52">
        <v>1.57888088922572</v>
      </c>
      <c r="F59" s="52">
        <v>18.590049179593102</v>
      </c>
      <c r="G59" s="52">
        <v>0</v>
      </c>
      <c r="H59" s="52">
        <v>0</v>
      </c>
      <c r="I59" s="52">
        <v>0</v>
      </c>
      <c r="J59" s="52">
        <v>0</v>
      </c>
      <c r="K59" s="52">
        <v>1</v>
      </c>
      <c r="L59" s="52">
        <v>0</v>
      </c>
      <c r="M59" s="52">
        <v>0</v>
      </c>
      <c r="N59" s="52">
        <v>0</v>
      </c>
      <c r="O59" s="52">
        <v>0</v>
      </c>
      <c r="P59" s="52">
        <v>0</v>
      </c>
      <c r="Q59" s="52">
        <v>1</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v>0</v>
      </c>
      <c r="AQ59" s="52">
        <v>0</v>
      </c>
      <c r="AR59" s="52">
        <v>0</v>
      </c>
      <c r="AS59" s="52">
        <v>0</v>
      </c>
      <c r="AT59" s="52">
        <v>0</v>
      </c>
      <c r="AU59" s="52">
        <v>0</v>
      </c>
      <c r="AV59" s="52">
        <v>0</v>
      </c>
      <c r="AW59" s="52">
        <v>0</v>
      </c>
      <c r="AX59" s="52">
        <v>0</v>
      </c>
      <c r="AY59" s="52">
        <v>0</v>
      </c>
      <c r="AZ59" s="52">
        <v>0</v>
      </c>
      <c r="BA59" s="52">
        <v>0</v>
      </c>
      <c r="BB59" s="52">
        <v>1</v>
      </c>
      <c r="BC59" s="52">
        <v>0</v>
      </c>
      <c r="BD59" s="52">
        <v>0</v>
      </c>
      <c r="BE59" s="52">
        <v>0</v>
      </c>
      <c r="BF59" s="52">
        <v>1</v>
      </c>
      <c r="BG59" s="52">
        <v>0</v>
      </c>
      <c r="BH59" s="52">
        <v>0</v>
      </c>
      <c r="BI59" s="52">
        <v>0</v>
      </c>
      <c r="BJ59" s="52">
        <v>0</v>
      </c>
      <c r="BK59" s="52" t="s">
        <v>170</v>
      </c>
      <c r="BL59" s="52" t="s">
        <v>170</v>
      </c>
      <c r="BM59" s="52" t="s">
        <v>170</v>
      </c>
      <c r="BN59" s="52" t="s">
        <v>170</v>
      </c>
      <c r="BO59" s="52" t="s">
        <v>170</v>
      </c>
      <c r="BP59" s="52" t="s">
        <v>170</v>
      </c>
      <c r="BQ59" s="52" t="s">
        <v>170</v>
      </c>
      <c r="BR59" s="52" t="s">
        <v>170</v>
      </c>
      <c r="BS59" s="52" t="s">
        <v>170</v>
      </c>
      <c r="BT59" s="52" t="s">
        <v>170</v>
      </c>
      <c r="BU59" s="52" t="s">
        <v>170</v>
      </c>
      <c r="BV59" s="52">
        <v>0</v>
      </c>
    </row>
    <row r="60" spans="1:74" s="52" customFormat="1" x14ac:dyDescent="0.2">
      <c r="A60" s="52">
        <v>272272</v>
      </c>
      <c r="B60" s="52" t="s">
        <v>193</v>
      </c>
      <c r="C60" s="52" t="s">
        <v>468</v>
      </c>
      <c r="D60" s="52">
        <v>4</v>
      </c>
      <c r="E60" s="52">
        <v>0.83309555397730195</v>
      </c>
      <c r="F60" s="52">
        <v>9.8090282968295295</v>
      </c>
      <c r="G60" s="52">
        <v>0</v>
      </c>
      <c r="H60" s="52">
        <v>0</v>
      </c>
      <c r="I60" s="52">
        <v>1</v>
      </c>
      <c r="J60" s="52">
        <v>2</v>
      </c>
      <c r="K60" s="52">
        <v>0</v>
      </c>
      <c r="L60" s="52">
        <v>0</v>
      </c>
      <c r="M60" s="52">
        <v>1</v>
      </c>
      <c r="N60" s="52">
        <v>0</v>
      </c>
      <c r="O60" s="52">
        <v>0</v>
      </c>
      <c r="P60" s="52">
        <v>3</v>
      </c>
      <c r="Q60" s="52">
        <v>1</v>
      </c>
      <c r="R60" s="52">
        <v>0</v>
      </c>
      <c r="S60" s="52">
        <v>2</v>
      </c>
      <c r="T60" s="52">
        <v>2</v>
      </c>
      <c r="U60" s="52">
        <v>0</v>
      </c>
      <c r="V60" s="52">
        <v>2</v>
      </c>
      <c r="W60" s="52">
        <v>0</v>
      </c>
      <c r="X60" s="52">
        <v>0</v>
      </c>
      <c r="Y60" s="52">
        <v>2</v>
      </c>
      <c r="Z60" s="52">
        <v>0</v>
      </c>
      <c r="AA60" s="52">
        <v>0</v>
      </c>
      <c r="AB60" s="52">
        <v>2</v>
      </c>
      <c r="AC60" s="52">
        <v>0</v>
      </c>
      <c r="AD60" s="52">
        <v>1</v>
      </c>
      <c r="AE60" s="52">
        <v>0</v>
      </c>
      <c r="AF60" s="52">
        <v>0</v>
      </c>
      <c r="AG60" s="52">
        <v>1</v>
      </c>
      <c r="AH60" s="52">
        <v>0</v>
      </c>
      <c r="AI60" s="52">
        <v>2</v>
      </c>
      <c r="AJ60" s="52">
        <v>0</v>
      </c>
      <c r="AK60" s="52">
        <v>0</v>
      </c>
      <c r="AL60" s="52">
        <v>1</v>
      </c>
      <c r="AM60" s="52">
        <v>0</v>
      </c>
      <c r="AN60" s="52">
        <v>1</v>
      </c>
      <c r="AO60" s="52">
        <v>0</v>
      </c>
      <c r="AP60" s="52">
        <v>0</v>
      </c>
      <c r="AQ60" s="52">
        <v>1</v>
      </c>
      <c r="AR60" s="52">
        <v>1</v>
      </c>
      <c r="AS60" s="52">
        <v>0</v>
      </c>
      <c r="AT60" s="52">
        <v>0</v>
      </c>
      <c r="AU60" s="52">
        <v>0</v>
      </c>
      <c r="AV60" s="52">
        <v>0</v>
      </c>
      <c r="AW60" s="52">
        <v>2</v>
      </c>
      <c r="AX60" s="52">
        <v>0</v>
      </c>
      <c r="AY60" s="52">
        <v>0</v>
      </c>
      <c r="AZ60" s="52">
        <v>0</v>
      </c>
      <c r="BA60" s="52">
        <v>0</v>
      </c>
      <c r="BB60" s="52">
        <v>0</v>
      </c>
      <c r="BC60" s="52">
        <v>1</v>
      </c>
      <c r="BD60" s="52">
        <v>0</v>
      </c>
      <c r="BE60" s="52">
        <v>1</v>
      </c>
      <c r="BF60" s="52">
        <v>1</v>
      </c>
      <c r="BG60" s="52">
        <v>0</v>
      </c>
      <c r="BH60" s="52">
        <v>1</v>
      </c>
      <c r="BI60" s="52">
        <v>0</v>
      </c>
      <c r="BJ60" s="52">
        <v>0</v>
      </c>
      <c r="BK60" s="52">
        <v>1</v>
      </c>
      <c r="BL60" s="52">
        <v>2</v>
      </c>
      <c r="BM60" s="52">
        <v>1</v>
      </c>
      <c r="BN60" s="52">
        <v>2</v>
      </c>
      <c r="BO60" s="52">
        <v>0</v>
      </c>
      <c r="BP60" s="52">
        <v>0</v>
      </c>
      <c r="BQ60" s="52">
        <v>0</v>
      </c>
      <c r="BR60" s="52">
        <v>0</v>
      </c>
      <c r="BS60" s="52">
        <v>0</v>
      </c>
      <c r="BT60" s="52">
        <v>4</v>
      </c>
      <c r="BU60" s="52">
        <v>0</v>
      </c>
      <c r="BV60" s="52">
        <v>0</v>
      </c>
    </row>
    <row r="61" spans="1:74" s="52" customFormat="1" x14ac:dyDescent="0.2">
      <c r="A61" s="52">
        <v>272302</v>
      </c>
      <c r="B61" s="52" t="s">
        <v>196</v>
      </c>
      <c r="C61" s="52" t="s">
        <v>468</v>
      </c>
      <c r="D61" s="52">
        <v>2</v>
      </c>
      <c r="E61" s="52">
        <v>2.5852151545312401</v>
      </c>
      <c r="F61" s="52">
        <v>30.438823593674201</v>
      </c>
      <c r="G61" s="52">
        <v>0</v>
      </c>
      <c r="H61" s="52">
        <v>0</v>
      </c>
      <c r="I61" s="52">
        <v>1</v>
      </c>
      <c r="J61" s="52">
        <v>1</v>
      </c>
      <c r="K61" s="52">
        <v>0</v>
      </c>
      <c r="L61" s="52">
        <v>0</v>
      </c>
      <c r="M61" s="52">
        <v>0</v>
      </c>
      <c r="N61" s="52">
        <v>0</v>
      </c>
      <c r="O61" s="52">
        <v>0</v>
      </c>
      <c r="P61" s="52">
        <v>1</v>
      </c>
      <c r="Q61" s="52">
        <v>1</v>
      </c>
      <c r="R61" s="52">
        <v>0</v>
      </c>
      <c r="S61" s="52" t="s">
        <v>170</v>
      </c>
      <c r="T61" s="52" t="s">
        <v>170</v>
      </c>
      <c r="U61" s="52" t="s">
        <v>170</v>
      </c>
      <c r="V61" s="52" t="s">
        <v>170</v>
      </c>
      <c r="W61" s="52" t="s">
        <v>170</v>
      </c>
      <c r="X61" s="52" t="s">
        <v>170</v>
      </c>
      <c r="Y61" s="52" t="s">
        <v>170</v>
      </c>
      <c r="Z61" s="52" t="s">
        <v>170</v>
      </c>
      <c r="AA61" s="52" t="s">
        <v>170</v>
      </c>
      <c r="AB61" s="52" t="s">
        <v>170</v>
      </c>
      <c r="AC61" s="52" t="s">
        <v>170</v>
      </c>
      <c r="AD61" s="52" t="s">
        <v>170</v>
      </c>
      <c r="AE61" s="52" t="s">
        <v>170</v>
      </c>
      <c r="AF61" s="52" t="s">
        <v>170</v>
      </c>
      <c r="AG61" s="52" t="s">
        <v>170</v>
      </c>
      <c r="AH61" s="52" t="s">
        <v>170</v>
      </c>
      <c r="AI61" s="52" t="s">
        <v>170</v>
      </c>
      <c r="AJ61" s="52" t="s">
        <v>170</v>
      </c>
      <c r="AK61" s="52" t="s">
        <v>170</v>
      </c>
      <c r="AL61" s="52" t="s">
        <v>170</v>
      </c>
      <c r="AM61" s="52" t="s">
        <v>170</v>
      </c>
      <c r="AN61" s="52" t="s">
        <v>170</v>
      </c>
      <c r="AO61" s="52" t="s">
        <v>170</v>
      </c>
      <c r="AP61" s="52">
        <v>0</v>
      </c>
      <c r="AQ61" s="52">
        <v>0</v>
      </c>
      <c r="AR61" s="52">
        <v>0</v>
      </c>
      <c r="AS61" s="52">
        <v>0</v>
      </c>
      <c r="AT61" s="52">
        <v>0</v>
      </c>
      <c r="AU61" s="52">
        <v>0</v>
      </c>
      <c r="AV61" s="52">
        <v>0</v>
      </c>
      <c r="AW61" s="52">
        <v>0</v>
      </c>
      <c r="AX61" s="52">
        <v>1</v>
      </c>
      <c r="AY61" s="52">
        <v>1</v>
      </c>
      <c r="AZ61" s="52">
        <v>0</v>
      </c>
      <c r="BA61" s="52">
        <v>0</v>
      </c>
      <c r="BB61" s="52">
        <v>0</v>
      </c>
      <c r="BC61" s="52">
        <v>0</v>
      </c>
      <c r="BD61" s="52">
        <v>0</v>
      </c>
      <c r="BE61" s="52">
        <v>1</v>
      </c>
      <c r="BF61" s="52">
        <v>1</v>
      </c>
      <c r="BG61" s="52">
        <v>0</v>
      </c>
      <c r="BH61" s="52">
        <v>0</v>
      </c>
      <c r="BI61" s="52">
        <v>0</v>
      </c>
      <c r="BJ61" s="52">
        <v>0</v>
      </c>
      <c r="BK61" s="52" t="s">
        <v>170</v>
      </c>
      <c r="BL61" s="52" t="s">
        <v>170</v>
      </c>
      <c r="BM61" s="52" t="s">
        <v>170</v>
      </c>
      <c r="BN61" s="52" t="s">
        <v>170</v>
      </c>
      <c r="BO61" s="52" t="s">
        <v>170</v>
      </c>
      <c r="BP61" s="52" t="s">
        <v>170</v>
      </c>
      <c r="BQ61" s="52" t="s">
        <v>170</v>
      </c>
      <c r="BR61" s="52" t="s">
        <v>170</v>
      </c>
      <c r="BS61" s="52" t="s">
        <v>170</v>
      </c>
      <c r="BT61" s="52" t="s">
        <v>170</v>
      </c>
      <c r="BU61" s="52" t="s">
        <v>170</v>
      </c>
      <c r="BV61" s="52">
        <v>0</v>
      </c>
    </row>
    <row r="62" spans="1:74" x14ac:dyDescent="0.2">
      <c r="A62">
        <v>272311</v>
      </c>
      <c r="B62" t="s">
        <v>197</v>
      </c>
      <c r="C62" t="s">
        <v>468</v>
      </c>
      <c r="D62">
        <v>3</v>
      </c>
      <c r="E62">
        <v>5.1465038084128203</v>
      </c>
      <c r="F62">
        <v>60.595931937763801</v>
      </c>
      <c r="G62">
        <v>0</v>
      </c>
      <c r="H62">
        <v>0</v>
      </c>
      <c r="I62">
        <v>0</v>
      </c>
      <c r="J62">
        <v>1</v>
      </c>
      <c r="K62">
        <v>1</v>
      </c>
      <c r="L62">
        <v>0</v>
      </c>
      <c r="M62">
        <v>0</v>
      </c>
      <c r="N62">
        <v>1</v>
      </c>
      <c r="O62">
        <v>0</v>
      </c>
      <c r="P62">
        <v>1</v>
      </c>
      <c r="Q62">
        <v>2</v>
      </c>
      <c r="R62">
        <v>0</v>
      </c>
      <c r="S62">
        <v>1</v>
      </c>
      <c r="T62">
        <v>2</v>
      </c>
      <c r="U62">
        <v>0</v>
      </c>
      <c r="V62">
        <v>2</v>
      </c>
      <c r="W62">
        <v>0</v>
      </c>
      <c r="X62">
        <v>0</v>
      </c>
      <c r="Y62">
        <v>1</v>
      </c>
      <c r="Z62">
        <v>1</v>
      </c>
      <c r="AA62">
        <v>0</v>
      </c>
      <c r="AB62">
        <v>1</v>
      </c>
      <c r="AC62">
        <v>0</v>
      </c>
      <c r="AD62">
        <v>0</v>
      </c>
      <c r="AE62">
        <v>0</v>
      </c>
      <c r="AF62">
        <v>0</v>
      </c>
      <c r="AG62">
        <v>2</v>
      </c>
      <c r="AH62">
        <v>0</v>
      </c>
      <c r="AI62">
        <v>3</v>
      </c>
      <c r="AJ62">
        <v>0</v>
      </c>
      <c r="AK62">
        <v>0</v>
      </c>
      <c r="AL62">
        <v>0</v>
      </c>
      <c r="AM62">
        <v>0</v>
      </c>
      <c r="AN62">
        <v>0</v>
      </c>
      <c r="AO62">
        <v>0</v>
      </c>
      <c r="AP62">
        <v>0</v>
      </c>
      <c r="AQ62">
        <v>2</v>
      </c>
      <c r="AR62">
        <v>0</v>
      </c>
      <c r="AS62">
        <v>0</v>
      </c>
      <c r="AT62">
        <v>0</v>
      </c>
      <c r="AU62">
        <v>0</v>
      </c>
      <c r="AV62">
        <v>0</v>
      </c>
      <c r="AW62">
        <v>0</v>
      </c>
      <c r="AX62">
        <v>1</v>
      </c>
      <c r="AY62">
        <v>0</v>
      </c>
      <c r="AZ62">
        <v>0</v>
      </c>
      <c r="BA62">
        <v>0</v>
      </c>
      <c r="BB62">
        <v>0</v>
      </c>
      <c r="BC62">
        <v>0</v>
      </c>
      <c r="BD62">
        <v>1</v>
      </c>
      <c r="BE62">
        <v>0</v>
      </c>
      <c r="BF62">
        <v>0</v>
      </c>
      <c r="BG62">
        <v>0</v>
      </c>
      <c r="BH62">
        <v>1</v>
      </c>
      <c r="BI62">
        <v>1</v>
      </c>
      <c r="BJ62">
        <v>0</v>
      </c>
      <c r="BK62">
        <v>0</v>
      </c>
      <c r="BL62">
        <v>4</v>
      </c>
      <c r="BM62">
        <v>3</v>
      </c>
      <c r="BN62">
        <v>0</v>
      </c>
      <c r="BO62">
        <v>0</v>
      </c>
      <c r="BP62">
        <v>0</v>
      </c>
      <c r="BQ62">
        <v>0</v>
      </c>
      <c r="BR62">
        <v>0</v>
      </c>
      <c r="BS62">
        <v>1</v>
      </c>
      <c r="BT62">
        <v>2</v>
      </c>
      <c r="BU62">
        <v>0</v>
      </c>
      <c r="BV62">
        <v>0</v>
      </c>
    </row>
    <row r="63" spans="1:74" x14ac:dyDescent="0.2">
      <c r="A63">
        <v>273210</v>
      </c>
      <c r="B63" t="s">
        <v>647</v>
      </c>
      <c r="C63" t="s">
        <v>468</v>
      </c>
      <c r="D63">
        <v>1</v>
      </c>
      <c r="E63">
        <v>5.3978192810104701</v>
      </c>
      <c r="F63">
        <v>63.554968953832997</v>
      </c>
      <c r="G63">
        <v>0</v>
      </c>
      <c r="H63">
        <v>0</v>
      </c>
      <c r="I63">
        <v>0</v>
      </c>
      <c r="J63">
        <v>0</v>
      </c>
      <c r="K63">
        <v>0</v>
      </c>
      <c r="L63">
        <v>0</v>
      </c>
      <c r="M63">
        <v>0</v>
      </c>
      <c r="N63">
        <v>1</v>
      </c>
      <c r="O63">
        <v>0</v>
      </c>
      <c r="P63">
        <v>0</v>
      </c>
      <c r="Q63">
        <v>1</v>
      </c>
      <c r="R63">
        <v>0</v>
      </c>
      <c r="S63" t="s">
        <v>170</v>
      </c>
      <c r="T63" t="s">
        <v>170</v>
      </c>
      <c r="U63" t="s">
        <v>170</v>
      </c>
      <c r="V63" t="s">
        <v>170</v>
      </c>
      <c r="W63" t="s">
        <v>170</v>
      </c>
      <c r="X63" t="s">
        <v>170</v>
      </c>
      <c r="Y63" t="s">
        <v>170</v>
      </c>
      <c r="Z63" t="s">
        <v>170</v>
      </c>
      <c r="AA63" t="s">
        <v>170</v>
      </c>
      <c r="AB63" t="s">
        <v>170</v>
      </c>
      <c r="AC63" t="s">
        <v>170</v>
      </c>
      <c r="AD63" t="s">
        <v>170</v>
      </c>
      <c r="AE63" t="s">
        <v>170</v>
      </c>
      <c r="AF63" t="s">
        <v>170</v>
      </c>
      <c r="AG63" t="s">
        <v>170</v>
      </c>
      <c r="AH63" t="s">
        <v>170</v>
      </c>
      <c r="AI63" t="s">
        <v>170</v>
      </c>
      <c r="AJ63" t="s">
        <v>170</v>
      </c>
      <c r="AK63" t="s">
        <v>170</v>
      </c>
      <c r="AL63" t="s">
        <v>170</v>
      </c>
      <c r="AM63" t="s">
        <v>170</v>
      </c>
      <c r="AN63" t="s">
        <v>170</v>
      </c>
      <c r="AO63" t="s">
        <v>170</v>
      </c>
      <c r="AP63">
        <v>0</v>
      </c>
      <c r="AQ63">
        <v>0</v>
      </c>
      <c r="AR63">
        <v>0</v>
      </c>
      <c r="AS63">
        <v>0</v>
      </c>
      <c r="AT63">
        <v>0</v>
      </c>
      <c r="AU63">
        <v>0</v>
      </c>
      <c r="AV63">
        <v>1</v>
      </c>
      <c r="AW63">
        <v>0</v>
      </c>
      <c r="AX63">
        <v>0</v>
      </c>
      <c r="AY63">
        <v>0</v>
      </c>
      <c r="AZ63">
        <v>0</v>
      </c>
      <c r="BA63">
        <v>0</v>
      </c>
      <c r="BB63">
        <v>0</v>
      </c>
      <c r="BC63">
        <v>1</v>
      </c>
      <c r="BD63">
        <v>0</v>
      </c>
      <c r="BE63">
        <v>0</v>
      </c>
      <c r="BF63">
        <v>0</v>
      </c>
      <c r="BG63">
        <v>0</v>
      </c>
      <c r="BH63">
        <v>0</v>
      </c>
      <c r="BI63">
        <v>0</v>
      </c>
      <c r="BJ63">
        <v>0</v>
      </c>
      <c r="BK63" t="s">
        <v>170</v>
      </c>
      <c r="BL63" t="s">
        <v>170</v>
      </c>
      <c r="BM63" t="s">
        <v>170</v>
      </c>
      <c r="BN63" t="s">
        <v>170</v>
      </c>
      <c r="BO63" t="s">
        <v>170</v>
      </c>
      <c r="BP63" t="s">
        <v>170</v>
      </c>
      <c r="BQ63" t="s">
        <v>170</v>
      </c>
      <c r="BR63" t="s">
        <v>170</v>
      </c>
      <c r="BS63" t="s">
        <v>170</v>
      </c>
      <c r="BT63" t="s">
        <v>170</v>
      </c>
      <c r="BU63" t="s">
        <v>170</v>
      </c>
      <c r="BV63">
        <v>0</v>
      </c>
    </row>
    <row r="64" spans="1:74" x14ac:dyDescent="0.2">
      <c r="A64">
        <v>273619</v>
      </c>
      <c r="B64" t="s">
        <v>638</v>
      </c>
      <c r="C64" t="s">
        <v>468</v>
      </c>
      <c r="D64">
        <v>1</v>
      </c>
      <c r="E64">
        <v>2.3248785250970601</v>
      </c>
      <c r="F64">
        <v>27.3735697309816</v>
      </c>
      <c r="G64">
        <v>0</v>
      </c>
      <c r="H64">
        <v>0</v>
      </c>
      <c r="I64">
        <v>0</v>
      </c>
      <c r="J64">
        <v>0</v>
      </c>
      <c r="K64">
        <v>0</v>
      </c>
      <c r="L64">
        <v>0</v>
      </c>
      <c r="M64">
        <v>0</v>
      </c>
      <c r="N64">
        <v>1</v>
      </c>
      <c r="O64">
        <v>0</v>
      </c>
      <c r="P64">
        <v>0</v>
      </c>
      <c r="Q64">
        <v>1</v>
      </c>
      <c r="R64">
        <v>0</v>
      </c>
      <c r="S64" t="s">
        <v>170</v>
      </c>
      <c r="T64" t="s">
        <v>170</v>
      </c>
      <c r="U64" t="s">
        <v>170</v>
      </c>
      <c r="V64" t="s">
        <v>170</v>
      </c>
      <c r="W64" t="s">
        <v>170</v>
      </c>
      <c r="X64" t="s">
        <v>170</v>
      </c>
      <c r="Y64" t="s">
        <v>170</v>
      </c>
      <c r="Z64" t="s">
        <v>170</v>
      </c>
      <c r="AA64" t="s">
        <v>170</v>
      </c>
      <c r="AB64" t="s">
        <v>170</v>
      </c>
      <c r="AC64" t="s">
        <v>170</v>
      </c>
      <c r="AD64" t="s">
        <v>170</v>
      </c>
      <c r="AE64" t="s">
        <v>170</v>
      </c>
      <c r="AF64" t="s">
        <v>170</v>
      </c>
      <c r="AG64" t="s">
        <v>170</v>
      </c>
      <c r="AH64" t="s">
        <v>170</v>
      </c>
      <c r="AI64" t="s">
        <v>170</v>
      </c>
      <c r="AJ64" t="s">
        <v>170</v>
      </c>
      <c r="AK64" t="s">
        <v>170</v>
      </c>
      <c r="AL64" t="s">
        <v>170</v>
      </c>
      <c r="AM64" t="s">
        <v>170</v>
      </c>
      <c r="AN64" t="s">
        <v>170</v>
      </c>
      <c r="AO64" t="s">
        <v>170</v>
      </c>
      <c r="AP64">
        <v>0</v>
      </c>
      <c r="AQ64">
        <v>1</v>
      </c>
      <c r="AR64">
        <v>0</v>
      </c>
      <c r="AS64">
        <v>0</v>
      </c>
      <c r="AT64">
        <v>0</v>
      </c>
      <c r="AU64">
        <v>0</v>
      </c>
      <c r="AV64">
        <v>0</v>
      </c>
      <c r="AW64">
        <v>0</v>
      </c>
      <c r="AX64">
        <v>0</v>
      </c>
      <c r="AY64">
        <v>0</v>
      </c>
      <c r="AZ64">
        <v>0</v>
      </c>
      <c r="BA64">
        <v>0</v>
      </c>
      <c r="BB64">
        <v>0</v>
      </c>
      <c r="BC64">
        <v>0</v>
      </c>
      <c r="BD64">
        <v>0</v>
      </c>
      <c r="BE64">
        <v>0</v>
      </c>
      <c r="BF64">
        <v>1</v>
      </c>
      <c r="BG64">
        <v>0</v>
      </c>
      <c r="BH64">
        <v>0</v>
      </c>
      <c r="BI64">
        <v>0</v>
      </c>
      <c r="BJ64">
        <v>0</v>
      </c>
      <c r="BK64" t="s">
        <v>170</v>
      </c>
      <c r="BL64" t="s">
        <v>170</v>
      </c>
      <c r="BM64" t="s">
        <v>170</v>
      </c>
      <c r="BN64" t="s">
        <v>170</v>
      </c>
      <c r="BO64" t="s">
        <v>170</v>
      </c>
      <c r="BP64" t="s">
        <v>170</v>
      </c>
      <c r="BQ64" t="s">
        <v>170</v>
      </c>
      <c r="BR64" t="s">
        <v>170</v>
      </c>
      <c r="BS64" t="s">
        <v>170</v>
      </c>
      <c r="BT64" t="s">
        <v>170</v>
      </c>
      <c r="BU64" t="s">
        <v>170</v>
      </c>
      <c r="BV64">
        <v>0</v>
      </c>
    </row>
    <row r="85" spans="1:75" x14ac:dyDescent="0.2">
      <c r="B85" s="52">
        <v>271004</v>
      </c>
      <c r="C85" t="s">
        <v>397</v>
      </c>
      <c r="D85">
        <f>IFERROR(VLOOKUP($B85,$A$8:$BW$70,D$88,FALSE),0)</f>
        <v>47</v>
      </c>
      <c r="E85">
        <f t="shared" ref="E85:BP85" si="0">IFERROR(VLOOKUP($B85,$A$8:$BW$70,E88,FALSE),0)</f>
        <v>1.71433552902024</v>
      </c>
      <c r="F85">
        <f t="shared" si="0"/>
        <v>20.184918325560801</v>
      </c>
      <c r="G85">
        <f t="shared" si="0"/>
        <v>1</v>
      </c>
      <c r="H85">
        <f t="shared" si="0"/>
        <v>6</v>
      </c>
      <c r="I85">
        <f t="shared" si="0"/>
        <v>8</v>
      </c>
      <c r="J85">
        <f t="shared" si="0"/>
        <v>12</v>
      </c>
      <c r="K85">
        <f t="shared" si="0"/>
        <v>7</v>
      </c>
      <c r="L85">
        <f t="shared" si="0"/>
        <v>3</v>
      </c>
      <c r="M85">
        <f t="shared" si="0"/>
        <v>5</v>
      </c>
      <c r="N85">
        <f t="shared" si="0"/>
        <v>5</v>
      </c>
      <c r="O85">
        <f t="shared" si="0"/>
        <v>0</v>
      </c>
      <c r="P85">
        <f t="shared" si="0"/>
        <v>26</v>
      </c>
      <c r="Q85">
        <f t="shared" si="0"/>
        <v>21</v>
      </c>
      <c r="R85">
        <f t="shared" si="0"/>
        <v>0</v>
      </c>
      <c r="S85">
        <f t="shared" si="0"/>
        <v>24</v>
      </c>
      <c r="T85">
        <f t="shared" si="0"/>
        <v>22</v>
      </c>
      <c r="U85">
        <f t="shared" si="0"/>
        <v>0</v>
      </c>
      <c r="V85">
        <f t="shared" si="0"/>
        <v>22</v>
      </c>
      <c r="W85">
        <f t="shared" si="0"/>
        <v>0</v>
      </c>
      <c r="X85">
        <f t="shared" si="0"/>
        <v>1</v>
      </c>
      <c r="Y85">
        <f t="shared" si="0"/>
        <v>17</v>
      </c>
      <c r="Z85">
        <f t="shared" si="0"/>
        <v>4</v>
      </c>
      <c r="AA85">
        <f t="shared" si="0"/>
        <v>1</v>
      </c>
      <c r="AB85">
        <f t="shared" si="0"/>
        <v>39</v>
      </c>
      <c r="AC85">
        <f t="shared" si="0"/>
        <v>3</v>
      </c>
      <c r="AD85">
        <f t="shared" si="0"/>
        <v>0</v>
      </c>
      <c r="AE85">
        <f t="shared" si="0"/>
        <v>1</v>
      </c>
      <c r="AF85">
        <f t="shared" si="0"/>
        <v>1</v>
      </c>
      <c r="AG85">
        <f t="shared" si="0"/>
        <v>3</v>
      </c>
      <c r="AH85">
        <f t="shared" si="0"/>
        <v>0</v>
      </c>
      <c r="AI85">
        <f t="shared" si="0"/>
        <v>33</v>
      </c>
      <c r="AJ85">
        <f t="shared" si="0"/>
        <v>2</v>
      </c>
      <c r="AK85">
        <f t="shared" si="0"/>
        <v>0</v>
      </c>
      <c r="AL85">
        <f t="shared" si="0"/>
        <v>10</v>
      </c>
      <c r="AM85">
        <f t="shared" si="0"/>
        <v>0</v>
      </c>
      <c r="AN85">
        <f t="shared" si="0"/>
        <v>2</v>
      </c>
      <c r="AO85">
        <f t="shared" si="0"/>
        <v>0</v>
      </c>
      <c r="AP85">
        <f t="shared" si="0"/>
        <v>4</v>
      </c>
      <c r="AQ85">
        <f t="shared" si="0"/>
        <v>1</v>
      </c>
      <c r="AR85">
        <f t="shared" si="0"/>
        <v>2</v>
      </c>
      <c r="AS85">
        <f t="shared" si="0"/>
        <v>4</v>
      </c>
      <c r="AT85">
        <f t="shared" si="0"/>
        <v>3</v>
      </c>
      <c r="AU85">
        <f t="shared" si="0"/>
        <v>5</v>
      </c>
      <c r="AV85">
        <f t="shared" si="0"/>
        <v>4</v>
      </c>
      <c r="AW85">
        <f t="shared" si="0"/>
        <v>0</v>
      </c>
      <c r="AX85">
        <f t="shared" si="0"/>
        <v>5</v>
      </c>
      <c r="AY85">
        <f t="shared" si="0"/>
        <v>3</v>
      </c>
      <c r="AZ85">
        <f t="shared" si="0"/>
        <v>2</v>
      </c>
      <c r="BA85">
        <f t="shared" si="0"/>
        <v>3</v>
      </c>
      <c r="BB85">
        <f t="shared" si="0"/>
        <v>11</v>
      </c>
      <c r="BC85">
        <f t="shared" si="0"/>
        <v>8</v>
      </c>
      <c r="BD85">
        <f t="shared" si="0"/>
        <v>7</v>
      </c>
      <c r="BE85">
        <f t="shared" si="0"/>
        <v>4</v>
      </c>
      <c r="BF85">
        <f t="shared" si="0"/>
        <v>5</v>
      </c>
      <c r="BG85">
        <f t="shared" si="0"/>
        <v>7</v>
      </c>
      <c r="BH85">
        <f t="shared" si="0"/>
        <v>7</v>
      </c>
      <c r="BI85">
        <f t="shared" si="0"/>
        <v>9</v>
      </c>
      <c r="BJ85">
        <f t="shared" si="0"/>
        <v>0</v>
      </c>
      <c r="BK85">
        <f t="shared" si="0"/>
        <v>10</v>
      </c>
      <c r="BL85">
        <f t="shared" si="0"/>
        <v>38</v>
      </c>
      <c r="BM85">
        <f t="shared" si="0"/>
        <v>13</v>
      </c>
      <c r="BN85">
        <f t="shared" si="0"/>
        <v>5</v>
      </c>
      <c r="BO85">
        <f t="shared" si="0"/>
        <v>1</v>
      </c>
      <c r="BP85">
        <f t="shared" si="0"/>
        <v>0</v>
      </c>
      <c r="BQ85">
        <f t="shared" ref="BQ85:BW85" si="1">IFERROR(VLOOKUP($B85,$A$8:$BW$70,BQ88,FALSE),0)</f>
        <v>6</v>
      </c>
      <c r="BR85">
        <f t="shared" si="1"/>
        <v>1</v>
      </c>
      <c r="BS85">
        <f t="shared" si="1"/>
        <v>12</v>
      </c>
      <c r="BT85">
        <f t="shared" si="1"/>
        <v>33</v>
      </c>
      <c r="BU85">
        <f t="shared" si="1"/>
        <v>2</v>
      </c>
      <c r="BV85">
        <f t="shared" si="1"/>
        <v>0</v>
      </c>
      <c r="BW85">
        <f t="shared" si="1"/>
        <v>0</v>
      </c>
    </row>
    <row r="86" spans="1:75" x14ac:dyDescent="0.2">
      <c r="B86" s="52">
        <v>271403</v>
      </c>
      <c r="C86" t="s">
        <v>398</v>
      </c>
      <c r="D86">
        <f>IFERROR(VLOOKUP($B86,$A$8:$BW$70,D$88,FALSE),0)</f>
        <v>6</v>
      </c>
      <c r="E86">
        <f t="shared" ref="E86:BP86" si="2">IFERROR(VLOOKUP($B86,$A$8:$BW$70,E$88,FALSE),0)</f>
        <v>0.73043529073759395</v>
      </c>
      <c r="F86">
        <f t="shared" si="2"/>
        <v>8.6002864877168292</v>
      </c>
      <c r="G86">
        <f t="shared" si="2"/>
        <v>0</v>
      </c>
      <c r="H86">
        <f t="shared" si="2"/>
        <v>0</v>
      </c>
      <c r="I86">
        <f t="shared" si="2"/>
        <v>0</v>
      </c>
      <c r="J86">
        <f t="shared" si="2"/>
        <v>0</v>
      </c>
      <c r="K86">
        <f t="shared" si="2"/>
        <v>2</v>
      </c>
      <c r="L86">
        <f t="shared" si="2"/>
        <v>0</v>
      </c>
      <c r="M86">
        <f t="shared" si="2"/>
        <v>2</v>
      </c>
      <c r="N86">
        <f t="shared" si="2"/>
        <v>2</v>
      </c>
      <c r="O86">
        <f t="shared" si="2"/>
        <v>0</v>
      </c>
      <c r="P86">
        <f t="shared" si="2"/>
        <v>2</v>
      </c>
      <c r="Q86">
        <f t="shared" si="2"/>
        <v>4</v>
      </c>
      <c r="R86">
        <f t="shared" si="2"/>
        <v>0</v>
      </c>
      <c r="S86">
        <f t="shared" si="2"/>
        <v>2</v>
      </c>
      <c r="T86">
        <f t="shared" si="2"/>
        <v>4</v>
      </c>
      <c r="U86">
        <f t="shared" si="2"/>
        <v>0</v>
      </c>
      <c r="V86">
        <f t="shared" si="2"/>
        <v>4</v>
      </c>
      <c r="W86">
        <f t="shared" si="2"/>
        <v>0</v>
      </c>
      <c r="X86">
        <f t="shared" si="2"/>
        <v>0</v>
      </c>
      <c r="Y86">
        <f t="shared" si="2"/>
        <v>4</v>
      </c>
      <c r="Z86">
        <f t="shared" si="2"/>
        <v>0</v>
      </c>
      <c r="AA86">
        <f t="shared" si="2"/>
        <v>0</v>
      </c>
      <c r="AB86">
        <f t="shared" si="2"/>
        <v>3</v>
      </c>
      <c r="AC86">
        <f t="shared" si="2"/>
        <v>0</v>
      </c>
      <c r="AD86">
        <f t="shared" si="2"/>
        <v>0</v>
      </c>
      <c r="AE86">
        <f t="shared" si="2"/>
        <v>0</v>
      </c>
      <c r="AF86">
        <f t="shared" si="2"/>
        <v>1</v>
      </c>
      <c r="AG86">
        <f t="shared" si="2"/>
        <v>2</v>
      </c>
      <c r="AH86">
        <f t="shared" si="2"/>
        <v>0</v>
      </c>
      <c r="AI86">
        <f t="shared" si="2"/>
        <v>5</v>
      </c>
      <c r="AJ86">
        <f t="shared" si="2"/>
        <v>0</v>
      </c>
      <c r="AK86">
        <f t="shared" si="2"/>
        <v>0</v>
      </c>
      <c r="AL86">
        <f t="shared" si="2"/>
        <v>0</v>
      </c>
      <c r="AM86">
        <f t="shared" si="2"/>
        <v>0</v>
      </c>
      <c r="AN86">
        <f t="shared" si="2"/>
        <v>1</v>
      </c>
      <c r="AO86">
        <f t="shared" si="2"/>
        <v>0</v>
      </c>
      <c r="AP86">
        <f t="shared" si="2"/>
        <v>0</v>
      </c>
      <c r="AQ86">
        <f t="shared" si="2"/>
        <v>1</v>
      </c>
      <c r="AR86">
        <f t="shared" si="2"/>
        <v>0</v>
      </c>
      <c r="AS86">
        <f t="shared" si="2"/>
        <v>1</v>
      </c>
      <c r="AT86">
        <f t="shared" si="2"/>
        <v>0</v>
      </c>
      <c r="AU86">
        <f t="shared" si="2"/>
        <v>0</v>
      </c>
      <c r="AV86">
        <f t="shared" si="2"/>
        <v>0</v>
      </c>
      <c r="AW86">
        <f t="shared" si="2"/>
        <v>2</v>
      </c>
      <c r="AX86">
        <f t="shared" si="2"/>
        <v>1</v>
      </c>
      <c r="AY86">
        <f t="shared" si="2"/>
        <v>0</v>
      </c>
      <c r="AZ86">
        <f t="shared" si="2"/>
        <v>0</v>
      </c>
      <c r="BA86">
        <f t="shared" si="2"/>
        <v>1</v>
      </c>
      <c r="BB86">
        <f t="shared" si="2"/>
        <v>0</v>
      </c>
      <c r="BC86">
        <f t="shared" si="2"/>
        <v>0</v>
      </c>
      <c r="BD86">
        <f t="shared" si="2"/>
        <v>0</v>
      </c>
      <c r="BE86">
        <f t="shared" si="2"/>
        <v>2</v>
      </c>
      <c r="BF86">
        <f t="shared" si="2"/>
        <v>2</v>
      </c>
      <c r="BG86">
        <f t="shared" si="2"/>
        <v>1</v>
      </c>
      <c r="BH86">
        <f t="shared" si="2"/>
        <v>1</v>
      </c>
      <c r="BI86">
        <f t="shared" si="2"/>
        <v>0</v>
      </c>
      <c r="BJ86">
        <f t="shared" si="2"/>
        <v>0</v>
      </c>
      <c r="BK86">
        <f t="shared" si="2"/>
        <v>1</v>
      </c>
      <c r="BL86">
        <f t="shared" si="2"/>
        <v>5</v>
      </c>
      <c r="BM86">
        <f t="shared" si="2"/>
        <v>1</v>
      </c>
      <c r="BN86">
        <f t="shared" si="2"/>
        <v>0</v>
      </c>
      <c r="BO86">
        <f t="shared" si="2"/>
        <v>0</v>
      </c>
      <c r="BP86">
        <f t="shared" si="2"/>
        <v>0</v>
      </c>
      <c r="BQ86">
        <f t="shared" ref="BQ86:BW86" si="3">IFERROR(VLOOKUP($B86,$A$8:$BW$70,BQ$88,FALSE),0)</f>
        <v>2</v>
      </c>
      <c r="BR86">
        <f t="shared" si="3"/>
        <v>0</v>
      </c>
      <c r="BS86">
        <f t="shared" si="3"/>
        <v>2</v>
      </c>
      <c r="BT86">
        <f t="shared" si="3"/>
        <v>4</v>
      </c>
      <c r="BU86">
        <f t="shared" si="3"/>
        <v>0</v>
      </c>
      <c r="BV86">
        <f t="shared" si="3"/>
        <v>0</v>
      </c>
      <c r="BW86">
        <f t="shared" si="3"/>
        <v>0</v>
      </c>
    </row>
    <row r="87" spans="1:75" x14ac:dyDescent="0.2">
      <c r="C87" t="s">
        <v>399</v>
      </c>
      <c r="D87">
        <f>SUM(D8:D83)</f>
        <v>177</v>
      </c>
      <c r="G87">
        <f t="shared" ref="G87:BR87" si="4">SUM(G8:G83)</f>
        <v>4</v>
      </c>
      <c r="H87">
        <f t="shared" si="4"/>
        <v>16</v>
      </c>
      <c r="I87">
        <f t="shared" si="4"/>
        <v>24</v>
      </c>
      <c r="J87">
        <f t="shared" si="4"/>
        <v>37</v>
      </c>
      <c r="K87">
        <f t="shared" si="4"/>
        <v>37</v>
      </c>
      <c r="L87">
        <f t="shared" si="4"/>
        <v>10</v>
      </c>
      <c r="M87">
        <f t="shared" si="4"/>
        <v>24</v>
      </c>
      <c r="N87">
        <f t="shared" si="4"/>
        <v>25</v>
      </c>
      <c r="O87">
        <f t="shared" si="4"/>
        <v>0</v>
      </c>
      <c r="P87">
        <f t="shared" si="4"/>
        <v>95</v>
      </c>
      <c r="Q87">
        <f t="shared" si="4"/>
        <v>82</v>
      </c>
      <c r="R87">
        <f t="shared" si="4"/>
        <v>0</v>
      </c>
      <c r="S87">
        <f t="shared" si="4"/>
        <v>41</v>
      </c>
      <c r="T87">
        <f t="shared" si="4"/>
        <v>57</v>
      </c>
      <c r="U87">
        <f t="shared" si="4"/>
        <v>2</v>
      </c>
      <c r="V87">
        <f t="shared" si="4"/>
        <v>55</v>
      </c>
      <c r="W87">
        <f t="shared" si="4"/>
        <v>2</v>
      </c>
      <c r="X87">
        <f t="shared" si="4"/>
        <v>5</v>
      </c>
      <c r="Y87">
        <f t="shared" si="4"/>
        <v>40</v>
      </c>
      <c r="Z87">
        <f t="shared" si="4"/>
        <v>8</v>
      </c>
      <c r="AA87">
        <f t="shared" si="4"/>
        <v>2</v>
      </c>
      <c r="AB87">
        <f t="shared" si="4"/>
        <v>71</v>
      </c>
      <c r="AC87">
        <f t="shared" si="4"/>
        <v>4</v>
      </c>
      <c r="AD87">
        <f t="shared" si="4"/>
        <v>2</v>
      </c>
      <c r="AE87">
        <f t="shared" si="4"/>
        <v>1</v>
      </c>
      <c r="AF87">
        <f t="shared" si="4"/>
        <v>3</v>
      </c>
      <c r="AG87">
        <f t="shared" si="4"/>
        <v>19</v>
      </c>
      <c r="AH87">
        <f t="shared" si="4"/>
        <v>0</v>
      </c>
      <c r="AI87">
        <f t="shared" si="4"/>
        <v>71</v>
      </c>
      <c r="AJ87">
        <f t="shared" si="4"/>
        <v>2</v>
      </c>
      <c r="AK87">
        <f t="shared" si="4"/>
        <v>2</v>
      </c>
      <c r="AL87">
        <f t="shared" si="4"/>
        <v>17</v>
      </c>
      <c r="AM87">
        <f t="shared" si="4"/>
        <v>2</v>
      </c>
      <c r="AN87">
        <f t="shared" si="4"/>
        <v>6</v>
      </c>
      <c r="AO87">
        <f t="shared" si="4"/>
        <v>0</v>
      </c>
      <c r="AP87">
        <f t="shared" si="4"/>
        <v>13</v>
      </c>
      <c r="AQ87">
        <f t="shared" si="4"/>
        <v>14</v>
      </c>
      <c r="AR87">
        <f t="shared" si="4"/>
        <v>9</v>
      </c>
      <c r="AS87">
        <f t="shared" si="4"/>
        <v>11</v>
      </c>
      <c r="AT87">
        <f t="shared" si="4"/>
        <v>8</v>
      </c>
      <c r="AU87">
        <f t="shared" si="4"/>
        <v>19</v>
      </c>
      <c r="AV87">
        <f t="shared" si="4"/>
        <v>11</v>
      </c>
      <c r="AW87">
        <f t="shared" si="4"/>
        <v>13</v>
      </c>
      <c r="AX87">
        <f t="shared" si="4"/>
        <v>19</v>
      </c>
      <c r="AY87">
        <f t="shared" si="4"/>
        <v>11</v>
      </c>
      <c r="AZ87">
        <f t="shared" si="4"/>
        <v>4</v>
      </c>
      <c r="BA87">
        <f t="shared" si="4"/>
        <v>8</v>
      </c>
      <c r="BB87">
        <f t="shared" si="4"/>
        <v>37</v>
      </c>
      <c r="BC87">
        <f t="shared" si="4"/>
        <v>27</v>
      </c>
      <c r="BD87">
        <f t="shared" si="4"/>
        <v>20</v>
      </c>
      <c r="BE87">
        <f t="shared" si="4"/>
        <v>25</v>
      </c>
      <c r="BF87">
        <f t="shared" si="4"/>
        <v>24</v>
      </c>
      <c r="BG87">
        <f t="shared" si="4"/>
        <v>25</v>
      </c>
      <c r="BH87">
        <f t="shared" si="4"/>
        <v>23</v>
      </c>
      <c r="BI87">
        <f t="shared" si="4"/>
        <v>32</v>
      </c>
      <c r="BJ87">
        <f t="shared" si="4"/>
        <v>1</v>
      </c>
      <c r="BK87">
        <f t="shared" si="4"/>
        <v>17</v>
      </c>
      <c r="BL87">
        <f t="shared" si="4"/>
        <v>84</v>
      </c>
      <c r="BM87">
        <f t="shared" si="4"/>
        <v>31</v>
      </c>
      <c r="BN87">
        <f t="shared" si="4"/>
        <v>11</v>
      </c>
      <c r="BO87">
        <f t="shared" si="4"/>
        <v>3</v>
      </c>
      <c r="BP87">
        <f t="shared" si="4"/>
        <v>1</v>
      </c>
      <c r="BQ87">
        <f t="shared" si="4"/>
        <v>12</v>
      </c>
      <c r="BR87">
        <f t="shared" si="4"/>
        <v>1</v>
      </c>
      <c r="BS87">
        <f t="shared" ref="BS87:BW87" si="5">SUM(BS8:BS83)</f>
        <v>21</v>
      </c>
      <c r="BT87">
        <f t="shared" si="5"/>
        <v>77</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124</v>
      </c>
      <c r="E90">
        <v>1.4115899044456099</v>
      </c>
      <c r="F90">
        <v>16.620332745891801</v>
      </c>
      <c r="G90">
        <v>3</v>
      </c>
      <c r="H90">
        <v>10</v>
      </c>
      <c r="I90">
        <v>16</v>
      </c>
      <c r="J90">
        <v>25</v>
      </c>
      <c r="K90">
        <v>28</v>
      </c>
      <c r="L90">
        <v>7</v>
      </c>
      <c r="M90">
        <v>17</v>
      </c>
      <c r="N90">
        <v>18</v>
      </c>
      <c r="O90">
        <v>0</v>
      </c>
      <c r="P90">
        <v>67</v>
      </c>
      <c r="Q90">
        <v>57</v>
      </c>
      <c r="R90">
        <v>0</v>
      </c>
      <c r="S90">
        <v>50</v>
      </c>
      <c r="T90">
        <v>72</v>
      </c>
      <c r="U90">
        <v>3</v>
      </c>
      <c r="V90">
        <v>69</v>
      </c>
      <c r="W90">
        <v>3</v>
      </c>
      <c r="X90">
        <v>7</v>
      </c>
      <c r="Y90">
        <v>50</v>
      </c>
      <c r="Z90">
        <v>9</v>
      </c>
      <c r="AA90">
        <v>2</v>
      </c>
      <c r="AB90">
        <v>84</v>
      </c>
      <c r="AC90">
        <v>6</v>
      </c>
      <c r="AD90">
        <v>2</v>
      </c>
      <c r="AE90">
        <v>2</v>
      </c>
      <c r="AF90">
        <v>5</v>
      </c>
      <c r="AG90">
        <v>25</v>
      </c>
      <c r="AH90">
        <v>0</v>
      </c>
      <c r="AI90">
        <v>84</v>
      </c>
      <c r="AJ90">
        <v>2</v>
      </c>
      <c r="AK90">
        <v>2</v>
      </c>
      <c r="AL90">
        <v>23</v>
      </c>
      <c r="AM90">
        <v>4</v>
      </c>
      <c r="AN90">
        <v>9</v>
      </c>
      <c r="AO90">
        <v>0</v>
      </c>
      <c r="AP90">
        <v>9</v>
      </c>
      <c r="AQ90">
        <v>12</v>
      </c>
      <c r="AR90">
        <v>7</v>
      </c>
      <c r="AS90">
        <v>6</v>
      </c>
      <c r="AT90">
        <v>5</v>
      </c>
      <c r="AU90">
        <v>14</v>
      </c>
      <c r="AV90">
        <v>7</v>
      </c>
      <c r="AW90">
        <v>11</v>
      </c>
      <c r="AX90">
        <v>13</v>
      </c>
      <c r="AY90">
        <v>8</v>
      </c>
      <c r="AZ90">
        <v>2</v>
      </c>
      <c r="BA90">
        <v>4</v>
      </c>
      <c r="BB90">
        <v>26</v>
      </c>
      <c r="BC90">
        <v>19</v>
      </c>
      <c r="BD90">
        <v>13</v>
      </c>
      <c r="BE90">
        <v>19</v>
      </c>
      <c r="BF90">
        <v>17</v>
      </c>
      <c r="BG90">
        <v>17</v>
      </c>
      <c r="BH90">
        <v>15</v>
      </c>
      <c r="BI90">
        <v>23</v>
      </c>
      <c r="BJ90">
        <v>1</v>
      </c>
      <c r="BK90">
        <v>23</v>
      </c>
      <c r="BL90">
        <v>107</v>
      </c>
      <c r="BM90">
        <v>38</v>
      </c>
      <c r="BN90">
        <v>13</v>
      </c>
      <c r="BO90">
        <v>3</v>
      </c>
      <c r="BP90">
        <v>2</v>
      </c>
      <c r="BQ90">
        <v>15</v>
      </c>
      <c r="BR90">
        <v>2</v>
      </c>
      <c r="BS90">
        <v>31</v>
      </c>
      <c r="BT90">
        <v>90</v>
      </c>
      <c r="BU90">
        <v>3</v>
      </c>
      <c r="BV90">
        <v>0</v>
      </c>
    </row>
    <row r="91" spans="1:75" x14ac:dyDescent="0.2">
      <c r="B91" t="s">
        <v>513</v>
      </c>
    </row>
    <row r="92" spans="1:75" x14ac:dyDescent="0.2">
      <c r="D92">
        <f>D87-D85-D86</f>
        <v>124</v>
      </c>
    </row>
    <row r="100" spans="1:6" s="147" customFormat="1" x14ac:dyDescent="0.2"/>
    <row r="101" spans="1:6" x14ac:dyDescent="0.2">
      <c r="A101" s="52">
        <v>271004</v>
      </c>
      <c r="B101" s="52" t="s">
        <v>172</v>
      </c>
      <c r="C101" s="52" t="s">
        <v>468</v>
      </c>
      <c r="D101" s="52">
        <v>57</v>
      </c>
      <c r="E101" s="52">
        <v>2.0862331669348899</v>
      </c>
      <c r="F101" s="52">
        <v>24.563713094555901</v>
      </c>
    </row>
    <row r="102" spans="1:6" x14ac:dyDescent="0.2">
      <c r="A102" s="52">
        <v>271021</v>
      </c>
      <c r="B102" s="52" t="s">
        <v>468</v>
      </c>
      <c r="C102" s="52" t="s">
        <v>612</v>
      </c>
      <c r="D102" s="52">
        <v>4</v>
      </c>
      <c r="E102" s="52">
        <v>3.8009084171116898</v>
      </c>
      <c r="F102" s="52">
        <v>44.752631362766699</v>
      </c>
    </row>
    <row r="103" spans="1:6" x14ac:dyDescent="0.2">
      <c r="A103" s="52">
        <v>271063</v>
      </c>
      <c r="B103" s="52" t="s">
        <v>468</v>
      </c>
      <c r="C103" s="52" t="s">
        <v>615</v>
      </c>
      <c r="D103" s="52">
        <v>3</v>
      </c>
      <c r="E103" s="52">
        <v>2.8897001454482401</v>
      </c>
      <c r="F103" s="52">
        <v>34.023888809309902</v>
      </c>
    </row>
    <row r="104" spans="1:6" x14ac:dyDescent="0.2">
      <c r="A104" s="52">
        <v>271080</v>
      </c>
      <c r="B104" s="52" t="s">
        <v>468</v>
      </c>
      <c r="C104" s="52" t="s">
        <v>617</v>
      </c>
      <c r="D104" s="52">
        <v>1</v>
      </c>
      <c r="E104" s="52">
        <v>1.58020321413334</v>
      </c>
      <c r="F104" s="52">
        <v>18.6056184889893</v>
      </c>
    </row>
    <row r="105" spans="1:6" x14ac:dyDescent="0.2">
      <c r="A105" s="52">
        <v>271098</v>
      </c>
      <c r="B105" s="52" t="s">
        <v>468</v>
      </c>
      <c r="C105" s="52" t="s">
        <v>644</v>
      </c>
      <c r="D105" s="52">
        <v>1</v>
      </c>
      <c r="E105" s="52">
        <v>1.2443382609128499</v>
      </c>
      <c r="F105" s="52">
        <v>14.651079523651299</v>
      </c>
    </row>
    <row r="106" spans="1:6" x14ac:dyDescent="0.2">
      <c r="A106" s="52">
        <v>271136</v>
      </c>
      <c r="B106" s="52" t="s">
        <v>468</v>
      </c>
      <c r="C106" s="52" t="s">
        <v>619</v>
      </c>
      <c r="D106" s="52">
        <v>3</v>
      </c>
      <c r="E106" s="52">
        <v>3.08248736180182</v>
      </c>
      <c r="F106" s="52">
        <v>36.293802808311703</v>
      </c>
    </row>
    <row r="107" spans="1:6" x14ac:dyDescent="0.2">
      <c r="A107" s="52">
        <v>271144</v>
      </c>
      <c r="B107" s="52" t="s">
        <v>468</v>
      </c>
      <c r="C107" s="52" t="s">
        <v>620</v>
      </c>
      <c r="D107" s="52">
        <v>1</v>
      </c>
      <c r="E107" s="52">
        <v>0.58473377071419397</v>
      </c>
      <c r="F107" s="52">
        <v>6.8847685906671199</v>
      </c>
    </row>
    <row r="108" spans="1:6" x14ac:dyDescent="0.2">
      <c r="A108" s="52">
        <v>271161</v>
      </c>
      <c r="B108" s="52" t="s">
        <v>468</v>
      </c>
      <c r="C108" s="52" t="s">
        <v>622</v>
      </c>
      <c r="D108" s="52">
        <v>2</v>
      </c>
      <c r="E108" s="52">
        <v>1.59108989657916</v>
      </c>
      <c r="F108" s="52">
        <v>18.733800395206199</v>
      </c>
    </row>
    <row r="109" spans="1:6" x14ac:dyDescent="0.2">
      <c r="A109" s="52">
        <v>271179</v>
      </c>
      <c r="B109" s="52" t="s">
        <v>468</v>
      </c>
      <c r="C109" s="52" t="s">
        <v>623</v>
      </c>
      <c r="D109" s="52">
        <v>4</v>
      </c>
      <c r="E109" s="52">
        <v>4.45786757904356</v>
      </c>
      <c r="F109" s="52">
        <v>52.4877956887387</v>
      </c>
    </row>
    <row r="110" spans="1:6" x14ac:dyDescent="0.2">
      <c r="A110" s="52">
        <v>271187</v>
      </c>
      <c r="B110" s="52" t="s">
        <v>468</v>
      </c>
      <c r="C110" s="52" t="s">
        <v>624</v>
      </c>
      <c r="D110" s="52">
        <v>2</v>
      </c>
      <c r="E110" s="52">
        <v>1.17416370190332</v>
      </c>
      <c r="F110" s="52">
        <v>13.8248306837004</v>
      </c>
    </row>
    <row r="111" spans="1:6" x14ac:dyDescent="0.2">
      <c r="A111" s="52">
        <v>271195</v>
      </c>
      <c r="B111" s="52" t="s">
        <v>468</v>
      </c>
      <c r="C111" s="52" t="s">
        <v>640</v>
      </c>
      <c r="D111" s="52">
        <v>3</v>
      </c>
      <c r="E111" s="52">
        <v>2.6974536037980101</v>
      </c>
      <c r="F111" s="52">
        <v>31.760340818912098</v>
      </c>
    </row>
    <row r="112" spans="1:6" x14ac:dyDescent="0.2">
      <c r="A112" s="52">
        <v>271209</v>
      </c>
      <c r="B112" s="52" t="s">
        <v>468</v>
      </c>
      <c r="C112" s="52" t="s">
        <v>625</v>
      </c>
      <c r="D112" s="52">
        <v>4</v>
      </c>
      <c r="E112" s="52">
        <v>2.6288636079838601</v>
      </c>
      <c r="F112" s="52">
        <v>30.952748932713199</v>
      </c>
    </row>
    <row r="113" spans="1:6" x14ac:dyDescent="0.2">
      <c r="A113" s="52">
        <v>271217</v>
      </c>
      <c r="B113" s="52" t="s">
        <v>468</v>
      </c>
      <c r="C113" s="52" t="s">
        <v>626</v>
      </c>
      <c r="D113" s="52">
        <v>2</v>
      </c>
      <c r="E113" s="52">
        <v>1.5242856816224499</v>
      </c>
      <c r="F113" s="52">
        <v>17.9472346384579</v>
      </c>
    </row>
    <row r="114" spans="1:6" x14ac:dyDescent="0.2">
      <c r="A114" s="52">
        <v>271225</v>
      </c>
      <c r="B114" s="52" t="s">
        <v>468</v>
      </c>
      <c r="C114" s="52" t="s">
        <v>627</v>
      </c>
      <c r="D114" s="52">
        <v>6</v>
      </c>
      <c r="E114" s="52">
        <v>5.7280876779287198</v>
      </c>
      <c r="F114" s="52">
        <v>67.443612982063996</v>
      </c>
    </row>
    <row r="115" spans="1:6" x14ac:dyDescent="0.2">
      <c r="A115" s="52">
        <v>271233</v>
      </c>
      <c r="B115" s="52" t="s">
        <v>468</v>
      </c>
      <c r="C115" s="52" t="s">
        <v>628</v>
      </c>
      <c r="D115" s="52">
        <v>2</v>
      </c>
      <c r="E115" s="52">
        <v>1.1100565573815999</v>
      </c>
      <c r="F115" s="52">
        <v>13.0700207562672</v>
      </c>
    </row>
    <row r="116" spans="1:6" x14ac:dyDescent="0.2">
      <c r="A116" s="52">
        <v>271250</v>
      </c>
      <c r="B116" s="52" t="s">
        <v>468</v>
      </c>
      <c r="C116" s="52" t="s">
        <v>629</v>
      </c>
      <c r="D116" s="52">
        <v>3</v>
      </c>
      <c r="E116" s="52">
        <v>2.5212838377301701</v>
      </c>
      <c r="F116" s="52">
        <v>29.686083895855301</v>
      </c>
    </row>
    <row r="117" spans="1:6" x14ac:dyDescent="0.2">
      <c r="A117" s="52">
        <v>271268</v>
      </c>
      <c r="B117" s="52" t="s">
        <v>468</v>
      </c>
      <c r="C117" s="52" t="s">
        <v>630</v>
      </c>
      <c r="D117" s="52">
        <v>8</v>
      </c>
      <c r="E117" s="52">
        <v>4.1638040513813399</v>
      </c>
      <c r="F117" s="52">
        <v>49.025434798522298</v>
      </c>
    </row>
    <row r="118" spans="1:6" x14ac:dyDescent="0.2">
      <c r="A118" s="52">
        <v>271276</v>
      </c>
      <c r="B118" s="52" t="s">
        <v>468</v>
      </c>
      <c r="C118" s="52" t="s">
        <v>641</v>
      </c>
      <c r="D118" s="52">
        <v>4</v>
      </c>
      <c r="E118" s="52">
        <v>2.9809813390568198</v>
      </c>
      <c r="F118" s="52">
        <v>35.0986512501851</v>
      </c>
    </row>
    <row r="119" spans="1:6" x14ac:dyDescent="0.2">
      <c r="A119" s="52">
        <v>271284</v>
      </c>
      <c r="B119" s="52" t="s">
        <v>468</v>
      </c>
      <c r="C119" s="52" t="s">
        <v>631</v>
      </c>
      <c r="D119" s="52">
        <v>4</v>
      </c>
      <c r="E119" s="52">
        <v>3.6822918584526998</v>
      </c>
      <c r="F119" s="52">
        <v>43.3560170430721</v>
      </c>
    </row>
    <row r="120" spans="1:6" x14ac:dyDescent="0.2">
      <c r="A120" s="52">
        <v>271403</v>
      </c>
      <c r="B120" s="52" t="s">
        <v>173</v>
      </c>
      <c r="C120" s="52" t="s">
        <v>468</v>
      </c>
      <c r="D120" s="52">
        <v>9</v>
      </c>
      <c r="E120" s="52">
        <v>1.0893799975307401</v>
      </c>
      <c r="F120" s="52">
        <v>12.8265709386684</v>
      </c>
    </row>
    <row r="121" spans="1:6" x14ac:dyDescent="0.2">
      <c r="A121" s="52">
        <v>271411</v>
      </c>
      <c r="B121" s="52" t="s">
        <v>468</v>
      </c>
      <c r="C121" s="52" t="s">
        <v>632</v>
      </c>
      <c r="D121" s="52">
        <v>2</v>
      </c>
      <c r="E121" s="52">
        <v>1.3665495989176899</v>
      </c>
      <c r="F121" s="52">
        <v>16.0900194711277</v>
      </c>
    </row>
    <row r="122" spans="1:6" x14ac:dyDescent="0.2">
      <c r="A122" s="52">
        <v>271420</v>
      </c>
      <c r="B122" s="52" t="s">
        <v>468</v>
      </c>
      <c r="C122" s="52" t="s">
        <v>642</v>
      </c>
      <c r="D122" s="52">
        <v>1</v>
      </c>
      <c r="E122" s="52">
        <v>0.82434794077884399</v>
      </c>
      <c r="F122" s="52">
        <v>9.7060322059444495</v>
      </c>
    </row>
    <row r="123" spans="1:6" x14ac:dyDescent="0.2">
      <c r="A123" s="52">
        <v>271438</v>
      </c>
      <c r="B123" s="52" t="s">
        <v>468</v>
      </c>
      <c r="C123" s="52" t="s">
        <v>633</v>
      </c>
      <c r="D123" s="52">
        <v>3</v>
      </c>
      <c r="E123" s="52">
        <v>3.4802784222737801</v>
      </c>
      <c r="F123" s="52">
        <v>40.977471746126803</v>
      </c>
    </row>
    <row r="124" spans="1:6" x14ac:dyDescent="0.2">
      <c r="A124" s="52">
        <v>271446</v>
      </c>
      <c r="B124" s="52" t="s">
        <v>468</v>
      </c>
      <c r="C124" s="52" t="s">
        <v>634</v>
      </c>
      <c r="D124" s="52">
        <v>1</v>
      </c>
      <c r="E124" s="52">
        <v>0.73069503711930806</v>
      </c>
      <c r="F124" s="52">
        <v>8.6033447918886292</v>
      </c>
    </row>
    <row r="125" spans="1:6" x14ac:dyDescent="0.2">
      <c r="A125" s="52">
        <v>271454</v>
      </c>
      <c r="B125" s="52" t="s">
        <v>468</v>
      </c>
      <c r="C125" s="52" t="s">
        <v>635</v>
      </c>
      <c r="D125" s="52">
        <v>2</v>
      </c>
      <c r="E125" s="52">
        <v>1.4421482239944601</v>
      </c>
      <c r="F125" s="52">
        <v>16.980132314773499</v>
      </c>
    </row>
    <row r="126" spans="1:6" x14ac:dyDescent="0.2">
      <c r="A126" s="52">
        <v>272027</v>
      </c>
      <c r="B126" s="52" t="s">
        <v>253</v>
      </c>
      <c r="C126" s="52" t="s">
        <v>468</v>
      </c>
      <c r="D126" s="52">
        <v>1</v>
      </c>
      <c r="E126" s="52">
        <v>0.52396346926692305</v>
      </c>
      <c r="F126" s="52">
        <v>6.1692472994331196</v>
      </c>
    </row>
    <row r="127" spans="1:6" x14ac:dyDescent="0.2">
      <c r="A127" s="52">
        <v>272035</v>
      </c>
      <c r="B127" s="52" t="s">
        <v>174</v>
      </c>
      <c r="C127" s="52" t="s">
        <v>468</v>
      </c>
      <c r="D127" s="52">
        <v>5</v>
      </c>
      <c r="E127" s="52">
        <v>1.22308599272998</v>
      </c>
      <c r="F127" s="52">
        <v>14.400851204723899</v>
      </c>
    </row>
    <row r="128" spans="1:6" x14ac:dyDescent="0.2">
      <c r="A128" s="52">
        <v>272043</v>
      </c>
      <c r="B128" s="52" t="s">
        <v>175</v>
      </c>
      <c r="C128" s="52" t="s">
        <v>468</v>
      </c>
      <c r="D128" s="52">
        <v>2</v>
      </c>
      <c r="E128" s="52">
        <v>1.9344791898401199</v>
      </c>
      <c r="F128" s="52">
        <v>22.776932396504598</v>
      </c>
    </row>
    <row r="129" spans="1:6" x14ac:dyDescent="0.2">
      <c r="A129" s="52">
        <v>272051</v>
      </c>
      <c r="B129" s="52" t="s">
        <v>176</v>
      </c>
      <c r="C129" s="52" t="s">
        <v>468</v>
      </c>
      <c r="D129" s="52">
        <v>4</v>
      </c>
      <c r="E129" s="52">
        <v>1.05577389546255</v>
      </c>
      <c r="F129" s="52">
        <v>12.4308861885106</v>
      </c>
    </row>
    <row r="130" spans="1:6" x14ac:dyDescent="0.2">
      <c r="A130" s="52">
        <v>272060</v>
      </c>
      <c r="B130" s="52" t="s">
        <v>262</v>
      </c>
      <c r="C130" s="52" t="s">
        <v>468</v>
      </c>
      <c r="D130" s="52">
        <v>2</v>
      </c>
      <c r="E130" s="52">
        <v>2.70977007600905</v>
      </c>
      <c r="F130" s="52">
        <v>31.905357346558201</v>
      </c>
    </row>
    <row r="131" spans="1:6" x14ac:dyDescent="0.2">
      <c r="A131" s="52">
        <v>272078</v>
      </c>
      <c r="B131" s="52" t="s">
        <v>177</v>
      </c>
      <c r="C131" s="52" t="s">
        <v>468</v>
      </c>
      <c r="D131" s="52">
        <v>4</v>
      </c>
      <c r="E131" s="52">
        <v>1.14304982839964</v>
      </c>
      <c r="F131" s="52">
        <v>13.4584899150281</v>
      </c>
    </row>
    <row r="132" spans="1:6" x14ac:dyDescent="0.2">
      <c r="A132" s="52">
        <v>272094</v>
      </c>
      <c r="B132" s="52" t="s">
        <v>179</v>
      </c>
      <c r="C132" s="52" t="s">
        <v>468</v>
      </c>
      <c r="D132" s="52">
        <v>1</v>
      </c>
      <c r="E132" s="52">
        <v>0.70099190354351404</v>
      </c>
      <c r="F132" s="52">
        <v>8.2536143481736293</v>
      </c>
    </row>
    <row r="133" spans="1:6" x14ac:dyDescent="0.2">
      <c r="A133" s="52">
        <v>272108</v>
      </c>
      <c r="B133" s="52" t="s">
        <v>180</v>
      </c>
      <c r="C133" s="52" t="s">
        <v>468</v>
      </c>
      <c r="D133" s="52">
        <v>6</v>
      </c>
      <c r="E133" s="52">
        <v>1.50874696050352</v>
      </c>
      <c r="F133" s="52">
        <v>17.764278728509201</v>
      </c>
    </row>
    <row r="134" spans="1:6" x14ac:dyDescent="0.2">
      <c r="A134" s="52">
        <v>272116</v>
      </c>
      <c r="B134" s="52" t="s">
        <v>181</v>
      </c>
      <c r="C134" s="52" t="s">
        <v>468</v>
      </c>
      <c r="D134" s="52">
        <v>2</v>
      </c>
      <c r="E134" s="52">
        <v>0.70545741859021405</v>
      </c>
      <c r="F134" s="52">
        <v>8.3061921866267099</v>
      </c>
    </row>
    <row r="135" spans="1:6" x14ac:dyDescent="0.2">
      <c r="A135" s="52">
        <v>272124</v>
      </c>
      <c r="B135" s="52" t="s">
        <v>182</v>
      </c>
      <c r="C135" s="52" t="s">
        <v>468</v>
      </c>
      <c r="D135" s="52">
        <v>2</v>
      </c>
      <c r="E135" s="52">
        <v>0.758457752007069</v>
      </c>
      <c r="F135" s="52">
        <v>8.9302283704058105</v>
      </c>
    </row>
    <row r="136" spans="1:6" x14ac:dyDescent="0.2">
      <c r="A136" s="52">
        <v>272132</v>
      </c>
      <c r="B136" s="52" t="s">
        <v>183</v>
      </c>
      <c r="C136" s="52" t="s">
        <v>468</v>
      </c>
      <c r="D136" s="52">
        <v>1</v>
      </c>
      <c r="E136" s="52">
        <v>1.01173613921489</v>
      </c>
      <c r="F136" s="52">
        <v>11.9123771230141</v>
      </c>
    </row>
    <row r="137" spans="1:6" x14ac:dyDescent="0.2">
      <c r="A137" s="52">
        <v>272141</v>
      </c>
      <c r="B137" s="52" t="s">
        <v>272</v>
      </c>
      <c r="C137" s="52" t="s">
        <v>468</v>
      </c>
      <c r="D137" s="52">
        <v>2</v>
      </c>
      <c r="E137" s="52">
        <v>1.83504757360835</v>
      </c>
      <c r="F137" s="52">
        <v>21.606205302162799</v>
      </c>
    </row>
    <row r="138" spans="1:6" x14ac:dyDescent="0.2">
      <c r="A138" s="52">
        <v>272159</v>
      </c>
      <c r="B138" s="52" t="s">
        <v>184</v>
      </c>
      <c r="C138" s="52" t="s">
        <v>468</v>
      </c>
      <c r="D138" s="52">
        <v>3</v>
      </c>
      <c r="E138" s="52">
        <v>1.30903188365325</v>
      </c>
      <c r="F138" s="52">
        <v>15.4127947591431</v>
      </c>
    </row>
    <row r="139" spans="1:6" x14ac:dyDescent="0.2">
      <c r="A139" s="52">
        <v>272175</v>
      </c>
      <c r="B139" s="52" t="s">
        <v>186</v>
      </c>
      <c r="C139" s="52" t="s">
        <v>468</v>
      </c>
      <c r="D139" s="52">
        <v>2</v>
      </c>
      <c r="E139" s="52">
        <v>1.6977784568891601</v>
      </c>
      <c r="F139" s="52">
        <v>19.989972153695</v>
      </c>
    </row>
    <row r="140" spans="1:6" x14ac:dyDescent="0.2">
      <c r="A140" s="52">
        <v>272183</v>
      </c>
      <c r="B140" s="52" t="s">
        <v>187</v>
      </c>
      <c r="C140" s="52" t="s">
        <v>468</v>
      </c>
      <c r="D140" s="52">
        <v>1</v>
      </c>
      <c r="E140" s="52">
        <v>0.84512279634230902</v>
      </c>
      <c r="F140" s="52">
        <v>9.9506393762884695</v>
      </c>
    </row>
    <row r="141" spans="1:6" x14ac:dyDescent="0.2">
      <c r="A141" s="52">
        <v>272191</v>
      </c>
      <c r="B141" s="52" t="s">
        <v>278</v>
      </c>
      <c r="C141" s="52" t="s">
        <v>468</v>
      </c>
      <c r="D141" s="52">
        <v>1</v>
      </c>
      <c r="E141" s="52">
        <v>0.54166779514123997</v>
      </c>
      <c r="F141" s="52">
        <v>6.3777014589210497</v>
      </c>
    </row>
    <row r="142" spans="1:6" x14ac:dyDescent="0.2">
      <c r="A142" s="52">
        <v>272205</v>
      </c>
      <c r="B142" s="52" t="s">
        <v>188</v>
      </c>
      <c r="C142" s="52" t="s">
        <v>468</v>
      </c>
      <c r="D142" s="52">
        <v>3</v>
      </c>
      <c r="E142" s="52">
        <v>2.1563187326595998</v>
      </c>
      <c r="F142" s="52">
        <v>25.388914110346899</v>
      </c>
    </row>
    <row r="143" spans="1:6" x14ac:dyDescent="0.2">
      <c r="A143" s="52">
        <v>272221</v>
      </c>
      <c r="B143" s="52" t="s">
        <v>189</v>
      </c>
      <c r="C143" s="52" t="s">
        <v>468</v>
      </c>
      <c r="D143" s="52">
        <v>2</v>
      </c>
      <c r="E143" s="52">
        <v>1.82540044722311</v>
      </c>
      <c r="F143" s="52">
        <v>21.4926181689173</v>
      </c>
    </row>
    <row r="144" spans="1:6" x14ac:dyDescent="0.2">
      <c r="A144" s="52">
        <v>272230</v>
      </c>
      <c r="B144" s="52" t="s">
        <v>171</v>
      </c>
      <c r="C144" s="52" t="s">
        <v>468</v>
      </c>
      <c r="D144" s="52">
        <v>1</v>
      </c>
      <c r="E144" s="52">
        <v>0.839200745210262</v>
      </c>
      <c r="F144" s="52">
        <v>9.8809120000563109</v>
      </c>
    </row>
    <row r="145" spans="1:6" x14ac:dyDescent="0.2">
      <c r="A145" s="52">
        <v>272248</v>
      </c>
      <c r="B145" s="52" t="s">
        <v>190</v>
      </c>
      <c r="C145" s="52" t="s">
        <v>468</v>
      </c>
      <c r="D145" s="52">
        <v>3</v>
      </c>
      <c r="E145" s="52">
        <v>3.4606466795095101</v>
      </c>
      <c r="F145" s="52">
        <v>40.7463238071281</v>
      </c>
    </row>
    <row r="146" spans="1:6" x14ac:dyDescent="0.2">
      <c r="A146" s="52">
        <v>272256</v>
      </c>
      <c r="B146" s="52" t="s">
        <v>191</v>
      </c>
      <c r="C146" s="52" t="s">
        <v>468</v>
      </c>
      <c r="D146" s="52">
        <v>2</v>
      </c>
      <c r="E146" s="52">
        <v>3.4949148988222101</v>
      </c>
      <c r="F146" s="52">
        <v>41.149804453874502</v>
      </c>
    </row>
    <row r="147" spans="1:6" x14ac:dyDescent="0.2">
      <c r="A147" s="52">
        <v>272264</v>
      </c>
      <c r="B147" s="52" t="s">
        <v>192</v>
      </c>
      <c r="C147" s="52" t="s">
        <v>468</v>
      </c>
      <c r="D147" s="52">
        <v>2</v>
      </c>
      <c r="E147" s="52">
        <v>3.1480198954857399</v>
      </c>
      <c r="F147" s="52">
        <v>37.065395543622401</v>
      </c>
    </row>
    <row r="148" spans="1:6" x14ac:dyDescent="0.2">
      <c r="A148" s="52">
        <v>272272</v>
      </c>
      <c r="B148" s="52" t="s">
        <v>193</v>
      </c>
      <c r="C148" s="52" t="s">
        <v>468</v>
      </c>
      <c r="D148" s="52">
        <v>5</v>
      </c>
      <c r="E148" s="52">
        <v>1.0370582391165899</v>
      </c>
      <c r="F148" s="52">
        <v>12.2105244283083</v>
      </c>
    </row>
    <row r="149" spans="1:6" x14ac:dyDescent="0.2">
      <c r="A149" s="52">
        <v>273660</v>
      </c>
      <c r="B149" s="52" t="s">
        <v>643</v>
      </c>
      <c r="C149" s="52" t="s">
        <v>468</v>
      </c>
      <c r="D149" s="52">
        <v>1</v>
      </c>
      <c r="E149" s="52">
        <v>6.6511473229132001</v>
      </c>
      <c r="F149" s="52">
        <v>78.311895898816701</v>
      </c>
    </row>
    <row r="150" spans="1:6" x14ac:dyDescent="0.2">
      <c r="A150" s="52"/>
      <c r="B150" s="52"/>
      <c r="C150" s="52"/>
      <c r="D150" s="52"/>
      <c r="E150" s="52"/>
      <c r="F150" s="52"/>
    </row>
    <row r="151" spans="1:6" x14ac:dyDescent="0.2">
      <c r="A151" s="52"/>
      <c r="B151" s="52"/>
      <c r="C151" s="52"/>
      <c r="D151" s="52"/>
      <c r="E151" s="52"/>
      <c r="F151" s="52"/>
    </row>
    <row r="152" spans="1:6" x14ac:dyDescent="0.2">
      <c r="A152" s="52"/>
      <c r="B152" s="52"/>
      <c r="C152" s="52"/>
      <c r="D152" s="52"/>
      <c r="E152" s="52"/>
      <c r="F152" s="52"/>
    </row>
    <row r="178" spans="1:6" x14ac:dyDescent="0.2">
      <c r="B178">
        <v>271004</v>
      </c>
      <c r="C178" t="s">
        <v>249</v>
      </c>
      <c r="D178">
        <v>57</v>
      </c>
      <c r="E178">
        <v>2.0862331669348899</v>
      </c>
      <c r="F178">
        <v>24.563713094555901</v>
      </c>
    </row>
    <row r="179" spans="1:6" x14ac:dyDescent="0.2">
      <c r="B179">
        <v>271403</v>
      </c>
      <c r="C179" t="s">
        <v>251</v>
      </c>
      <c r="D179">
        <v>9</v>
      </c>
      <c r="E179">
        <v>1.0893799975307401</v>
      </c>
      <c r="F179">
        <v>12.8265709386684</v>
      </c>
    </row>
    <row r="180" spans="1:6" x14ac:dyDescent="0.2">
      <c r="B180" s="52"/>
      <c r="C180" t="s">
        <v>399</v>
      </c>
      <c r="D180">
        <v>190</v>
      </c>
    </row>
    <row r="181" spans="1:6" x14ac:dyDescent="0.2">
      <c r="A181">
        <v>1</v>
      </c>
      <c r="B181" s="52">
        <v>2</v>
      </c>
      <c r="C181">
        <v>3</v>
      </c>
      <c r="D181">
        <v>4</v>
      </c>
      <c r="E181">
        <v>5</v>
      </c>
      <c r="F181">
        <v>6</v>
      </c>
    </row>
    <row r="183" spans="1:6" x14ac:dyDescent="0.2">
      <c r="A183">
        <v>270000</v>
      </c>
      <c r="B183" t="s">
        <v>313</v>
      </c>
      <c r="C183" t="s">
        <v>409</v>
      </c>
      <c r="D183">
        <v>124</v>
      </c>
      <c r="E183">
        <v>1.4089703460601599</v>
      </c>
      <c r="F183">
        <v>16.5894895584503</v>
      </c>
    </row>
  </sheetData>
  <phoneticPr fontId="17"/>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""&amp;市町村別自殺者集計表!Q7&amp;市町村別自殺者集計表!R7&amp;"年7月暫定値"</f>
        <v>令和5年7月暫定値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令和5年7月暫定値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令和5年7月暫定値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27</v>
      </c>
      <c r="E8" s="52">
        <v>2.03414194242474</v>
      </c>
      <c r="F8" s="52">
        <v>23.950380935001</v>
      </c>
      <c r="G8" s="52">
        <v>1</v>
      </c>
      <c r="H8" s="52">
        <v>2</v>
      </c>
      <c r="I8" s="52">
        <v>7</v>
      </c>
      <c r="J8" s="52">
        <v>4</v>
      </c>
      <c r="K8" s="52">
        <v>3</v>
      </c>
      <c r="L8" s="52">
        <v>3</v>
      </c>
      <c r="M8" s="52">
        <v>4</v>
      </c>
      <c r="N8" s="52">
        <v>3</v>
      </c>
      <c r="O8" s="52">
        <v>0</v>
      </c>
      <c r="P8" s="52">
        <v>13</v>
      </c>
      <c r="Q8" s="52">
        <v>14</v>
      </c>
      <c r="R8" s="52">
        <v>0</v>
      </c>
      <c r="S8" s="52">
        <v>15</v>
      </c>
      <c r="T8" s="52">
        <v>12</v>
      </c>
      <c r="U8" s="52">
        <v>0</v>
      </c>
      <c r="V8" s="52">
        <v>12</v>
      </c>
      <c r="W8" s="52">
        <v>0</v>
      </c>
      <c r="X8" s="52">
        <v>1</v>
      </c>
      <c r="Y8" s="52">
        <v>9</v>
      </c>
      <c r="Z8" s="52">
        <v>2</v>
      </c>
      <c r="AA8" s="52">
        <v>0</v>
      </c>
      <c r="AB8" s="52">
        <v>22</v>
      </c>
      <c r="AC8" s="52">
        <v>2</v>
      </c>
      <c r="AD8" s="52">
        <v>0</v>
      </c>
      <c r="AE8" s="52">
        <v>0</v>
      </c>
      <c r="AF8" s="52">
        <v>1</v>
      </c>
      <c r="AG8" s="52">
        <v>2</v>
      </c>
      <c r="AH8" s="52">
        <v>0</v>
      </c>
      <c r="AI8" s="52">
        <v>19</v>
      </c>
      <c r="AJ8" s="52">
        <v>1</v>
      </c>
      <c r="AK8" s="52">
        <v>0</v>
      </c>
      <c r="AL8" s="52">
        <v>6</v>
      </c>
      <c r="AM8" s="52">
        <v>0</v>
      </c>
      <c r="AN8" s="52">
        <v>1</v>
      </c>
      <c r="AO8" s="52">
        <v>0</v>
      </c>
      <c r="AP8" s="52">
        <v>1</v>
      </c>
      <c r="AQ8" s="52">
        <v>0</v>
      </c>
      <c r="AR8" s="52">
        <v>2</v>
      </c>
      <c r="AS8" s="52">
        <v>2</v>
      </c>
      <c r="AT8" s="52">
        <v>2</v>
      </c>
      <c r="AU8" s="52">
        <v>3</v>
      </c>
      <c r="AV8" s="52">
        <v>3</v>
      </c>
      <c r="AW8" s="52">
        <v>0</v>
      </c>
      <c r="AX8" s="52">
        <v>2</v>
      </c>
      <c r="AY8" s="52">
        <v>2</v>
      </c>
      <c r="AZ8" s="52">
        <v>1</v>
      </c>
      <c r="BA8" s="52">
        <v>1</v>
      </c>
      <c r="BB8" s="52">
        <v>8</v>
      </c>
      <c r="BC8" s="52">
        <v>3</v>
      </c>
      <c r="BD8" s="52">
        <v>7</v>
      </c>
      <c r="BE8" s="52">
        <v>3</v>
      </c>
      <c r="BF8" s="52">
        <v>3</v>
      </c>
      <c r="BG8" s="52">
        <v>5</v>
      </c>
      <c r="BH8" s="52">
        <v>4</v>
      </c>
      <c r="BI8" s="52">
        <v>2</v>
      </c>
      <c r="BJ8" s="52">
        <v>0</v>
      </c>
      <c r="BK8" s="52">
        <v>4</v>
      </c>
      <c r="BL8" s="52">
        <v>19</v>
      </c>
      <c r="BM8" s="52">
        <v>11</v>
      </c>
      <c r="BN8" s="52">
        <v>4</v>
      </c>
      <c r="BO8" s="52">
        <v>1</v>
      </c>
      <c r="BP8" s="52">
        <v>0</v>
      </c>
      <c r="BQ8" s="52">
        <v>5</v>
      </c>
      <c r="BR8" s="52">
        <v>0</v>
      </c>
      <c r="BS8" s="52">
        <v>5</v>
      </c>
      <c r="BT8" s="52">
        <v>22</v>
      </c>
      <c r="BU8" s="52">
        <v>0</v>
      </c>
      <c r="BV8" s="52">
        <v>0</v>
      </c>
    </row>
    <row r="9" spans="1:74" s="52" customFormat="1" x14ac:dyDescent="0.2">
      <c r="A9" s="52">
        <v>271021</v>
      </c>
      <c r="B9" s="52" t="s">
        <v>468</v>
      </c>
      <c r="C9" s="52" t="s">
        <v>612</v>
      </c>
      <c r="D9" s="52">
        <v>2</v>
      </c>
      <c r="E9" s="52">
        <v>3.9630642412713502</v>
      </c>
      <c r="F9" s="52">
        <v>46.661885421420699</v>
      </c>
      <c r="G9" s="52">
        <v>0</v>
      </c>
      <c r="H9" s="52">
        <v>0</v>
      </c>
      <c r="I9" s="52">
        <v>0</v>
      </c>
      <c r="J9" s="52">
        <v>0</v>
      </c>
      <c r="K9" s="52">
        <v>1</v>
      </c>
      <c r="L9" s="52">
        <v>0</v>
      </c>
      <c r="M9" s="52">
        <v>0</v>
      </c>
      <c r="N9" s="52">
        <v>1</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1</v>
      </c>
      <c r="AQ9" s="52">
        <v>0</v>
      </c>
      <c r="AR9" s="52">
        <v>0</v>
      </c>
      <c r="AS9" s="52">
        <v>0</v>
      </c>
      <c r="AT9" s="52">
        <v>0</v>
      </c>
      <c r="AU9" s="52">
        <v>0</v>
      </c>
      <c r="AV9" s="52">
        <v>1</v>
      </c>
      <c r="AW9" s="52">
        <v>0</v>
      </c>
      <c r="AX9" s="52">
        <v>0</v>
      </c>
      <c r="AY9" s="52">
        <v>0</v>
      </c>
      <c r="AZ9" s="52">
        <v>0</v>
      </c>
      <c r="BA9" s="52">
        <v>0</v>
      </c>
      <c r="BB9" s="52">
        <v>0</v>
      </c>
      <c r="BC9" s="52">
        <v>0</v>
      </c>
      <c r="BD9" s="52">
        <v>0</v>
      </c>
      <c r="BE9" s="52">
        <v>0</v>
      </c>
      <c r="BF9" s="52">
        <v>0</v>
      </c>
      <c r="BG9" s="52">
        <v>2</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468</v>
      </c>
      <c r="C10" s="52" t="s">
        <v>614</v>
      </c>
      <c r="D10" s="52">
        <v>1</v>
      </c>
      <c r="E10" s="52">
        <v>3.1274433150899101</v>
      </c>
      <c r="F10" s="52">
        <v>36.823122903478001</v>
      </c>
      <c r="G10" s="52">
        <v>0</v>
      </c>
      <c r="H10" s="52">
        <v>0</v>
      </c>
      <c r="I10" s="52">
        <v>0</v>
      </c>
      <c r="J10" s="52">
        <v>0</v>
      </c>
      <c r="K10" s="52">
        <v>0</v>
      </c>
      <c r="L10" s="52">
        <v>0</v>
      </c>
      <c r="M10" s="52">
        <v>0</v>
      </c>
      <c r="N10" s="52">
        <v>1</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1</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468</v>
      </c>
      <c r="C11" s="52" t="s">
        <v>615</v>
      </c>
      <c r="D11" s="52">
        <v>1</v>
      </c>
      <c r="E11" s="52">
        <v>2.0076289901626199</v>
      </c>
      <c r="F11" s="52">
        <v>23.638212303527599</v>
      </c>
      <c r="G11" s="52">
        <v>0</v>
      </c>
      <c r="H11" s="52">
        <v>0</v>
      </c>
      <c r="I11" s="52">
        <v>1</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271071</v>
      </c>
      <c r="B12" s="52" t="s">
        <v>468</v>
      </c>
      <c r="C12" s="52" t="s">
        <v>616</v>
      </c>
      <c r="D12" s="52">
        <v>2</v>
      </c>
      <c r="E12" s="52">
        <v>5.1714330040854302</v>
      </c>
      <c r="F12" s="52">
        <v>60.889453112618803</v>
      </c>
      <c r="G12" s="52">
        <v>0</v>
      </c>
      <c r="H12" s="52">
        <v>0</v>
      </c>
      <c r="I12" s="52">
        <v>1</v>
      </c>
      <c r="J12" s="52">
        <v>1</v>
      </c>
      <c r="K12" s="52">
        <v>0</v>
      </c>
      <c r="L12" s="52">
        <v>0</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1</v>
      </c>
      <c r="AZ12" s="52">
        <v>0</v>
      </c>
      <c r="BA12" s="52">
        <v>0</v>
      </c>
      <c r="BB12" s="52">
        <v>1</v>
      </c>
      <c r="BC12" s="52">
        <v>1</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271080</v>
      </c>
      <c r="B13" s="52" t="s">
        <v>468</v>
      </c>
      <c r="C13" s="52" t="s">
        <v>617</v>
      </c>
      <c r="D13" s="52">
        <v>1</v>
      </c>
      <c r="E13" s="52">
        <v>3.2479132157588801</v>
      </c>
      <c r="F13" s="52">
        <v>38.241558830709302</v>
      </c>
      <c r="G13" s="52">
        <v>0</v>
      </c>
      <c r="H13" s="52">
        <v>0</v>
      </c>
      <c r="I13" s="52">
        <v>0</v>
      </c>
      <c r="J13" s="52">
        <v>0</v>
      </c>
      <c r="K13" s="52">
        <v>0</v>
      </c>
      <c r="L13" s="52">
        <v>1</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1</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271136</v>
      </c>
      <c r="B14" s="52" t="s">
        <v>468</v>
      </c>
      <c r="C14" s="52" t="s">
        <v>619</v>
      </c>
      <c r="D14" s="52">
        <v>1</v>
      </c>
      <c r="E14" s="52">
        <v>2.0847666103779701</v>
      </c>
      <c r="F14" s="52">
        <v>24.546445573805102</v>
      </c>
      <c r="G14" s="52">
        <v>0</v>
      </c>
      <c r="H14" s="52">
        <v>0</v>
      </c>
      <c r="I14" s="52">
        <v>0</v>
      </c>
      <c r="J14" s="52">
        <v>0</v>
      </c>
      <c r="K14" s="52">
        <v>0</v>
      </c>
      <c r="L14" s="52">
        <v>0</v>
      </c>
      <c r="M14" s="52">
        <v>1</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1</v>
      </c>
      <c r="AU14" s="52">
        <v>0</v>
      </c>
      <c r="AV14" s="52">
        <v>0</v>
      </c>
      <c r="AW14" s="52">
        <v>0</v>
      </c>
      <c r="AX14" s="52">
        <v>0</v>
      </c>
      <c r="AY14" s="52">
        <v>0</v>
      </c>
      <c r="AZ14" s="52">
        <v>0</v>
      </c>
      <c r="BA14" s="52">
        <v>0</v>
      </c>
      <c r="BB14" s="52">
        <v>0</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468</v>
      </c>
      <c r="C15" s="52" t="s">
        <v>620</v>
      </c>
      <c r="D15" s="52">
        <v>1</v>
      </c>
      <c r="E15" s="52">
        <v>1.1825502879509999</v>
      </c>
      <c r="F15" s="52">
        <v>13.9235759710359</v>
      </c>
      <c r="G15" s="52">
        <v>0</v>
      </c>
      <c r="H15" s="52">
        <v>0</v>
      </c>
      <c r="I15" s="52">
        <v>0</v>
      </c>
      <c r="J15" s="52">
        <v>0</v>
      </c>
      <c r="K15" s="52">
        <v>1</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271161</v>
      </c>
      <c r="B16" s="52" t="s">
        <v>468</v>
      </c>
      <c r="C16" s="52" t="s">
        <v>622</v>
      </c>
      <c r="D16" s="52">
        <v>2</v>
      </c>
      <c r="E16" s="52">
        <v>3.2808937154480899</v>
      </c>
      <c r="F16" s="52">
        <v>38.6298776173726</v>
      </c>
      <c r="G16" s="52">
        <v>0</v>
      </c>
      <c r="H16" s="52">
        <v>1</v>
      </c>
      <c r="I16" s="52">
        <v>0</v>
      </c>
      <c r="J16" s="52">
        <v>0</v>
      </c>
      <c r="K16" s="52">
        <v>0</v>
      </c>
      <c r="L16" s="52">
        <v>0</v>
      </c>
      <c r="M16" s="52">
        <v>1</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1</v>
      </c>
      <c r="AT16" s="52">
        <v>0</v>
      </c>
      <c r="AU16" s="52">
        <v>0</v>
      </c>
      <c r="AV16" s="52">
        <v>1</v>
      </c>
      <c r="AW16" s="52">
        <v>0</v>
      </c>
      <c r="AX16" s="52">
        <v>0</v>
      </c>
      <c r="AY16" s="52">
        <v>0</v>
      </c>
      <c r="AZ16" s="52">
        <v>0</v>
      </c>
      <c r="BA16" s="52">
        <v>0</v>
      </c>
      <c r="BB16" s="52">
        <v>0</v>
      </c>
      <c r="BC16" s="52">
        <v>1</v>
      </c>
      <c r="BD16" s="52">
        <v>0</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271179</v>
      </c>
      <c r="B17" s="52" t="s">
        <v>468</v>
      </c>
      <c r="C17" s="52" t="s">
        <v>623</v>
      </c>
      <c r="D17" s="52">
        <v>1</v>
      </c>
      <c r="E17" s="52">
        <v>2.3378687988030098</v>
      </c>
      <c r="F17" s="52">
        <v>27.526519727841901</v>
      </c>
      <c r="G17" s="52">
        <v>0</v>
      </c>
      <c r="H17" s="52">
        <v>0</v>
      </c>
      <c r="I17" s="52">
        <v>0</v>
      </c>
      <c r="J17" s="52">
        <v>0</v>
      </c>
      <c r="K17" s="52">
        <v>1</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1</v>
      </c>
      <c r="BA17" s="52">
        <v>0</v>
      </c>
      <c r="BB17" s="52">
        <v>0</v>
      </c>
      <c r="BC17" s="52">
        <v>0</v>
      </c>
      <c r="BD17" s="52">
        <v>0</v>
      </c>
      <c r="BE17" s="52">
        <v>1</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271187</v>
      </c>
      <c r="B18" s="52" t="s">
        <v>468</v>
      </c>
      <c r="C18" s="52" t="s">
        <v>624</v>
      </c>
      <c r="D18" s="52">
        <v>2</v>
      </c>
      <c r="E18" s="52">
        <v>2.4731661473017801</v>
      </c>
      <c r="F18" s="52">
        <v>29.119536895649901</v>
      </c>
      <c r="G18" s="52">
        <v>0</v>
      </c>
      <c r="H18" s="52">
        <v>0</v>
      </c>
      <c r="I18" s="52">
        <v>1</v>
      </c>
      <c r="J18" s="52">
        <v>1</v>
      </c>
      <c r="K18" s="52">
        <v>0</v>
      </c>
      <c r="L18" s="52">
        <v>0</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1</v>
      </c>
      <c r="AV18" s="52">
        <v>0</v>
      </c>
      <c r="AW18" s="52">
        <v>0</v>
      </c>
      <c r="AX18" s="52">
        <v>0</v>
      </c>
      <c r="AY18" s="52">
        <v>0</v>
      </c>
      <c r="AZ18" s="52">
        <v>0</v>
      </c>
      <c r="BA18" s="52">
        <v>0</v>
      </c>
      <c r="BB18" s="52">
        <v>1</v>
      </c>
      <c r="BC18" s="52">
        <v>0</v>
      </c>
      <c r="BD18" s="52">
        <v>1</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271195</v>
      </c>
      <c r="B19" s="52" t="s">
        <v>468</v>
      </c>
      <c r="C19" s="52" t="s">
        <v>640</v>
      </c>
      <c r="D19" s="52">
        <v>2</v>
      </c>
      <c r="E19" s="52">
        <v>3.87371683129963</v>
      </c>
      <c r="F19" s="52">
        <v>45.609891723366601</v>
      </c>
      <c r="G19" s="52">
        <v>0</v>
      </c>
      <c r="H19" s="52">
        <v>0</v>
      </c>
      <c r="I19" s="52">
        <v>1</v>
      </c>
      <c r="J19" s="52">
        <v>0</v>
      </c>
      <c r="K19" s="52">
        <v>0</v>
      </c>
      <c r="L19" s="52">
        <v>0</v>
      </c>
      <c r="M19" s="52">
        <v>1</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0</v>
      </c>
      <c r="AX19" s="52">
        <v>0</v>
      </c>
      <c r="AY19" s="52">
        <v>0</v>
      </c>
      <c r="AZ19" s="52">
        <v>0</v>
      </c>
      <c r="BA19" s="52">
        <v>0</v>
      </c>
      <c r="BB19" s="52">
        <v>1</v>
      </c>
      <c r="BC19" s="52">
        <v>0</v>
      </c>
      <c r="BD19" s="52">
        <v>1</v>
      </c>
      <c r="BE19" s="52">
        <v>0</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271225</v>
      </c>
      <c r="B20" s="52" t="s">
        <v>468</v>
      </c>
      <c r="C20" s="52" t="s">
        <v>627</v>
      </c>
      <c r="D20" s="52">
        <v>2</v>
      </c>
      <c r="E20" s="52">
        <v>3.2956530336486201</v>
      </c>
      <c r="F20" s="52">
        <v>38.8036566865079</v>
      </c>
      <c r="G20" s="52">
        <v>0</v>
      </c>
      <c r="H20" s="52">
        <v>0</v>
      </c>
      <c r="I20" s="52">
        <v>1</v>
      </c>
      <c r="J20" s="52">
        <v>0</v>
      </c>
      <c r="K20" s="52">
        <v>0</v>
      </c>
      <c r="L20" s="52">
        <v>0</v>
      </c>
      <c r="M20" s="52">
        <v>1</v>
      </c>
      <c r="N20" s="52">
        <v>0</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0</v>
      </c>
      <c r="BB20" s="52">
        <v>2</v>
      </c>
      <c r="BC20" s="52">
        <v>0</v>
      </c>
      <c r="BD20" s="52">
        <v>0</v>
      </c>
      <c r="BE20" s="52">
        <v>0</v>
      </c>
      <c r="BF20" s="52">
        <v>0</v>
      </c>
      <c r="BG20" s="52">
        <v>1</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271233</v>
      </c>
      <c r="B21" s="52" t="s">
        <v>468</v>
      </c>
      <c r="C21" s="52" t="s">
        <v>628</v>
      </c>
      <c r="D21" s="52">
        <v>1</v>
      </c>
      <c r="E21" s="52">
        <v>1.10947155869659</v>
      </c>
      <c r="F21" s="52">
        <v>13.0631328685244</v>
      </c>
      <c r="G21" s="52">
        <v>0</v>
      </c>
      <c r="H21" s="52">
        <v>0</v>
      </c>
      <c r="I21" s="52">
        <v>0</v>
      </c>
      <c r="J21" s="52">
        <v>0</v>
      </c>
      <c r="K21" s="52">
        <v>0</v>
      </c>
      <c r="L21" s="52">
        <v>0</v>
      </c>
      <c r="M21" s="52">
        <v>0</v>
      </c>
      <c r="N21" s="52">
        <v>1</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1</v>
      </c>
      <c r="AW21" s="52">
        <v>0</v>
      </c>
      <c r="AX21" s="52">
        <v>0</v>
      </c>
      <c r="AY21" s="52">
        <v>0</v>
      </c>
      <c r="AZ21" s="52">
        <v>0</v>
      </c>
      <c r="BA21" s="52">
        <v>0</v>
      </c>
      <c r="BB21" s="52">
        <v>0</v>
      </c>
      <c r="BC21" s="52">
        <v>0</v>
      </c>
      <c r="BD21" s="52">
        <v>0</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271241</v>
      </c>
      <c r="B22" s="52" t="s">
        <v>468</v>
      </c>
      <c r="C22" s="52" t="s">
        <v>645</v>
      </c>
      <c r="D22" s="52">
        <v>6</v>
      </c>
      <c r="E22" s="52">
        <v>11.249648448486001</v>
      </c>
      <c r="F22" s="52">
        <v>132.45553818378701</v>
      </c>
      <c r="G22" s="52">
        <v>0</v>
      </c>
      <c r="H22" s="52">
        <v>1</v>
      </c>
      <c r="I22" s="52">
        <v>1</v>
      </c>
      <c r="J22" s="52">
        <v>2</v>
      </c>
      <c r="K22" s="52">
        <v>0</v>
      </c>
      <c r="L22" s="52">
        <v>2</v>
      </c>
      <c r="M22" s="52">
        <v>0</v>
      </c>
      <c r="N22" s="52">
        <v>0</v>
      </c>
      <c r="O22" s="52">
        <v>0</v>
      </c>
      <c r="P22" s="52">
        <v>1</v>
      </c>
      <c r="Q22" s="52">
        <v>5</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1</v>
      </c>
      <c r="AT22" s="52">
        <v>0</v>
      </c>
      <c r="AU22" s="52">
        <v>1</v>
      </c>
      <c r="AV22" s="52">
        <v>0</v>
      </c>
      <c r="AW22" s="52">
        <v>0</v>
      </c>
      <c r="AX22" s="52">
        <v>2</v>
      </c>
      <c r="AY22" s="52">
        <v>0</v>
      </c>
      <c r="AZ22" s="52">
        <v>0</v>
      </c>
      <c r="BA22" s="52">
        <v>0</v>
      </c>
      <c r="BB22" s="52">
        <v>1</v>
      </c>
      <c r="BC22" s="52">
        <v>0</v>
      </c>
      <c r="BD22" s="52">
        <v>2</v>
      </c>
      <c r="BE22" s="52">
        <v>1</v>
      </c>
      <c r="BF22" s="52">
        <v>1</v>
      </c>
      <c r="BG22" s="52">
        <v>1</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271250</v>
      </c>
      <c r="B23" s="52" t="s">
        <v>468</v>
      </c>
      <c r="C23" s="52" t="s">
        <v>629</v>
      </c>
      <c r="D23" s="52">
        <v>1</v>
      </c>
      <c r="E23" s="52">
        <v>1.7534323438130099</v>
      </c>
      <c r="F23" s="52">
        <v>20.645251790056498</v>
      </c>
      <c r="G23" s="52">
        <v>1</v>
      </c>
      <c r="H23" s="52">
        <v>0</v>
      </c>
      <c r="I23" s="52">
        <v>0</v>
      </c>
      <c r="J23" s="52">
        <v>0</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1</v>
      </c>
      <c r="AU23" s="52">
        <v>0</v>
      </c>
      <c r="AV23" s="52">
        <v>0</v>
      </c>
      <c r="AW23" s="52">
        <v>0</v>
      </c>
      <c r="AX23" s="52">
        <v>0</v>
      </c>
      <c r="AY23" s="52">
        <v>0</v>
      </c>
      <c r="AZ23" s="52">
        <v>0</v>
      </c>
      <c r="BA23" s="52">
        <v>0</v>
      </c>
      <c r="BB23" s="52">
        <v>0</v>
      </c>
      <c r="BC23" s="52">
        <v>0</v>
      </c>
      <c r="BD23" s="52">
        <v>0</v>
      </c>
      <c r="BE23" s="52">
        <v>0</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271276</v>
      </c>
      <c r="B24" s="52" t="s">
        <v>468</v>
      </c>
      <c r="C24" s="52" t="s">
        <v>641</v>
      </c>
      <c r="D24" s="52">
        <v>1</v>
      </c>
      <c r="E24" s="52">
        <v>1.5081818867355401</v>
      </c>
      <c r="F24" s="52">
        <v>17.757625440595898</v>
      </c>
      <c r="G24" s="52">
        <v>0</v>
      </c>
      <c r="H24" s="52">
        <v>0</v>
      </c>
      <c r="I24" s="52">
        <v>1</v>
      </c>
      <c r="J24" s="52">
        <v>0</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1</v>
      </c>
      <c r="BB24" s="52">
        <v>0</v>
      </c>
      <c r="BC24" s="52">
        <v>0</v>
      </c>
      <c r="BD24" s="52">
        <v>0</v>
      </c>
      <c r="BE24" s="52">
        <v>0</v>
      </c>
      <c r="BF24" s="52">
        <v>0</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271403</v>
      </c>
      <c r="B25" s="52" t="s">
        <v>173</v>
      </c>
      <c r="C25" s="52" t="s">
        <v>468</v>
      </c>
      <c r="D25" s="52">
        <v>5</v>
      </c>
      <c r="E25" s="52">
        <v>1.27100333002872</v>
      </c>
      <c r="F25" s="52">
        <v>14.9650392084027</v>
      </c>
      <c r="G25" s="52">
        <v>0</v>
      </c>
      <c r="H25" s="52">
        <v>0</v>
      </c>
      <c r="I25" s="52">
        <v>0</v>
      </c>
      <c r="J25" s="52">
        <v>0</v>
      </c>
      <c r="K25" s="52">
        <v>2</v>
      </c>
      <c r="L25" s="52">
        <v>0</v>
      </c>
      <c r="M25" s="52">
        <v>2</v>
      </c>
      <c r="N25" s="52">
        <v>1</v>
      </c>
      <c r="O25" s="52">
        <v>0</v>
      </c>
      <c r="P25" s="52">
        <v>1</v>
      </c>
      <c r="Q25" s="52">
        <v>4</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1</v>
      </c>
      <c r="AR25" s="52">
        <v>0</v>
      </c>
      <c r="AS25" s="52">
        <v>1</v>
      </c>
      <c r="AT25" s="52">
        <v>0</v>
      </c>
      <c r="AU25" s="52">
        <v>0</v>
      </c>
      <c r="AV25" s="52">
        <v>0</v>
      </c>
      <c r="AW25" s="52">
        <v>1</v>
      </c>
      <c r="AX25" s="52">
        <v>1</v>
      </c>
      <c r="AY25" s="52">
        <v>0</v>
      </c>
      <c r="AZ25" s="52">
        <v>0</v>
      </c>
      <c r="BA25" s="52">
        <v>1</v>
      </c>
      <c r="BB25" s="52">
        <v>0</v>
      </c>
      <c r="BC25" s="52">
        <v>0</v>
      </c>
      <c r="BD25" s="52">
        <v>0</v>
      </c>
      <c r="BE25" s="52">
        <v>1</v>
      </c>
      <c r="BF25" s="52">
        <v>2</v>
      </c>
      <c r="BG25" s="52">
        <v>1</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271411</v>
      </c>
      <c r="B26" s="52" t="s">
        <v>468</v>
      </c>
      <c r="C26" s="52" t="s">
        <v>632</v>
      </c>
      <c r="D26" s="52">
        <v>2</v>
      </c>
      <c r="E26" s="52">
        <v>2.77523381344878</v>
      </c>
      <c r="F26" s="52">
        <v>32.676140061574401</v>
      </c>
      <c r="G26" s="52">
        <v>0</v>
      </c>
      <c r="H26" s="52">
        <v>0</v>
      </c>
      <c r="I26" s="52">
        <v>0</v>
      </c>
      <c r="J26" s="52">
        <v>0</v>
      </c>
      <c r="K26" s="52">
        <v>1</v>
      </c>
      <c r="L26" s="52">
        <v>0</v>
      </c>
      <c r="M26" s="52">
        <v>1</v>
      </c>
      <c r="N26" s="52">
        <v>0</v>
      </c>
      <c r="O26" s="52">
        <v>0</v>
      </c>
      <c r="P26" s="52">
        <v>0</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1</v>
      </c>
      <c r="AR26" s="52">
        <v>0</v>
      </c>
      <c r="AS26" s="52">
        <v>1</v>
      </c>
      <c r="AT26" s="52">
        <v>0</v>
      </c>
      <c r="AU26" s="52">
        <v>0</v>
      </c>
      <c r="AV26" s="52">
        <v>0</v>
      </c>
      <c r="AW26" s="52">
        <v>0</v>
      </c>
      <c r="AX26" s="52">
        <v>0</v>
      </c>
      <c r="AY26" s="52">
        <v>0</v>
      </c>
      <c r="AZ26" s="52">
        <v>0</v>
      </c>
      <c r="BA26" s="52">
        <v>0</v>
      </c>
      <c r="BB26" s="52">
        <v>0</v>
      </c>
      <c r="BC26" s="52">
        <v>0</v>
      </c>
      <c r="BD26" s="52">
        <v>0</v>
      </c>
      <c r="BE26" s="52">
        <v>0</v>
      </c>
      <c r="BF26" s="52">
        <v>2</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271438</v>
      </c>
      <c r="B27" s="52" t="s">
        <v>468</v>
      </c>
      <c r="C27" s="52" t="s">
        <v>633</v>
      </c>
      <c r="D27" s="52">
        <v>1</v>
      </c>
      <c r="E27" s="52">
        <v>2.4336229344625302</v>
      </c>
      <c r="F27" s="52">
        <v>28.653947454155698</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1</v>
      </c>
      <c r="AY27" s="52">
        <v>0</v>
      </c>
      <c r="AZ27" s="52">
        <v>0</v>
      </c>
      <c r="BA27" s="52">
        <v>0</v>
      </c>
      <c r="BB27" s="52">
        <v>0</v>
      </c>
      <c r="BC27" s="52">
        <v>0</v>
      </c>
      <c r="BD27" s="52">
        <v>0</v>
      </c>
      <c r="BE27" s="52">
        <v>0</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271454</v>
      </c>
      <c r="B28" s="52" t="s">
        <v>468</v>
      </c>
      <c r="C28" s="52" t="s">
        <v>635</v>
      </c>
      <c r="D28" s="52">
        <v>2</v>
      </c>
      <c r="E28" s="52">
        <v>3.1595077486927501</v>
      </c>
      <c r="F28" s="52">
        <v>37.200655750737297</v>
      </c>
      <c r="G28" s="52">
        <v>0</v>
      </c>
      <c r="H28" s="52">
        <v>0</v>
      </c>
      <c r="I28" s="52">
        <v>0</v>
      </c>
      <c r="J28" s="52">
        <v>0</v>
      </c>
      <c r="K28" s="52">
        <v>0</v>
      </c>
      <c r="L28" s="52">
        <v>0</v>
      </c>
      <c r="M28" s="52">
        <v>1</v>
      </c>
      <c r="N28" s="52">
        <v>1</v>
      </c>
      <c r="O28" s="52">
        <v>0</v>
      </c>
      <c r="P28" s="52">
        <v>0</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1</v>
      </c>
      <c r="AX28" s="52">
        <v>0</v>
      </c>
      <c r="AY28" s="52">
        <v>0</v>
      </c>
      <c r="AZ28" s="52">
        <v>0</v>
      </c>
      <c r="BA28" s="52">
        <v>1</v>
      </c>
      <c r="BB28" s="52">
        <v>0</v>
      </c>
      <c r="BC28" s="52">
        <v>0</v>
      </c>
      <c r="BD28" s="52">
        <v>0</v>
      </c>
      <c r="BE28" s="52">
        <v>1</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272027</v>
      </c>
      <c r="B29" s="52" t="s">
        <v>253</v>
      </c>
      <c r="C29" s="52" t="s">
        <v>468</v>
      </c>
      <c r="D29" s="52">
        <v>2</v>
      </c>
      <c r="E29" s="52">
        <v>2.2012855507616398</v>
      </c>
      <c r="F29" s="52">
        <v>25.918362129935499</v>
      </c>
      <c r="G29" s="52">
        <v>0</v>
      </c>
      <c r="H29" s="52">
        <v>0</v>
      </c>
      <c r="I29" s="52">
        <v>0</v>
      </c>
      <c r="J29" s="52">
        <v>1</v>
      </c>
      <c r="K29" s="52">
        <v>1</v>
      </c>
      <c r="L29" s="52">
        <v>0</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1</v>
      </c>
      <c r="AX29" s="52">
        <v>0</v>
      </c>
      <c r="AY29" s="52">
        <v>0</v>
      </c>
      <c r="AZ29" s="52">
        <v>0</v>
      </c>
      <c r="BA29" s="52">
        <v>0</v>
      </c>
      <c r="BB29" s="52">
        <v>1</v>
      </c>
      <c r="BC29" s="52">
        <v>0</v>
      </c>
      <c r="BD29" s="52">
        <v>0</v>
      </c>
      <c r="BE29" s="52">
        <v>2</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272035</v>
      </c>
      <c r="B30" s="52" t="s">
        <v>174</v>
      </c>
      <c r="C30" s="52" t="s">
        <v>468</v>
      </c>
      <c r="D30" s="52">
        <v>5</v>
      </c>
      <c r="E30" s="52">
        <v>2.5822578229500701</v>
      </c>
      <c r="F30" s="52">
        <v>30.4040033992509</v>
      </c>
      <c r="G30" s="52">
        <v>0</v>
      </c>
      <c r="H30" s="52">
        <v>0</v>
      </c>
      <c r="I30" s="52">
        <v>0</v>
      </c>
      <c r="J30" s="52">
        <v>0</v>
      </c>
      <c r="K30" s="52">
        <v>2</v>
      </c>
      <c r="L30" s="52">
        <v>0</v>
      </c>
      <c r="M30" s="52">
        <v>3</v>
      </c>
      <c r="N30" s="52">
        <v>0</v>
      </c>
      <c r="O30" s="52">
        <v>0</v>
      </c>
      <c r="P30" s="52">
        <v>2</v>
      </c>
      <c r="Q30" s="52">
        <v>3</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1</v>
      </c>
      <c r="AQ30" s="52">
        <v>0</v>
      </c>
      <c r="AR30" s="52">
        <v>0</v>
      </c>
      <c r="AS30" s="52">
        <v>0</v>
      </c>
      <c r="AT30" s="52">
        <v>0</v>
      </c>
      <c r="AU30" s="52">
        <v>0</v>
      </c>
      <c r="AV30" s="52">
        <v>0</v>
      </c>
      <c r="AW30" s="52">
        <v>0</v>
      </c>
      <c r="AX30" s="52">
        <v>0</v>
      </c>
      <c r="AY30" s="52">
        <v>1</v>
      </c>
      <c r="AZ30" s="52">
        <v>0</v>
      </c>
      <c r="BA30" s="52">
        <v>0</v>
      </c>
      <c r="BB30" s="52">
        <v>3</v>
      </c>
      <c r="BC30" s="52">
        <v>2</v>
      </c>
      <c r="BD30" s="52">
        <v>1</v>
      </c>
      <c r="BE30" s="52">
        <v>2</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272043</v>
      </c>
      <c r="B31" s="52" t="s">
        <v>175</v>
      </c>
      <c r="C31" s="52" t="s">
        <v>468</v>
      </c>
      <c r="D31" s="52">
        <v>1</v>
      </c>
      <c r="E31" s="52">
        <v>2.0345466012898998</v>
      </c>
      <c r="F31" s="52">
        <v>23.955145466800499</v>
      </c>
      <c r="G31" s="52">
        <v>0</v>
      </c>
      <c r="H31" s="52">
        <v>0</v>
      </c>
      <c r="I31" s="52">
        <v>0</v>
      </c>
      <c r="J31" s="52">
        <v>1</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1</v>
      </c>
      <c r="AZ31" s="52">
        <v>0</v>
      </c>
      <c r="BA31" s="52">
        <v>0</v>
      </c>
      <c r="BB31" s="52">
        <v>0</v>
      </c>
      <c r="BC31" s="52">
        <v>0</v>
      </c>
      <c r="BD31" s="52">
        <v>0</v>
      </c>
      <c r="BE31" s="52">
        <v>0</v>
      </c>
      <c r="BF31" s="52">
        <v>0</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272051</v>
      </c>
      <c r="B32" s="52" t="s">
        <v>176</v>
      </c>
      <c r="C32" s="52" t="s">
        <v>468</v>
      </c>
      <c r="D32" s="52">
        <v>3</v>
      </c>
      <c r="E32" s="52">
        <v>1.64764551455969</v>
      </c>
      <c r="F32" s="52">
        <v>19.399697187557699</v>
      </c>
      <c r="G32" s="52">
        <v>0</v>
      </c>
      <c r="H32" s="52">
        <v>0</v>
      </c>
      <c r="I32" s="52">
        <v>0</v>
      </c>
      <c r="J32" s="52">
        <v>0</v>
      </c>
      <c r="K32" s="52">
        <v>1</v>
      </c>
      <c r="L32" s="52">
        <v>1</v>
      </c>
      <c r="M32" s="52">
        <v>0</v>
      </c>
      <c r="N32" s="52">
        <v>1</v>
      </c>
      <c r="O32" s="52">
        <v>0</v>
      </c>
      <c r="P32" s="52">
        <v>2</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1</v>
      </c>
      <c r="AR32" s="52">
        <v>0</v>
      </c>
      <c r="AS32" s="52">
        <v>0</v>
      </c>
      <c r="AT32" s="52">
        <v>0</v>
      </c>
      <c r="AU32" s="52">
        <v>1</v>
      </c>
      <c r="AV32" s="52">
        <v>0</v>
      </c>
      <c r="AW32" s="52">
        <v>0</v>
      </c>
      <c r="AX32" s="52">
        <v>0</v>
      </c>
      <c r="AY32" s="52">
        <v>0</v>
      </c>
      <c r="AZ32" s="52">
        <v>0</v>
      </c>
      <c r="BA32" s="52">
        <v>0</v>
      </c>
      <c r="BB32" s="52">
        <v>1</v>
      </c>
      <c r="BC32" s="52">
        <v>1</v>
      </c>
      <c r="BD32" s="52">
        <v>0</v>
      </c>
      <c r="BE32" s="52">
        <v>0</v>
      </c>
      <c r="BF32" s="52">
        <v>0</v>
      </c>
      <c r="BG32" s="52">
        <v>1</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272060</v>
      </c>
      <c r="B33" s="52" t="s">
        <v>262</v>
      </c>
      <c r="C33" s="52" t="s">
        <v>468</v>
      </c>
      <c r="D33" s="52">
        <v>1</v>
      </c>
      <c r="E33" s="52">
        <v>2.8606573790657102</v>
      </c>
      <c r="F33" s="52">
        <v>33.6819336567414</v>
      </c>
      <c r="G33" s="52">
        <v>0</v>
      </c>
      <c r="H33" s="52">
        <v>0</v>
      </c>
      <c r="I33" s="52">
        <v>0</v>
      </c>
      <c r="J33" s="52">
        <v>0</v>
      </c>
      <c r="K33" s="52">
        <v>1</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1</v>
      </c>
      <c r="AV33" s="52">
        <v>0</v>
      </c>
      <c r="AW33" s="52">
        <v>0</v>
      </c>
      <c r="AX33" s="52">
        <v>0</v>
      </c>
      <c r="AY33" s="52">
        <v>0</v>
      </c>
      <c r="AZ33" s="52">
        <v>0</v>
      </c>
      <c r="BA33" s="52">
        <v>0</v>
      </c>
      <c r="BB33" s="52">
        <v>0</v>
      </c>
      <c r="BC33" s="52">
        <v>0</v>
      </c>
      <c r="BD33" s="52">
        <v>0</v>
      </c>
      <c r="BE33" s="52">
        <v>0</v>
      </c>
      <c r="BF33" s="52">
        <v>0</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272078</v>
      </c>
      <c r="B34" s="52" t="s">
        <v>177</v>
      </c>
      <c r="C34" s="52" t="s">
        <v>468</v>
      </c>
      <c r="D34" s="52">
        <v>2</v>
      </c>
      <c r="E34" s="52">
        <v>1.203058173878</v>
      </c>
      <c r="F34" s="52">
        <v>14.1650397892087</v>
      </c>
      <c r="G34" s="52">
        <v>0</v>
      </c>
      <c r="H34" s="52">
        <v>0</v>
      </c>
      <c r="I34" s="52">
        <v>0</v>
      </c>
      <c r="J34" s="52">
        <v>0</v>
      </c>
      <c r="K34" s="52">
        <v>1</v>
      </c>
      <c r="L34" s="52">
        <v>0</v>
      </c>
      <c r="M34" s="52">
        <v>1</v>
      </c>
      <c r="N34" s="52">
        <v>0</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1</v>
      </c>
      <c r="AV34" s="52">
        <v>0</v>
      </c>
      <c r="AW34" s="52">
        <v>1</v>
      </c>
      <c r="AX34" s="52">
        <v>0</v>
      </c>
      <c r="AY34" s="52">
        <v>0</v>
      </c>
      <c r="AZ34" s="52">
        <v>0</v>
      </c>
      <c r="BA34" s="52">
        <v>0</v>
      </c>
      <c r="BB34" s="52">
        <v>0</v>
      </c>
      <c r="BC34" s="52">
        <v>0</v>
      </c>
      <c r="BD34" s="52">
        <v>0</v>
      </c>
      <c r="BE34" s="52">
        <v>0</v>
      </c>
      <c r="BF34" s="52">
        <v>0</v>
      </c>
      <c r="BG34" s="52">
        <v>1</v>
      </c>
      <c r="BH34" s="52">
        <v>1</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272086</v>
      </c>
      <c r="B35" s="52" t="s">
        <v>178</v>
      </c>
      <c r="C35" s="52" t="s">
        <v>468</v>
      </c>
      <c r="D35" s="52">
        <v>2</v>
      </c>
      <c r="E35" s="52">
        <v>4.9851691218624596</v>
      </c>
      <c r="F35" s="52">
        <v>58.696346112251497</v>
      </c>
      <c r="G35" s="52">
        <v>0</v>
      </c>
      <c r="H35" s="52">
        <v>0</v>
      </c>
      <c r="I35" s="52">
        <v>1</v>
      </c>
      <c r="J35" s="52">
        <v>0</v>
      </c>
      <c r="K35" s="52">
        <v>1</v>
      </c>
      <c r="L35" s="52">
        <v>0</v>
      </c>
      <c r="M35" s="52">
        <v>0</v>
      </c>
      <c r="N35" s="52">
        <v>0</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1</v>
      </c>
      <c r="AS35" s="52">
        <v>1</v>
      </c>
      <c r="AT35" s="52">
        <v>0</v>
      </c>
      <c r="AU35" s="52">
        <v>0</v>
      </c>
      <c r="AV35" s="52">
        <v>0</v>
      </c>
      <c r="AW35" s="52">
        <v>0</v>
      </c>
      <c r="AX35" s="52">
        <v>0</v>
      </c>
      <c r="AY35" s="52">
        <v>0</v>
      </c>
      <c r="AZ35" s="52">
        <v>0</v>
      </c>
      <c r="BA35" s="52">
        <v>0</v>
      </c>
      <c r="BB35" s="52">
        <v>0</v>
      </c>
      <c r="BC35" s="52">
        <v>0</v>
      </c>
      <c r="BD35" s="52">
        <v>0</v>
      </c>
      <c r="BE35" s="52">
        <v>1</v>
      </c>
      <c r="BF35" s="52">
        <v>0</v>
      </c>
      <c r="BG35" s="52">
        <v>0</v>
      </c>
      <c r="BH35" s="52">
        <v>0</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272108</v>
      </c>
      <c r="B36" s="52" t="s">
        <v>180</v>
      </c>
      <c r="C36" s="52" t="s">
        <v>468</v>
      </c>
      <c r="D36" s="52">
        <v>4</v>
      </c>
      <c r="E36" s="52">
        <v>2.1080924398534902</v>
      </c>
      <c r="F36" s="52">
        <v>24.821088404726499</v>
      </c>
      <c r="G36" s="52">
        <v>0</v>
      </c>
      <c r="H36" s="52">
        <v>1</v>
      </c>
      <c r="I36" s="52">
        <v>0</v>
      </c>
      <c r="J36" s="52">
        <v>1</v>
      </c>
      <c r="K36" s="52">
        <v>0</v>
      </c>
      <c r="L36" s="52">
        <v>0</v>
      </c>
      <c r="M36" s="52">
        <v>1</v>
      </c>
      <c r="N36" s="52">
        <v>1</v>
      </c>
      <c r="O36" s="52">
        <v>0</v>
      </c>
      <c r="P36" s="52">
        <v>1</v>
      </c>
      <c r="Q36" s="52">
        <v>3</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1</v>
      </c>
      <c r="AR36" s="52">
        <v>2</v>
      </c>
      <c r="AS36" s="52">
        <v>0</v>
      </c>
      <c r="AT36" s="52">
        <v>0</v>
      </c>
      <c r="AU36" s="52">
        <v>0</v>
      </c>
      <c r="AV36" s="52">
        <v>0</v>
      </c>
      <c r="AW36" s="52">
        <v>1</v>
      </c>
      <c r="AX36" s="52">
        <v>0</v>
      </c>
      <c r="AY36" s="52">
        <v>0</v>
      </c>
      <c r="AZ36" s="52">
        <v>0</v>
      </c>
      <c r="BA36" s="52">
        <v>0</v>
      </c>
      <c r="BB36" s="52">
        <v>0</v>
      </c>
      <c r="BC36" s="52">
        <v>2</v>
      </c>
      <c r="BD36" s="52">
        <v>1</v>
      </c>
      <c r="BE36" s="52">
        <v>0</v>
      </c>
      <c r="BF36" s="52">
        <v>0</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272116</v>
      </c>
      <c r="B37" s="52" t="s">
        <v>181</v>
      </c>
      <c r="C37" s="52" t="s">
        <v>468</v>
      </c>
      <c r="D37" s="52">
        <v>3</v>
      </c>
      <c r="E37" s="52">
        <v>2.1823101935709102</v>
      </c>
      <c r="F37" s="52">
        <v>25.694942601722101</v>
      </c>
      <c r="G37" s="52">
        <v>0</v>
      </c>
      <c r="H37" s="52">
        <v>0</v>
      </c>
      <c r="I37" s="52">
        <v>0</v>
      </c>
      <c r="J37" s="52">
        <v>0</v>
      </c>
      <c r="K37" s="52">
        <v>2</v>
      </c>
      <c r="L37" s="52">
        <v>1</v>
      </c>
      <c r="M37" s="52">
        <v>0</v>
      </c>
      <c r="N37" s="52">
        <v>0</v>
      </c>
      <c r="O37" s="52">
        <v>0</v>
      </c>
      <c r="P37" s="52">
        <v>0</v>
      </c>
      <c r="Q37" s="52">
        <v>3</v>
      </c>
      <c r="R37" s="52">
        <v>0</v>
      </c>
      <c r="S37" s="52">
        <v>1</v>
      </c>
      <c r="T37" s="52">
        <v>1</v>
      </c>
      <c r="U37" s="52">
        <v>0</v>
      </c>
      <c r="V37" s="52">
        <v>1</v>
      </c>
      <c r="W37" s="52">
        <v>0</v>
      </c>
      <c r="X37" s="52">
        <v>0</v>
      </c>
      <c r="Y37" s="52">
        <v>1</v>
      </c>
      <c r="Z37" s="52">
        <v>0</v>
      </c>
      <c r="AA37" s="52">
        <v>1</v>
      </c>
      <c r="AB37" s="52">
        <v>2</v>
      </c>
      <c r="AC37" s="52">
        <v>0</v>
      </c>
      <c r="AD37" s="52">
        <v>0</v>
      </c>
      <c r="AE37" s="52">
        <v>0</v>
      </c>
      <c r="AF37" s="52">
        <v>0</v>
      </c>
      <c r="AG37" s="52">
        <v>1</v>
      </c>
      <c r="AH37" s="52">
        <v>0</v>
      </c>
      <c r="AI37" s="52">
        <v>2</v>
      </c>
      <c r="AJ37" s="52">
        <v>0</v>
      </c>
      <c r="AK37" s="52">
        <v>1</v>
      </c>
      <c r="AL37" s="52">
        <v>0</v>
      </c>
      <c r="AM37" s="52">
        <v>0</v>
      </c>
      <c r="AN37" s="52">
        <v>0</v>
      </c>
      <c r="AO37" s="52">
        <v>0</v>
      </c>
      <c r="AP37" s="52">
        <v>1</v>
      </c>
      <c r="AQ37" s="52">
        <v>0</v>
      </c>
      <c r="AR37" s="52">
        <v>0</v>
      </c>
      <c r="AS37" s="52">
        <v>0</v>
      </c>
      <c r="AT37" s="52">
        <v>0</v>
      </c>
      <c r="AU37" s="52">
        <v>0</v>
      </c>
      <c r="AV37" s="52">
        <v>0</v>
      </c>
      <c r="AW37" s="52">
        <v>0</v>
      </c>
      <c r="AX37" s="52">
        <v>0</v>
      </c>
      <c r="AY37" s="52">
        <v>0</v>
      </c>
      <c r="AZ37" s="52">
        <v>0</v>
      </c>
      <c r="BA37" s="52">
        <v>0</v>
      </c>
      <c r="BB37" s="52">
        <v>2</v>
      </c>
      <c r="BC37" s="52">
        <v>0</v>
      </c>
      <c r="BD37" s="52">
        <v>0</v>
      </c>
      <c r="BE37" s="52">
        <v>0</v>
      </c>
      <c r="BF37" s="52">
        <v>1</v>
      </c>
      <c r="BG37" s="52">
        <v>1</v>
      </c>
      <c r="BH37" s="52">
        <v>0</v>
      </c>
      <c r="BI37" s="52">
        <v>1</v>
      </c>
      <c r="BJ37" s="52">
        <v>0</v>
      </c>
      <c r="BK37" s="52">
        <v>0</v>
      </c>
      <c r="BL37" s="52">
        <v>4</v>
      </c>
      <c r="BM37" s="52">
        <v>1</v>
      </c>
      <c r="BN37" s="52">
        <v>0</v>
      </c>
      <c r="BO37" s="52">
        <v>0</v>
      </c>
      <c r="BP37" s="52">
        <v>0</v>
      </c>
      <c r="BQ37" s="52">
        <v>0</v>
      </c>
      <c r="BR37" s="52">
        <v>0</v>
      </c>
      <c r="BS37" s="52">
        <v>1</v>
      </c>
      <c r="BT37" s="52">
        <v>2</v>
      </c>
      <c r="BU37" s="52">
        <v>0</v>
      </c>
      <c r="BV37" s="52">
        <v>0</v>
      </c>
    </row>
    <row r="38" spans="1:74" s="52" customFormat="1" x14ac:dyDescent="0.2">
      <c r="A38" s="52">
        <v>272124</v>
      </c>
      <c r="B38" s="52" t="s">
        <v>182</v>
      </c>
      <c r="C38" s="52" t="s">
        <v>468</v>
      </c>
      <c r="D38" s="52">
        <v>2</v>
      </c>
      <c r="E38" s="52">
        <v>1.5999360025599001</v>
      </c>
      <c r="F38" s="52">
        <v>18.837956159173</v>
      </c>
      <c r="G38" s="52">
        <v>0</v>
      </c>
      <c r="H38" s="52">
        <v>0</v>
      </c>
      <c r="I38" s="52">
        <v>1</v>
      </c>
      <c r="J38" s="52">
        <v>1</v>
      </c>
      <c r="K38" s="52">
        <v>0</v>
      </c>
      <c r="L38" s="52">
        <v>0</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1</v>
      </c>
      <c r="AR38" s="52">
        <v>0</v>
      </c>
      <c r="AS38" s="52">
        <v>0</v>
      </c>
      <c r="AT38" s="52">
        <v>0</v>
      </c>
      <c r="AU38" s="52">
        <v>1</v>
      </c>
      <c r="AV38" s="52">
        <v>0</v>
      </c>
      <c r="AW38" s="52">
        <v>0</v>
      </c>
      <c r="AX38" s="52">
        <v>0</v>
      </c>
      <c r="AY38" s="52">
        <v>0</v>
      </c>
      <c r="AZ38" s="52">
        <v>0</v>
      </c>
      <c r="BA38" s="52">
        <v>0</v>
      </c>
      <c r="BB38" s="52">
        <v>0</v>
      </c>
      <c r="BC38" s="52">
        <v>0</v>
      </c>
      <c r="BD38" s="52">
        <v>0</v>
      </c>
      <c r="BE38" s="52">
        <v>1</v>
      </c>
      <c r="BF38" s="52">
        <v>1</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272132</v>
      </c>
      <c r="B39" s="52" t="s">
        <v>183</v>
      </c>
      <c r="C39" s="52" t="s">
        <v>468</v>
      </c>
      <c r="D39" s="52">
        <v>1</v>
      </c>
      <c r="E39" s="52">
        <v>2.1125570390400501</v>
      </c>
      <c r="F39" s="52">
        <v>24.873655459665201</v>
      </c>
      <c r="G39" s="52">
        <v>0</v>
      </c>
      <c r="H39" s="52">
        <v>0</v>
      </c>
      <c r="I39" s="52">
        <v>0</v>
      </c>
      <c r="J39" s="52">
        <v>0</v>
      </c>
      <c r="K39" s="52">
        <v>1</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0</v>
      </c>
      <c r="AZ39" s="52">
        <v>0</v>
      </c>
      <c r="BA39" s="52">
        <v>0</v>
      </c>
      <c r="BB39" s="52">
        <v>1</v>
      </c>
      <c r="BC39" s="52">
        <v>0</v>
      </c>
      <c r="BD39" s="52">
        <v>0</v>
      </c>
      <c r="BE39" s="52">
        <v>0</v>
      </c>
      <c r="BF39" s="52">
        <v>1</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272141</v>
      </c>
      <c r="B40" s="52" t="s">
        <v>272</v>
      </c>
      <c r="C40" s="52" t="s">
        <v>468</v>
      </c>
      <c r="D40" s="52">
        <v>1</v>
      </c>
      <c r="E40" s="52">
        <v>1.9618999038669001</v>
      </c>
      <c r="F40" s="52">
        <v>23.099789190690998</v>
      </c>
      <c r="G40" s="52">
        <v>0</v>
      </c>
      <c r="H40" s="52">
        <v>1</v>
      </c>
      <c r="I40" s="52">
        <v>0</v>
      </c>
      <c r="J40" s="52">
        <v>0</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1</v>
      </c>
      <c r="AY40" s="52">
        <v>0</v>
      </c>
      <c r="AZ40" s="52">
        <v>0</v>
      </c>
      <c r="BA40" s="52">
        <v>0</v>
      </c>
      <c r="BB40" s="52">
        <v>0</v>
      </c>
      <c r="BC40" s="52">
        <v>0</v>
      </c>
      <c r="BD40" s="52">
        <v>0</v>
      </c>
      <c r="BE40" s="52">
        <v>0</v>
      </c>
      <c r="BF40" s="52">
        <v>0</v>
      </c>
      <c r="BG40" s="52">
        <v>1</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272159</v>
      </c>
      <c r="B41" s="52" t="s">
        <v>184</v>
      </c>
      <c r="C41" s="52" t="s">
        <v>468</v>
      </c>
      <c r="D41" s="52">
        <v>2</v>
      </c>
      <c r="E41" s="52">
        <v>1.82247291349632</v>
      </c>
      <c r="F41" s="52">
        <v>21.458148820198598</v>
      </c>
      <c r="G41" s="52">
        <v>0</v>
      </c>
      <c r="H41" s="52">
        <v>0</v>
      </c>
      <c r="I41" s="52">
        <v>0</v>
      </c>
      <c r="J41" s="52">
        <v>1</v>
      </c>
      <c r="K41" s="52">
        <v>1</v>
      </c>
      <c r="L41" s="52">
        <v>0</v>
      </c>
      <c r="M41" s="52">
        <v>0</v>
      </c>
      <c r="N41" s="52">
        <v>0</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1</v>
      </c>
      <c r="AV41" s="52">
        <v>0</v>
      </c>
      <c r="AW41" s="52">
        <v>0</v>
      </c>
      <c r="AX41" s="52">
        <v>0</v>
      </c>
      <c r="AY41" s="52">
        <v>0</v>
      </c>
      <c r="AZ41" s="52">
        <v>0</v>
      </c>
      <c r="BA41" s="52">
        <v>0</v>
      </c>
      <c r="BB41" s="52">
        <v>1</v>
      </c>
      <c r="BC41" s="52">
        <v>0</v>
      </c>
      <c r="BD41" s="52">
        <v>0</v>
      </c>
      <c r="BE41" s="52">
        <v>0</v>
      </c>
      <c r="BF41" s="52">
        <v>1</v>
      </c>
      <c r="BG41" s="52">
        <v>0</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272183</v>
      </c>
      <c r="B42" s="52" t="s">
        <v>187</v>
      </c>
      <c r="C42" s="52" t="s">
        <v>468</v>
      </c>
      <c r="D42" s="52">
        <v>1</v>
      </c>
      <c r="E42" s="52">
        <v>1.7508841965192401</v>
      </c>
      <c r="F42" s="52">
        <v>20.615249410629801</v>
      </c>
      <c r="G42" s="52">
        <v>0</v>
      </c>
      <c r="H42" s="52">
        <v>0</v>
      </c>
      <c r="I42" s="52">
        <v>0</v>
      </c>
      <c r="J42" s="52">
        <v>0</v>
      </c>
      <c r="K42" s="52">
        <v>1</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0</v>
      </c>
      <c r="AZ42" s="52">
        <v>0</v>
      </c>
      <c r="BA42" s="52">
        <v>0</v>
      </c>
      <c r="BB42" s="52">
        <v>1</v>
      </c>
      <c r="BC42" s="52">
        <v>0</v>
      </c>
      <c r="BD42" s="52">
        <v>0</v>
      </c>
      <c r="BE42" s="52">
        <v>1</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272191</v>
      </c>
      <c r="B43" s="52" t="s">
        <v>278</v>
      </c>
      <c r="C43" s="52" t="s">
        <v>468</v>
      </c>
      <c r="D43" s="52">
        <v>2</v>
      </c>
      <c r="E43" s="52">
        <v>2.2539782716494599</v>
      </c>
      <c r="F43" s="52">
        <v>26.538776424259801</v>
      </c>
      <c r="G43" s="52">
        <v>0</v>
      </c>
      <c r="H43" s="52">
        <v>1</v>
      </c>
      <c r="I43" s="52">
        <v>0</v>
      </c>
      <c r="J43" s="52">
        <v>0</v>
      </c>
      <c r="K43" s="52">
        <v>0</v>
      </c>
      <c r="L43" s="52">
        <v>0</v>
      </c>
      <c r="M43" s="52">
        <v>0</v>
      </c>
      <c r="N43" s="52">
        <v>1</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1</v>
      </c>
      <c r="AQ43" s="52">
        <v>0</v>
      </c>
      <c r="AR43" s="52">
        <v>0</v>
      </c>
      <c r="AS43" s="52">
        <v>0</v>
      </c>
      <c r="AT43" s="52">
        <v>0</v>
      </c>
      <c r="AU43" s="52">
        <v>0</v>
      </c>
      <c r="AV43" s="52">
        <v>0</v>
      </c>
      <c r="AW43" s="52">
        <v>0</v>
      </c>
      <c r="AX43" s="52">
        <v>0</v>
      </c>
      <c r="AY43" s="52">
        <v>0</v>
      </c>
      <c r="AZ43" s="52">
        <v>0</v>
      </c>
      <c r="BA43" s="52">
        <v>0</v>
      </c>
      <c r="BB43" s="52">
        <v>1</v>
      </c>
      <c r="BC43" s="52">
        <v>0</v>
      </c>
      <c r="BD43" s="52">
        <v>1</v>
      </c>
      <c r="BE43" s="52">
        <v>0</v>
      </c>
      <c r="BF43" s="52">
        <v>0</v>
      </c>
      <c r="BG43" s="52">
        <v>0</v>
      </c>
      <c r="BH43" s="52">
        <v>1</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272205</v>
      </c>
      <c r="B44" s="52" t="s">
        <v>188</v>
      </c>
      <c r="C44" s="52" t="s">
        <v>468</v>
      </c>
      <c r="D44" s="52">
        <v>1</v>
      </c>
      <c r="E44" s="52">
        <v>1.5015015015015001</v>
      </c>
      <c r="F44" s="52">
        <v>17.678969291872502</v>
      </c>
      <c r="G44" s="52">
        <v>0</v>
      </c>
      <c r="H44" s="52">
        <v>0</v>
      </c>
      <c r="I44" s="52">
        <v>0</v>
      </c>
      <c r="J44" s="52">
        <v>1</v>
      </c>
      <c r="K44" s="52">
        <v>0</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0</v>
      </c>
      <c r="AZ44" s="52">
        <v>0</v>
      </c>
      <c r="BA44" s="52">
        <v>0</v>
      </c>
      <c r="BB44" s="52">
        <v>1</v>
      </c>
      <c r="BC44" s="52">
        <v>0</v>
      </c>
      <c r="BD44" s="52">
        <v>0</v>
      </c>
      <c r="BE44" s="52">
        <v>0</v>
      </c>
      <c r="BF44" s="52">
        <v>0</v>
      </c>
      <c r="BG44" s="52">
        <v>1</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272221</v>
      </c>
      <c r="B45" s="52" t="s">
        <v>189</v>
      </c>
      <c r="C45" s="52" t="s">
        <v>468</v>
      </c>
      <c r="D45" s="52">
        <v>1</v>
      </c>
      <c r="E45" s="52">
        <v>1.93094925465359</v>
      </c>
      <c r="F45" s="52">
        <v>22.735370256405101</v>
      </c>
      <c r="G45" s="52">
        <v>0</v>
      </c>
      <c r="H45" s="52">
        <v>0</v>
      </c>
      <c r="I45" s="52">
        <v>0</v>
      </c>
      <c r="J45" s="52">
        <v>1</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1</v>
      </c>
      <c r="AU45" s="52">
        <v>0</v>
      </c>
      <c r="AV45" s="52">
        <v>0</v>
      </c>
      <c r="AW45" s="52">
        <v>0</v>
      </c>
      <c r="AX45" s="52">
        <v>0</v>
      </c>
      <c r="AY45" s="52">
        <v>0</v>
      </c>
      <c r="AZ45" s="52">
        <v>0</v>
      </c>
      <c r="BA45" s="52">
        <v>0</v>
      </c>
      <c r="BB45" s="52">
        <v>0</v>
      </c>
      <c r="BC45" s="52">
        <v>0</v>
      </c>
      <c r="BD45" s="52">
        <v>0</v>
      </c>
      <c r="BE45" s="52">
        <v>1</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272230</v>
      </c>
      <c r="B46" s="52" t="s">
        <v>171</v>
      </c>
      <c r="C46" s="52" t="s">
        <v>468</v>
      </c>
      <c r="D46" s="52">
        <v>3</v>
      </c>
      <c r="E46" s="52">
        <v>5.1693834648654198</v>
      </c>
      <c r="F46" s="52">
        <v>60.865321441157398</v>
      </c>
      <c r="G46" s="52">
        <v>0</v>
      </c>
      <c r="H46" s="52">
        <v>0</v>
      </c>
      <c r="I46" s="52">
        <v>1</v>
      </c>
      <c r="J46" s="52">
        <v>0</v>
      </c>
      <c r="K46" s="52">
        <v>0</v>
      </c>
      <c r="L46" s="52">
        <v>0</v>
      </c>
      <c r="M46" s="52">
        <v>0</v>
      </c>
      <c r="N46" s="52">
        <v>2</v>
      </c>
      <c r="O46" s="52">
        <v>0</v>
      </c>
      <c r="P46" s="52">
        <v>1</v>
      </c>
      <c r="Q46" s="52">
        <v>2</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1</v>
      </c>
      <c r="AR46" s="52">
        <v>0</v>
      </c>
      <c r="AS46" s="52">
        <v>0</v>
      </c>
      <c r="AT46" s="52">
        <v>0</v>
      </c>
      <c r="AU46" s="52">
        <v>0</v>
      </c>
      <c r="AV46" s="52">
        <v>1</v>
      </c>
      <c r="AW46" s="52">
        <v>0</v>
      </c>
      <c r="AX46" s="52">
        <v>0</v>
      </c>
      <c r="AY46" s="52">
        <v>0</v>
      </c>
      <c r="AZ46" s="52">
        <v>0</v>
      </c>
      <c r="BA46" s="52">
        <v>0</v>
      </c>
      <c r="BB46" s="52">
        <v>1</v>
      </c>
      <c r="BC46" s="52">
        <v>0</v>
      </c>
      <c r="BD46" s="52">
        <v>0</v>
      </c>
      <c r="BE46" s="52">
        <v>1</v>
      </c>
      <c r="BF46" s="52">
        <v>0</v>
      </c>
      <c r="BG46" s="52">
        <v>0</v>
      </c>
      <c r="BH46" s="52">
        <v>1</v>
      </c>
      <c r="BI46" s="52">
        <v>1</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272248</v>
      </c>
      <c r="B47" s="52" t="s">
        <v>190</v>
      </c>
      <c r="C47" s="52" t="s">
        <v>468</v>
      </c>
      <c r="D47" s="52">
        <v>1</v>
      </c>
      <c r="E47" s="52">
        <v>2.3418106880239802</v>
      </c>
      <c r="F47" s="52">
        <v>27.572932294475901</v>
      </c>
      <c r="G47" s="52">
        <v>0</v>
      </c>
      <c r="H47" s="52">
        <v>0</v>
      </c>
      <c r="I47" s="52">
        <v>0</v>
      </c>
      <c r="J47" s="52">
        <v>0</v>
      </c>
      <c r="K47" s="52">
        <v>0</v>
      </c>
      <c r="L47" s="52">
        <v>0</v>
      </c>
      <c r="M47" s="52">
        <v>0</v>
      </c>
      <c r="N47" s="52">
        <v>1</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1</v>
      </c>
      <c r="AX47" s="52">
        <v>0</v>
      </c>
      <c r="AY47" s="52">
        <v>0</v>
      </c>
      <c r="AZ47" s="52">
        <v>0</v>
      </c>
      <c r="BA47" s="52">
        <v>0</v>
      </c>
      <c r="BB47" s="52">
        <v>0</v>
      </c>
      <c r="BC47" s="52">
        <v>0</v>
      </c>
      <c r="BD47" s="52">
        <v>0</v>
      </c>
      <c r="BE47" s="52">
        <v>0</v>
      </c>
      <c r="BF47" s="52">
        <v>0</v>
      </c>
      <c r="BG47" s="52">
        <v>0</v>
      </c>
      <c r="BH47" s="52">
        <v>0</v>
      </c>
      <c r="BI47" s="52">
        <v>1</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272256</v>
      </c>
      <c r="B48" s="52" t="s">
        <v>191</v>
      </c>
      <c r="C48" s="52" t="s">
        <v>468</v>
      </c>
      <c r="D48" s="52">
        <v>1</v>
      </c>
      <c r="E48" s="52">
        <v>3.6852773171181101</v>
      </c>
      <c r="F48" s="52">
        <v>43.391168411229401</v>
      </c>
      <c r="G48" s="52">
        <v>0</v>
      </c>
      <c r="H48" s="52">
        <v>1</v>
      </c>
      <c r="I48" s="52">
        <v>0</v>
      </c>
      <c r="J48" s="52">
        <v>0</v>
      </c>
      <c r="K48" s="52">
        <v>0</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0</v>
      </c>
      <c r="AZ48" s="52">
        <v>0</v>
      </c>
      <c r="BA48" s="52">
        <v>0</v>
      </c>
      <c r="BB48" s="52">
        <v>1</v>
      </c>
      <c r="BC48" s="52">
        <v>0</v>
      </c>
      <c r="BD48" s="52">
        <v>0</v>
      </c>
      <c r="BE48" s="52">
        <v>0</v>
      </c>
      <c r="BF48" s="52">
        <v>0</v>
      </c>
      <c r="BG48" s="52">
        <v>0</v>
      </c>
      <c r="BH48" s="52">
        <v>0</v>
      </c>
      <c r="BI48" s="52">
        <v>0</v>
      </c>
      <c r="BJ48" s="52">
        <v>1</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272264</v>
      </c>
      <c r="B49" s="52" t="s">
        <v>192</v>
      </c>
      <c r="C49" s="52" t="s">
        <v>468</v>
      </c>
      <c r="D49" s="52">
        <v>1</v>
      </c>
      <c r="E49" s="52">
        <v>3.3176298852100099</v>
      </c>
      <c r="F49" s="52">
        <v>39.062416390375901</v>
      </c>
      <c r="G49" s="52">
        <v>0</v>
      </c>
      <c r="H49" s="52">
        <v>0</v>
      </c>
      <c r="I49" s="52">
        <v>0</v>
      </c>
      <c r="J49" s="52">
        <v>0</v>
      </c>
      <c r="K49" s="52">
        <v>1</v>
      </c>
      <c r="L49" s="52">
        <v>0</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0</v>
      </c>
      <c r="BB49" s="52">
        <v>1</v>
      </c>
      <c r="BC49" s="52">
        <v>0</v>
      </c>
      <c r="BD49" s="52">
        <v>0</v>
      </c>
      <c r="BE49" s="52">
        <v>0</v>
      </c>
      <c r="BF49" s="52">
        <v>1</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272272</v>
      </c>
      <c r="B50" s="52" t="s">
        <v>193</v>
      </c>
      <c r="C50" s="52" t="s">
        <v>468</v>
      </c>
      <c r="D50" s="52">
        <v>3</v>
      </c>
      <c r="E50" s="52">
        <v>1.28530298875788</v>
      </c>
      <c r="F50" s="52">
        <v>15.133406157955701</v>
      </c>
      <c r="G50" s="52">
        <v>0</v>
      </c>
      <c r="H50" s="52">
        <v>0</v>
      </c>
      <c r="I50" s="52">
        <v>1</v>
      </c>
      <c r="J50" s="52">
        <v>2</v>
      </c>
      <c r="K50" s="52">
        <v>0</v>
      </c>
      <c r="L50" s="52">
        <v>0</v>
      </c>
      <c r="M50" s="52">
        <v>0</v>
      </c>
      <c r="N50" s="52">
        <v>0</v>
      </c>
      <c r="O50" s="52">
        <v>0</v>
      </c>
      <c r="P50" s="52">
        <v>2</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1</v>
      </c>
      <c r="AR50" s="52">
        <v>0</v>
      </c>
      <c r="AS50" s="52">
        <v>0</v>
      </c>
      <c r="AT50" s="52">
        <v>0</v>
      </c>
      <c r="AU50" s="52">
        <v>0</v>
      </c>
      <c r="AV50" s="52">
        <v>0</v>
      </c>
      <c r="AW50" s="52">
        <v>2</v>
      </c>
      <c r="AX50" s="52">
        <v>0</v>
      </c>
      <c r="AY50" s="52">
        <v>0</v>
      </c>
      <c r="AZ50" s="52">
        <v>0</v>
      </c>
      <c r="BA50" s="52">
        <v>0</v>
      </c>
      <c r="BB50" s="52">
        <v>0</v>
      </c>
      <c r="BC50" s="52">
        <v>1</v>
      </c>
      <c r="BD50" s="52">
        <v>0</v>
      </c>
      <c r="BE50" s="52">
        <v>0</v>
      </c>
      <c r="BF50" s="52">
        <v>1</v>
      </c>
      <c r="BG50" s="52">
        <v>0</v>
      </c>
      <c r="BH50" s="52">
        <v>1</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272302</v>
      </c>
      <c r="B51" s="52" t="s">
        <v>196</v>
      </c>
      <c r="C51" s="52" t="s">
        <v>468</v>
      </c>
      <c r="D51" s="52">
        <v>2</v>
      </c>
      <c r="E51" s="52">
        <v>5.3731664069636196</v>
      </c>
      <c r="F51" s="52">
        <v>63.264701243281401</v>
      </c>
      <c r="G51" s="52">
        <v>0</v>
      </c>
      <c r="H51" s="52">
        <v>0</v>
      </c>
      <c r="I51" s="52">
        <v>1</v>
      </c>
      <c r="J51" s="52">
        <v>1</v>
      </c>
      <c r="K51" s="52">
        <v>0</v>
      </c>
      <c r="L51" s="52">
        <v>0</v>
      </c>
      <c r="M51" s="52">
        <v>0</v>
      </c>
      <c r="N51" s="52">
        <v>0</v>
      </c>
      <c r="O51" s="52">
        <v>0</v>
      </c>
      <c r="P51" s="52">
        <v>1</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1</v>
      </c>
      <c r="AY51" s="52">
        <v>1</v>
      </c>
      <c r="AZ51" s="52">
        <v>0</v>
      </c>
      <c r="BA51" s="52">
        <v>0</v>
      </c>
      <c r="BB51" s="52">
        <v>0</v>
      </c>
      <c r="BC51" s="52">
        <v>0</v>
      </c>
      <c r="BD51" s="52">
        <v>0</v>
      </c>
      <c r="BE51" s="52">
        <v>1</v>
      </c>
      <c r="BF51" s="52">
        <v>1</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x14ac:dyDescent="0.2">
      <c r="A52">
        <v>272311</v>
      </c>
      <c r="B52" t="s">
        <v>197</v>
      </c>
      <c r="C52" t="s">
        <v>468</v>
      </c>
      <c r="D52">
        <v>3</v>
      </c>
      <c r="E52">
        <v>10.9473069624872</v>
      </c>
      <c r="F52">
        <v>128.89571100993001</v>
      </c>
      <c r="G52">
        <v>0</v>
      </c>
      <c r="H52">
        <v>0</v>
      </c>
      <c r="I52">
        <v>0</v>
      </c>
      <c r="J52">
        <v>1</v>
      </c>
      <c r="K52">
        <v>1</v>
      </c>
      <c r="L52">
        <v>0</v>
      </c>
      <c r="M52">
        <v>0</v>
      </c>
      <c r="N52">
        <v>1</v>
      </c>
      <c r="O52">
        <v>0</v>
      </c>
      <c r="P52">
        <v>1</v>
      </c>
      <c r="Q52">
        <v>2</v>
      </c>
      <c r="R52">
        <v>0</v>
      </c>
      <c r="S52">
        <v>1</v>
      </c>
      <c r="T52">
        <v>2</v>
      </c>
      <c r="U52">
        <v>0</v>
      </c>
      <c r="V52">
        <v>2</v>
      </c>
      <c r="W52">
        <v>0</v>
      </c>
      <c r="X52">
        <v>0</v>
      </c>
      <c r="Y52">
        <v>1</v>
      </c>
      <c r="Z52">
        <v>1</v>
      </c>
      <c r="AA52">
        <v>0</v>
      </c>
      <c r="AB52">
        <v>1</v>
      </c>
      <c r="AC52">
        <v>0</v>
      </c>
      <c r="AD52">
        <v>0</v>
      </c>
      <c r="AE52">
        <v>0</v>
      </c>
      <c r="AF52">
        <v>0</v>
      </c>
      <c r="AG52">
        <v>2</v>
      </c>
      <c r="AH52">
        <v>0</v>
      </c>
      <c r="AI52">
        <v>3</v>
      </c>
      <c r="AJ52">
        <v>0</v>
      </c>
      <c r="AK52">
        <v>0</v>
      </c>
      <c r="AL52">
        <v>0</v>
      </c>
      <c r="AM52">
        <v>0</v>
      </c>
      <c r="AN52">
        <v>0</v>
      </c>
      <c r="AO52">
        <v>0</v>
      </c>
      <c r="AP52">
        <v>0</v>
      </c>
      <c r="AQ52">
        <v>2</v>
      </c>
      <c r="AR52">
        <v>0</v>
      </c>
      <c r="AS52">
        <v>0</v>
      </c>
      <c r="AT52">
        <v>0</v>
      </c>
      <c r="AU52">
        <v>0</v>
      </c>
      <c r="AV52">
        <v>0</v>
      </c>
      <c r="AW52">
        <v>0</v>
      </c>
      <c r="AX52">
        <v>1</v>
      </c>
      <c r="AY52">
        <v>0</v>
      </c>
      <c r="AZ52">
        <v>0</v>
      </c>
      <c r="BA52">
        <v>0</v>
      </c>
      <c r="BB52">
        <v>0</v>
      </c>
      <c r="BC52">
        <v>0</v>
      </c>
      <c r="BD52">
        <v>1</v>
      </c>
      <c r="BE52">
        <v>0</v>
      </c>
      <c r="BF52">
        <v>0</v>
      </c>
      <c r="BG52">
        <v>0</v>
      </c>
      <c r="BH52">
        <v>1</v>
      </c>
      <c r="BI52">
        <v>1</v>
      </c>
      <c r="BJ52">
        <v>0</v>
      </c>
      <c r="BK52">
        <v>0</v>
      </c>
      <c r="BL52">
        <v>4</v>
      </c>
      <c r="BM52">
        <v>3</v>
      </c>
      <c r="BN52">
        <v>0</v>
      </c>
      <c r="BO52">
        <v>0</v>
      </c>
      <c r="BP52">
        <v>0</v>
      </c>
      <c r="BQ52">
        <v>0</v>
      </c>
      <c r="BR52">
        <v>0</v>
      </c>
      <c r="BS52">
        <v>1</v>
      </c>
      <c r="BT52">
        <v>2</v>
      </c>
      <c r="BU52">
        <v>0</v>
      </c>
      <c r="BV52">
        <v>0</v>
      </c>
    </row>
    <row r="53" spans="1:74" x14ac:dyDescent="0.2">
      <c r="A53">
        <v>273619</v>
      </c>
      <c r="B53" t="s">
        <v>638</v>
      </c>
      <c r="C53" t="s">
        <v>468</v>
      </c>
      <c r="D53">
        <v>1</v>
      </c>
      <c r="E53">
        <v>4.8014596437316897</v>
      </c>
      <c r="F53">
        <v>56.533315160066699</v>
      </c>
      <c r="G53">
        <v>0</v>
      </c>
      <c r="H53">
        <v>0</v>
      </c>
      <c r="I53">
        <v>0</v>
      </c>
      <c r="J53">
        <v>0</v>
      </c>
      <c r="K53">
        <v>0</v>
      </c>
      <c r="L53">
        <v>0</v>
      </c>
      <c r="M53">
        <v>0</v>
      </c>
      <c r="N53">
        <v>1</v>
      </c>
      <c r="O53">
        <v>0</v>
      </c>
      <c r="P53">
        <v>0</v>
      </c>
      <c r="Q53">
        <v>1</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v>0</v>
      </c>
      <c r="AQ53">
        <v>1</v>
      </c>
      <c r="AR53">
        <v>0</v>
      </c>
      <c r="AS53">
        <v>0</v>
      </c>
      <c r="AT53">
        <v>0</v>
      </c>
      <c r="AU53">
        <v>0</v>
      </c>
      <c r="AV53">
        <v>0</v>
      </c>
      <c r="AW53">
        <v>0</v>
      </c>
      <c r="AX53">
        <v>0</v>
      </c>
      <c r="AY53">
        <v>0</v>
      </c>
      <c r="AZ53">
        <v>0</v>
      </c>
      <c r="BA53">
        <v>0</v>
      </c>
      <c r="BB53">
        <v>0</v>
      </c>
      <c r="BC53">
        <v>0</v>
      </c>
      <c r="BD53">
        <v>0</v>
      </c>
      <c r="BE53">
        <v>0</v>
      </c>
      <c r="BF53">
        <v>1</v>
      </c>
      <c r="BG53">
        <v>0</v>
      </c>
      <c r="BH53">
        <v>0</v>
      </c>
      <c r="BI53">
        <v>0</v>
      </c>
      <c r="BJ53">
        <v>0</v>
      </c>
      <c r="BK53" t="s">
        <v>170</v>
      </c>
      <c r="BL53" t="s">
        <v>170</v>
      </c>
      <c r="BM53" t="s">
        <v>170</v>
      </c>
      <c r="BN53" t="s">
        <v>170</v>
      </c>
      <c r="BO53" t="s">
        <v>170</v>
      </c>
      <c r="BP53" t="s">
        <v>170</v>
      </c>
      <c r="BQ53" t="s">
        <v>170</v>
      </c>
      <c r="BR53" t="s">
        <v>170</v>
      </c>
      <c r="BS53" t="s">
        <v>170</v>
      </c>
      <c r="BT53" t="s">
        <v>170</v>
      </c>
      <c r="BU53" t="s">
        <v>170</v>
      </c>
      <c r="BV53">
        <v>0</v>
      </c>
    </row>
    <row r="85" spans="1:75" x14ac:dyDescent="0.2">
      <c r="B85" s="52">
        <v>271004</v>
      </c>
      <c r="C85" t="s">
        <v>397</v>
      </c>
      <c r="D85">
        <f>IFERROR(VLOOKUP($B85,$A$8:$BW$70,D$88,FALSE),0)</f>
        <v>27</v>
      </c>
      <c r="E85">
        <f t="shared" ref="E85:BP85" si="0">IFERROR(VLOOKUP($B85,$A$8:$BW$70,E88,FALSE),0)</f>
        <v>2.03414194242474</v>
      </c>
      <c r="F85">
        <f t="shared" si="0"/>
        <v>23.950380935001</v>
      </c>
      <c r="G85">
        <f t="shared" si="0"/>
        <v>1</v>
      </c>
      <c r="H85">
        <f t="shared" si="0"/>
        <v>2</v>
      </c>
      <c r="I85">
        <f t="shared" si="0"/>
        <v>7</v>
      </c>
      <c r="J85">
        <f t="shared" si="0"/>
        <v>4</v>
      </c>
      <c r="K85">
        <f t="shared" si="0"/>
        <v>3</v>
      </c>
      <c r="L85">
        <f t="shared" si="0"/>
        <v>3</v>
      </c>
      <c r="M85">
        <f t="shared" si="0"/>
        <v>4</v>
      </c>
      <c r="N85">
        <f t="shared" si="0"/>
        <v>3</v>
      </c>
      <c r="O85">
        <f t="shared" si="0"/>
        <v>0</v>
      </c>
      <c r="P85">
        <f t="shared" si="0"/>
        <v>13</v>
      </c>
      <c r="Q85">
        <f t="shared" si="0"/>
        <v>14</v>
      </c>
      <c r="R85">
        <f t="shared" si="0"/>
        <v>0</v>
      </c>
      <c r="S85">
        <f t="shared" si="0"/>
        <v>15</v>
      </c>
      <c r="T85">
        <f t="shared" si="0"/>
        <v>12</v>
      </c>
      <c r="U85">
        <f t="shared" si="0"/>
        <v>0</v>
      </c>
      <c r="V85">
        <f t="shared" si="0"/>
        <v>12</v>
      </c>
      <c r="W85">
        <f t="shared" si="0"/>
        <v>0</v>
      </c>
      <c r="X85">
        <f t="shared" si="0"/>
        <v>1</v>
      </c>
      <c r="Y85">
        <f t="shared" si="0"/>
        <v>9</v>
      </c>
      <c r="Z85">
        <f t="shared" si="0"/>
        <v>2</v>
      </c>
      <c r="AA85">
        <f t="shared" si="0"/>
        <v>0</v>
      </c>
      <c r="AB85">
        <f t="shared" si="0"/>
        <v>22</v>
      </c>
      <c r="AC85">
        <f t="shared" si="0"/>
        <v>2</v>
      </c>
      <c r="AD85">
        <f t="shared" si="0"/>
        <v>0</v>
      </c>
      <c r="AE85">
        <f t="shared" si="0"/>
        <v>0</v>
      </c>
      <c r="AF85">
        <f t="shared" si="0"/>
        <v>1</v>
      </c>
      <c r="AG85">
        <f t="shared" si="0"/>
        <v>2</v>
      </c>
      <c r="AH85">
        <f t="shared" si="0"/>
        <v>0</v>
      </c>
      <c r="AI85">
        <f t="shared" si="0"/>
        <v>19</v>
      </c>
      <c r="AJ85">
        <f t="shared" si="0"/>
        <v>1</v>
      </c>
      <c r="AK85">
        <f t="shared" si="0"/>
        <v>0</v>
      </c>
      <c r="AL85">
        <f t="shared" si="0"/>
        <v>6</v>
      </c>
      <c r="AM85">
        <f t="shared" si="0"/>
        <v>0</v>
      </c>
      <c r="AN85">
        <f t="shared" si="0"/>
        <v>1</v>
      </c>
      <c r="AO85">
        <f t="shared" si="0"/>
        <v>0</v>
      </c>
      <c r="AP85">
        <f t="shared" si="0"/>
        <v>1</v>
      </c>
      <c r="AQ85">
        <f t="shared" si="0"/>
        <v>0</v>
      </c>
      <c r="AR85">
        <f t="shared" si="0"/>
        <v>2</v>
      </c>
      <c r="AS85">
        <f t="shared" si="0"/>
        <v>2</v>
      </c>
      <c r="AT85">
        <f t="shared" si="0"/>
        <v>2</v>
      </c>
      <c r="AU85">
        <f t="shared" si="0"/>
        <v>3</v>
      </c>
      <c r="AV85">
        <f t="shared" si="0"/>
        <v>3</v>
      </c>
      <c r="AW85">
        <f t="shared" si="0"/>
        <v>0</v>
      </c>
      <c r="AX85">
        <f t="shared" si="0"/>
        <v>2</v>
      </c>
      <c r="AY85">
        <f t="shared" si="0"/>
        <v>2</v>
      </c>
      <c r="AZ85">
        <f t="shared" si="0"/>
        <v>1</v>
      </c>
      <c r="BA85">
        <f t="shared" si="0"/>
        <v>1</v>
      </c>
      <c r="BB85">
        <f t="shared" si="0"/>
        <v>8</v>
      </c>
      <c r="BC85">
        <f t="shared" si="0"/>
        <v>3</v>
      </c>
      <c r="BD85">
        <f t="shared" si="0"/>
        <v>7</v>
      </c>
      <c r="BE85">
        <f t="shared" si="0"/>
        <v>3</v>
      </c>
      <c r="BF85">
        <f t="shared" si="0"/>
        <v>3</v>
      </c>
      <c r="BG85">
        <f t="shared" si="0"/>
        <v>5</v>
      </c>
      <c r="BH85">
        <f t="shared" si="0"/>
        <v>4</v>
      </c>
      <c r="BI85">
        <f t="shared" si="0"/>
        <v>2</v>
      </c>
      <c r="BJ85">
        <f t="shared" si="0"/>
        <v>0</v>
      </c>
      <c r="BK85">
        <f t="shared" si="0"/>
        <v>4</v>
      </c>
      <c r="BL85">
        <f t="shared" si="0"/>
        <v>19</v>
      </c>
      <c r="BM85">
        <f t="shared" si="0"/>
        <v>11</v>
      </c>
      <c r="BN85">
        <f t="shared" si="0"/>
        <v>4</v>
      </c>
      <c r="BO85">
        <f t="shared" si="0"/>
        <v>1</v>
      </c>
      <c r="BP85">
        <f t="shared" si="0"/>
        <v>0</v>
      </c>
      <c r="BQ85">
        <f t="shared" ref="BQ85:BW85" si="1">IFERROR(VLOOKUP($B85,$A$8:$BW$70,BQ88,FALSE),0)</f>
        <v>5</v>
      </c>
      <c r="BR85">
        <f t="shared" si="1"/>
        <v>0</v>
      </c>
      <c r="BS85">
        <f t="shared" si="1"/>
        <v>5</v>
      </c>
      <c r="BT85">
        <f t="shared" si="1"/>
        <v>22</v>
      </c>
      <c r="BU85">
        <f t="shared" si="1"/>
        <v>0</v>
      </c>
      <c r="BV85">
        <f t="shared" si="1"/>
        <v>0</v>
      </c>
      <c r="BW85">
        <f t="shared" si="1"/>
        <v>0</v>
      </c>
    </row>
    <row r="86" spans="1:75" x14ac:dyDescent="0.2">
      <c r="B86" s="52">
        <v>271403</v>
      </c>
      <c r="C86" t="s">
        <v>398</v>
      </c>
      <c r="D86">
        <f>IFERROR(VLOOKUP($B86,$A$8:$BW$70,D$88,FALSE),0)</f>
        <v>5</v>
      </c>
      <c r="E86">
        <f t="shared" ref="E86:BP86" si="2">IFERROR(VLOOKUP($B86,$A$8:$BW$70,E$88,FALSE),0)</f>
        <v>1.27100333002872</v>
      </c>
      <c r="F86">
        <f t="shared" si="2"/>
        <v>14.9650392084027</v>
      </c>
      <c r="G86">
        <f t="shared" si="2"/>
        <v>0</v>
      </c>
      <c r="H86">
        <f t="shared" si="2"/>
        <v>0</v>
      </c>
      <c r="I86">
        <f t="shared" si="2"/>
        <v>0</v>
      </c>
      <c r="J86">
        <f t="shared" si="2"/>
        <v>0</v>
      </c>
      <c r="K86">
        <f t="shared" si="2"/>
        <v>2</v>
      </c>
      <c r="L86">
        <f t="shared" si="2"/>
        <v>0</v>
      </c>
      <c r="M86">
        <f t="shared" si="2"/>
        <v>2</v>
      </c>
      <c r="N86">
        <f t="shared" si="2"/>
        <v>1</v>
      </c>
      <c r="O86">
        <f t="shared" si="2"/>
        <v>0</v>
      </c>
      <c r="P86">
        <f t="shared" si="2"/>
        <v>1</v>
      </c>
      <c r="Q86">
        <f t="shared" si="2"/>
        <v>4</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1</v>
      </c>
      <c r="AR86">
        <f t="shared" si="2"/>
        <v>0</v>
      </c>
      <c r="AS86">
        <f t="shared" si="2"/>
        <v>1</v>
      </c>
      <c r="AT86">
        <f t="shared" si="2"/>
        <v>0</v>
      </c>
      <c r="AU86">
        <f t="shared" si="2"/>
        <v>0</v>
      </c>
      <c r="AV86">
        <f t="shared" si="2"/>
        <v>0</v>
      </c>
      <c r="AW86">
        <f t="shared" si="2"/>
        <v>1</v>
      </c>
      <c r="AX86">
        <f t="shared" si="2"/>
        <v>1</v>
      </c>
      <c r="AY86">
        <f t="shared" si="2"/>
        <v>0</v>
      </c>
      <c r="AZ86">
        <f t="shared" si="2"/>
        <v>0</v>
      </c>
      <c r="BA86">
        <f t="shared" si="2"/>
        <v>1</v>
      </c>
      <c r="BB86">
        <f t="shared" si="2"/>
        <v>0</v>
      </c>
      <c r="BC86">
        <f t="shared" si="2"/>
        <v>0</v>
      </c>
      <c r="BD86">
        <f t="shared" si="2"/>
        <v>0</v>
      </c>
      <c r="BE86">
        <f t="shared" si="2"/>
        <v>1</v>
      </c>
      <c r="BF86">
        <f t="shared" si="2"/>
        <v>2</v>
      </c>
      <c r="BG86">
        <f t="shared" si="2"/>
        <v>1</v>
      </c>
      <c r="BH86">
        <f t="shared" si="2"/>
        <v>1</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399</v>
      </c>
      <c r="D87">
        <f>SUM(D8:D83)</f>
        <v>113</v>
      </c>
      <c r="G87">
        <f t="shared" ref="G87:BR87" si="4">SUM(G8:G83)</f>
        <v>2</v>
      </c>
      <c r="H87">
        <f t="shared" si="4"/>
        <v>8</v>
      </c>
      <c r="I87">
        <f t="shared" si="4"/>
        <v>19</v>
      </c>
      <c r="J87">
        <f t="shared" si="4"/>
        <v>19</v>
      </c>
      <c r="K87">
        <f t="shared" si="4"/>
        <v>24</v>
      </c>
      <c r="L87">
        <f t="shared" si="4"/>
        <v>8</v>
      </c>
      <c r="M87">
        <f t="shared" si="4"/>
        <v>17</v>
      </c>
      <c r="N87">
        <f t="shared" si="4"/>
        <v>16</v>
      </c>
      <c r="O87">
        <f t="shared" si="4"/>
        <v>0</v>
      </c>
      <c r="P87">
        <f t="shared" si="4"/>
        <v>53</v>
      </c>
      <c r="Q87">
        <f t="shared" si="4"/>
        <v>60</v>
      </c>
      <c r="R87">
        <f t="shared" si="4"/>
        <v>0</v>
      </c>
      <c r="S87">
        <f t="shared" si="4"/>
        <v>17</v>
      </c>
      <c r="T87">
        <f t="shared" si="4"/>
        <v>15</v>
      </c>
      <c r="U87">
        <f t="shared" si="4"/>
        <v>0</v>
      </c>
      <c r="V87">
        <f t="shared" si="4"/>
        <v>15</v>
      </c>
      <c r="W87">
        <f t="shared" si="4"/>
        <v>0</v>
      </c>
      <c r="X87">
        <f t="shared" si="4"/>
        <v>1</v>
      </c>
      <c r="Y87">
        <f t="shared" si="4"/>
        <v>11</v>
      </c>
      <c r="Z87">
        <f t="shared" si="4"/>
        <v>3</v>
      </c>
      <c r="AA87">
        <f t="shared" si="4"/>
        <v>1</v>
      </c>
      <c r="AB87">
        <f t="shared" si="4"/>
        <v>25</v>
      </c>
      <c r="AC87">
        <f t="shared" si="4"/>
        <v>2</v>
      </c>
      <c r="AD87">
        <f t="shared" si="4"/>
        <v>0</v>
      </c>
      <c r="AE87">
        <f t="shared" si="4"/>
        <v>0</v>
      </c>
      <c r="AF87">
        <f t="shared" si="4"/>
        <v>1</v>
      </c>
      <c r="AG87">
        <f t="shared" si="4"/>
        <v>5</v>
      </c>
      <c r="AH87">
        <f t="shared" si="4"/>
        <v>0</v>
      </c>
      <c r="AI87">
        <f t="shared" si="4"/>
        <v>24</v>
      </c>
      <c r="AJ87">
        <f t="shared" si="4"/>
        <v>1</v>
      </c>
      <c r="AK87">
        <f t="shared" si="4"/>
        <v>1</v>
      </c>
      <c r="AL87">
        <f t="shared" si="4"/>
        <v>6</v>
      </c>
      <c r="AM87">
        <f t="shared" si="4"/>
        <v>0</v>
      </c>
      <c r="AN87">
        <f t="shared" si="4"/>
        <v>1</v>
      </c>
      <c r="AO87">
        <f t="shared" si="4"/>
        <v>0</v>
      </c>
      <c r="AP87">
        <f t="shared" si="4"/>
        <v>5</v>
      </c>
      <c r="AQ87">
        <f t="shared" si="4"/>
        <v>10</v>
      </c>
      <c r="AR87">
        <f t="shared" si="4"/>
        <v>7</v>
      </c>
      <c r="AS87">
        <f t="shared" si="4"/>
        <v>7</v>
      </c>
      <c r="AT87">
        <f t="shared" si="4"/>
        <v>5</v>
      </c>
      <c r="AU87">
        <f t="shared" si="4"/>
        <v>11</v>
      </c>
      <c r="AV87">
        <f t="shared" si="4"/>
        <v>7</v>
      </c>
      <c r="AW87">
        <f t="shared" si="4"/>
        <v>8</v>
      </c>
      <c r="AX87">
        <f t="shared" si="4"/>
        <v>9</v>
      </c>
      <c r="AY87">
        <f t="shared" si="4"/>
        <v>7</v>
      </c>
      <c r="AZ87">
        <f t="shared" si="4"/>
        <v>2</v>
      </c>
      <c r="BA87">
        <f t="shared" si="4"/>
        <v>4</v>
      </c>
      <c r="BB87">
        <f t="shared" si="4"/>
        <v>31</v>
      </c>
      <c r="BC87">
        <f t="shared" si="4"/>
        <v>12</v>
      </c>
      <c r="BD87">
        <f t="shared" si="4"/>
        <v>18</v>
      </c>
      <c r="BE87">
        <f t="shared" si="4"/>
        <v>18</v>
      </c>
      <c r="BF87">
        <f t="shared" si="4"/>
        <v>18</v>
      </c>
      <c r="BG87">
        <f t="shared" si="4"/>
        <v>17</v>
      </c>
      <c r="BH87">
        <f t="shared" si="4"/>
        <v>16</v>
      </c>
      <c r="BI87">
        <f t="shared" si="4"/>
        <v>13</v>
      </c>
      <c r="BJ87">
        <f t="shared" si="4"/>
        <v>1</v>
      </c>
      <c r="BK87">
        <f t="shared" si="4"/>
        <v>4</v>
      </c>
      <c r="BL87">
        <f t="shared" si="4"/>
        <v>27</v>
      </c>
      <c r="BM87">
        <f t="shared" si="4"/>
        <v>15</v>
      </c>
      <c r="BN87">
        <f t="shared" si="4"/>
        <v>4</v>
      </c>
      <c r="BO87">
        <f t="shared" si="4"/>
        <v>1</v>
      </c>
      <c r="BP87">
        <f t="shared" si="4"/>
        <v>0</v>
      </c>
      <c r="BQ87">
        <f t="shared" si="4"/>
        <v>5</v>
      </c>
      <c r="BR87">
        <f t="shared" si="4"/>
        <v>0</v>
      </c>
      <c r="BS87">
        <f t="shared" ref="BS87:BW87" si="5">SUM(BS8:BS83)</f>
        <v>7</v>
      </c>
      <c r="BT87">
        <f t="shared" si="5"/>
        <v>26</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81</v>
      </c>
      <c r="E90">
        <v>1.916058199913</v>
      </c>
      <c r="F90">
        <v>22.560040095749802</v>
      </c>
      <c r="G90">
        <v>1</v>
      </c>
      <c r="H90">
        <v>6</v>
      </c>
      <c r="I90">
        <v>12</v>
      </c>
      <c r="J90">
        <v>15</v>
      </c>
      <c r="K90">
        <v>19</v>
      </c>
      <c r="L90">
        <v>5</v>
      </c>
      <c r="M90">
        <v>11</v>
      </c>
      <c r="N90">
        <v>12</v>
      </c>
      <c r="O90">
        <v>0</v>
      </c>
      <c r="P90">
        <v>39</v>
      </c>
      <c r="Q90">
        <v>42</v>
      </c>
      <c r="R90">
        <v>0</v>
      </c>
      <c r="S90">
        <v>37</v>
      </c>
      <c r="T90">
        <v>43</v>
      </c>
      <c r="U90">
        <v>1</v>
      </c>
      <c r="V90">
        <v>42</v>
      </c>
      <c r="W90">
        <v>0</v>
      </c>
      <c r="X90">
        <v>6</v>
      </c>
      <c r="Y90">
        <v>31</v>
      </c>
      <c r="Z90">
        <v>5</v>
      </c>
      <c r="AA90">
        <v>1</v>
      </c>
      <c r="AB90">
        <v>52</v>
      </c>
      <c r="AC90">
        <v>3</v>
      </c>
      <c r="AD90">
        <v>1</v>
      </c>
      <c r="AE90">
        <v>1</v>
      </c>
      <c r="AF90">
        <v>5</v>
      </c>
      <c r="AG90">
        <v>19</v>
      </c>
      <c r="AH90">
        <v>0</v>
      </c>
      <c r="AI90">
        <v>55</v>
      </c>
      <c r="AJ90">
        <v>1</v>
      </c>
      <c r="AK90">
        <v>1</v>
      </c>
      <c r="AL90">
        <v>14</v>
      </c>
      <c r="AM90">
        <v>3</v>
      </c>
      <c r="AN90">
        <v>7</v>
      </c>
      <c r="AO90">
        <v>0</v>
      </c>
      <c r="AP90">
        <v>4</v>
      </c>
      <c r="AQ90">
        <v>9</v>
      </c>
      <c r="AR90">
        <v>5</v>
      </c>
      <c r="AS90">
        <v>4</v>
      </c>
      <c r="AT90">
        <v>3</v>
      </c>
      <c r="AU90">
        <v>8</v>
      </c>
      <c r="AV90">
        <v>4</v>
      </c>
      <c r="AW90">
        <v>7</v>
      </c>
      <c r="AX90">
        <v>6</v>
      </c>
      <c r="AY90">
        <v>5</v>
      </c>
      <c r="AZ90">
        <v>1</v>
      </c>
      <c r="BA90">
        <v>2</v>
      </c>
      <c r="BB90">
        <v>23</v>
      </c>
      <c r="BC90">
        <v>9</v>
      </c>
      <c r="BD90">
        <v>11</v>
      </c>
      <c r="BE90">
        <v>14</v>
      </c>
      <c r="BF90">
        <v>13</v>
      </c>
      <c r="BG90">
        <v>11</v>
      </c>
      <c r="BH90">
        <v>11</v>
      </c>
      <c r="BI90">
        <v>11</v>
      </c>
      <c r="BJ90">
        <v>1</v>
      </c>
      <c r="BK90">
        <v>12</v>
      </c>
      <c r="BL90">
        <v>68</v>
      </c>
      <c r="BM90">
        <v>32</v>
      </c>
      <c r="BN90">
        <v>11</v>
      </c>
      <c r="BO90">
        <v>3</v>
      </c>
      <c r="BP90">
        <v>1</v>
      </c>
      <c r="BQ90">
        <v>12</v>
      </c>
      <c r="BR90">
        <v>1</v>
      </c>
      <c r="BS90">
        <v>16</v>
      </c>
      <c r="BT90">
        <v>65</v>
      </c>
      <c r="BU90">
        <v>0</v>
      </c>
      <c r="BV90">
        <v>0</v>
      </c>
    </row>
    <row r="91" spans="1:75" x14ac:dyDescent="0.2">
      <c r="B91" t="s">
        <v>513</v>
      </c>
    </row>
    <row r="92" spans="1:75" x14ac:dyDescent="0.2">
      <c r="D92">
        <f>D87-D85-D86</f>
        <v>81</v>
      </c>
    </row>
    <row r="100" spans="1:6" s="147" customFormat="1" x14ac:dyDescent="0.2"/>
    <row r="101" spans="1:6" x14ac:dyDescent="0.2">
      <c r="A101" s="52">
        <v>271004</v>
      </c>
      <c r="B101" s="52" t="s">
        <v>172</v>
      </c>
      <c r="C101" s="52" t="s">
        <v>468</v>
      </c>
      <c r="D101" s="52">
        <v>36</v>
      </c>
      <c r="E101" s="52">
        <v>2.7201508777020198</v>
      </c>
      <c r="F101" s="52">
        <v>32.0275829148786</v>
      </c>
    </row>
    <row r="102" spans="1:6" x14ac:dyDescent="0.2">
      <c r="A102" s="52">
        <v>271021</v>
      </c>
      <c r="B102" s="52" t="s">
        <v>468</v>
      </c>
      <c r="C102" s="52" t="s">
        <v>612</v>
      </c>
      <c r="D102" s="52">
        <v>3</v>
      </c>
      <c r="E102" s="52">
        <v>5.9513182169850598</v>
      </c>
      <c r="F102" s="52">
        <v>70.0719725548241</v>
      </c>
    </row>
    <row r="103" spans="1:6" x14ac:dyDescent="0.2">
      <c r="A103" s="52">
        <v>271063</v>
      </c>
      <c r="B103" s="52" t="s">
        <v>468</v>
      </c>
      <c r="C103" s="52" t="s">
        <v>615</v>
      </c>
      <c r="D103" s="52">
        <v>2</v>
      </c>
      <c r="E103" s="52">
        <v>4.0989486196790503</v>
      </c>
      <c r="F103" s="52">
        <v>48.261814392995298</v>
      </c>
    </row>
    <row r="104" spans="1:6" x14ac:dyDescent="0.2">
      <c r="A104" s="52">
        <v>271080</v>
      </c>
      <c r="B104" s="52" t="s">
        <v>468</v>
      </c>
      <c r="C104" s="52" t="s">
        <v>617</v>
      </c>
      <c r="D104" s="52">
        <v>1</v>
      </c>
      <c r="E104" s="52">
        <v>3.2087277394513101</v>
      </c>
      <c r="F104" s="52">
        <v>37.780181448378301</v>
      </c>
    </row>
    <row r="105" spans="1:6" x14ac:dyDescent="0.2">
      <c r="A105" s="52">
        <v>271136</v>
      </c>
      <c r="B105" s="52" t="s">
        <v>468</v>
      </c>
      <c r="C105" s="52" t="s">
        <v>619</v>
      </c>
      <c r="D105" s="52">
        <v>1</v>
      </c>
      <c r="E105" s="52">
        <v>2.08129539825587</v>
      </c>
      <c r="F105" s="52">
        <v>24.505574850432101</v>
      </c>
    </row>
    <row r="106" spans="1:6" x14ac:dyDescent="0.2">
      <c r="A106" s="52">
        <v>271161</v>
      </c>
      <c r="B106" s="52" t="s">
        <v>468</v>
      </c>
      <c r="C106" s="52" t="s">
        <v>622</v>
      </c>
      <c r="D106" s="52">
        <v>1</v>
      </c>
      <c r="E106" s="52">
        <v>1.6476636129967701</v>
      </c>
      <c r="F106" s="52">
        <v>19.399910282058801</v>
      </c>
    </row>
    <row r="107" spans="1:6" x14ac:dyDescent="0.2">
      <c r="A107" s="52">
        <v>271179</v>
      </c>
      <c r="B107" s="52" t="s">
        <v>468</v>
      </c>
      <c r="C107" s="52" t="s">
        <v>623</v>
      </c>
      <c r="D107" s="52">
        <v>3</v>
      </c>
      <c r="E107" s="52">
        <v>6.9821025438126902</v>
      </c>
      <c r="F107" s="52">
        <v>82.208626725536504</v>
      </c>
    </row>
    <row r="108" spans="1:6" x14ac:dyDescent="0.2">
      <c r="A108" s="52">
        <v>271187</v>
      </c>
      <c r="B108" s="52" t="s">
        <v>468</v>
      </c>
      <c r="C108" s="52" t="s">
        <v>624</v>
      </c>
      <c r="D108" s="52">
        <v>2</v>
      </c>
      <c r="E108" s="52">
        <v>2.4649970420035499</v>
      </c>
      <c r="F108" s="52">
        <v>29.023352268751498</v>
      </c>
    </row>
    <row r="109" spans="1:6" x14ac:dyDescent="0.2">
      <c r="A109" s="52">
        <v>271195</v>
      </c>
      <c r="B109" s="52" t="s">
        <v>468</v>
      </c>
      <c r="C109" s="52" t="s">
        <v>640</v>
      </c>
      <c r="D109" s="52">
        <v>1</v>
      </c>
      <c r="E109" s="52">
        <v>1.9400523814143</v>
      </c>
      <c r="F109" s="52">
        <v>22.842552232781301</v>
      </c>
    </row>
    <row r="110" spans="1:6" x14ac:dyDescent="0.2">
      <c r="A110" s="52">
        <v>271209</v>
      </c>
      <c r="B110" s="52" t="s">
        <v>468</v>
      </c>
      <c r="C110" s="52" t="s">
        <v>625</v>
      </c>
      <c r="D110" s="52">
        <v>1</v>
      </c>
      <c r="E110" s="52">
        <v>1.40258355891552</v>
      </c>
      <c r="F110" s="52">
        <v>16.514290290457001</v>
      </c>
    </row>
    <row r="111" spans="1:6" x14ac:dyDescent="0.2">
      <c r="A111" s="52">
        <v>271217</v>
      </c>
      <c r="B111" s="52" t="s">
        <v>468</v>
      </c>
      <c r="C111" s="52" t="s">
        <v>626</v>
      </c>
      <c r="D111" s="52">
        <v>2</v>
      </c>
      <c r="E111" s="52">
        <v>3.2014854892670201</v>
      </c>
      <c r="F111" s="52">
        <v>37.694909792982699</v>
      </c>
    </row>
    <row r="112" spans="1:6" x14ac:dyDescent="0.2">
      <c r="A112" s="52">
        <v>271225</v>
      </c>
      <c r="B112" s="52" t="s">
        <v>468</v>
      </c>
      <c r="C112" s="52" t="s">
        <v>627</v>
      </c>
      <c r="D112" s="52">
        <v>6</v>
      </c>
      <c r="E112" s="52">
        <v>9.8773561610009093</v>
      </c>
      <c r="F112" s="52">
        <v>116.297903185978</v>
      </c>
    </row>
    <row r="113" spans="1:6" x14ac:dyDescent="0.2">
      <c r="A113" s="52">
        <v>271233</v>
      </c>
      <c r="B113" s="52" t="s">
        <v>468</v>
      </c>
      <c r="C113" s="52" t="s">
        <v>628</v>
      </c>
      <c r="D113" s="52">
        <v>2</v>
      </c>
      <c r="E113" s="52">
        <v>2.2341126663017601</v>
      </c>
      <c r="F113" s="52">
        <v>26.304874941940099</v>
      </c>
    </row>
    <row r="114" spans="1:6" x14ac:dyDescent="0.2">
      <c r="A114" s="52">
        <v>271250</v>
      </c>
      <c r="B114" s="52" t="s">
        <v>468</v>
      </c>
      <c r="C114" s="52" t="s">
        <v>629</v>
      </c>
      <c r="D114" s="52">
        <v>2</v>
      </c>
      <c r="E114" s="52">
        <v>3.4874799469903102</v>
      </c>
      <c r="F114" s="52">
        <v>41.062263891982603</v>
      </c>
    </row>
    <row r="115" spans="1:6" x14ac:dyDescent="0.2">
      <c r="A115" s="52">
        <v>271268</v>
      </c>
      <c r="B115" s="52" t="s">
        <v>468</v>
      </c>
      <c r="C115" s="52" t="s">
        <v>630</v>
      </c>
      <c r="D115" s="52">
        <v>6</v>
      </c>
      <c r="E115" s="52">
        <v>6.56584447703049</v>
      </c>
      <c r="F115" s="52">
        <v>77.307523681165407</v>
      </c>
    </row>
    <row r="116" spans="1:6" x14ac:dyDescent="0.2">
      <c r="A116" s="52">
        <v>271276</v>
      </c>
      <c r="B116" s="52" t="s">
        <v>468</v>
      </c>
      <c r="C116" s="52" t="s">
        <v>641</v>
      </c>
      <c r="D116" s="52">
        <v>1</v>
      </c>
      <c r="E116" s="52">
        <v>1.53428356628872</v>
      </c>
      <c r="F116" s="52">
        <v>18.064951667593</v>
      </c>
    </row>
    <row r="117" spans="1:6" x14ac:dyDescent="0.2">
      <c r="A117" s="52">
        <v>271284</v>
      </c>
      <c r="B117" s="52" t="s">
        <v>468</v>
      </c>
      <c r="C117" s="52" t="s">
        <v>631</v>
      </c>
      <c r="D117" s="52">
        <v>2</v>
      </c>
      <c r="E117" s="52">
        <v>3.9375504498651401</v>
      </c>
      <c r="F117" s="52">
        <v>46.361481103250803</v>
      </c>
    </row>
    <row r="118" spans="1:6" x14ac:dyDescent="0.2">
      <c r="A118" s="52">
        <v>271403</v>
      </c>
      <c r="B118" s="52" t="s">
        <v>173</v>
      </c>
      <c r="C118" s="52" t="s">
        <v>468</v>
      </c>
      <c r="D118" s="52">
        <v>6</v>
      </c>
      <c r="E118" s="52">
        <v>1.5158481928563099</v>
      </c>
      <c r="F118" s="52">
        <v>17.847890012663001</v>
      </c>
    </row>
    <row r="119" spans="1:6" x14ac:dyDescent="0.2">
      <c r="A119" s="52">
        <v>271411</v>
      </c>
      <c r="B119" s="52" t="s">
        <v>468</v>
      </c>
      <c r="C119" s="52" t="s">
        <v>632</v>
      </c>
      <c r="D119" s="52">
        <v>1</v>
      </c>
      <c r="E119" s="52">
        <v>1.39308749982586</v>
      </c>
      <c r="F119" s="52">
        <v>16.402481852788402</v>
      </c>
    </row>
    <row r="120" spans="1:6" x14ac:dyDescent="0.2">
      <c r="A120" s="52">
        <v>271438</v>
      </c>
      <c r="B120" s="52" t="s">
        <v>468</v>
      </c>
      <c r="C120" s="52" t="s">
        <v>633</v>
      </c>
      <c r="D120" s="52">
        <v>3</v>
      </c>
      <c r="E120" s="52">
        <v>7.2987373184439104</v>
      </c>
      <c r="F120" s="52">
        <v>85.936745846194398</v>
      </c>
    </row>
    <row r="121" spans="1:6" x14ac:dyDescent="0.2">
      <c r="A121" s="52">
        <v>271454</v>
      </c>
      <c r="B121" s="52" t="s">
        <v>468</v>
      </c>
      <c r="C121" s="52" t="s">
        <v>635</v>
      </c>
      <c r="D121" s="52">
        <v>2</v>
      </c>
      <c r="E121" s="52">
        <v>3.0996698851572302</v>
      </c>
      <c r="F121" s="52">
        <v>36.496113163948003</v>
      </c>
    </row>
    <row r="122" spans="1:6" x14ac:dyDescent="0.2">
      <c r="A122" s="52">
        <v>272027</v>
      </c>
      <c r="B122" s="52" t="s">
        <v>253</v>
      </c>
      <c r="C122" s="52" t="s">
        <v>468</v>
      </c>
      <c r="D122" s="52">
        <v>1</v>
      </c>
      <c r="E122" s="52">
        <v>1.0921322790616399</v>
      </c>
      <c r="F122" s="52">
        <v>12.8589768341129</v>
      </c>
    </row>
    <row r="123" spans="1:6" x14ac:dyDescent="0.2">
      <c r="A123" s="52">
        <v>272035</v>
      </c>
      <c r="B123" s="52" t="s">
        <v>174</v>
      </c>
      <c r="C123" s="52" t="s">
        <v>468</v>
      </c>
      <c r="D123" s="52">
        <v>3</v>
      </c>
      <c r="E123" s="52">
        <v>1.5443061432498399</v>
      </c>
      <c r="F123" s="52">
        <v>18.182959428586798</v>
      </c>
    </row>
    <row r="124" spans="1:6" x14ac:dyDescent="0.2">
      <c r="A124" s="52">
        <v>272043</v>
      </c>
      <c r="B124" s="52" t="s">
        <v>175</v>
      </c>
      <c r="C124" s="52" t="s">
        <v>468</v>
      </c>
      <c r="D124" s="52">
        <v>1</v>
      </c>
      <c r="E124" s="52">
        <v>2.0242914979757098</v>
      </c>
      <c r="F124" s="52">
        <v>23.834399895520399</v>
      </c>
    </row>
    <row r="125" spans="1:6" x14ac:dyDescent="0.2">
      <c r="A125" s="52">
        <v>272051</v>
      </c>
      <c r="B125" s="52" t="s">
        <v>176</v>
      </c>
      <c r="C125" s="52" t="s">
        <v>468</v>
      </c>
      <c r="D125" s="52">
        <v>4</v>
      </c>
      <c r="E125" s="52">
        <v>2.2089562129654698</v>
      </c>
      <c r="F125" s="52">
        <v>26.008677991367598</v>
      </c>
    </row>
    <row r="126" spans="1:6" x14ac:dyDescent="0.2">
      <c r="A126" s="52">
        <v>272060</v>
      </c>
      <c r="B126" s="52" t="s">
        <v>262</v>
      </c>
      <c r="C126" s="52" t="s">
        <v>468</v>
      </c>
      <c r="D126" s="52">
        <v>2</v>
      </c>
      <c r="E126" s="52">
        <v>5.6700592521191897</v>
      </c>
      <c r="F126" s="52">
        <v>66.760375065274303</v>
      </c>
    </row>
    <row r="127" spans="1:6" x14ac:dyDescent="0.2">
      <c r="A127" s="52">
        <v>272078</v>
      </c>
      <c r="B127" s="52" t="s">
        <v>177</v>
      </c>
      <c r="C127" s="52" t="s">
        <v>468</v>
      </c>
      <c r="D127" s="52">
        <v>3</v>
      </c>
      <c r="E127" s="52">
        <v>1.7945481626817701</v>
      </c>
      <c r="F127" s="52">
        <v>21.129357399317598</v>
      </c>
    </row>
    <row r="128" spans="1:6" x14ac:dyDescent="0.2">
      <c r="A128" s="52">
        <v>272094</v>
      </c>
      <c r="B128" s="52" t="s">
        <v>179</v>
      </c>
      <c r="C128" s="52" t="s">
        <v>468</v>
      </c>
      <c r="D128" s="52">
        <v>1</v>
      </c>
      <c r="E128" s="52">
        <v>1.4444604940054899</v>
      </c>
      <c r="F128" s="52">
        <v>17.0073574294195</v>
      </c>
    </row>
    <row r="129" spans="1:6" x14ac:dyDescent="0.2">
      <c r="A129" s="52">
        <v>272108</v>
      </c>
      <c r="B129" s="52" t="s">
        <v>180</v>
      </c>
      <c r="C129" s="52" t="s">
        <v>468</v>
      </c>
      <c r="D129" s="52">
        <v>3</v>
      </c>
      <c r="E129" s="52">
        <v>1.5738613113412401</v>
      </c>
      <c r="F129" s="52">
        <v>18.530947698050099</v>
      </c>
    </row>
    <row r="130" spans="1:6" x14ac:dyDescent="0.2">
      <c r="A130" s="52">
        <v>272116</v>
      </c>
      <c r="B130" s="52" t="s">
        <v>181</v>
      </c>
      <c r="C130" s="52" t="s">
        <v>468</v>
      </c>
      <c r="D130" s="52">
        <v>2</v>
      </c>
      <c r="E130" s="52">
        <v>1.45961962312621</v>
      </c>
      <c r="F130" s="52">
        <v>17.185843949711899</v>
      </c>
    </row>
    <row r="131" spans="1:6" x14ac:dyDescent="0.2">
      <c r="A131" s="52">
        <v>272124</v>
      </c>
      <c r="B131" s="52" t="s">
        <v>182</v>
      </c>
      <c r="C131" s="52" t="s">
        <v>468</v>
      </c>
      <c r="D131" s="52">
        <v>2</v>
      </c>
      <c r="E131" s="52">
        <v>1.5890672175433</v>
      </c>
      <c r="F131" s="52">
        <v>18.709984980751798</v>
      </c>
    </row>
    <row r="132" spans="1:6" x14ac:dyDescent="0.2">
      <c r="A132" s="52">
        <v>272159</v>
      </c>
      <c r="B132" s="52" t="s">
        <v>184</v>
      </c>
      <c r="C132" s="52" t="s">
        <v>468</v>
      </c>
      <c r="D132" s="52">
        <v>2</v>
      </c>
      <c r="E132" s="52">
        <v>1.80764815936226</v>
      </c>
      <c r="F132" s="52">
        <v>21.283599295717</v>
      </c>
    </row>
    <row r="133" spans="1:6" x14ac:dyDescent="0.2">
      <c r="A133" s="52">
        <v>272183</v>
      </c>
      <c r="B133" s="52" t="s">
        <v>187</v>
      </c>
      <c r="C133" s="52" t="s">
        <v>468</v>
      </c>
      <c r="D133" s="52">
        <v>1</v>
      </c>
      <c r="E133" s="52">
        <v>1.73448503139418</v>
      </c>
      <c r="F133" s="52">
        <v>20.422162466415301</v>
      </c>
    </row>
    <row r="134" spans="1:6" x14ac:dyDescent="0.2">
      <c r="A134" s="52">
        <v>272205</v>
      </c>
      <c r="B134" s="52" t="s">
        <v>188</v>
      </c>
      <c r="C134" s="52" t="s">
        <v>468</v>
      </c>
      <c r="D134" s="52">
        <v>3</v>
      </c>
      <c r="E134" s="52">
        <v>4.5118209709438704</v>
      </c>
      <c r="F134" s="52">
        <v>53.123053367564999</v>
      </c>
    </row>
    <row r="135" spans="1:6" x14ac:dyDescent="0.2">
      <c r="A135" s="52">
        <v>272221</v>
      </c>
      <c r="B135" s="52" t="s">
        <v>189</v>
      </c>
      <c r="C135" s="52" t="s">
        <v>468</v>
      </c>
      <c r="D135" s="52">
        <v>2</v>
      </c>
      <c r="E135" s="52">
        <v>3.8417948865710101</v>
      </c>
      <c r="F135" s="52">
        <v>45.2340365676909</v>
      </c>
    </row>
    <row r="136" spans="1:6" x14ac:dyDescent="0.2">
      <c r="A136" s="52">
        <v>272230</v>
      </c>
      <c r="B136" s="52" t="s">
        <v>171</v>
      </c>
      <c r="C136" s="52" t="s">
        <v>468</v>
      </c>
      <c r="D136" s="52">
        <v>1</v>
      </c>
      <c r="E136" s="52">
        <v>1.7058151237568899</v>
      </c>
      <c r="F136" s="52">
        <v>20.084597424879501</v>
      </c>
    </row>
    <row r="137" spans="1:6" x14ac:dyDescent="0.2">
      <c r="A137" s="52">
        <v>272248</v>
      </c>
      <c r="B137" s="52" t="s">
        <v>190</v>
      </c>
      <c r="C137" s="52" t="s">
        <v>468</v>
      </c>
      <c r="D137" s="52">
        <v>3</v>
      </c>
      <c r="E137" s="52">
        <v>6.9905627403005903</v>
      </c>
      <c r="F137" s="52">
        <v>82.308238716442503</v>
      </c>
    </row>
    <row r="138" spans="1:6" x14ac:dyDescent="0.2">
      <c r="A138" s="52">
        <v>272256</v>
      </c>
      <c r="B138" s="52" t="s">
        <v>191</v>
      </c>
      <c r="C138" s="52" t="s">
        <v>468</v>
      </c>
      <c r="D138" s="52">
        <v>1</v>
      </c>
      <c r="E138" s="52">
        <v>3.6706676944536198</v>
      </c>
      <c r="F138" s="52">
        <v>43.219151886308801</v>
      </c>
    </row>
    <row r="139" spans="1:6" x14ac:dyDescent="0.2">
      <c r="A139" s="52">
        <v>272264</v>
      </c>
      <c r="B139" s="52" t="s">
        <v>192</v>
      </c>
      <c r="C139" s="52" t="s">
        <v>468</v>
      </c>
      <c r="D139" s="52">
        <v>2</v>
      </c>
      <c r="E139" s="52">
        <v>6.6247101689301102</v>
      </c>
      <c r="F139" s="52">
        <v>78.0006197309513</v>
      </c>
    </row>
    <row r="140" spans="1:6" x14ac:dyDescent="0.2">
      <c r="A140" s="52">
        <v>272272</v>
      </c>
      <c r="B140" s="52" t="s">
        <v>193</v>
      </c>
      <c r="C140" s="52" t="s">
        <v>468</v>
      </c>
      <c r="D140" s="52">
        <v>5</v>
      </c>
      <c r="E140" s="52">
        <v>2.1319779638757699</v>
      </c>
      <c r="F140" s="52">
        <v>25.102321187569501</v>
      </c>
    </row>
    <row r="141" spans="1:6" x14ac:dyDescent="0.2">
      <c r="A141" s="52">
        <v>273660</v>
      </c>
      <c r="B141" s="52" t="s">
        <v>643</v>
      </c>
      <c r="C141" s="52" t="s">
        <v>468</v>
      </c>
      <c r="D141" s="52">
        <v>1</v>
      </c>
      <c r="E141" s="52">
        <v>14.1462724572075</v>
      </c>
      <c r="F141" s="52">
        <v>166.56094989937901</v>
      </c>
    </row>
    <row r="142" spans="1:6" x14ac:dyDescent="0.2">
      <c r="A142" s="52"/>
      <c r="B142" s="52"/>
      <c r="C142" s="52"/>
      <c r="D142" s="52"/>
      <c r="E142" s="52"/>
      <c r="F142" s="52"/>
    </row>
    <row r="143" spans="1:6" x14ac:dyDescent="0.2">
      <c r="A143" s="52"/>
      <c r="B143" s="52"/>
      <c r="C143" s="52"/>
      <c r="D143" s="52"/>
      <c r="E143" s="52"/>
      <c r="F143" s="52"/>
    </row>
    <row r="178" spans="1:6" x14ac:dyDescent="0.2">
      <c r="B178">
        <v>271004</v>
      </c>
      <c r="C178" t="s">
        <v>249</v>
      </c>
      <c r="D178">
        <v>36</v>
      </c>
      <c r="E178">
        <v>2.7201508777020198</v>
      </c>
      <c r="F178">
        <v>32.0275829148786</v>
      </c>
    </row>
    <row r="179" spans="1:6" x14ac:dyDescent="0.2">
      <c r="B179">
        <v>271403</v>
      </c>
      <c r="C179" t="s">
        <v>251</v>
      </c>
      <c r="D179">
        <v>6</v>
      </c>
      <c r="E179">
        <v>1.5158481928563099</v>
      </c>
      <c r="F179">
        <v>17.847890012663001</v>
      </c>
    </row>
    <row r="180" spans="1:6" x14ac:dyDescent="0.2">
      <c r="B180" s="52"/>
      <c r="C180" t="s">
        <v>399</v>
      </c>
      <c r="D180">
        <v>127</v>
      </c>
    </row>
    <row r="181" spans="1:6" x14ac:dyDescent="0.2">
      <c r="A181">
        <v>1</v>
      </c>
      <c r="B181" s="52">
        <v>2</v>
      </c>
      <c r="C181">
        <v>3</v>
      </c>
      <c r="D181">
        <v>4</v>
      </c>
      <c r="E181">
        <v>5</v>
      </c>
      <c r="F181">
        <v>6</v>
      </c>
    </row>
    <row r="183" spans="1:6" x14ac:dyDescent="0.2">
      <c r="A183">
        <v>270000</v>
      </c>
      <c r="B183" t="s">
        <v>313</v>
      </c>
      <c r="C183" t="s">
        <v>409</v>
      </c>
      <c r="D183">
        <v>85</v>
      </c>
      <c r="E183">
        <v>2.0057330930858401</v>
      </c>
      <c r="F183">
        <v>23.6158896443978</v>
      </c>
    </row>
  </sheetData>
  <phoneticPr fontId="17"/>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""&amp;市町村別自殺者集計表!Q7&amp;市町村別自殺者集計表!R7&amp;"年7月暫定値"</f>
        <v>令和5年7月暫定値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令和5年7月暫定値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令和5年7月暫定値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361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20</v>
      </c>
      <c r="E8" s="52">
        <v>1.4141811254901899</v>
      </c>
      <c r="F8" s="52">
        <v>16.650842283997399</v>
      </c>
      <c r="G8" s="52">
        <v>0</v>
      </c>
      <c r="H8" s="52">
        <v>4</v>
      </c>
      <c r="I8" s="52">
        <v>1</v>
      </c>
      <c r="J8" s="52">
        <v>8</v>
      </c>
      <c r="K8" s="52">
        <v>4</v>
      </c>
      <c r="L8" s="52">
        <v>0</v>
      </c>
      <c r="M8" s="52">
        <v>1</v>
      </c>
      <c r="N8" s="52">
        <v>2</v>
      </c>
      <c r="O8" s="52">
        <v>0</v>
      </c>
      <c r="P8" s="52">
        <v>13</v>
      </c>
      <c r="Q8" s="52">
        <v>7</v>
      </c>
      <c r="R8" s="52">
        <v>0</v>
      </c>
      <c r="S8" s="52">
        <v>9</v>
      </c>
      <c r="T8" s="52">
        <v>10</v>
      </c>
      <c r="U8" s="52">
        <v>0</v>
      </c>
      <c r="V8" s="52">
        <v>10</v>
      </c>
      <c r="W8" s="52">
        <v>0</v>
      </c>
      <c r="X8" s="52">
        <v>0</v>
      </c>
      <c r="Y8" s="52">
        <v>8</v>
      </c>
      <c r="Z8" s="52">
        <v>2</v>
      </c>
      <c r="AA8" s="52">
        <v>1</v>
      </c>
      <c r="AB8" s="52">
        <v>17</v>
      </c>
      <c r="AC8" s="52">
        <v>1</v>
      </c>
      <c r="AD8" s="52">
        <v>0</v>
      </c>
      <c r="AE8" s="52">
        <v>1</v>
      </c>
      <c r="AF8" s="52">
        <v>0</v>
      </c>
      <c r="AG8" s="52">
        <v>1</v>
      </c>
      <c r="AH8" s="52">
        <v>0</v>
      </c>
      <c r="AI8" s="52">
        <v>14</v>
      </c>
      <c r="AJ8" s="52">
        <v>1</v>
      </c>
      <c r="AK8" s="52">
        <v>0</v>
      </c>
      <c r="AL8" s="52">
        <v>4</v>
      </c>
      <c r="AM8" s="52">
        <v>0</v>
      </c>
      <c r="AN8" s="52">
        <v>1</v>
      </c>
      <c r="AO8" s="52">
        <v>0</v>
      </c>
      <c r="AP8" s="52">
        <v>3</v>
      </c>
      <c r="AQ8" s="52">
        <v>1</v>
      </c>
      <c r="AR8" s="52">
        <v>0</v>
      </c>
      <c r="AS8" s="52">
        <v>2</v>
      </c>
      <c r="AT8" s="52">
        <v>1</v>
      </c>
      <c r="AU8" s="52">
        <v>2</v>
      </c>
      <c r="AV8" s="52">
        <v>1</v>
      </c>
      <c r="AW8" s="52">
        <v>0</v>
      </c>
      <c r="AX8" s="52">
        <v>3</v>
      </c>
      <c r="AY8" s="52">
        <v>1</v>
      </c>
      <c r="AZ8" s="52">
        <v>1</v>
      </c>
      <c r="BA8" s="52">
        <v>2</v>
      </c>
      <c r="BB8" s="52">
        <v>3</v>
      </c>
      <c r="BC8" s="52">
        <v>5</v>
      </c>
      <c r="BD8" s="52">
        <v>0</v>
      </c>
      <c r="BE8" s="52">
        <v>1</v>
      </c>
      <c r="BF8" s="52">
        <v>2</v>
      </c>
      <c r="BG8" s="52">
        <v>2</v>
      </c>
      <c r="BH8" s="52">
        <v>3</v>
      </c>
      <c r="BI8" s="52">
        <v>7</v>
      </c>
      <c r="BJ8" s="52">
        <v>0</v>
      </c>
      <c r="BK8" s="52">
        <v>6</v>
      </c>
      <c r="BL8" s="52">
        <v>19</v>
      </c>
      <c r="BM8" s="52">
        <v>2</v>
      </c>
      <c r="BN8" s="52">
        <v>1</v>
      </c>
      <c r="BO8" s="52">
        <v>0</v>
      </c>
      <c r="BP8" s="52">
        <v>0</v>
      </c>
      <c r="BQ8" s="52">
        <v>1</v>
      </c>
      <c r="BR8" s="52">
        <v>1</v>
      </c>
      <c r="BS8" s="52">
        <v>7</v>
      </c>
      <c r="BT8" s="52">
        <v>11</v>
      </c>
      <c r="BU8" s="52">
        <v>2</v>
      </c>
      <c r="BV8" s="52">
        <v>0</v>
      </c>
    </row>
    <row r="9" spans="1:74" s="52" customFormat="1" x14ac:dyDescent="0.2">
      <c r="A9" s="52">
        <v>271021</v>
      </c>
      <c r="B9" s="52" t="s">
        <v>468</v>
      </c>
      <c r="C9" s="52" t="s">
        <v>612</v>
      </c>
      <c r="D9" s="52">
        <v>1</v>
      </c>
      <c r="E9" s="52">
        <v>1.82225704757913</v>
      </c>
      <c r="F9" s="52">
        <v>21.455607173109101</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1</v>
      </c>
      <c r="AZ9" s="52">
        <v>0</v>
      </c>
      <c r="BA9" s="52">
        <v>0</v>
      </c>
      <c r="BB9" s="52">
        <v>0</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468</v>
      </c>
      <c r="C10" s="52" t="s">
        <v>614</v>
      </c>
      <c r="D10" s="52">
        <v>1</v>
      </c>
      <c r="E10" s="52">
        <v>3.0035441821349198</v>
      </c>
      <c r="F10" s="52">
        <v>35.3643105315886</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1</v>
      </c>
      <c r="AT10" s="52">
        <v>0</v>
      </c>
      <c r="AU10" s="52">
        <v>0</v>
      </c>
      <c r="AV10" s="52">
        <v>0</v>
      </c>
      <c r="AW10" s="52">
        <v>0</v>
      </c>
      <c r="AX10" s="52">
        <v>0</v>
      </c>
      <c r="AY10" s="52">
        <v>0</v>
      </c>
      <c r="AZ10" s="52">
        <v>0</v>
      </c>
      <c r="BA10" s="52">
        <v>0</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271098</v>
      </c>
      <c r="B11" s="52" t="s">
        <v>468</v>
      </c>
      <c r="C11" s="52" t="s">
        <v>644</v>
      </c>
      <c r="D11" s="52">
        <v>1</v>
      </c>
      <c r="E11" s="52">
        <v>2.2727789267937899</v>
      </c>
      <c r="F11" s="52">
        <v>26.760138976765599</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1</v>
      </c>
      <c r="AV11" s="52">
        <v>0</v>
      </c>
      <c r="AW11" s="52">
        <v>0</v>
      </c>
      <c r="AX11" s="52">
        <v>0</v>
      </c>
      <c r="AY11" s="52">
        <v>0</v>
      </c>
      <c r="AZ11" s="52">
        <v>0</v>
      </c>
      <c r="BA11" s="52">
        <v>0</v>
      </c>
      <c r="BB11" s="52">
        <v>0</v>
      </c>
      <c r="BC11" s="52">
        <v>1</v>
      </c>
      <c r="BD11" s="52">
        <v>0</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468</v>
      </c>
      <c r="C12" s="52" t="s">
        <v>618</v>
      </c>
      <c r="D12" s="52">
        <v>1</v>
      </c>
      <c r="E12" s="52">
        <v>2.7735404243516899</v>
      </c>
      <c r="F12" s="52">
        <v>32.656201770592403</v>
      </c>
      <c r="G12" s="52">
        <v>0</v>
      </c>
      <c r="H12" s="52">
        <v>1</v>
      </c>
      <c r="I12" s="52">
        <v>0</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0</v>
      </c>
      <c r="BB12" s="52">
        <v>0</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271144</v>
      </c>
      <c r="B13" s="52" t="s">
        <v>468</v>
      </c>
      <c r="C13" s="52" t="s">
        <v>620</v>
      </c>
      <c r="D13" s="52">
        <v>1</v>
      </c>
      <c r="E13" s="52">
        <v>1.15480108551302</v>
      </c>
      <c r="F13" s="52">
        <v>13.5968514907178</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1</v>
      </c>
      <c r="AV13" s="52">
        <v>0</v>
      </c>
      <c r="AW13" s="52">
        <v>0</v>
      </c>
      <c r="AX13" s="52">
        <v>0</v>
      </c>
      <c r="AY13" s="52">
        <v>0</v>
      </c>
      <c r="AZ13" s="52">
        <v>0</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271161</v>
      </c>
      <c r="B14" s="52" t="s">
        <v>468</v>
      </c>
      <c r="C14" s="52" t="s">
        <v>622</v>
      </c>
      <c r="D14" s="52">
        <v>3</v>
      </c>
      <c r="E14" s="52">
        <v>4.6168762215485</v>
      </c>
      <c r="F14" s="52">
        <v>54.359994221458201</v>
      </c>
      <c r="G14" s="52">
        <v>0</v>
      </c>
      <c r="H14" s="52">
        <v>0</v>
      </c>
      <c r="I14" s="52">
        <v>1</v>
      </c>
      <c r="J14" s="52">
        <v>2</v>
      </c>
      <c r="K14" s="52">
        <v>0</v>
      </c>
      <c r="L14" s="52">
        <v>0</v>
      </c>
      <c r="M14" s="52">
        <v>0</v>
      </c>
      <c r="N14" s="52">
        <v>0</v>
      </c>
      <c r="O14" s="52">
        <v>0</v>
      </c>
      <c r="P14" s="52">
        <v>2</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1</v>
      </c>
      <c r="AQ14" s="52">
        <v>0</v>
      </c>
      <c r="AR14" s="52">
        <v>0</v>
      </c>
      <c r="AS14" s="52">
        <v>0</v>
      </c>
      <c r="AT14" s="52">
        <v>0</v>
      </c>
      <c r="AU14" s="52">
        <v>0</v>
      </c>
      <c r="AV14" s="52">
        <v>1</v>
      </c>
      <c r="AW14" s="52">
        <v>0</v>
      </c>
      <c r="AX14" s="52">
        <v>1</v>
      </c>
      <c r="AY14" s="52">
        <v>0</v>
      </c>
      <c r="AZ14" s="52">
        <v>0</v>
      </c>
      <c r="BA14" s="52">
        <v>0</v>
      </c>
      <c r="BB14" s="52">
        <v>0</v>
      </c>
      <c r="BC14" s="52">
        <v>0</v>
      </c>
      <c r="BD14" s="52">
        <v>0</v>
      </c>
      <c r="BE14" s="52">
        <v>1</v>
      </c>
      <c r="BF14" s="52">
        <v>1</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271187</v>
      </c>
      <c r="B15" s="52" t="s">
        <v>468</v>
      </c>
      <c r="C15" s="52" t="s">
        <v>624</v>
      </c>
      <c r="D15" s="52">
        <v>2</v>
      </c>
      <c r="E15" s="52">
        <v>2.2482014388489202</v>
      </c>
      <c r="F15" s="52">
        <v>26.470758876769601</v>
      </c>
      <c r="G15" s="52">
        <v>0</v>
      </c>
      <c r="H15" s="52">
        <v>0</v>
      </c>
      <c r="I15" s="52">
        <v>0</v>
      </c>
      <c r="J15" s="52">
        <v>2</v>
      </c>
      <c r="K15" s="52">
        <v>0</v>
      </c>
      <c r="L15" s="52">
        <v>0</v>
      </c>
      <c r="M15" s="52">
        <v>0</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1</v>
      </c>
      <c r="AU15" s="52">
        <v>0</v>
      </c>
      <c r="AV15" s="52">
        <v>0</v>
      </c>
      <c r="AW15" s="52">
        <v>0</v>
      </c>
      <c r="AX15" s="52">
        <v>1</v>
      </c>
      <c r="AY15" s="52">
        <v>0</v>
      </c>
      <c r="AZ15" s="52">
        <v>0</v>
      </c>
      <c r="BA15" s="52">
        <v>0</v>
      </c>
      <c r="BB15" s="52">
        <v>0</v>
      </c>
      <c r="BC15" s="52">
        <v>0</v>
      </c>
      <c r="BD15" s="52">
        <v>0</v>
      </c>
      <c r="BE15" s="52">
        <v>0</v>
      </c>
      <c r="BF15" s="52">
        <v>1</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271209</v>
      </c>
      <c r="B16" s="52" t="s">
        <v>468</v>
      </c>
      <c r="C16" s="52" t="s">
        <v>625</v>
      </c>
      <c r="D16" s="52">
        <v>2</v>
      </c>
      <c r="E16" s="52">
        <v>2.4803740404052901</v>
      </c>
      <c r="F16" s="52">
        <v>29.204404024126799</v>
      </c>
      <c r="G16" s="52">
        <v>0</v>
      </c>
      <c r="H16" s="52">
        <v>1</v>
      </c>
      <c r="I16" s="52">
        <v>0</v>
      </c>
      <c r="J16" s="52">
        <v>0</v>
      </c>
      <c r="K16" s="52">
        <v>1</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1</v>
      </c>
      <c r="BB16" s="52">
        <v>1</v>
      </c>
      <c r="BC16" s="52">
        <v>0</v>
      </c>
      <c r="BD16" s="52">
        <v>0</v>
      </c>
      <c r="BE16" s="52">
        <v>0</v>
      </c>
      <c r="BF16" s="52">
        <v>0</v>
      </c>
      <c r="BG16" s="52">
        <v>0</v>
      </c>
      <c r="BH16" s="52">
        <v>0</v>
      </c>
      <c r="BI16" s="52">
        <v>2</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271217</v>
      </c>
      <c r="B17" s="52" t="s">
        <v>468</v>
      </c>
      <c r="C17" s="52" t="s">
        <v>626</v>
      </c>
      <c r="D17" s="52">
        <v>2</v>
      </c>
      <c r="E17" s="52">
        <v>2.9035161580674198</v>
      </c>
      <c r="F17" s="52">
        <v>34.186561215955102</v>
      </c>
      <c r="G17" s="52">
        <v>0</v>
      </c>
      <c r="H17" s="52">
        <v>0</v>
      </c>
      <c r="I17" s="52">
        <v>0</v>
      </c>
      <c r="J17" s="52">
        <v>1</v>
      </c>
      <c r="K17" s="52">
        <v>0</v>
      </c>
      <c r="L17" s="52">
        <v>0</v>
      </c>
      <c r="M17" s="52">
        <v>1</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1</v>
      </c>
      <c r="AR17" s="52">
        <v>0</v>
      </c>
      <c r="AS17" s="52">
        <v>0</v>
      </c>
      <c r="AT17" s="52">
        <v>0</v>
      </c>
      <c r="AU17" s="52">
        <v>0</v>
      </c>
      <c r="AV17" s="52">
        <v>0</v>
      </c>
      <c r="AW17" s="52">
        <v>0</v>
      </c>
      <c r="AX17" s="52">
        <v>0</v>
      </c>
      <c r="AY17" s="52">
        <v>0</v>
      </c>
      <c r="AZ17" s="52">
        <v>0</v>
      </c>
      <c r="BA17" s="52">
        <v>0</v>
      </c>
      <c r="BB17" s="52">
        <v>0</v>
      </c>
      <c r="BC17" s="52">
        <v>1</v>
      </c>
      <c r="BD17" s="52">
        <v>0</v>
      </c>
      <c r="BE17" s="52">
        <v>0</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271233</v>
      </c>
      <c r="B18" s="52" t="s">
        <v>468</v>
      </c>
      <c r="C18" s="52" t="s">
        <v>628</v>
      </c>
      <c r="D18" s="52">
        <v>2</v>
      </c>
      <c r="E18" s="52">
        <v>2.1962575770886401</v>
      </c>
      <c r="F18" s="52">
        <v>25.859161794753401</v>
      </c>
      <c r="G18" s="52">
        <v>0</v>
      </c>
      <c r="H18" s="52">
        <v>1</v>
      </c>
      <c r="I18" s="52">
        <v>0</v>
      </c>
      <c r="J18" s="52">
        <v>0</v>
      </c>
      <c r="K18" s="52">
        <v>1</v>
      </c>
      <c r="L18" s="52">
        <v>0</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2</v>
      </c>
      <c r="BC18" s="52">
        <v>1</v>
      </c>
      <c r="BD18" s="52">
        <v>0</v>
      </c>
      <c r="BE18" s="52">
        <v>0</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271250</v>
      </c>
      <c r="B19" s="52" t="s">
        <v>468</v>
      </c>
      <c r="C19" s="52" t="s">
        <v>629</v>
      </c>
      <c r="D19" s="52">
        <v>1</v>
      </c>
      <c r="E19" s="52">
        <v>1.64041994750656</v>
      </c>
      <c r="F19" s="52">
        <v>19.314621962577299</v>
      </c>
      <c r="G19" s="52">
        <v>0</v>
      </c>
      <c r="H19" s="52">
        <v>1</v>
      </c>
      <c r="I19" s="52">
        <v>0</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0</v>
      </c>
      <c r="AS19" s="52">
        <v>0</v>
      </c>
      <c r="AT19" s="52">
        <v>0</v>
      </c>
      <c r="AU19" s="52">
        <v>0</v>
      </c>
      <c r="AV19" s="52">
        <v>0</v>
      </c>
      <c r="AW19" s="52">
        <v>0</v>
      </c>
      <c r="AX19" s="52">
        <v>0</v>
      </c>
      <c r="AY19" s="52">
        <v>0</v>
      </c>
      <c r="AZ19" s="52">
        <v>0</v>
      </c>
      <c r="BA19" s="52">
        <v>0</v>
      </c>
      <c r="BB19" s="52">
        <v>0</v>
      </c>
      <c r="BC19" s="52">
        <v>0</v>
      </c>
      <c r="BD19" s="52">
        <v>0</v>
      </c>
      <c r="BE19" s="52">
        <v>0</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271268</v>
      </c>
      <c r="B20" s="52" t="s">
        <v>468</v>
      </c>
      <c r="C20" s="52" t="s">
        <v>630</v>
      </c>
      <c r="D20" s="52">
        <v>1</v>
      </c>
      <c r="E20" s="52">
        <v>0.99990000999899997</v>
      </c>
      <c r="F20" s="52">
        <v>11.773016246762401</v>
      </c>
      <c r="G20" s="52">
        <v>0</v>
      </c>
      <c r="H20" s="52">
        <v>0</v>
      </c>
      <c r="I20" s="52">
        <v>0</v>
      </c>
      <c r="J20" s="52">
        <v>0</v>
      </c>
      <c r="K20" s="52">
        <v>0</v>
      </c>
      <c r="L20" s="52">
        <v>0</v>
      </c>
      <c r="M20" s="52">
        <v>0</v>
      </c>
      <c r="N20" s="52">
        <v>1</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1</v>
      </c>
      <c r="BA20" s="52">
        <v>0</v>
      </c>
      <c r="BB20" s="52">
        <v>0</v>
      </c>
      <c r="BC20" s="52">
        <v>1</v>
      </c>
      <c r="BD20" s="52">
        <v>0</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271276</v>
      </c>
      <c r="B21" s="52" t="s">
        <v>468</v>
      </c>
      <c r="C21" s="52" t="s">
        <v>641</v>
      </c>
      <c r="D21" s="52">
        <v>1</v>
      </c>
      <c r="E21" s="52">
        <v>1.42182790195075</v>
      </c>
      <c r="F21" s="52">
        <v>16.7408769100653</v>
      </c>
      <c r="G21" s="52">
        <v>0</v>
      </c>
      <c r="H21" s="52">
        <v>0</v>
      </c>
      <c r="I21" s="52">
        <v>0</v>
      </c>
      <c r="J21" s="52">
        <v>0</v>
      </c>
      <c r="K21" s="52">
        <v>0</v>
      </c>
      <c r="L21" s="52">
        <v>0</v>
      </c>
      <c r="M21" s="52">
        <v>0</v>
      </c>
      <c r="N21" s="52">
        <v>1</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1</v>
      </c>
      <c r="AY21" s="52">
        <v>0</v>
      </c>
      <c r="AZ21" s="52">
        <v>0</v>
      </c>
      <c r="BA21" s="52">
        <v>0</v>
      </c>
      <c r="BB21" s="52">
        <v>0</v>
      </c>
      <c r="BC21" s="52">
        <v>0</v>
      </c>
      <c r="BD21" s="52">
        <v>0</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271284</v>
      </c>
      <c r="B22" s="52" t="s">
        <v>468</v>
      </c>
      <c r="C22" s="52" t="s">
        <v>631</v>
      </c>
      <c r="D22" s="52">
        <v>1</v>
      </c>
      <c r="E22" s="52">
        <v>1.67280026764804</v>
      </c>
      <c r="F22" s="52">
        <v>19.6958741190818</v>
      </c>
      <c r="G22" s="52">
        <v>0</v>
      </c>
      <c r="H22" s="52">
        <v>0</v>
      </c>
      <c r="I22" s="52">
        <v>0</v>
      </c>
      <c r="J22" s="52">
        <v>0</v>
      </c>
      <c r="K22" s="52">
        <v>1</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1</v>
      </c>
      <c r="BB22" s="52">
        <v>0</v>
      </c>
      <c r="BC22" s="52">
        <v>0</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271403</v>
      </c>
      <c r="B23" s="52" t="s">
        <v>173</v>
      </c>
      <c r="C23" s="52" t="s">
        <v>468</v>
      </c>
      <c r="D23" s="52">
        <v>1</v>
      </c>
      <c r="E23" s="52">
        <v>0.233624117484896</v>
      </c>
      <c r="F23" s="52">
        <v>2.7507355768382902</v>
      </c>
      <c r="G23" s="52">
        <v>0</v>
      </c>
      <c r="H23" s="52">
        <v>0</v>
      </c>
      <c r="I23" s="52">
        <v>0</v>
      </c>
      <c r="J23" s="52">
        <v>0</v>
      </c>
      <c r="K23" s="52">
        <v>0</v>
      </c>
      <c r="L23" s="52">
        <v>0</v>
      </c>
      <c r="M23" s="52">
        <v>0</v>
      </c>
      <c r="N23" s="52">
        <v>1</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1</v>
      </c>
      <c r="AX23" s="52">
        <v>0</v>
      </c>
      <c r="AY23" s="52">
        <v>0</v>
      </c>
      <c r="AZ23" s="52">
        <v>0</v>
      </c>
      <c r="BA23" s="52">
        <v>0</v>
      </c>
      <c r="BB23" s="52">
        <v>0</v>
      </c>
      <c r="BC23" s="52">
        <v>0</v>
      </c>
      <c r="BD23" s="52">
        <v>0</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271446</v>
      </c>
      <c r="B24" s="52" t="s">
        <v>468</v>
      </c>
      <c r="C24" s="52" t="s">
        <v>634</v>
      </c>
      <c r="D24" s="52">
        <v>1</v>
      </c>
      <c r="E24" s="52">
        <v>1.41809776365983</v>
      </c>
      <c r="F24" s="52">
        <v>16.6969575398657</v>
      </c>
      <c r="G24" s="52">
        <v>0</v>
      </c>
      <c r="H24" s="52">
        <v>0</v>
      </c>
      <c r="I24" s="52">
        <v>0</v>
      </c>
      <c r="J24" s="52">
        <v>0</v>
      </c>
      <c r="K24" s="52">
        <v>0</v>
      </c>
      <c r="L24" s="52">
        <v>0</v>
      </c>
      <c r="M24" s="52">
        <v>0</v>
      </c>
      <c r="N24" s="52">
        <v>1</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1</v>
      </c>
      <c r="AX24" s="52">
        <v>0</v>
      </c>
      <c r="AY24" s="52">
        <v>0</v>
      </c>
      <c r="AZ24" s="52">
        <v>0</v>
      </c>
      <c r="BA24" s="52">
        <v>0</v>
      </c>
      <c r="BB24" s="52">
        <v>0</v>
      </c>
      <c r="BC24" s="52">
        <v>0</v>
      </c>
      <c r="BD24" s="52">
        <v>0</v>
      </c>
      <c r="BE24" s="52">
        <v>1</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272027</v>
      </c>
      <c r="B25" s="52" t="s">
        <v>253</v>
      </c>
      <c r="C25" s="52" t="s">
        <v>468</v>
      </c>
      <c r="D25" s="52">
        <v>1</v>
      </c>
      <c r="E25" s="52">
        <v>1.0148163182464001</v>
      </c>
      <c r="F25" s="52">
        <v>11.9486437470947</v>
      </c>
      <c r="G25" s="52">
        <v>0</v>
      </c>
      <c r="H25" s="52">
        <v>0</v>
      </c>
      <c r="I25" s="52">
        <v>0</v>
      </c>
      <c r="J25" s="52">
        <v>0</v>
      </c>
      <c r="K25" s="52">
        <v>0</v>
      </c>
      <c r="L25" s="52">
        <v>1</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1</v>
      </c>
      <c r="AR25" s="52">
        <v>0</v>
      </c>
      <c r="AS25" s="52">
        <v>0</v>
      </c>
      <c r="AT25" s="52">
        <v>0</v>
      </c>
      <c r="AU25" s="52">
        <v>0</v>
      </c>
      <c r="AV25" s="52">
        <v>0</v>
      </c>
      <c r="AW25" s="52">
        <v>0</v>
      </c>
      <c r="AX25" s="52">
        <v>0</v>
      </c>
      <c r="AY25" s="52">
        <v>0</v>
      </c>
      <c r="AZ25" s="52">
        <v>0</v>
      </c>
      <c r="BA25" s="52">
        <v>0</v>
      </c>
      <c r="BB25" s="52">
        <v>0</v>
      </c>
      <c r="BC25" s="52">
        <v>0</v>
      </c>
      <c r="BD25" s="52">
        <v>1</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272035</v>
      </c>
      <c r="B26" s="52" t="s">
        <v>174</v>
      </c>
      <c r="C26" s="52" t="s">
        <v>468</v>
      </c>
      <c r="D26" s="52">
        <v>1</v>
      </c>
      <c r="E26" s="52">
        <v>0.46714564666971897</v>
      </c>
      <c r="F26" s="52">
        <v>5.5002632591757203</v>
      </c>
      <c r="G26" s="52">
        <v>0</v>
      </c>
      <c r="H26" s="52">
        <v>0</v>
      </c>
      <c r="I26" s="52">
        <v>0</v>
      </c>
      <c r="J26" s="52">
        <v>0</v>
      </c>
      <c r="K26" s="52">
        <v>1</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1</v>
      </c>
      <c r="AX26" s="52">
        <v>0</v>
      </c>
      <c r="AY26" s="52">
        <v>0</v>
      </c>
      <c r="AZ26" s="52">
        <v>0</v>
      </c>
      <c r="BA26" s="52">
        <v>0</v>
      </c>
      <c r="BB26" s="52">
        <v>0</v>
      </c>
      <c r="BC26" s="52">
        <v>0</v>
      </c>
      <c r="BD26" s="52">
        <v>0</v>
      </c>
      <c r="BE26" s="52">
        <v>1</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272043</v>
      </c>
      <c r="B27" s="52" t="s">
        <v>175</v>
      </c>
      <c r="C27" s="52" t="s">
        <v>468</v>
      </c>
      <c r="D27" s="52">
        <v>1</v>
      </c>
      <c r="E27" s="52">
        <v>1.8544962261001801</v>
      </c>
      <c r="F27" s="52">
        <v>21.835197500856999</v>
      </c>
      <c r="G27" s="52">
        <v>0</v>
      </c>
      <c r="H27" s="52">
        <v>0</v>
      </c>
      <c r="I27" s="52">
        <v>0</v>
      </c>
      <c r="J27" s="52">
        <v>0</v>
      </c>
      <c r="K27" s="52">
        <v>0</v>
      </c>
      <c r="L27" s="52">
        <v>0</v>
      </c>
      <c r="M27" s="52">
        <v>1</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1</v>
      </c>
      <c r="AY27" s="52">
        <v>0</v>
      </c>
      <c r="AZ27" s="52">
        <v>0</v>
      </c>
      <c r="BA27" s="52">
        <v>0</v>
      </c>
      <c r="BB27" s="52">
        <v>0</v>
      </c>
      <c r="BC27" s="52">
        <v>0</v>
      </c>
      <c r="BD27" s="52">
        <v>0</v>
      </c>
      <c r="BE27" s="52">
        <v>0</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272051</v>
      </c>
      <c r="B28" s="52" t="s">
        <v>176</v>
      </c>
      <c r="C28" s="52" t="s">
        <v>468</v>
      </c>
      <c r="D28" s="52">
        <v>1</v>
      </c>
      <c r="E28" s="52">
        <v>0.50191228580893199</v>
      </c>
      <c r="F28" s="52">
        <v>5.9096123974277504</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1</v>
      </c>
      <c r="AZ28" s="52">
        <v>0</v>
      </c>
      <c r="BA28" s="52">
        <v>0</v>
      </c>
      <c r="BB28" s="52">
        <v>0</v>
      </c>
      <c r="BC28" s="52">
        <v>0</v>
      </c>
      <c r="BD28" s="52">
        <v>0</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272078</v>
      </c>
      <c r="B29" s="52" t="s">
        <v>177</v>
      </c>
      <c r="C29" s="52" t="s">
        <v>468</v>
      </c>
      <c r="D29" s="52">
        <v>2</v>
      </c>
      <c r="E29" s="52">
        <v>1.0971709447190401</v>
      </c>
      <c r="F29" s="52">
        <v>12.9183030587887</v>
      </c>
      <c r="G29" s="52">
        <v>0</v>
      </c>
      <c r="H29" s="52">
        <v>0</v>
      </c>
      <c r="I29" s="52">
        <v>1</v>
      </c>
      <c r="J29" s="52">
        <v>1</v>
      </c>
      <c r="K29" s="52">
        <v>0</v>
      </c>
      <c r="L29" s="52">
        <v>0</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1</v>
      </c>
      <c r="AS29" s="52">
        <v>0</v>
      </c>
      <c r="AT29" s="52">
        <v>0</v>
      </c>
      <c r="AU29" s="52">
        <v>0</v>
      </c>
      <c r="AV29" s="52">
        <v>0</v>
      </c>
      <c r="AW29" s="52">
        <v>1</v>
      </c>
      <c r="AX29" s="52">
        <v>0</v>
      </c>
      <c r="AY29" s="52">
        <v>0</v>
      </c>
      <c r="AZ29" s="52">
        <v>0</v>
      </c>
      <c r="BA29" s="52">
        <v>0</v>
      </c>
      <c r="BB29" s="52">
        <v>0</v>
      </c>
      <c r="BC29" s="52">
        <v>1</v>
      </c>
      <c r="BD29" s="52">
        <v>0</v>
      </c>
      <c r="BE29" s="52">
        <v>0</v>
      </c>
      <c r="BF29" s="52">
        <v>0</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272094</v>
      </c>
      <c r="B30" s="52" t="s">
        <v>179</v>
      </c>
      <c r="C30" s="52" t="s">
        <v>468</v>
      </c>
      <c r="D30" s="52">
        <v>2</v>
      </c>
      <c r="E30" s="52">
        <v>2.7345565916486598</v>
      </c>
      <c r="F30" s="52">
        <v>32.197198579089097</v>
      </c>
      <c r="G30" s="52">
        <v>0</v>
      </c>
      <c r="H30" s="52">
        <v>0</v>
      </c>
      <c r="I30" s="52">
        <v>0</v>
      </c>
      <c r="J30" s="52">
        <v>0</v>
      </c>
      <c r="K30" s="52">
        <v>0</v>
      </c>
      <c r="L30" s="52">
        <v>0</v>
      </c>
      <c r="M30" s="52">
        <v>1</v>
      </c>
      <c r="N30" s="52">
        <v>1</v>
      </c>
      <c r="O30" s="52">
        <v>0</v>
      </c>
      <c r="P30" s="52">
        <v>0</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1</v>
      </c>
      <c r="AU30" s="52">
        <v>0</v>
      </c>
      <c r="AV30" s="52">
        <v>0</v>
      </c>
      <c r="AW30" s="52">
        <v>0</v>
      </c>
      <c r="AX30" s="52">
        <v>1</v>
      </c>
      <c r="AY30" s="52">
        <v>0</v>
      </c>
      <c r="AZ30" s="52">
        <v>0</v>
      </c>
      <c r="BA30" s="52">
        <v>0</v>
      </c>
      <c r="BB30" s="52">
        <v>0</v>
      </c>
      <c r="BC30" s="52">
        <v>1</v>
      </c>
      <c r="BD30" s="52">
        <v>0</v>
      </c>
      <c r="BE30" s="52">
        <v>0</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272108</v>
      </c>
      <c r="B31" s="52" t="s">
        <v>180</v>
      </c>
      <c r="C31" s="52" t="s">
        <v>468</v>
      </c>
      <c r="D31" s="52">
        <v>2</v>
      </c>
      <c r="E31" s="52">
        <v>0.968490172245977</v>
      </c>
      <c r="F31" s="52">
        <v>11.403190737734899</v>
      </c>
      <c r="G31" s="52">
        <v>1</v>
      </c>
      <c r="H31" s="52">
        <v>0</v>
      </c>
      <c r="I31" s="52">
        <v>1</v>
      </c>
      <c r="J31" s="52">
        <v>0</v>
      </c>
      <c r="K31" s="52">
        <v>0</v>
      </c>
      <c r="L31" s="52">
        <v>0</v>
      </c>
      <c r="M31" s="52">
        <v>0</v>
      </c>
      <c r="N31" s="52">
        <v>0</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1</v>
      </c>
      <c r="AY31" s="52">
        <v>1</v>
      </c>
      <c r="AZ31" s="52">
        <v>0</v>
      </c>
      <c r="BA31" s="52">
        <v>0</v>
      </c>
      <c r="BB31" s="52">
        <v>0</v>
      </c>
      <c r="BC31" s="52">
        <v>0</v>
      </c>
      <c r="BD31" s="52">
        <v>0</v>
      </c>
      <c r="BE31" s="52">
        <v>0</v>
      </c>
      <c r="BF31" s="52">
        <v>1</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272141</v>
      </c>
      <c r="B32" s="52" t="s">
        <v>272</v>
      </c>
      <c r="C32" s="52" t="s">
        <v>468</v>
      </c>
      <c r="D32" s="52">
        <v>3</v>
      </c>
      <c r="E32" s="52">
        <v>5.2508138761507999</v>
      </c>
      <c r="F32" s="52">
        <v>61.824098864356202</v>
      </c>
      <c r="G32" s="52">
        <v>1</v>
      </c>
      <c r="H32" s="52">
        <v>0</v>
      </c>
      <c r="I32" s="52">
        <v>0</v>
      </c>
      <c r="J32" s="52">
        <v>0</v>
      </c>
      <c r="K32" s="52">
        <v>1</v>
      </c>
      <c r="L32" s="52">
        <v>0</v>
      </c>
      <c r="M32" s="52">
        <v>1</v>
      </c>
      <c r="N32" s="52">
        <v>0</v>
      </c>
      <c r="O32" s="52">
        <v>0</v>
      </c>
      <c r="P32" s="52">
        <v>3</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1</v>
      </c>
      <c r="AQ32" s="52">
        <v>0</v>
      </c>
      <c r="AR32" s="52">
        <v>0</v>
      </c>
      <c r="AS32" s="52">
        <v>0</v>
      </c>
      <c r="AT32" s="52">
        <v>0</v>
      </c>
      <c r="AU32" s="52">
        <v>1</v>
      </c>
      <c r="AV32" s="52">
        <v>0</v>
      </c>
      <c r="AW32" s="52">
        <v>1</v>
      </c>
      <c r="AX32" s="52">
        <v>0</v>
      </c>
      <c r="AY32" s="52">
        <v>0</v>
      </c>
      <c r="AZ32" s="52">
        <v>0</v>
      </c>
      <c r="BA32" s="52">
        <v>0</v>
      </c>
      <c r="BB32" s="52">
        <v>0</v>
      </c>
      <c r="BC32" s="52">
        <v>0</v>
      </c>
      <c r="BD32" s="52">
        <v>1</v>
      </c>
      <c r="BE32" s="52">
        <v>1</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272175</v>
      </c>
      <c r="B33" s="52" t="s">
        <v>186</v>
      </c>
      <c r="C33" s="52" t="s">
        <v>468</v>
      </c>
      <c r="D33" s="52">
        <v>1</v>
      </c>
      <c r="E33" s="52">
        <v>1.6463615409943999</v>
      </c>
      <c r="F33" s="52">
        <v>19.384579434288899</v>
      </c>
      <c r="G33" s="52">
        <v>0</v>
      </c>
      <c r="H33" s="52">
        <v>0</v>
      </c>
      <c r="I33" s="52">
        <v>0</v>
      </c>
      <c r="J33" s="52">
        <v>0</v>
      </c>
      <c r="K33" s="52">
        <v>1</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1</v>
      </c>
      <c r="AY33" s="52">
        <v>0</v>
      </c>
      <c r="AZ33" s="52">
        <v>0</v>
      </c>
      <c r="BA33" s="52">
        <v>0</v>
      </c>
      <c r="BB33" s="52">
        <v>0</v>
      </c>
      <c r="BC33" s="52">
        <v>0</v>
      </c>
      <c r="BD33" s="52">
        <v>0</v>
      </c>
      <c r="BE33" s="52">
        <v>0</v>
      </c>
      <c r="BF33" s="52">
        <v>0</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272205</v>
      </c>
      <c r="B34" s="52" t="s">
        <v>188</v>
      </c>
      <c r="C34" s="52" t="s">
        <v>468</v>
      </c>
      <c r="D34" s="52">
        <v>2</v>
      </c>
      <c r="E34" s="52">
        <v>2.75755570262519</v>
      </c>
      <c r="F34" s="52">
        <v>32.467994563167601</v>
      </c>
      <c r="G34" s="52">
        <v>0</v>
      </c>
      <c r="H34" s="52">
        <v>0</v>
      </c>
      <c r="I34" s="52">
        <v>0</v>
      </c>
      <c r="J34" s="52">
        <v>0</v>
      </c>
      <c r="K34" s="52">
        <v>1</v>
      </c>
      <c r="L34" s="52">
        <v>0</v>
      </c>
      <c r="M34" s="52">
        <v>1</v>
      </c>
      <c r="N34" s="52">
        <v>0</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1</v>
      </c>
      <c r="AR34" s="52">
        <v>0</v>
      </c>
      <c r="AS34" s="52">
        <v>0</v>
      </c>
      <c r="AT34" s="52">
        <v>0</v>
      </c>
      <c r="AU34" s="52">
        <v>1</v>
      </c>
      <c r="AV34" s="52">
        <v>0</v>
      </c>
      <c r="AW34" s="52">
        <v>0</v>
      </c>
      <c r="AX34" s="52">
        <v>0</v>
      </c>
      <c r="AY34" s="52">
        <v>0</v>
      </c>
      <c r="AZ34" s="52">
        <v>0</v>
      </c>
      <c r="BA34" s="52">
        <v>0</v>
      </c>
      <c r="BB34" s="52">
        <v>0</v>
      </c>
      <c r="BC34" s="52">
        <v>1</v>
      </c>
      <c r="BD34" s="52">
        <v>0</v>
      </c>
      <c r="BE34" s="52">
        <v>0</v>
      </c>
      <c r="BF34" s="52">
        <v>0</v>
      </c>
      <c r="BG34" s="52">
        <v>0</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272213</v>
      </c>
      <c r="B35" s="52" t="s">
        <v>281</v>
      </c>
      <c r="C35" s="52" t="s">
        <v>468</v>
      </c>
      <c r="D35" s="52">
        <v>1</v>
      </c>
      <c r="E35" s="52">
        <v>2.8595939376608501</v>
      </c>
      <c r="F35" s="52">
        <v>33.669412491813297</v>
      </c>
      <c r="G35" s="52">
        <v>0</v>
      </c>
      <c r="H35" s="52">
        <v>0</v>
      </c>
      <c r="I35" s="52">
        <v>0</v>
      </c>
      <c r="J35" s="52">
        <v>0</v>
      </c>
      <c r="K35" s="52">
        <v>0</v>
      </c>
      <c r="L35" s="52">
        <v>0</v>
      </c>
      <c r="M35" s="52">
        <v>0</v>
      </c>
      <c r="N35" s="52">
        <v>1</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1</v>
      </c>
      <c r="AQ35" s="52">
        <v>0</v>
      </c>
      <c r="AR35" s="52">
        <v>0</v>
      </c>
      <c r="AS35" s="52">
        <v>0</v>
      </c>
      <c r="AT35" s="52">
        <v>0</v>
      </c>
      <c r="AU35" s="52">
        <v>0</v>
      </c>
      <c r="AV35" s="52">
        <v>0</v>
      </c>
      <c r="AW35" s="52">
        <v>0</v>
      </c>
      <c r="AX35" s="52">
        <v>0</v>
      </c>
      <c r="AY35" s="52">
        <v>0</v>
      </c>
      <c r="AZ35" s="52">
        <v>0</v>
      </c>
      <c r="BA35" s="52">
        <v>0</v>
      </c>
      <c r="BB35" s="52">
        <v>0</v>
      </c>
      <c r="BC35" s="52">
        <v>1</v>
      </c>
      <c r="BD35" s="52">
        <v>0</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272221</v>
      </c>
      <c r="B36" s="52" t="s">
        <v>189</v>
      </c>
      <c r="C36" s="52" t="s">
        <v>468</v>
      </c>
      <c r="D36" s="52">
        <v>2</v>
      </c>
      <c r="E36" s="52">
        <v>3.49815472338341</v>
      </c>
      <c r="F36" s="52">
        <v>41.1879507753209</v>
      </c>
      <c r="G36" s="52">
        <v>0</v>
      </c>
      <c r="H36" s="52">
        <v>0</v>
      </c>
      <c r="I36" s="52">
        <v>1</v>
      </c>
      <c r="J36" s="52">
        <v>1</v>
      </c>
      <c r="K36" s="52">
        <v>0</v>
      </c>
      <c r="L36" s="52">
        <v>0</v>
      </c>
      <c r="M36" s="52">
        <v>0</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1</v>
      </c>
      <c r="AV36" s="52">
        <v>1</v>
      </c>
      <c r="AW36" s="52">
        <v>0</v>
      </c>
      <c r="AX36" s="52">
        <v>0</v>
      </c>
      <c r="AY36" s="52">
        <v>0</v>
      </c>
      <c r="AZ36" s="52">
        <v>0</v>
      </c>
      <c r="BA36" s="52">
        <v>0</v>
      </c>
      <c r="BB36" s="52">
        <v>0</v>
      </c>
      <c r="BC36" s="52">
        <v>0</v>
      </c>
      <c r="BD36" s="52">
        <v>0</v>
      </c>
      <c r="BE36" s="52">
        <v>0</v>
      </c>
      <c r="BF36" s="52">
        <v>0</v>
      </c>
      <c r="BG36" s="52">
        <v>0</v>
      </c>
      <c r="BH36" s="52">
        <v>1</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272230</v>
      </c>
      <c r="B37" s="52" t="s">
        <v>171</v>
      </c>
      <c r="C37" s="52" t="s">
        <v>468</v>
      </c>
      <c r="D37" s="52">
        <v>1</v>
      </c>
      <c r="E37" s="52">
        <v>1.66936547418326</v>
      </c>
      <c r="F37" s="52">
        <v>19.655432196028698</v>
      </c>
      <c r="G37" s="52">
        <v>0</v>
      </c>
      <c r="H37" s="52">
        <v>0</v>
      </c>
      <c r="I37" s="52">
        <v>0</v>
      </c>
      <c r="J37" s="52">
        <v>0</v>
      </c>
      <c r="K37" s="52">
        <v>0</v>
      </c>
      <c r="L37" s="52">
        <v>1</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1</v>
      </c>
      <c r="AV37" s="52">
        <v>0</v>
      </c>
      <c r="AW37" s="52">
        <v>0</v>
      </c>
      <c r="AX37" s="52">
        <v>0</v>
      </c>
      <c r="AY37" s="52">
        <v>0</v>
      </c>
      <c r="AZ37" s="52">
        <v>0</v>
      </c>
      <c r="BA37" s="52">
        <v>0</v>
      </c>
      <c r="BB37" s="52">
        <v>0</v>
      </c>
      <c r="BC37" s="52">
        <v>0</v>
      </c>
      <c r="BD37" s="52">
        <v>0</v>
      </c>
      <c r="BE37" s="52">
        <v>0</v>
      </c>
      <c r="BF37" s="52">
        <v>0</v>
      </c>
      <c r="BG37" s="52">
        <v>1</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272272</v>
      </c>
      <c r="B38" s="52" t="s">
        <v>193</v>
      </c>
      <c r="C38" s="52" t="s">
        <v>468</v>
      </c>
      <c r="D38" s="52">
        <v>1</v>
      </c>
      <c r="E38" s="52">
        <v>0.40530298424587302</v>
      </c>
      <c r="F38" s="52">
        <v>4.7721157822498004</v>
      </c>
      <c r="G38" s="52">
        <v>0</v>
      </c>
      <c r="H38" s="52">
        <v>0</v>
      </c>
      <c r="I38" s="52">
        <v>0</v>
      </c>
      <c r="J38" s="52">
        <v>0</v>
      </c>
      <c r="K38" s="52">
        <v>0</v>
      </c>
      <c r="L38" s="52">
        <v>0</v>
      </c>
      <c r="M38" s="52">
        <v>1</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1</v>
      </c>
      <c r="AS38" s="52">
        <v>0</v>
      </c>
      <c r="AT38" s="52">
        <v>0</v>
      </c>
      <c r="AU38" s="52">
        <v>0</v>
      </c>
      <c r="AV38" s="52">
        <v>0</v>
      </c>
      <c r="AW38" s="52">
        <v>0</v>
      </c>
      <c r="AX38" s="52">
        <v>0</v>
      </c>
      <c r="AY38" s="52">
        <v>0</v>
      </c>
      <c r="AZ38" s="52">
        <v>0</v>
      </c>
      <c r="BA38" s="52">
        <v>0</v>
      </c>
      <c r="BB38" s="52">
        <v>0</v>
      </c>
      <c r="BC38" s="52">
        <v>0</v>
      </c>
      <c r="BD38" s="52">
        <v>0</v>
      </c>
      <c r="BE38" s="52">
        <v>1</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273210</v>
      </c>
      <c r="B39" s="52" t="s">
        <v>647</v>
      </c>
      <c r="C39" s="52" t="s">
        <v>468</v>
      </c>
      <c r="D39" s="52">
        <v>1</v>
      </c>
      <c r="E39" s="52">
        <v>10.334849111203001</v>
      </c>
      <c r="F39" s="52">
        <v>121.68451372868</v>
      </c>
      <c r="G39" s="52">
        <v>0</v>
      </c>
      <c r="H39" s="52">
        <v>0</v>
      </c>
      <c r="I39" s="52">
        <v>0</v>
      </c>
      <c r="J39" s="52">
        <v>0</v>
      </c>
      <c r="K39" s="52">
        <v>0</v>
      </c>
      <c r="L39" s="52">
        <v>0</v>
      </c>
      <c r="M39" s="52">
        <v>0</v>
      </c>
      <c r="N39" s="52">
        <v>1</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1</v>
      </c>
      <c r="AW39" s="52">
        <v>0</v>
      </c>
      <c r="AX39" s="52">
        <v>0</v>
      </c>
      <c r="AY39" s="52">
        <v>0</v>
      </c>
      <c r="AZ39" s="52">
        <v>0</v>
      </c>
      <c r="BA39" s="52">
        <v>0</v>
      </c>
      <c r="BB39" s="52">
        <v>0</v>
      </c>
      <c r="BC39" s="52">
        <v>1</v>
      </c>
      <c r="BD39" s="52">
        <v>0</v>
      </c>
      <c r="BE39" s="52">
        <v>0</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row r="41" spans="1:74" s="52" customFormat="1" x14ac:dyDescent="0.2"/>
    <row r="42" spans="1:74" s="52" customFormat="1" x14ac:dyDescent="0.2"/>
    <row r="85" spans="1:75" x14ac:dyDescent="0.2">
      <c r="B85" s="52">
        <v>271004</v>
      </c>
      <c r="C85" t="s">
        <v>397</v>
      </c>
      <c r="D85">
        <f>IFERROR(VLOOKUP($B85,$A$8:$BW$70,D$88,FALSE),0)</f>
        <v>20</v>
      </c>
      <c r="E85">
        <f t="shared" ref="E85:BP85" si="0">IFERROR(VLOOKUP($B85,$A$8:$BW$70,E88,FALSE),0)</f>
        <v>1.4141811254901899</v>
      </c>
      <c r="F85">
        <f t="shared" si="0"/>
        <v>16.650842283997399</v>
      </c>
      <c r="G85">
        <f t="shared" si="0"/>
        <v>0</v>
      </c>
      <c r="H85">
        <f t="shared" si="0"/>
        <v>4</v>
      </c>
      <c r="I85">
        <f t="shared" si="0"/>
        <v>1</v>
      </c>
      <c r="J85">
        <f t="shared" si="0"/>
        <v>8</v>
      </c>
      <c r="K85">
        <f t="shared" si="0"/>
        <v>4</v>
      </c>
      <c r="L85">
        <f t="shared" si="0"/>
        <v>0</v>
      </c>
      <c r="M85">
        <f t="shared" si="0"/>
        <v>1</v>
      </c>
      <c r="N85">
        <f t="shared" si="0"/>
        <v>2</v>
      </c>
      <c r="O85">
        <f t="shared" si="0"/>
        <v>0</v>
      </c>
      <c r="P85">
        <f t="shared" si="0"/>
        <v>13</v>
      </c>
      <c r="Q85">
        <f t="shared" si="0"/>
        <v>7</v>
      </c>
      <c r="R85">
        <f t="shared" si="0"/>
        <v>0</v>
      </c>
      <c r="S85">
        <f t="shared" si="0"/>
        <v>9</v>
      </c>
      <c r="T85">
        <f t="shared" si="0"/>
        <v>10</v>
      </c>
      <c r="U85">
        <f t="shared" si="0"/>
        <v>0</v>
      </c>
      <c r="V85">
        <f t="shared" si="0"/>
        <v>10</v>
      </c>
      <c r="W85">
        <f t="shared" si="0"/>
        <v>0</v>
      </c>
      <c r="X85">
        <f t="shared" si="0"/>
        <v>0</v>
      </c>
      <c r="Y85">
        <f t="shared" si="0"/>
        <v>8</v>
      </c>
      <c r="Z85">
        <f t="shared" si="0"/>
        <v>2</v>
      </c>
      <c r="AA85">
        <f t="shared" si="0"/>
        <v>1</v>
      </c>
      <c r="AB85">
        <f t="shared" si="0"/>
        <v>17</v>
      </c>
      <c r="AC85">
        <f t="shared" si="0"/>
        <v>1</v>
      </c>
      <c r="AD85">
        <f t="shared" si="0"/>
        <v>0</v>
      </c>
      <c r="AE85">
        <f t="shared" si="0"/>
        <v>1</v>
      </c>
      <c r="AF85">
        <f t="shared" si="0"/>
        <v>0</v>
      </c>
      <c r="AG85">
        <f t="shared" si="0"/>
        <v>1</v>
      </c>
      <c r="AH85">
        <f t="shared" si="0"/>
        <v>0</v>
      </c>
      <c r="AI85">
        <f t="shared" si="0"/>
        <v>14</v>
      </c>
      <c r="AJ85">
        <f t="shared" si="0"/>
        <v>1</v>
      </c>
      <c r="AK85">
        <f t="shared" si="0"/>
        <v>0</v>
      </c>
      <c r="AL85">
        <f t="shared" si="0"/>
        <v>4</v>
      </c>
      <c r="AM85">
        <f t="shared" si="0"/>
        <v>0</v>
      </c>
      <c r="AN85">
        <f t="shared" si="0"/>
        <v>1</v>
      </c>
      <c r="AO85">
        <f t="shared" si="0"/>
        <v>0</v>
      </c>
      <c r="AP85">
        <f t="shared" si="0"/>
        <v>3</v>
      </c>
      <c r="AQ85">
        <f t="shared" si="0"/>
        <v>1</v>
      </c>
      <c r="AR85">
        <f t="shared" si="0"/>
        <v>0</v>
      </c>
      <c r="AS85">
        <f t="shared" si="0"/>
        <v>2</v>
      </c>
      <c r="AT85">
        <f t="shared" si="0"/>
        <v>1</v>
      </c>
      <c r="AU85">
        <f t="shared" si="0"/>
        <v>2</v>
      </c>
      <c r="AV85">
        <f t="shared" si="0"/>
        <v>1</v>
      </c>
      <c r="AW85">
        <f t="shared" si="0"/>
        <v>0</v>
      </c>
      <c r="AX85">
        <f t="shared" si="0"/>
        <v>3</v>
      </c>
      <c r="AY85">
        <f t="shared" si="0"/>
        <v>1</v>
      </c>
      <c r="AZ85">
        <f t="shared" si="0"/>
        <v>1</v>
      </c>
      <c r="BA85">
        <f t="shared" si="0"/>
        <v>2</v>
      </c>
      <c r="BB85">
        <f t="shared" si="0"/>
        <v>3</v>
      </c>
      <c r="BC85">
        <f t="shared" si="0"/>
        <v>5</v>
      </c>
      <c r="BD85">
        <f t="shared" si="0"/>
        <v>0</v>
      </c>
      <c r="BE85">
        <f t="shared" si="0"/>
        <v>1</v>
      </c>
      <c r="BF85">
        <f t="shared" si="0"/>
        <v>2</v>
      </c>
      <c r="BG85">
        <f t="shared" si="0"/>
        <v>2</v>
      </c>
      <c r="BH85">
        <f t="shared" si="0"/>
        <v>3</v>
      </c>
      <c r="BI85">
        <f t="shared" si="0"/>
        <v>7</v>
      </c>
      <c r="BJ85">
        <f t="shared" si="0"/>
        <v>0</v>
      </c>
      <c r="BK85">
        <f t="shared" si="0"/>
        <v>6</v>
      </c>
      <c r="BL85">
        <f t="shared" si="0"/>
        <v>19</v>
      </c>
      <c r="BM85">
        <f t="shared" si="0"/>
        <v>2</v>
      </c>
      <c r="BN85">
        <f t="shared" si="0"/>
        <v>1</v>
      </c>
      <c r="BO85">
        <f t="shared" si="0"/>
        <v>0</v>
      </c>
      <c r="BP85">
        <f t="shared" si="0"/>
        <v>0</v>
      </c>
      <c r="BQ85">
        <f t="shared" ref="BQ85:BW85" si="1">IFERROR(VLOOKUP($B85,$A$8:$BW$70,BQ88,FALSE),0)</f>
        <v>1</v>
      </c>
      <c r="BR85">
        <f t="shared" si="1"/>
        <v>1</v>
      </c>
      <c r="BS85">
        <f t="shared" si="1"/>
        <v>7</v>
      </c>
      <c r="BT85">
        <f t="shared" si="1"/>
        <v>11</v>
      </c>
      <c r="BU85">
        <f t="shared" si="1"/>
        <v>2</v>
      </c>
      <c r="BV85">
        <f t="shared" si="1"/>
        <v>0</v>
      </c>
      <c r="BW85">
        <f t="shared" si="1"/>
        <v>0</v>
      </c>
    </row>
    <row r="86" spans="1:75" x14ac:dyDescent="0.2">
      <c r="B86" s="52">
        <v>271403</v>
      </c>
      <c r="C86" t="s">
        <v>398</v>
      </c>
      <c r="D86">
        <f>IFERROR(VLOOKUP($B86,$A$8:$BW$70,D$88,FALSE),0)</f>
        <v>1</v>
      </c>
      <c r="E86">
        <f t="shared" ref="E86:BP86" si="2">IFERROR(VLOOKUP($B86,$A$8:$BW$70,E$88,FALSE),0)</f>
        <v>0.233624117484896</v>
      </c>
      <c r="F86">
        <f t="shared" si="2"/>
        <v>2.7507355768382902</v>
      </c>
      <c r="G86">
        <f t="shared" si="2"/>
        <v>0</v>
      </c>
      <c r="H86">
        <f t="shared" si="2"/>
        <v>0</v>
      </c>
      <c r="I86">
        <f t="shared" si="2"/>
        <v>0</v>
      </c>
      <c r="J86">
        <f t="shared" si="2"/>
        <v>0</v>
      </c>
      <c r="K86">
        <f t="shared" si="2"/>
        <v>0</v>
      </c>
      <c r="L86">
        <f t="shared" si="2"/>
        <v>0</v>
      </c>
      <c r="M86">
        <f t="shared" si="2"/>
        <v>0</v>
      </c>
      <c r="N86">
        <f t="shared" si="2"/>
        <v>1</v>
      </c>
      <c r="O86">
        <f t="shared" si="2"/>
        <v>0</v>
      </c>
      <c r="P86">
        <f t="shared" si="2"/>
        <v>1</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0</v>
      </c>
      <c r="AS86">
        <f t="shared" si="2"/>
        <v>0</v>
      </c>
      <c r="AT86">
        <f t="shared" si="2"/>
        <v>0</v>
      </c>
      <c r="AU86">
        <f t="shared" si="2"/>
        <v>0</v>
      </c>
      <c r="AV86">
        <f t="shared" si="2"/>
        <v>0</v>
      </c>
      <c r="AW86">
        <f t="shared" si="2"/>
        <v>1</v>
      </c>
      <c r="AX86">
        <f t="shared" si="2"/>
        <v>0</v>
      </c>
      <c r="AY86">
        <f t="shared" si="2"/>
        <v>0</v>
      </c>
      <c r="AZ86">
        <f t="shared" si="2"/>
        <v>0</v>
      </c>
      <c r="BA86">
        <f t="shared" si="2"/>
        <v>0</v>
      </c>
      <c r="BB86">
        <f t="shared" si="2"/>
        <v>0</v>
      </c>
      <c r="BC86">
        <f t="shared" si="2"/>
        <v>0</v>
      </c>
      <c r="BD86">
        <f t="shared" si="2"/>
        <v>0</v>
      </c>
      <c r="BE86">
        <f t="shared" si="2"/>
        <v>1</v>
      </c>
      <c r="BF86">
        <f t="shared" si="2"/>
        <v>0</v>
      </c>
      <c r="BG86">
        <f t="shared" si="2"/>
        <v>0</v>
      </c>
      <c r="BH86">
        <f t="shared" si="2"/>
        <v>0</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399</v>
      </c>
      <c r="D87">
        <f>SUM(D8:D83)</f>
        <v>64</v>
      </c>
      <c r="G87">
        <f t="shared" ref="G87:BR87" si="4">SUM(G8:G83)</f>
        <v>2</v>
      </c>
      <c r="H87">
        <f t="shared" si="4"/>
        <v>8</v>
      </c>
      <c r="I87">
        <f t="shared" si="4"/>
        <v>5</v>
      </c>
      <c r="J87">
        <f t="shared" si="4"/>
        <v>18</v>
      </c>
      <c r="K87">
        <f t="shared" si="4"/>
        <v>13</v>
      </c>
      <c r="L87">
        <f t="shared" si="4"/>
        <v>2</v>
      </c>
      <c r="M87">
        <f t="shared" si="4"/>
        <v>7</v>
      </c>
      <c r="N87">
        <f t="shared" si="4"/>
        <v>9</v>
      </c>
      <c r="O87">
        <f t="shared" si="4"/>
        <v>0</v>
      </c>
      <c r="P87">
        <f t="shared" si="4"/>
        <v>42</v>
      </c>
      <c r="Q87">
        <f t="shared" si="4"/>
        <v>22</v>
      </c>
      <c r="R87">
        <f t="shared" si="4"/>
        <v>0</v>
      </c>
      <c r="S87">
        <f t="shared" si="4"/>
        <v>9</v>
      </c>
      <c r="T87">
        <f t="shared" si="4"/>
        <v>10</v>
      </c>
      <c r="U87">
        <f t="shared" si="4"/>
        <v>0</v>
      </c>
      <c r="V87">
        <f t="shared" si="4"/>
        <v>10</v>
      </c>
      <c r="W87">
        <f t="shared" si="4"/>
        <v>0</v>
      </c>
      <c r="X87">
        <f t="shared" si="4"/>
        <v>0</v>
      </c>
      <c r="Y87">
        <f t="shared" si="4"/>
        <v>8</v>
      </c>
      <c r="Z87">
        <f t="shared" si="4"/>
        <v>2</v>
      </c>
      <c r="AA87">
        <f t="shared" si="4"/>
        <v>1</v>
      </c>
      <c r="AB87">
        <f t="shared" si="4"/>
        <v>17</v>
      </c>
      <c r="AC87">
        <f t="shared" si="4"/>
        <v>1</v>
      </c>
      <c r="AD87">
        <f t="shared" si="4"/>
        <v>0</v>
      </c>
      <c r="AE87">
        <f t="shared" si="4"/>
        <v>1</v>
      </c>
      <c r="AF87">
        <f t="shared" si="4"/>
        <v>0</v>
      </c>
      <c r="AG87">
        <f t="shared" si="4"/>
        <v>1</v>
      </c>
      <c r="AH87">
        <f t="shared" si="4"/>
        <v>0</v>
      </c>
      <c r="AI87">
        <f t="shared" si="4"/>
        <v>14</v>
      </c>
      <c r="AJ87">
        <f t="shared" si="4"/>
        <v>1</v>
      </c>
      <c r="AK87">
        <f t="shared" si="4"/>
        <v>0</v>
      </c>
      <c r="AL87">
        <f t="shared" si="4"/>
        <v>4</v>
      </c>
      <c r="AM87">
        <f t="shared" si="4"/>
        <v>0</v>
      </c>
      <c r="AN87">
        <f t="shared" si="4"/>
        <v>1</v>
      </c>
      <c r="AO87">
        <f t="shared" si="4"/>
        <v>0</v>
      </c>
      <c r="AP87">
        <f t="shared" si="4"/>
        <v>8</v>
      </c>
      <c r="AQ87">
        <f t="shared" si="4"/>
        <v>4</v>
      </c>
      <c r="AR87">
        <f t="shared" si="4"/>
        <v>2</v>
      </c>
      <c r="AS87">
        <f t="shared" si="4"/>
        <v>4</v>
      </c>
      <c r="AT87">
        <f t="shared" si="4"/>
        <v>3</v>
      </c>
      <c r="AU87">
        <f t="shared" si="4"/>
        <v>8</v>
      </c>
      <c r="AV87">
        <f t="shared" si="4"/>
        <v>4</v>
      </c>
      <c r="AW87">
        <f t="shared" si="4"/>
        <v>5</v>
      </c>
      <c r="AX87">
        <f t="shared" si="4"/>
        <v>10</v>
      </c>
      <c r="AY87">
        <f t="shared" si="4"/>
        <v>4</v>
      </c>
      <c r="AZ87">
        <f t="shared" si="4"/>
        <v>2</v>
      </c>
      <c r="BA87">
        <f t="shared" si="4"/>
        <v>4</v>
      </c>
      <c r="BB87">
        <f t="shared" si="4"/>
        <v>6</v>
      </c>
      <c r="BC87">
        <f t="shared" si="4"/>
        <v>15</v>
      </c>
      <c r="BD87">
        <f t="shared" si="4"/>
        <v>2</v>
      </c>
      <c r="BE87">
        <f t="shared" si="4"/>
        <v>7</v>
      </c>
      <c r="BF87">
        <f t="shared" si="4"/>
        <v>6</v>
      </c>
      <c r="BG87">
        <f t="shared" si="4"/>
        <v>8</v>
      </c>
      <c r="BH87">
        <f t="shared" si="4"/>
        <v>7</v>
      </c>
      <c r="BI87">
        <f t="shared" si="4"/>
        <v>19</v>
      </c>
      <c r="BJ87">
        <f t="shared" si="4"/>
        <v>0</v>
      </c>
      <c r="BK87">
        <f t="shared" si="4"/>
        <v>6</v>
      </c>
      <c r="BL87">
        <f t="shared" si="4"/>
        <v>19</v>
      </c>
      <c r="BM87">
        <f t="shared" si="4"/>
        <v>2</v>
      </c>
      <c r="BN87">
        <f t="shared" si="4"/>
        <v>1</v>
      </c>
      <c r="BO87">
        <f t="shared" si="4"/>
        <v>0</v>
      </c>
      <c r="BP87">
        <f t="shared" si="4"/>
        <v>0</v>
      </c>
      <c r="BQ87">
        <f t="shared" si="4"/>
        <v>1</v>
      </c>
      <c r="BR87">
        <f t="shared" si="4"/>
        <v>1</v>
      </c>
      <c r="BS87">
        <f t="shared" ref="BS87:BW87" si="5">SUM(BS8:BS83)</f>
        <v>7</v>
      </c>
      <c r="BT87">
        <f t="shared" si="5"/>
        <v>11</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43</v>
      </c>
      <c r="E90">
        <v>0.94360490428774102</v>
      </c>
      <c r="F90">
        <v>11.1101867762911</v>
      </c>
      <c r="G90">
        <v>2</v>
      </c>
      <c r="H90">
        <v>4</v>
      </c>
      <c r="I90">
        <v>4</v>
      </c>
      <c r="J90">
        <v>10</v>
      </c>
      <c r="K90">
        <v>9</v>
      </c>
      <c r="L90">
        <v>2</v>
      </c>
      <c r="M90">
        <v>6</v>
      </c>
      <c r="N90">
        <v>6</v>
      </c>
      <c r="O90">
        <v>0</v>
      </c>
      <c r="P90">
        <v>28</v>
      </c>
      <c r="Q90">
        <v>15</v>
      </c>
      <c r="R90">
        <v>0</v>
      </c>
      <c r="S90">
        <v>13</v>
      </c>
      <c r="T90">
        <v>29</v>
      </c>
      <c r="U90">
        <v>2</v>
      </c>
      <c r="V90">
        <v>27</v>
      </c>
      <c r="W90">
        <v>3</v>
      </c>
      <c r="X90">
        <v>1</v>
      </c>
      <c r="Y90">
        <v>19</v>
      </c>
      <c r="Z90">
        <v>4</v>
      </c>
      <c r="AA90">
        <v>1</v>
      </c>
      <c r="AB90">
        <v>32</v>
      </c>
      <c r="AC90">
        <v>3</v>
      </c>
      <c r="AD90">
        <v>1</v>
      </c>
      <c r="AE90">
        <v>1</v>
      </c>
      <c r="AF90">
        <v>0</v>
      </c>
      <c r="AG90">
        <v>6</v>
      </c>
      <c r="AH90">
        <v>0</v>
      </c>
      <c r="AI90">
        <v>29</v>
      </c>
      <c r="AJ90">
        <v>1</v>
      </c>
      <c r="AK90">
        <v>1</v>
      </c>
      <c r="AL90">
        <v>9</v>
      </c>
      <c r="AM90">
        <v>1</v>
      </c>
      <c r="AN90">
        <v>2</v>
      </c>
      <c r="AO90">
        <v>0</v>
      </c>
      <c r="AP90">
        <v>5</v>
      </c>
      <c r="AQ90">
        <v>3</v>
      </c>
      <c r="AR90">
        <v>2</v>
      </c>
      <c r="AS90">
        <v>2</v>
      </c>
      <c r="AT90">
        <v>2</v>
      </c>
      <c r="AU90">
        <v>6</v>
      </c>
      <c r="AV90">
        <v>3</v>
      </c>
      <c r="AW90">
        <v>4</v>
      </c>
      <c r="AX90">
        <v>7</v>
      </c>
      <c r="AY90">
        <v>3</v>
      </c>
      <c r="AZ90">
        <v>1</v>
      </c>
      <c r="BA90">
        <v>2</v>
      </c>
      <c r="BB90">
        <v>3</v>
      </c>
      <c r="BC90">
        <v>10</v>
      </c>
      <c r="BD90">
        <v>2</v>
      </c>
      <c r="BE90">
        <v>5</v>
      </c>
      <c r="BF90">
        <v>4</v>
      </c>
      <c r="BG90">
        <v>6</v>
      </c>
      <c r="BH90">
        <v>4</v>
      </c>
      <c r="BI90">
        <v>12</v>
      </c>
      <c r="BJ90">
        <v>0</v>
      </c>
      <c r="BK90">
        <v>11</v>
      </c>
      <c r="BL90">
        <v>39</v>
      </c>
      <c r="BM90">
        <v>6</v>
      </c>
      <c r="BN90">
        <v>2</v>
      </c>
      <c r="BO90">
        <v>0</v>
      </c>
      <c r="BP90">
        <v>1</v>
      </c>
      <c r="BQ90">
        <v>3</v>
      </c>
      <c r="BR90">
        <v>1</v>
      </c>
      <c r="BS90">
        <v>15</v>
      </c>
      <c r="BT90">
        <v>25</v>
      </c>
      <c r="BU90">
        <v>3</v>
      </c>
      <c r="BV90">
        <v>0</v>
      </c>
    </row>
    <row r="91" spans="1:75" x14ac:dyDescent="0.2">
      <c r="B91" t="s">
        <v>513</v>
      </c>
    </row>
    <row r="92" spans="1:75" x14ac:dyDescent="0.2">
      <c r="D92">
        <f>D87-D85-D86</f>
        <v>43</v>
      </c>
    </row>
    <row r="100" spans="1:6" s="147" customFormat="1" x14ac:dyDescent="0.2"/>
    <row r="101" spans="1:6" x14ac:dyDescent="0.2">
      <c r="A101" s="52">
        <v>271004</v>
      </c>
      <c r="B101" s="52" t="s">
        <v>172</v>
      </c>
      <c r="C101" s="52" t="s">
        <v>468</v>
      </c>
      <c r="D101" s="52">
        <v>21</v>
      </c>
      <c r="E101" s="52">
        <v>1.4906927533166101</v>
      </c>
      <c r="F101" s="52">
        <v>17.551704998727899</v>
      </c>
    </row>
    <row r="102" spans="1:6" x14ac:dyDescent="0.2">
      <c r="A102" s="52">
        <v>271021</v>
      </c>
      <c r="B102" s="52" t="s">
        <v>468</v>
      </c>
      <c r="C102" s="52" t="s">
        <v>612</v>
      </c>
      <c r="D102" s="52">
        <v>1</v>
      </c>
      <c r="E102" s="52">
        <v>1.82385234091448</v>
      </c>
      <c r="F102" s="52">
        <v>21.474390465606</v>
      </c>
    </row>
    <row r="103" spans="1:6" x14ac:dyDescent="0.2">
      <c r="A103" s="52">
        <v>271063</v>
      </c>
      <c r="B103" s="52" t="s">
        <v>468</v>
      </c>
      <c r="C103" s="52" t="s">
        <v>615</v>
      </c>
      <c r="D103" s="52">
        <v>1</v>
      </c>
      <c r="E103" s="52">
        <v>1.81738877580692</v>
      </c>
      <c r="F103" s="52">
        <v>21.398287199016998</v>
      </c>
    </row>
    <row r="104" spans="1:6" x14ac:dyDescent="0.2">
      <c r="A104" s="52">
        <v>271098</v>
      </c>
      <c r="B104" s="52" t="s">
        <v>468</v>
      </c>
      <c r="C104" s="52" t="s">
        <v>644</v>
      </c>
      <c r="D104" s="52">
        <v>1</v>
      </c>
      <c r="E104" s="52">
        <v>2.3133689592153099</v>
      </c>
      <c r="F104" s="52">
        <v>27.238053874631799</v>
      </c>
    </row>
    <row r="105" spans="1:6" x14ac:dyDescent="0.2">
      <c r="A105" s="52">
        <v>271136</v>
      </c>
      <c r="B105" s="52" t="s">
        <v>468</v>
      </c>
      <c r="C105" s="52" t="s">
        <v>619</v>
      </c>
      <c r="D105" s="52">
        <v>2</v>
      </c>
      <c r="E105" s="52">
        <v>4.0586886377011604</v>
      </c>
      <c r="F105" s="52">
        <v>47.787785572932997</v>
      </c>
    </row>
    <row r="106" spans="1:6" x14ac:dyDescent="0.2">
      <c r="A106" s="52">
        <v>271144</v>
      </c>
      <c r="B106" s="52" t="s">
        <v>468</v>
      </c>
      <c r="C106" s="52" t="s">
        <v>620</v>
      </c>
      <c r="D106" s="52">
        <v>1</v>
      </c>
      <c r="E106" s="52">
        <v>1.1559223682537501</v>
      </c>
      <c r="F106" s="52">
        <v>13.6100536907296</v>
      </c>
    </row>
    <row r="107" spans="1:6" x14ac:dyDescent="0.2">
      <c r="A107" s="52">
        <v>271161</v>
      </c>
      <c r="B107" s="52" t="s">
        <v>468</v>
      </c>
      <c r="C107" s="52" t="s">
        <v>622</v>
      </c>
      <c r="D107" s="52">
        <v>1</v>
      </c>
      <c r="E107" s="52">
        <v>1.53827221265075</v>
      </c>
      <c r="F107" s="52">
        <v>18.111914761855601</v>
      </c>
    </row>
    <row r="108" spans="1:6" x14ac:dyDescent="0.2">
      <c r="A108" s="52">
        <v>271179</v>
      </c>
      <c r="B108" s="52" t="s">
        <v>468</v>
      </c>
      <c r="C108" s="52" t="s">
        <v>623</v>
      </c>
      <c r="D108" s="52">
        <v>1</v>
      </c>
      <c r="E108" s="52">
        <v>2.13848851631667</v>
      </c>
      <c r="F108" s="52">
        <v>25.178977692115598</v>
      </c>
    </row>
    <row r="109" spans="1:6" x14ac:dyDescent="0.2">
      <c r="A109" s="52">
        <v>271195</v>
      </c>
      <c r="B109" s="52" t="s">
        <v>468</v>
      </c>
      <c r="C109" s="52" t="s">
        <v>640</v>
      </c>
      <c r="D109" s="52">
        <v>2</v>
      </c>
      <c r="E109" s="52">
        <v>3.3517118868462101</v>
      </c>
      <c r="F109" s="52">
        <v>39.463704474156998</v>
      </c>
    </row>
    <row r="110" spans="1:6" x14ac:dyDescent="0.2">
      <c r="A110" s="52">
        <v>271209</v>
      </c>
      <c r="B110" s="52" t="s">
        <v>468</v>
      </c>
      <c r="C110" s="52" t="s">
        <v>625</v>
      </c>
      <c r="D110" s="52">
        <v>3</v>
      </c>
      <c r="E110" s="52">
        <v>3.7101162503091798</v>
      </c>
      <c r="F110" s="52">
        <v>43.683626818156398</v>
      </c>
    </row>
    <row r="111" spans="1:6" x14ac:dyDescent="0.2">
      <c r="A111" s="52">
        <v>271250</v>
      </c>
      <c r="B111" s="52" t="s">
        <v>468</v>
      </c>
      <c r="C111" s="52" t="s">
        <v>629</v>
      </c>
      <c r="D111" s="52">
        <v>1</v>
      </c>
      <c r="E111" s="52">
        <v>1.6223494865263901</v>
      </c>
      <c r="F111" s="52">
        <v>19.101856857488102</v>
      </c>
    </row>
    <row r="112" spans="1:6" x14ac:dyDescent="0.2">
      <c r="A112" s="52">
        <v>271268</v>
      </c>
      <c r="B112" s="52" t="s">
        <v>468</v>
      </c>
      <c r="C112" s="52" t="s">
        <v>630</v>
      </c>
      <c r="D112" s="52">
        <v>2</v>
      </c>
      <c r="E112" s="52">
        <v>1.9851116625310199</v>
      </c>
      <c r="F112" s="52">
        <v>23.373088929800701</v>
      </c>
    </row>
    <row r="113" spans="1:6" x14ac:dyDescent="0.2">
      <c r="A113" s="52">
        <v>271276</v>
      </c>
      <c r="B113" s="52" t="s">
        <v>468</v>
      </c>
      <c r="C113" s="52" t="s">
        <v>641</v>
      </c>
      <c r="D113" s="52">
        <v>3</v>
      </c>
      <c r="E113" s="52">
        <v>4.34738504789369</v>
      </c>
      <c r="F113" s="52">
        <v>51.186952983264398</v>
      </c>
    </row>
    <row r="114" spans="1:6" x14ac:dyDescent="0.2">
      <c r="A114" s="52">
        <v>271284</v>
      </c>
      <c r="B114" s="52" t="s">
        <v>468</v>
      </c>
      <c r="C114" s="52" t="s">
        <v>631</v>
      </c>
      <c r="D114" s="52">
        <v>2</v>
      </c>
      <c r="E114" s="52">
        <v>3.45811359903173</v>
      </c>
      <c r="F114" s="52">
        <v>40.716498827309103</v>
      </c>
    </row>
    <row r="115" spans="1:6" x14ac:dyDescent="0.2">
      <c r="A115" s="52">
        <v>271403</v>
      </c>
      <c r="B115" s="52" t="s">
        <v>173</v>
      </c>
      <c r="C115" s="52" t="s">
        <v>468</v>
      </c>
      <c r="D115" s="52">
        <v>3</v>
      </c>
      <c r="E115" s="52">
        <v>0.69712320490774704</v>
      </c>
      <c r="F115" s="52">
        <v>8.2080635416557399</v>
      </c>
    </row>
    <row r="116" spans="1:6" x14ac:dyDescent="0.2">
      <c r="A116" s="52">
        <v>271411</v>
      </c>
      <c r="B116" s="52" t="s">
        <v>468</v>
      </c>
      <c r="C116" s="52" t="s">
        <v>632</v>
      </c>
      <c r="D116" s="52">
        <v>1</v>
      </c>
      <c r="E116" s="52">
        <v>1.3410038755011999</v>
      </c>
      <c r="F116" s="52">
        <v>15.7892391792883</v>
      </c>
    </row>
    <row r="117" spans="1:6" x14ac:dyDescent="0.2">
      <c r="A117" s="52">
        <v>271420</v>
      </c>
      <c r="B117" s="52" t="s">
        <v>468</v>
      </c>
      <c r="C117" s="52" t="s">
        <v>642</v>
      </c>
      <c r="D117" s="52">
        <v>1</v>
      </c>
      <c r="E117" s="52">
        <v>1.5995393326721901</v>
      </c>
      <c r="F117" s="52">
        <v>18.833285691140301</v>
      </c>
    </row>
    <row r="118" spans="1:6" x14ac:dyDescent="0.2">
      <c r="A118" s="52">
        <v>271446</v>
      </c>
      <c r="B118" s="52" t="s">
        <v>468</v>
      </c>
      <c r="C118" s="52" t="s">
        <v>634</v>
      </c>
      <c r="D118" s="52">
        <v>1</v>
      </c>
      <c r="E118" s="52">
        <v>1.41041734249164</v>
      </c>
      <c r="F118" s="52">
        <v>16.606526774498398</v>
      </c>
    </row>
    <row r="119" spans="1:6" x14ac:dyDescent="0.2">
      <c r="A119" s="52">
        <v>272035</v>
      </c>
      <c r="B119" s="52" t="s">
        <v>174</v>
      </c>
      <c r="C119" s="52" t="s">
        <v>468</v>
      </c>
      <c r="D119" s="52">
        <v>2</v>
      </c>
      <c r="E119" s="52">
        <v>0.93222709051925001</v>
      </c>
      <c r="F119" s="52">
        <v>10.9762221948234</v>
      </c>
    </row>
    <row r="120" spans="1:6" x14ac:dyDescent="0.2">
      <c r="A120" s="52">
        <v>272043</v>
      </c>
      <c r="B120" s="52" t="s">
        <v>175</v>
      </c>
      <c r="C120" s="52" t="s">
        <v>468</v>
      </c>
      <c r="D120" s="52">
        <v>1</v>
      </c>
      <c r="E120" s="52">
        <v>1.85229777539037</v>
      </c>
      <c r="F120" s="52">
        <v>21.809312516693101</v>
      </c>
    </row>
    <row r="121" spans="1:6" x14ac:dyDescent="0.2">
      <c r="A121" s="52">
        <v>272078</v>
      </c>
      <c r="B121" s="52" t="s">
        <v>177</v>
      </c>
      <c r="C121" s="52" t="s">
        <v>468</v>
      </c>
      <c r="D121" s="52">
        <v>1</v>
      </c>
      <c r="E121" s="52">
        <v>0.54714173159415203</v>
      </c>
      <c r="F121" s="52">
        <v>6.4421526461892098</v>
      </c>
    </row>
    <row r="122" spans="1:6" x14ac:dyDescent="0.2">
      <c r="A122" s="52">
        <v>272108</v>
      </c>
      <c r="B122" s="52" t="s">
        <v>180</v>
      </c>
      <c r="C122" s="52" t="s">
        <v>468</v>
      </c>
      <c r="D122" s="52">
        <v>3</v>
      </c>
      <c r="E122" s="52">
        <v>1.4488064249735599</v>
      </c>
      <c r="F122" s="52">
        <v>17.0585272617855</v>
      </c>
    </row>
    <row r="123" spans="1:6" x14ac:dyDescent="0.2">
      <c r="A123" s="52">
        <v>272132</v>
      </c>
      <c r="B123" s="52" t="s">
        <v>183</v>
      </c>
      <c r="C123" s="52" t="s">
        <v>468</v>
      </c>
      <c r="D123" s="52">
        <v>1</v>
      </c>
      <c r="E123" s="52">
        <v>1.9449576971700899</v>
      </c>
      <c r="F123" s="52">
        <v>22.9003083699059</v>
      </c>
    </row>
    <row r="124" spans="1:6" x14ac:dyDescent="0.2">
      <c r="A124" s="52">
        <v>272141</v>
      </c>
      <c r="B124" s="52" t="s">
        <v>272</v>
      </c>
      <c r="C124" s="52" t="s">
        <v>468</v>
      </c>
      <c r="D124" s="52">
        <v>2</v>
      </c>
      <c r="E124" s="52">
        <v>3.4754200914035498</v>
      </c>
      <c r="F124" s="52">
        <v>40.920268818138602</v>
      </c>
    </row>
    <row r="125" spans="1:6" x14ac:dyDescent="0.2">
      <c r="A125" s="52">
        <v>272159</v>
      </c>
      <c r="B125" s="52" t="s">
        <v>184</v>
      </c>
      <c r="C125" s="52" t="s">
        <v>468</v>
      </c>
      <c r="D125" s="52">
        <v>1</v>
      </c>
      <c r="E125" s="52">
        <v>0.84362556522912902</v>
      </c>
      <c r="F125" s="52">
        <v>9.9330106873752193</v>
      </c>
    </row>
    <row r="126" spans="1:6" x14ac:dyDescent="0.2">
      <c r="A126" s="52">
        <v>272175</v>
      </c>
      <c r="B126" s="52" t="s">
        <v>186</v>
      </c>
      <c r="C126" s="52" t="s">
        <v>468</v>
      </c>
      <c r="D126" s="52">
        <v>2</v>
      </c>
      <c r="E126" s="52">
        <v>3.2740726189306901</v>
      </c>
      <c r="F126" s="52">
        <v>38.5495647067645</v>
      </c>
    </row>
    <row r="127" spans="1:6" x14ac:dyDescent="0.2">
      <c r="A127" s="52">
        <v>272191</v>
      </c>
      <c r="B127" s="52" t="s">
        <v>278</v>
      </c>
      <c r="C127" s="52" t="s">
        <v>468</v>
      </c>
      <c r="D127" s="52">
        <v>1</v>
      </c>
      <c r="E127" s="52">
        <v>1.04883369692902</v>
      </c>
      <c r="F127" s="52">
        <v>12.349170947712601</v>
      </c>
    </row>
    <row r="128" spans="1:6" x14ac:dyDescent="0.2">
      <c r="A128">
        <v>272256</v>
      </c>
      <c r="B128" t="s">
        <v>191</v>
      </c>
      <c r="C128" t="s">
        <v>468</v>
      </c>
      <c r="D128">
        <v>1</v>
      </c>
      <c r="E128">
        <v>3.3352232931994799</v>
      </c>
      <c r="F128">
        <v>39.269564581219697</v>
      </c>
    </row>
    <row r="178" spans="1:6" x14ac:dyDescent="0.2">
      <c r="B178">
        <v>271004</v>
      </c>
      <c r="C178" t="s">
        <v>249</v>
      </c>
      <c r="D178">
        <v>21</v>
      </c>
      <c r="E178">
        <v>1.4906927533166101</v>
      </c>
      <c r="F178">
        <v>17.551704998727899</v>
      </c>
    </row>
    <row r="179" spans="1:6" x14ac:dyDescent="0.2">
      <c r="B179">
        <v>271403</v>
      </c>
      <c r="C179" t="s">
        <v>251</v>
      </c>
      <c r="D179">
        <v>3</v>
      </c>
      <c r="E179">
        <v>0.69712320490774704</v>
      </c>
      <c r="F179">
        <v>8.2080635416557399</v>
      </c>
    </row>
    <row r="180" spans="1:6" x14ac:dyDescent="0.2">
      <c r="B180" s="52"/>
      <c r="C180" t="s">
        <v>399</v>
      </c>
      <c r="D180">
        <v>63</v>
      </c>
    </row>
    <row r="181" spans="1:6" x14ac:dyDescent="0.2">
      <c r="A181">
        <v>1</v>
      </c>
      <c r="B181" s="52">
        <v>2</v>
      </c>
      <c r="C181">
        <v>3</v>
      </c>
      <c r="D181">
        <v>4</v>
      </c>
      <c r="E181">
        <v>5</v>
      </c>
      <c r="F181">
        <v>6</v>
      </c>
    </row>
    <row r="183" spans="1:6" x14ac:dyDescent="0.2">
      <c r="A183">
        <v>270000</v>
      </c>
      <c r="B183" t="s">
        <v>313</v>
      </c>
      <c r="C183" t="s">
        <v>409</v>
      </c>
      <c r="D183">
        <v>39</v>
      </c>
      <c r="E183">
        <v>0.85471939890872095</v>
      </c>
      <c r="F183">
        <v>10.063631632312401</v>
      </c>
    </row>
  </sheetData>
  <phoneticPr fontId="17"/>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""&amp;市町村別自殺者集計表!Q7&amp;市町村別自殺者集計表!R7&amp;"年8月暫定値"</f>
        <v>令和5年8月暫定値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令和5年8月暫定値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令和5年8月暫定値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45</v>
      </c>
      <c r="E8" s="52">
        <v>1.64138508097682</v>
      </c>
      <c r="F8" s="52">
        <v>19.325985630856099</v>
      </c>
      <c r="G8" s="52">
        <v>0</v>
      </c>
      <c r="H8" s="52">
        <v>4</v>
      </c>
      <c r="I8" s="52">
        <v>7</v>
      </c>
      <c r="J8" s="52">
        <v>13</v>
      </c>
      <c r="K8" s="52">
        <v>3</v>
      </c>
      <c r="L8" s="52">
        <v>7</v>
      </c>
      <c r="M8" s="52">
        <v>6</v>
      </c>
      <c r="N8" s="52">
        <v>5</v>
      </c>
      <c r="O8" s="52">
        <v>0</v>
      </c>
      <c r="P8" s="52">
        <v>20</v>
      </c>
      <c r="Q8" s="52">
        <v>25</v>
      </c>
      <c r="R8" s="52">
        <v>0</v>
      </c>
      <c r="S8" s="52">
        <v>13</v>
      </c>
      <c r="T8" s="52">
        <v>31</v>
      </c>
      <c r="U8" s="52">
        <v>2</v>
      </c>
      <c r="V8" s="52">
        <v>29</v>
      </c>
      <c r="W8" s="52">
        <v>1</v>
      </c>
      <c r="X8" s="52">
        <v>4</v>
      </c>
      <c r="Y8" s="52">
        <v>17</v>
      </c>
      <c r="Z8" s="52">
        <v>7</v>
      </c>
      <c r="AA8" s="52">
        <v>1</v>
      </c>
      <c r="AB8" s="52">
        <v>30</v>
      </c>
      <c r="AC8" s="52">
        <v>6</v>
      </c>
      <c r="AD8" s="52">
        <v>0</v>
      </c>
      <c r="AE8" s="52">
        <v>5</v>
      </c>
      <c r="AF8" s="52">
        <v>0</v>
      </c>
      <c r="AG8" s="52">
        <v>4</v>
      </c>
      <c r="AH8" s="52">
        <v>0</v>
      </c>
      <c r="AI8" s="52">
        <v>24</v>
      </c>
      <c r="AJ8" s="52">
        <v>1</v>
      </c>
      <c r="AK8" s="52">
        <v>0</v>
      </c>
      <c r="AL8" s="52">
        <v>16</v>
      </c>
      <c r="AM8" s="52">
        <v>2</v>
      </c>
      <c r="AN8" s="52">
        <v>2</v>
      </c>
      <c r="AO8" s="52">
        <v>0</v>
      </c>
      <c r="AP8" s="52">
        <v>4</v>
      </c>
      <c r="AQ8" s="52">
        <v>0</v>
      </c>
      <c r="AR8" s="52">
        <v>6</v>
      </c>
      <c r="AS8" s="52">
        <v>2</v>
      </c>
      <c r="AT8" s="52">
        <v>2</v>
      </c>
      <c r="AU8" s="52">
        <v>2</v>
      </c>
      <c r="AV8" s="52">
        <v>1</v>
      </c>
      <c r="AW8" s="52">
        <v>0</v>
      </c>
      <c r="AX8" s="52">
        <v>7</v>
      </c>
      <c r="AY8" s="52">
        <v>4</v>
      </c>
      <c r="AZ8" s="52">
        <v>3</v>
      </c>
      <c r="BA8" s="52">
        <v>2</v>
      </c>
      <c r="BB8" s="52">
        <v>12</v>
      </c>
      <c r="BC8" s="52">
        <v>4</v>
      </c>
      <c r="BD8" s="52">
        <v>13</v>
      </c>
      <c r="BE8" s="52">
        <v>7</v>
      </c>
      <c r="BF8" s="52">
        <v>5</v>
      </c>
      <c r="BG8" s="52">
        <v>9</v>
      </c>
      <c r="BH8" s="52">
        <v>2</v>
      </c>
      <c r="BI8" s="52">
        <v>5</v>
      </c>
      <c r="BJ8" s="52">
        <v>0</v>
      </c>
      <c r="BK8" s="52">
        <v>8</v>
      </c>
      <c r="BL8" s="52">
        <v>41</v>
      </c>
      <c r="BM8" s="52">
        <v>16</v>
      </c>
      <c r="BN8" s="52">
        <v>3</v>
      </c>
      <c r="BO8" s="52">
        <v>4</v>
      </c>
      <c r="BP8" s="52">
        <v>0</v>
      </c>
      <c r="BQ8" s="52">
        <v>3</v>
      </c>
      <c r="BR8" s="52">
        <v>2</v>
      </c>
      <c r="BS8" s="52">
        <v>7</v>
      </c>
      <c r="BT8" s="52">
        <v>35</v>
      </c>
      <c r="BU8" s="52">
        <v>3</v>
      </c>
      <c r="BV8" s="52">
        <v>0</v>
      </c>
    </row>
    <row r="9" spans="1:74" s="52" customFormat="1" x14ac:dyDescent="0.2">
      <c r="A9" s="52">
        <v>271021</v>
      </c>
      <c r="B9" s="52" t="s">
        <v>468</v>
      </c>
      <c r="C9" s="52" t="s">
        <v>612</v>
      </c>
      <c r="D9" s="52">
        <v>4</v>
      </c>
      <c r="E9" s="52">
        <v>3.79711988456756</v>
      </c>
      <c r="F9" s="52">
        <v>44.708024447327702</v>
      </c>
      <c r="G9" s="52">
        <v>0</v>
      </c>
      <c r="H9" s="52">
        <v>0</v>
      </c>
      <c r="I9" s="52">
        <v>0</v>
      </c>
      <c r="J9" s="52">
        <v>2</v>
      </c>
      <c r="K9" s="52">
        <v>1</v>
      </c>
      <c r="L9" s="52">
        <v>0</v>
      </c>
      <c r="M9" s="52">
        <v>1</v>
      </c>
      <c r="N9" s="52">
        <v>0</v>
      </c>
      <c r="O9" s="52">
        <v>0</v>
      </c>
      <c r="P9" s="52">
        <v>1</v>
      </c>
      <c r="Q9" s="52">
        <v>3</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1</v>
      </c>
      <c r="AQ9" s="52">
        <v>0</v>
      </c>
      <c r="AR9" s="52">
        <v>1</v>
      </c>
      <c r="AS9" s="52">
        <v>0</v>
      </c>
      <c r="AT9" s="52">
        <v>0</v>
      </c>
      <c r="AU9" s="52">
        <v>0</v>
      </c>
      <c r="AV9" s="52">
        <v>0</v>
      </c>
      <c r="AW9" s="52">
        <v>0</v>
      </c>
      <c r="AX9" s="52">
        <v>0</v>
      </c>
      <c r="AY9" s="52">
        <v>2</v>
      </c>
      <c r="AZ9" s="52">
        <v>0</v>
      </c>
      <c r="BA9" s="52">
        <v>0</v>
      </c>
      <c r="BB9" s="52">
        <v>0</v>
      </c>
      <c r="BC9" s="52">
        <v>1</v>
      </c>
      <c r="BD9" s="52">
        <v>1</v>
      </c>
      <c r="BE9" s="52">
        <v>0</v>
      </c>
      <c r="BF9" s="52">
        <v>0</v>
      </c>
      <c r="BG9" s="52">
        <v>1</v>
      </c>
      <c r="BH9" s="52">
        <v>0</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468</v>
      </c>
      <c r="C10" s="52" t="s">
        <v>613</v>
      </c>
      <c r="D10" s="52">
        <v>1</v>
      </c>
      <c r="E10" s="52">
        <v>1.2626422050783499</v>
      </c>
      <c r="F10" s="52">
        <v>14.866593704954701</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1</v>
      </c>
      <c r="BB10" s="52">
        <v>0</v>
      </c>
      <c r="BC10" s="52">
        <v>0</v>
      </c>
      <c r="BD10" s="52">
        <v>0</v>
      </c>
      <c r="BE10" s="52">
        <v>0</v>
      </c>
      <c r="BF10" s="52">
        <v>0</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468</v>
      </c>
      <c r="C11" s="52" t="s">
        <v>614</v>
      </c>
      <c r="D11" s="52">
        <v>1</v>
      </c>
      <c r="E11" s="52">
        <v>1.53212091498261</v>
      </c>
      <c r="F11" s="52">
        <v>18.039488192537199</v>
      </c>
      <c r="G11" s="52">
        <v>0</v>
      </c>
      <c r="H11" s="52">
        <v>0</v>
      </c>
      <c r="I11" s="52">
        <v>0</v>
      </c>
      <c r="J11" s="52">
        <v>0</v>
      </c>
      <c r="K11" s="52">
        <v>0</v>
      </c>
      <c r="L11" s="52">
        <v>1</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1</v>
      </c>
      <c r="AQ11" s="52">
        <v>0</v>
      </c>
      <c r="AR11" s="52">
        <v>0</v>
      </c>
      <c r="AS11" s="52">
        <v>0</v>
      </c>
      <c r="AT11" s="52">
        <v>0</v>
      </c>
      <c r="AU11" s="52">
        <v>0</v>
      </c>
      <c r="AV11" s="52">
        <v>0</v>
      </c>
      <c r="AW11" s="52">
        <v>0</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271071</v>
      </c>
      <c r="B12" s="52" t="s">
        <v>468</v>
      </c>
      <c r="C12" s="52" t="s">
        <v>616</v>
      </c>
      <c r="D12" s="52">
        <v>1</v>
      </c>
      <c r="E12" s="52">
        <v>1.2618774212273001</v>
      </c>
      <c r="F12" s="52">
        <v>14.8575889918698</v>
      </c>
      <c r="G12" s="52">
        <v>0</v>
      </c>
      <c r="H12" s="52">
        <v>0</v>
      </c>
      <c r="I12" s="52">
        <v>0</v>
      </c>
      <c r="J12" s="52">
        <v>1</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1</v>
      </c>
      <c r="AS12" s="52">
        <v>0</v>
      </c>
      <c r="AT12" s="52">
        <v>0</v>
      </c>
      <c r="AU12" s="52">
        <v>0</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271080</v>
      </c>
      <c r="B13" s="52" t="s">
        <v>468</v>
      </c>
      <c r="C13" s="52" t="s">
        <v>617</v>
      </c>
      <c r="D13" s="52">
        <v>1</v>
      </c>
      <c r="E13" s="52">
        <v>1.5999232036862201</v>
      </c>
      <c r="F13" s="52">
        <v>18.8378054627571</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1</v>
      </c>
      <c r="AT13" s="52">
        <v>0</v>
      </c>
      <c r="AU13" s="52">
        <v>0</v>
      </c>
      <c r="AV13" s="52">
        <v>0</v>
      </c>
      <c r="AW13" s="52">
        <v>0</v>
      </c>
      <c r="AX13" s="52">
        <v>0</v>
      </c>
      <c r="AY13" s="52">
        <v>0</v>
      </c>
      <c r="AZ13" s="52">
        <v>0</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271098</v>
      </c>
      <c r="B14" s="52" t="s">
        <v>468</v>
      </c>
      <c r="C14" s="52" t="s">
        <v>644</v>
      </c>
      <c r="D14" s="52">
        <v>1</v>
      </c>
      <c r="E14" s="52">
        <v>1.22589582337293</v>
      </c>
      <c r="F14" s="52">
        <v>14.4339346945522</v>
      </c>
      <c r="G14" s="52">
        <v>0</v>
      </c>
      <c r="H14" s="52">
        <v>0</v>
      </c>
      <c r="I14" s="52">
        <v>0</v>
      </c>
      <c r="J14" s="52">
        <v>0</v>
      </c>
      <c r="K14" s="52">
        <v>0</v>
      </c>
      <c r="L14" s="52">
        <v>1</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1</v>
      </c>
      <c r="BA14" s="52">
        <v>0</v>
      </c>
      <c r="BB14" s="52">
        <v>0</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271110</v>
      </c>
      <c r="B15" s="52" t="s">
        <v>468</v>
      </c>
      <c r="C15" s="52" t="s">
        <v>618</v>
      </c>
      <c r="D15" s="52">
        <v>2</v>
      </c>
      <c r="E15" s="52">
        <v>2.7102474455917802</v>
      </c>
      <c r="F15" s="52">
        <v>31.9109779884194</v>
      </c>
      <c r="G15" s="52">
        <v>0</v>
      </c>
      <c r="H15" s="52">
        <v>0</v>
      </c>
      <c r="I15" s="52">
        <v>2</v>
      </c>
      <c r="J15" s="52">
        <v>0</v>
      </c>
      <c r="K15" s="52">
        <v>0</v>
      </c>
      <c r="L15" s="52">
        <v>0</v>
      </c>
      <c r="M15" s="52">
        <v>0</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1</v>
      </c>
      <c r="BA15" s="52">
        <v>0</v>
      </c>
      <c r="BB15" s="52">
        <v>1</v>
      </c>
      <c r="BC15" s="52">
        <v>0</v>
      </c>
      <c r="BD15" s="52">
        <v>0</v>
      </c>
      <c r="BE15" s="52">
        <v>1</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271136</v>
      </c>
      <c r="B16" s="52" t="s">
        <v>468</v>
      </c>
      <c r="C16" s="52" t="s">
        <v>619</v>
      </c>
      <c r="D16" s="52">
        <v>1</v>
      </c>
      <c r="E16" s="52">
        <v>1.0273585584104701</v>
      </c>
      <c r="F16" s="52">
        <v>12.0963185103168</v>
      </c>
      <c r="G16" s="52">
        <v>0</v>
      </c>
      <c r="H16" s="52">
        <v>0</v>
      </c>
      <c r="I16" s="52">
        <v>1</v>
      </c>
      <c r="J16" s="52">
        <v>0</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0</v>
      </c>
      <c r="AR16" s="52">
        <v>0</v>
      </c>
      <c r="AS16" s="52">
        <v>0</v>
      </c>
      <c r="AT16" s="52">
        <v>0</v>
      </c>
      <c r="AU16" s="52">
        <v>0</v>
      </c>
      <c r="AV16" s="52">
        <v>0</v>
      </c>
      <c r="AW16" s="52">
        <v>0</v>
      </c>
      <c r="AX16" s="52">
        <v>0</v>
      </c>
      <c r="AY16" s="52">
        <v>0</v>
      </c>
      <c r="AZ16" s="52">
        <v>0</v>
      </c>
      <c r="BA16" s="52">
        <v>0</v>
      </c>
      <c r="BB16" s="52">
        <v>0</v>
      </c>
      <c r="BC16" s="52">
        <v>0</v>
      </c>
      <c r="BD16" s="52">
        <v>0</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271144</v>
      </c>
      <c r="B17" s="52" t="s">
        <v>468</v>
      </c>
      <c r="C17" s="52" t="s">
        <v>620</v>
      </c>
      <c r="D17" s="52">
        <v>3</v>
      </c>
      <c r="E17" s="52">
        <v>1.7527664497131299</v>
      </c>
      <c r="F17" s="52">
        <v>20.637411424041701</v>
      </c>
      <c r="G17" s="52">
        <v>0</v>
      </c>
      <c r="H17" s="52">
        <v>0</v>
      </c>
      <c r="I17" s="52">
        <v>0</v>
      </c>
      <c r="J17" s="52">
        <v>1</v>
      </c>
      <c r="K17" s="52">
        <v>0</v>
      </c>
      <c r="L17" s="52">
        <v>1</v>
      </c>
      <c r="M17" s="52">
        <v>1</v>
      </c>
      <c r="N17" s="52">
        <v>0</v>
      </c>
      <c r="O17" s="52">
        <v>0</v>
      </c>
      <c r="P17" s="52">
        <v>2</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3</v>
      </c>
      <c r="BC17" s="52">
        <v>0</v>
      </c>
      <c r="BD17" s="52">
        <v>3</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271152</v>
      </c>
      <c r="B18" s="52" t="s">
        <v>468</v>
      </c>
      <c r="C18" s="52" t="s">
        <v>621</v>
      </c>
      <c r="D18" s="52">
        <v>2</v>
      </c>
      <c r="E18" s="52">
        <v>2.3533564746720002</v>
      </c>
      <c r="F18" s="52">
        <v>27.708874621138101</v>
      </c>
      <c r="G18" s="52">
        <v>0</v>
      </c>
      <c r="H18" s="52">
        <v>1</v>
      </c>
      <c r="I18" s="52">
        <v>0</v>
      </c>
      <c r="J18" s="52">
        <v>1</v>
      </c>
      <c r="K18" s="52">
        <v>0</v>
      </c>
      <c r="L18" s="52">
        <v>0</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1</v>
      </c>
      <c r="AQ18" s="52">
        <v>0</v>
      </c>
      <c r="AR18" s="52">
        <v>0</v>
      </c>
      <c r="AS18" s="52">
        <v>0</v>
      </c>
      <c r="AT18" s="52">
        <v>0</v>
      </c>
      <c r="AU18" s="52">
        <v>0</v>
      </c>
      <c r="AV18" s="52">
        <v>0</v>
      </c>
      <c r="AW18" s="52">
        <v>0</v>
      </c>
      <c r="AX18" s="52">
        <v>0</v>
      </c>
      <c r="AY18" s="52">
        <v>0</v>
      </c>
      <c r="AZ18" s="52">
        <v>0</v>
      </c>
      <c r="BA18" s="52">
        <v>0</v>
      </c>
      <c r="BB18" s="52">
        <v>1</v>
      </c>
      <c r="BC18" s="52">
        <v>1</v>
      </c>
      <c r="BD18" s="52">
        <v>0</v>
      </c>
      <c r="BE18" s="52">
        <v>0</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271179</v>
      </c>
      <c r="B19" s="52" t="s">
        <v>468</v>
      </c>
      <c r="C19" s="52" t="s">
        <v>623</v>
      </c>
      <c r="D19" s="52">
        <v>2</v>
      </c>
      <c r="E19" s="52">
        <v>2.2373116463257801</v>
      </c>
      <c r="F19" s="52">
        <v>26.342540351900301</v>
      </c>
      <c r="G19" s="52">
        <v>0</v>
      </c>
      <c r="H19" s="52">
        <v>0</v>
      </c>
      <c r="I19" s="52">
        <v>0</v>
      </c>
      <c r="J19" s="52">
        <v>1</v>
      </c>
      <c r="K19" s="52">
        <v>0</v>
      </c>
      <c r="L19" s="52">
        <v>0</v>
      </c>
      <c r="M19" s="52">
        <v>0</v>
      </c>
      <c r="N19" s="52">
        <v>1</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1</v>
      </c>
      <c r="AV19" s="52">
        <v>0</v>
      </c>
      <c r="AW19" s="52">
        <v>0</v>
      </c>
      <c r="AX19" s="52">
        <v>0</v>
      </c>
      <c r="AY19" s="52">
        <v>0</v>
      </c>
      <c r="AZ19" s="52">
        <v>0</v>
      </c>
      <c r="BA19" s="52">
        <v>0</v>
      </c>
      <c r="BB19" s="52">
        <v>0</v>
      </c>
      <c r="BC19" s="52">
        <v>0</v>
      </c>
      <c r="BD19" s="52">
        <v>0</v>
      </c>
      <c r="BE19" s="52">
        <v>0</v>
      </c>
      <c r="BF19" s="52">
        <v>1</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271187</v>
      </c>
      <c r="B20" s="52" t="s">
        <v>468</v>
      </c>
      <c r="C20" s="52" t="s">
        <v>624</v>
      </c>
      <c r="D20" s="52">
        <v>4</v>
      </c>
      <c r="E20" s="52">
        <v>2.3553242103775598</v>
      </c>
      <c r="F20" s="52">
        <v>27.732043122187399</v>
      </c>
      <c r="G20" s="52">
        <v>0</v>
      </c>
      <c r="H20" s="52">
        <v>1</v>
      </c>
      <c r="I20" s="52">
        <v>1</v>
      </c>
      <c r="J20" s="52">
        <v>1</v>
      </c>
      <c r="K20" s="52">
        <v>0</v>
      </c>
      <c r="L20" s="52">
        <v>0</v>
      </c>
      <c r="M20" s="52">
        <v>0</v>
      </c>
      <c r="N20" s="52">
        <v>1</v>
      </c>
      <c r="O20" s="52">
        <v>0</v>
      </c>
      <c r="P20" s="52">
        <v>3</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1</v>
      </c>
      <c r="AU20" s="52">
        <v>0</v>
      </c>
      <c r="AV20" s="52">
        <v>0</v>
      </c>
      <c r="AW20" s="52">
        <v>0</v>
      </c>
      <c r="AX20" s="52">
        <v>1</v>
      </c>
      <c r="AY20" s="52">
        <v>0</v>
      </c>
      <c r="AZ20" s="52">
        <v>0</v>
      </c>
      <c r="BA20" s="52">
        <v>0</v>
      </c>
      <c r="BB20" s="52">
        <v>2</v>
      </c>
      <c r="BC20" s="52">
        <v>0</v>
      </c>
      <c r="BD20" s="52">
        <v>2</v>
      </c>
      <c r="BE20" s="52">
        <v>1</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271195</v>
      </c>
      <c r="B21" s="52" t="s">
        <v>468</v>
      </c>
      <c r="C21" s="52" t="s">
        <v>640</v>
      </c>
      <c r="D21" s="52">
        <v>1</v>
      </c>
      <c r="E21" s="52">
        <v>0.89695752009184804</v>
      </c>
      <c r="F21" s="52">
        <v>10.560951446242701</v>
      </c>
      <c r="G21" s="52">
        <v>0</v>
      </c>
      <c r="H21" s="52">
        <v>0</v>
      </c>
      <c r="I21" s="52">
        <v>0</v>
      </c>
      <c r="J21" s="52">
        <v>1</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1</v>
      </c>
      <c r="AY21" s="52">
        <v>0</v>
      </c>
      <c r="AZ21" s="52">
        <v>0</v>
      </c>
      <c r="BA21" s="52">
        <v>0</v>
      </c>
      <c r="BB21" s="52">
        <v>0</v>
      </c>
      <c r="BC21" s="52">
        <v>0</v>
      </c>
      <c r="BD21" s="52">
        <v>1</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271209</v>
      </c>
      <c r="B22" s="52" t="s">
        <v>468</v>
      </c>
      <c r="C22" s="52" t="s">
        <v>625</v>
      </c>
      <c r="D22" s="52">
        <v>4</v>
      </c>
      <c r="E22" s="52">
        <v>2.6402640264026398</v>
      </c>
      <c r="F22" s="52">
        <v>31.086979665708501</v>
      </c>
      <c r="G22" s="52">
        <v>0</v>
      </c>
      <c r="H22" s="52">
        <v>0</v>
      </c>
      <c r="I22" s="52">
        <v>1</v>
      </c>
      <c r="J22" s="52">
        <v>0</v>
      </c>
      <c r="K22" s="52">
        <v>1</v>
      </c>
      <c r="L22" s="52">
        <v>0</v>
      </c>
      <c r="M22" s="52">
        <v>0</v>
      </c>
      <c r="N22" s="52">
        <v>2</v>
      </c>
      <c r="O22" s="52">
        <v>0</v>
      </c>
      <c r="P22" s="52">
        <v>2</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3</v>
      </c>
      <c r="AY22" s="52">
        <v>0</v>
      </c>
      <c r="AZ22" s="52">
        <v>0</v>
      </c>
      <c r="BA22" s="52">
        <v>0</v>
      </c>
      <c r="BB22" s="52">
        <v>1</v>
      </c>
      <c r="BC22" s="52">
        <v>0</v>
      </c>
      <c r="BD22" s="52">
        <v>1</v>
      </c>
      <c r="BE22" s="52">
        <v>2</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271217</v>
      </c>
      <c r="B23" s="52" t="s">
        <v>468</v>
      </c>
      <c r="C23" s="52" t="s">
        <v>626</v>
      </c>
      <c r="D23" s="52">
        <v>3</v>
      </c>
      <c r="E23" s="52">
        <v>2.2824102251978098</v>
      </c>
      <c r="F23" s="52">
        <v>26.8735397482968</v>
      </c>
      <c r="G23" s="52">
        <v>0</v>
      </c>
      <c r="H23" s="52">
        <v>0</v>
      </c>
      <c r="I23" s="52">
        <v>1</v>
      </c>
      <c r="J23" s="52">
        <v>0</v>
      </c>
      <c r="K23" s="52">
        <v>0</v>
      </c>
      <c r="L23" s="52">
        <v>2</v>
      </c>
      <c r="M23" s="52">
        <v>0</v>
      </c>
      <c r="N23" s="52">
        <v>0</v>
      </c>
      <c r="O23" s="52">
        <v>0</v>
      </c>
      <c r="P23" s="52">
        <v>0</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1</v>
      </c>
      <c r="AY23" s="52">
        <v>0</v>
      </c>
      <c r="AZ23" s="52">
        <v>1</v>
      </c>
      <c r="BA23" s="52">
        <v>1</v>
      </c>
      <c r="BB23" s="52">
        <v>0</v>
      </c>
      <c r="BC23" s="52">
        <v>0</v>
      </c>
      <c r="BD23" s="52">
        <v>1</v>
      </c>
      <c r="BE23" s="52">
        <v>0</v>
      </c>
      <c r="BF23" s="52">
        <v>2</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271225</v>
      </c>
      <c r="B24" s="52" t="s">
        <v>468</v>
      </c>
      <c r="C24" s="52" t="s">
        <v>627</v>
      </c>
      <c r="D24" s="52">
        <v>3</v>
      </c>
      <c r="E24" s="52">
        <v>2.8605482717520898</v>
      </c>
      <c r="F24" s="52">
        <v>33.680649006113299</v>
      </c>
      <c r="G24" s="52">
        <v>0</v>
      </c>
      <c r="H24" s="52">
        <v>0</v>
      </c>
      <c r="I24" s="52">
        <v>0</v>
      </c>
      <c r="J24" s="52">
        <v>1</v>
      </c>
      <c r="K24" s="52">
        <v>0</v>
      </c>
      <c r="L24" s="52">
        <v>2</v>
      </c>
      <c r="M24" s="52">
        <v>0</v>
      </c>
      <c r="N24" s="52">
        <v>0</v>
      </c>
      <c r="O24" s="52">
        <v>0</v>
      </c>
      <c r="P24" s="52">
        <v>0</v>
      </c>
      <c r="Q24" s="52">
        <v>3</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1</v>
      </c>
      <c r="AZ24" s="52">
        <v>0</v>
      </c>
      <c r="BA24" s="52">
        <v>0</v>
      </c>
      <c r="BB24" s="52">
        <v>2</v>
      </c>
      <c r="BC24" s="52">
        <v>0</v>
      </c>
      <c r="BD24" s="52">
        <v>1</v>
      </c>
      <c r="BE24" s="52">
        <v>1</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271233</v>
      </c>
      <c r="B25" s="52" t="s">
        <v>468</v>
      </c>
      <c r="C25" s="52" t="s">
        <v>628</v>
      </c>
      <c r="D25" s="52">
        <v>4</v>
      </c>
      <c r="E25" s="52">
        <v>2.2075420674735202</v>
      </c>
      <c r="F25" s="52">
        <v>25.992027568639902</v>
      </c>
      <c r="G25" s="52">
        <v>0</v>
      </c>
      <c r="H25" s="52">
        <v>1</v>
      </c>
      <c r="I25" s="52">
        <v>0</v>
      </c>
      <c r="J25" s="52">
        <v>0</v>
      </c>
      <c r="K25" s="52">
        <v>0</v>
      </c>
      <c r="L25" s="52">
        <v>0</v>
      </c>
      <c r="M25" s="52">
        <v>2</v>
      </c>
      <c r="N25" s="52">
        <v>1</v>
      </c>
      <c r="O25" s="52">
        <v>0</v>
      </c>
      <c r="P25" s="52">
        <v>2</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2</v>
      </c>
      <c r="AS25" s="52">
        <v>0</v>
      </c>
      <c r="AT25" s="52">
        <v>1</v>
      </c>
      <c r="AU25" s="52">
        <v>1</v>
      </c>
      <c r="AV25" s="52">
        <v>0</v>
      </c>
      <c r="AW25" s="52">
        <v>0</v>
      </c>
      <c r="AX25" s="52">
        <v>0</v>
      </c>
      <c r="AY25" s="52">
        <v>0</v>
      </c>
      <c r="AZ25" s="52">
        <v>0</v>
      </c>
      <c r="BA25" s="52">
        <v>0</v>
      </c>
      <c r="BB25" s="52">
        <v>0</v>
      </c>
      <c r="BC25" s="52">
        <v>1</v>
      </c>
      <c r="BD25" s="52">
        <v>1</v>
      </c>
      <c r="BE25" s="52">
        <v>0</v>
      </c>
      <c r="BF25" s="52">
        <v>0</v>
      </c>
      <c r="BG25" s="52">
        <v>1</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271241</v>
      </c>
      <c r="B26" s="52" t="s">
        <v>468</v>
      </c>
      <c r="C26" s="52" t="s">
        <v>645</v>
      </c>
      <c r="D26" s="52">
        <v>2</v>
      </c>
      <c r="E26" s="52">
        <v>1.7828966722233599</v>
      </c>
      <c r="F26" s="52">
        <v>20.992170495533099</v>
      </c>
      <c r="G26" s="52">
        <v>0</v>
      </c>
      <c r="H26" s="52">
        <v>0</v>
      </c>
      <c r="I26" s="52">
        <v>0</v>
      </c>
      <c r="J26" s="52">
        <v>0</v>
      </c>
      <c r="K26" s="52">
        <v>1</v>
      </c>
      <c r="L26" s="52">
        <v>0</v>
      </c>
      <c r="M26" s="52">
        <v>1</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0</v>
      </c>
      <c r="AT26" s="52">
        <v>0</v>
      </c>
      <c r="AU26" s="52">
        <v>0</v>
      </c>
      <c r="AV26" s="52">
        <v>0</v>
      </c>
      <c r="AW26" s="52">
        <v>0</v>
      </c>
      <c r="AX26" s="52">
        <v>1</v>
      </c>
      <c r="AY26" s="52">
        <v>0</v>
      </c>
      <c r="AZ26" s="52">
        <v>0</v>
      </c>
      <c r="BA26" s="52">
        <v>0</v>
      </c>
      <c r="BB26" s="52">
        <v>0</v>
      </c>
      <c r="BC26" s="52">
        <v>1</v>
      </c>
      <c r="BD26" s="52">
        <v>0</v>
      </c>
      <c r="BE26" s="52">
        <v>0</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271250</v>
      </c>
      <c r="B27" s="52" t="s">
        <v>468</v>
      </c>
      <c r="C27" s="52" t="s">
        <v>629</v>
      </c>
      <c r="D27" s="52">
        <v>2</v>
      </c>
      <c r="E27" s="52">
        <v>1.6950445372952201</v>
      </c>
      <c r="F27" s="52">
        <v>19.957782455250101</v>
      </c>
      <c r="G27" s="52">
        <v>0</v>
      </c>
      <c r="H27" s="52">
        <v>0</v>
      </c>
      <c r="I27" s="52">
        <v>0</v>
      </c>
      <c r="J27" s="52">
        <v>2</v>
      </c>
      <c r="K27" s="52">
        <v>0</v>
      </c>
      <c r="L27" s="52">
        <v>0</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1</v>
      </c>
      <c r="AT27" s="52">
        <v>0</v>
      </c>
      <c r="AU27" s="52">
        <v>0</v>
      </c>
      <c r="AV27" s="52">
        <v>0</v>
      </c>
      <c r="AW27" s="52">
        <v>0</v>
      </c>
      <c r="AX27" s="52">
        <v>0</v>
      </c>
      <c r="AY27" s="52">
        <v>1</v>
      </c>
      <c r="AZ27" s="52">
        <v>0</v>
      </c>
      <c r="BA27" s="52">
        <v>0</v>
      </c>
      <c r="BB27" s="52">
        <v>0</v>
      </c>
      <c r="BC27" s="52">
        <v>0</v>
      </c>
      <c r="BD27" s="52">
        <v>0</v>
      </c>
      <c r="BE27" s="52">
        <v>1</v>
      </c>
      <c r="BF27" s="52">
        <v>0</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271268</v>
      </c>
      <c r="B28" s="52" t="s">
        <v>468</v>
      </c>
      <c r="C28" s="52" t="s">
        <v>630</v>
      </c>
      <c r="D28" s="52">
        <v>2</v>
      </c>
      <c r="E28" s="52">
        <v>1.05060777659876</v>
      </c>
      <c r="F28" s="52">
        <v>12.3700593051145</v>
      </c>
      <c r="G28" s="52">
        <v>0</v>
      </c>
      <c r="H28" s="52">
        <v>0</v>
      </c>
      <c r="I28" s="52">
        <v>0</v>
      </c>
      <c r="J28" s="52">
        <v>1</v>
      </c>
      <c r="K28" s="52">
        <v>0</v>
      </c>
      <c r="L28" s="52">
        <v>0</v>
      </c>
      <c r="M28" s="52">
        <v>1</v>
      </c>
      <c r="N28" s="52">
        <v>0</v>
      </c>
      <c r="O28" s="52">
        <v>0</v>
      </c>
      <c r="P28" s="52">
        <v>0</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0</v>
      </c>
      <c r="BA28" s="52">
        <v>0</v>
      </c>
      <c r="BB28" s="52">
        <v>2</v>
      </c>
      <c r="BC28" s="52">
        <v>0</v>
      </c>
      <c r="BD28" s="52">
        <v>0</v>
      </c>
      <c r="BE28" s="52">
        <v>1</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271284</v>
      </c>
      <c r="B29" s="52" t="s">
        <v>468</v>
      </c>
      <c r="C29" s="52" t="s">
        <v>631</v>
      </c>
      <c r="D29" s="52">
        <v>1</v>
      </c>
      <c r="E29" s="52">
        <v>0.889640140563142</v>
      </c>
      <c r="F29" s="52">
        <v>10.4747952034047</v>
      </c>
      <c r="G29" s="52">
        <v>0</v>
      </c>
      <c r="H29" s="52">
        <v>0</v>
      </c>
      <c r="I29" s="52">
        <v>0</v>
      </c>
      <c r="J29" s="52">
        <v>1</v>
      </c>
      <c r="K29" s="52">
        <v>0</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1</v>
      </c>
      <c r="AW29" s="52">
        <v>0</v>
      </c>
      <c r="AX29" s="52">
        <v>0</v>
      </c>
      <c r="AY29" s="52">
        <v>0</v>
      </c>
      <c r="AZ29" s="52">
        <v>0</v>
      </c>
      <c r="BA29" s="52">
        <v>0</v>
      </c>
      <c r="BB29" s="52">
        <v>0</v>
      </c>
      <c r="BC29" s="52">
        <v>0</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271403</v>
      </c>
      <c r="B30" s="52" t="s">
        <v>173</v>
      </c>
      <c r="C30" s="52" t="s">
        <v>468</v>
      </c>
      <c r="D30" s="52">
        <v>14</v>
      </c>
      <c r="E30" s="52">
        <v>1.70434901172105</v>
      </c>
      <c r="F30" s="52">
        <v>20.067335138005902</v>
      </c>
      <c r="G30" s="52">
        <v>1</v>
      </c>
      <c r="H30" s="52">
        <v>3</v>
      </c>
      <c r="I30" s="52">
        <v>2</v>
      </c>
      <c r="J30" s="52">
        <v>1</v>
      </c>
      <c r="K30" s="52">
        <v>4</v>
      </c>
      <c r="L30" s="52">
        <v>1</v>
      </c>
      <c r="M30" s="52">
        <v>1</v>
      </c>
      <c r="N30" s="52">
        <v>1</v>
      </c>
      <c r="O30" s="52">
        <v>0</v>
      </c>
      <c r="P30" s="52">
        <v>5</v>
      </c>
      <c r="Q30" s="52">
        <v>9</v>
      </c>
      <c r="R30" s="52">
        <v>0</v>
      </c>
      <c r="S30" s="52">
        <v>5</v>
      </c>
      <c r="T30" s="52">
        <v>9</v>
      </c>
      <c r="U30" s="52">
        <v>0</v>
      </c>
      <c r="V30" s="52">
        <v>9</v>
      </c>
      <c r="W30" s="52">
        <v>0</v>
      </c>
      <c r="X30" s="52">
        <v>2</v>
      </c>
      <c r="Y30" s="52">
        <v>4</v>
      </c>
      <c r="Z30" s="52">
        <v>3</v>
      </c>
      <c r="AA30" s="52">
        <v>0</v>
      </c>
      <c r="AB30" s="52">
        <v>6</v>
      </c>
      <c r="AC30" s="52">
        <v>1</v>
      </c>
      <c r="AD30" s="52">
        <v>2</v>
      </c>
      <c r="AE30" s="52">
        <v>0</v>
      </c>
      <c r="AF30" s="52">
        <v>0</v>
      </c>
      <c r="AG30" s="52">
        <v>5</v>
      </c>
      <c r="AH30" s="52">
        <v>0</v>
      </c>
      <c r="AI30" s="52">
        <v>11</v>
      </c>
      <c r="AJ30" s="52">
        <v>0</v>
      </c>
      <c r="AK30" s="52">
        <v>2</v>
      </c>
      <c r="AL30" s="52">
        <v>1</v>
      </c>
      <c r="AM30" s="52">
        <v>0</v>
      </c>
      <c r="AN30" s="52">
        <v>0</v>
      </c>
      <c r="AO30" s="52">
        <v>0</v>
      </c>
      <c r="AP30" s="52">
        <v>1</v>
      </c>
      <c r="AQ30" s="52">
        <v>1</v>
      </c>
      <c r="AR30" s="52">
        <v>1</v>
      </c>
      <c r="AS30" s="52">
        <v>2</v>
      </c>
      <c r="AT30" s="52">
        <v>0</v>
      </c>
      <c r="AU30" s="52">
        <v>1</v>
      </c>
      <c r="AV30" s="52">
        <v>2</v>
      </c>
      <c r="AW30" s="52">
        <v>0</v>
      </c>
      <c r="AX30" s="52">
        <v>0</v>
      </c>
      <c r="AY30" s="52">
        <v>1</v>
      </c>
      <c r="AZ30" s="52">
        <v>0</v>
      </c>
      <c r="BA30" s="52">
        <v>0</v>
      </c>
      <c r="BB30" s="52">
        <v>5</v>
      </c>
      <c r="BC30" s="52">
        <v>2</v>
      </c>
      <c r="BD30" s="52">
        <v>2</v>
      </c>
      <c r="BE30" s="52">
        <v>3</v>
      </c>
      <c r="BF30" s="52">
        <v>1</v>
      </c>
      <c r="BG30" s="52">
        <v>1</v>
      </c>
      <c r="BH30" s="52">
        <v>1</v>
      </c>
      <c r="BI30" s="52">
        <v>4</v>
      </c>
      <c r="BJ30" s="52">
        <v>0</v>
      </c>
      <c r="BK30" s="52">
        <v>3</v>
      </c>
      <c r="BL30" s="52">
        <v>9</v>
      </c>
      <c r="BM30" s="52">
        <v>4</v>
      </c>
      <c r="BN30" s="52">
        <v>1</v>
      </c>
      <c r="BO30" s="52">
        <v>1</v>
      </c>
      <c r="BP30" s="52">
        <v>0</v>
      </c>
      <c r="BQ30" s="52">
        <v>3</v>
      </c>
      <c r="BR30" s="52">
        <v>1</v>
      </c>
      <c r="BS30" s="52">
        <v>3</v>
      </c>
      <c r="BT30" s="52">
        <v>11</v>
      </c>
      <c r="BU30" s="52">
        <v>0</v>
      </c>
      <c r="BV30" s="52">
        <v>0</v>
      </c>
    </row>
    <row r="31" spans="1:74" s="52" customFormat="1" x14ac:dyDescent="0.2">
      <c r="A31" s="52">
        <v>271411</v>
      </c>
      <c r="B31" s="52" t="s">
        <v>468</v>
      </c>
      <c r="C31" s="52" t="s">
        <v>632</v>
      </c>
      <c r="D31" s="52">
        <v>4</v>
      </c>
      <c r="E31" s="52">
        <v>2.7250555230062798</v>
      </c>
      <c r="F31" s="52">
        <v>32.085331157977201</v>
      </c>
      <c r="G31" s="52">
        <v>0</v>
      </c>
      <c r="H31" s="52">
        <v>1</v>
      </c>
      <c r="I31" s="52">
        <v>0</v>
      </c>
      <c r="J31" s="52">
        <v>0</v>
      </c>
      <c r="K31" s="52">
        <v>1</v>
      </c>
      <c r="L31" s="52">
        <v>0</v>
      </c>
      <c r="M31" s="52">
        <v>1</v>
      </c>
      <c r="N31" s="52">
        <v>1</v>
      </c>
      <c r="O31" s="52">
        <v>0</v>
      </c>
      <c r="P31" s="52">
        <v>1</v>
      </c>
      <c r="Q31" s="52">
        <v>3</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1</v>
      </c>
      <c r="AW31" s="52">
        <v>0</v>
      </c>
      <c r="AX31" s="52">
        <v>0</v>
      </c>
      <c r="AY31" s="52">
        <v>0</v>
      </c>
      <c r="AZ31" s="52">
        <v>0</v>
      </c>
      <c r="BA31" s="52">
        <v>0</v>
      </c>
      <c r="BB31" s="52">
        <v>3</v>
      </c>
      <c r="BC31" s="52">
        <v>1</v>
      </c>
      <c r="BD31" s="52">
        <v>0</v>
      </c>
      <c r="BE31" s="52">
        <v>0</v>
      </c>
      <c r="BF31" s="52">
        <v>0</v>
      </c>
      <c r="BG31" s="52">
        <v>0</v>
      </c>
      <c r="BH31" s="52">
        <v>1</v>
      </c>
      <c r="BI31" s="52">
        <v>2</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271420</v>
      </c>
      <c r="B32" s="52" t="s">
        <v>468</v>
      </c>
      <c r="C32" s="52" t="s">
        <v>642</v>
      </c>
      <c r="D32" s="52">
        <v>4</v>
      </c>
      <c r="E32" s="52">
        <v>3.3271503788792498</v>
      </c>
      <c r="F32" s="52">
        <v>39.174512525513698</v>
      </c>
      <c r="G32" s="52">
        <v>1</v>
      </c>
      <c r="H32" s="52">
        <v>1</v>
      </c>
      <c r="I32" s="52">
        <v>1</v>
      </c>
      <c r="J32" s="52">
        <v>0</v>
      </c>
      <c r="K32" s="52">
        <v>1</v>
      </c>
      <c r="L32" s="52">
        <v>0</v>
      </c>
      <c r="M32" s="52">
        <v>0</v>
      </c>
      <c r="N32" s="52">
        <v>0</v>
      </c>
      <c r="O32" s="52">
        <v>0</v>
      </c>
      <c r="P32" s="52">
        <v>2</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1</v>
      </c>
      <c r="AQ32" s="52">
        <v>0</v>
      </c>
      <c r="AR32" s="52">
        <v>0</v>
      </c>
      <c r="AS32" s="52">
        <v>1</v>
      </c>
      <c r="AT32" s="52">
        <v>0</v>
      </c>
      <c r="AU32" s="52">
        <v>1</v>
      </c>
      <c r="AV32" s="52">
        <v>0</v>
      </c>
      <c r="AW32" s="52">
        <v>0</v>
      </c>
      <c r="AX32" s="52">
        <v>0</v>
      </c>
      <c r="AY32" s="52">
        <v>1</v>
      </c>
      <c r="AZ32" s="52">
        <v>0</v>
      </c>
      <c r="BA32" s="52">
        <v>0</v>
      </c>
      <c r="BB32" s="52">
        <v>0</v>
      </c>
      <c r="BC32" s="52">
        <v>1</v>
      </c>
      <c r="BD32" s="52">
        <v>1</v>
      </c>
      <c r="BE32" s="52">
        <v>1</v>
      </c>
      <c r="BF32" s="52">
        <v>1</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271438</v>
      </c>
      <c r="B33" s="52" t="s">
        <v>468</v>
      </c>
      <c r="C33" s="52" t="s">
        <v>633</v>
      </c>
      <c r="D33" s="52">
        <v>2</v>
      </c>
      <c r="E33" s="52">
        <v>2.3221521706317398</v>
      </c>
      <c r="F33" s="52">
        <v>27.341469105825301</v>
      </c>
      <c r="G33" s="52">
        <v>0</v>
      </c>
      <c r="H33" s="52">
        <v>0</v>
      </c>
      <c r="I33" s="52">
        <v>1</v>
      </c>
      <c r="J33" s="52">
        <v>0</v>
      </c>
      <c r="K33" s="52">
        <v>1</v>
      </c>
      <c r="L33" s="52">
        <v>0</v>
      </c>
      <c r="M33" s="52">
        <v>0</v>
      </c>
      <c r="N33" s="52">
        <v>0</v>
      </c>
      <c r="O33" s="52">
        <v>0</v>
      </c>
      <c r="P33" s="52">
        <v>0</v>
      </c>
      <c r="Q33" s="52">
        <v>2</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1</v>
      </c>
      <c r="AR33" s="52">
        <v>0</v>
      </c>
      <c r="AS33" s="52">
        <v>0</v>
      </c>
      <c r="AT33" s="52">
        <v>0</v>
      </c>
      <c r="AU33" s="52">
        <v>0</v>
      </c>
      <c r="AV33" s="52">
        <v>0</v>
      </c>
      <c r="AW33" s="52">
        <v>0</v>
      </c>
      <c r="AX33" s="52">
        <v>0</v>
      </c>
      <c r="AY33" s="52">
        <v>0</v>
      </c>
      <c r="AZ33" s="52">
        <v>0</v>
      </c>
      <c r="BA33" s="52">
        <v>0</v>
      </c>
      <c r="BB33" s="52">
        <v>1</v>
      </c>
      <c r="BC33" s="52">
        <v>0</v>
      </c>
      <c r="BD33" s="52">
        <v>1</v>
      </c>
      <c r="BE33" s="52">
        <v>0</v>
      </c>
      <c r="BF33" s="52">
        <v>0</v>
      </c>
      <c r="BG33" s="52">
        <v>1</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271446</v>
      </c>
      <c r="B34" s="52" t="s">
        <v>468</v>
      </c>
      <c r="C34" s="52" t="s">
        <v>634</v>
      </c>
      <c r="D34" s="52">
        <v>4</v>
      </c>
      <c r="E34" s="52">
        <v>2.93823823235588</v>
      </c>
      <c r="F34" s="52">
        <v>34.595385639028898</v>
      </c>
      <c r="G34" s="52">
        <v>0</v>
      </c>
      <c r="H34" s="52">
        <v>1</v>
      </c>
      <c r="I34" s="52">
        <v>0</v>
      </c>
      <c r="J34" s="52">
        <v>1</v>
      </c>
      <c r="K34" s="52">
        <v>1</v>
      </c>
      <c r="L34" s="52">
        <v>1</v>
      </c>
      <c r="M34" s="52">
        <v>0</v>
      </c>
      <c r="N34" s="52">
        <v>0</v>
      </c>
      <c r="O34" s="52">
        <v>0</v>
      </c>
      <c r="P34" s="52">
        <v>2</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1</v>
      </c>
      <c r="AS34" s="52">
        <v>1</v>
      </c>
      <c r="AT34" s="52">
        <v>0</v>
      </c>
      <c r="AU34" s="52">
        <v>0</v>
      </c>
      <c r="AV34" s="52">
        <v>1</v>
      </c>
      <c r="AW34" s="52">
        <v>0</v>
      </c>
      <c r="AX34" s="52">
        <v>0</v>
      </c>
      <c r="AY34" s="52">
        <v>0</v>
      </c>
      <c r="AZ34" s="52">
        <v>0</v>
      </c>
      <c r="BA34" s="52">
        <v>0</v>
      </c>
      <c r="BB34" s="52">
        <v>1</v>
      </c>
      <c r="BC34" s="52">
        <v>0</v>
      </c>
      <c r="BD34" s="52">
        <v>0</v>
      </c>
      <c r="BE34" s="52">
        <v>2</v>
      </c>
      <c r="BF34" s="52">
        <v>0</v>
      </c>
      <c r="BG34" s="52">
        <v>0</v>
      </c>
      <c r="BH34" s="52">
        <v>0</v>
      </c>
      <c r="BI34" s="52">
        <v>2</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272027</v>
      </c>
      <c r="B35" s="52" t="s">
        <v>253</v>
      </c>
      <c r="C35" s="52" t="s">
        <v>468</v>
      </c>
      <c r="D35" s="52">
        <v>1</v>
      </c>
      <c r="E35" s="52">
        <v>0.527994255422501</v>
      </c>
      <c r="F35" s="52">
        <v>6.2167065557810597</v>
      </c>
      <c r="G35" s="52">
        <v>0</v>
      </c>
      <c r="H35" s="52">
        <v>0</v>
      </c>
      <c r="I35" s="52">
        <v>0</v>
      </c>
      <c r="J35" s="52">
        <v>1</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1</v>
      </c>
      <c r="AR35" s="52">
        <v>0</v>
      </c>
      <c r="AS35" s="52">
        <v>0</v>
      </c>
      <c r="AT35" s="52">
        <v>0</v>
      </c>
      <c r="AU35" s="52">
        <v>0</v>
      </c>
      <c r="AV35" s="52">
        <v>0</v>
      </c>
      <c r="AW35" s="52">
        <v>0</v>
      </c>
      <c r="AX35" s="52">
        <v>0</v>
      </c>
      <c r="AY35" s="52">
        <v>0</v>
      </c>
      <c r="AZ35" s="52">
        <v>0</v>
      </c>
      <c r="BA35" s="52">
        <v>0</v>
      </c>
      <c r="BB35" s="52">
        <v>0</v>
      </c>
      <c r="BC35" s="52">
        <v>0</v>
      </c>
      <c r="BD35" s="52">
        <v>1</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272035</v>
      </c>
      <c r="B36" s="52" t="s">
        <v>174</v>
      </c>
      <c r="C36" s="52" t="s">
        <v>468</v>
      </c>
      <c r="D36" s="52">
        <v>3</v>
      </c>
      <c r="E36" s="52">
        <v>0.73584419725530104</v>
      </c>
      <c r="F36" s="52">
        <v>8.6639719999414506</v>
      </c>
      <c r="G36" s="52">
        <v>0</v>
      </c>
      <c r="H36" s="52">
        <v>0</v>
      </c>
      <c r="I36" s="52">
        <v>0</v>
      </c>
      <c r="J36" s="52">
        <v>0</v>
      </c>
      <c r="K36" s="52">
        <v>2</v>
      </c>
      <c r="L36" s="52">
        <v>1</v>
      </c>
      <c r="M36" s="52">
        <v>0</v>
      </c>
      <c r="N36" s="52">
        <v>0</v>
      </c>
      <c r="O36" s="52">
        <v>0</v>
      </c>
      <c r="P36" s="52">
        <v>2</v>
      </c>
      <c r="Q36" s="52">
        <v>1</v>
      </c>
      <c r="R36" s="52">
        <v>0</v>
      </c>
      <c r="S36" s="52">
        <v>1</v>
      </c>
      <c r="T36" s="52">
        <v>2</v>
      </c>
      <c r="U36" s="52">
        <v>0</v>
      </c>
      <c r="V36" s="52">
        <v>2</v>
      </c>
      <c r="W36" s="52">
        <v>1</v>
      </c>
      <c r="X36" s="52">
        <v>0</v>
      </c>
      <c r="Y36" s="52">
        <v>1</v>
      </c>
      <c r="Z36" s="52">
        <v>0</v>
      </c>
      <c r="AA36" s="52">
        <v>0</v>
      </c>
      <c r="AB36" s="52">
        <v>3</v>
      </c>
      <c r="AC36" s="52">
        <v>0</v>
      </c>
      <c r="AD36" s="52">
        <v>0</v>
      </c>
      <c r="AE36" s="52">
        <v>0</v>
      </c>
      <c r="AF36" s="52">
        <v>0</v>
      </c>
      <c r="AG36" s="52">
        <v>0</v>
      </c>
      <c r="AH36" s="52">
        <v>0</v>
      </c>
      <c r="AI36" s="52">
        <v>3</v>
      </c>
      <c r="AJ36" s="52">
        <v>0</v>
      </c>
      <c r="AK36" s="52">
        <v>0</v>
      </c>
      <c r="AL36" s="52">
        <v>0</v>
      </c>
      <c r="AM36" s="52">
        <v>0</v>
      </c>
      <c r="AN36" s="52">
        <v>0</v>
      </c>
      <c r="AO36" s="52">
        <v>0</v>
      </c>
      <c r="AP36" s="52">
        <v>0</v>
      </c>
      <c r="AQ36" s="52">
        <v>0</v>
      </c>
      <c r="AR36" s="52">
        <v>0</v>
      </c>
      <c r="AS36" s="52">
        <v>1</v>
      </c>
      <c r="AT36" s="52">
        <v>0</v>
      </c>
      <c r="AU36" s="52">
        <v>0</v>
      </c>
      <c r="AV36" s="52">
        <v>0</v>
      </c>
      <c r="AW36" s="52">
        <v>1</v>
      </c>
      <c r="AX36" s="52">
        <v>0</v>
      </c>
      <c r="AY36" s="52">
        <v>0</v>
      </c>
      <c r="AZ36" s="52">
        <v>0</v>
      </c>
      <c r="BA36" s="52">
        <v>0</v>
      </c>
      <c r="BB36" s="52">
        <v>1</v>
      </c>
      <c r="BC36" s="52">
        <v>1</v>
      </c>
      <c r="BD36" s="52">
        <v>0</v>
      </c>
      <c r="BE36" s="52">
        <v>0</v>
      </c>
      <c r="BF36" s="52">
        <v>0</v>
      </c>
      <c r="BG36" s="52">
        <v>1</v>
      </c>
      <c r="BH36" s="52">
        <v>0</v>
      </c>
      <c r="BI36" s="52">
        <v>1</v>
      </c>
      <c r="BJ36" s="52">
        <v>0</v>
      </c>
      <c r="BK36" s="52">
        <v>0</v>
      </c>
      <c r="BL36" s="52">
        <v>2</v>
      </c>
      <c r="BM36" s="52">
        <v>1</v>
      </c>
      <c r="BN36" s="52">
        <v>2</v>
      </c>
      <c r="BO36" s="52">
        <v>0</v>
      </c>
      <c r="BP36" s="52">
        <v>0</v>
      </c>
      <c r="BQ36" s="52">
        <v>1</v>
      </c>
      <c r="BR36" s="52">
        <v>0</v>
      </c>
      <c r="BS36" s="52">
        <v>0</v>
      </c>
      <c r="BT36" s="52">
        <v>3</v>
      </c>
      <c r="BU36" s="52">
        <v>0</v>
      </c>
      <c r="BV36" s="52">
        <v>0</v>
      </c>
    </row>
    <row r="37" spans="1:74" s="52" customFormat="1" x14ac:dyDescent="0.2">
      <c r="A37" s="52">
        <v>272051</v>
      </c>
      <c r="B37" s="52" t="s">
        <v>176</v>
      </c>
      <c r="C37" s="52" t="s">
        <v>468</v>
      </c>
      <c r="D37" s="52">
        <v>3</v>
      </c>
      <c r="E37" s="52">
        <v>0.78674904803365198</v>
      </c>
      <c r="F37" s="52">
        <v>9.2633355655575205</v>
      </c>
      <c r="G37" s="52">
        <v>0</v>
      </c>
      <c r="H37" s="52">
        <v>2</v>
      </c>
      <c r="I37" s="52">
        <v>1</v>
      </c>
      <c r="J37" s="52">
        <v>0</v>
      </c>
      <c r="K37" s="52">
        <v>0</v>
      </c>
      <c r="L37" s="52">
        <v>0</v>
      </c>
      <c r="M37" s="52">
        <v>0</v>
      </c>
      <c r="N37" s="52">
        <v>0</v>
      </c>
      <c r="O37" s="52">
        <v>0</v>
      </c>
      <c r="P37" s="52">
        <v>3</v>
      </c>
      <c r="Q37" s="52">
        <v>0</v>
      </c>
      <c r="R37" s="52">
        <v>0</v>
      </c>
      <c r="S37" s="52">
        <v>1</v>
      </c>
      <c r="T37" s="52">
        <v>2</v>
      </c>
      <c r="U37" s="52">
        <v>0</v>
      </c>
      <c r="V37" s="52">
        <v>2</v>
      </c>
      <c r="W37" s="52">
        <v>0</v>
      </c>
      <c r="X37" s="52">
        <v>1</v>
      </c>
      <c r="Y37" s="52">
        <v>0</v>
      </c>
      <c r="Z37" s="52">
        <v>1</v>
      </c>
      <c r="AA37" s="52">
        <v>0</v>
      </c>
      <c r="AB37" s="52">
        <v>1</v>
      </c>
      <c r="AC37" s="52">
        <v>1</v>
      </c>
      <c r="AD37" s="52">
        <v>0</v>
      </c>
      <c r="AE37" s="52">
        <v>0</v>
      </c>
      <c r="AF37" s="52">
        <v>0</v>
      </c>
      <c r="AG37" s="52">
        <v>1</v>
      </c>
      <c r="AH37" s="52">
        <v>0</v>
      </c>
      <c r="AI37" s="52">
        <v>0</v>
      </c>
      <c r="AJ37" s="52">
        <v>0</v>
      </c>
      <c r="AK37" s="52">
        <v>1</v>
      </c>
      <c r="AL37" s="52">
        <v>1</v>
      </c>
      <c r="AM37" s="52">
        <v>1</v>
      </c>
      <c r="AN37" s="52">
        <v>0</v>
      </c>
      <c r="AO37" s="52">
        <v>0</v>
      </c>
      <c r="AP37" s="52">
        <v>0</v>
      </c>
      <c r="AQ37" s="52">
        <v>0</v>
      </c>
      <c r="AR37" s="52">
        <v>1</v>
      </c>
      <c r="AS37" s="52">
        <v>0</v>
      </c>
      <c r="AT37" s="52">
        <v>0</v>
      </c>
      <c r="AU37" s="52">
        <v>0</v>
      </c>
      <c r="AV37" s="52">
        <v>1</v>
      </c>
      <c r="AW37" s="52">
        <v>0</v>
      </c>
      <c r="AX37" s="52">
        <v>0</v>
      </c>
      <c r="AY37" s="52">
        <v>0</v>
      </c>
      <c r="AZ37" s="52">
        <v>0</v>
      </c>
      <c r="BA37" s="52">
        <v>0</v>
      </c>
      <c r="BB37" s="52">
        <v>1</v>
      </c>
      <c r="BC37" s="52">
        <v>1</v>
      </c>
      <c r="BD37" s="52">
        <v>0</v>
      </c>
      <c r="BE37" s="52">
        <v>0</v>
      </c>
      <c r="BF37" s="52">
        <v>0</v>
      </c>
      <c r="BG37" s="52">
        <v>0</v>
      </c>
      <c r="BH37" s="52">
        <v>1</v>
      </c>
      <c r="BI37" s="52">
        <v>1</v>
      </c>
      <c r="BJ37" s="52">
        <v>0</v>
      </c>
      <c r="BK37" s="52">
        <v>1</v>
      </c>
      <c r="BL37" s="52">
        <v>2</v>
      </c>
      <c r="BM37" s="52">
        <v>0</v>
      </c>
      <c r="BN37" s="52">
        <v>2</v>
      </c>
      <c r="BO37" s="52">
        <v>0</v>
      </c>
      <c r="BP37" s="52">
        <v>0</v>
      </c>
      <c r="BQ37" s="52">
        <v>0</v>
      </c>
      <c r="BR37" s="52">
        <v>0</v>
      </c>
      <c r="BS37" s="52">
        <v>1</v>
      </c>
      <c r="BT37" s="52">
        <v>2</v>
      </c>
      <c r="BU37" s="52">
        <v>0</v>
      </c>
      <c r="BV37" s="52">
        <v>0</v>
      </c>
    </row>
    <row r="38" spans="1:74" s="52" customFormat="1" x14ac:dyDescent="0.2">
      <c r="A38" s="52">
        <v>272060</v>
      </c>
      <c r="B38" s="52" t="s">
        <v>262</v>
      </c>
      <c r="C38" s="52" t="s">
        <v>468</v>
      </c>
      <c r="D38" s="52">
        <v>1</v>
      </c>
      <c r="E38" s="52">
        <v>1.36459157774078</v>
      </c>
      <c r="F38" s="52">
        <v>16.066965350818901</v>
      </c>
      <c r="G38" s="52">
        <v>0</v>
      </c>
      <c r="H38" s="52">
        <v>0</v>
      </c>
      <c r="I38" s="52">
        <v>0</v>
      </c>
      <c r="J38" s="52">
        <v>0</v>
      </c>
      <c r="K38" s="52">
        <v>1</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1</v>
      </c>
      <c r="AW38" s="52">
        <v>0</v>
      </c>
      <c r="AX38" s="52">
        <v>0</v>
      </c>
      <c r="AY38" s="52">
        <v>0</v>
      </c>
      <c r="AZ38" s="52">
        <v>0</v>
      </c>
      <c r="BA38" s="52">
        <v>0</v>
      </c>
      <c r="BB38" s="52">
        <v>0</v>
      </c>
      <c r="BC38" s="52">
        <v>0</v>
      </c>
      <c r="BD38" s="52">
        <v>0</v>
      </c>
      <c r="BE38" s="52">
        <v>1</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272094</v>
      </c>
      <c r="B39" s="52" t="s">
        <v>179</v>
      </c>
      <c r="C39" s="52" t="s">
        <v>468</v>
      </c>
      <c r="D39" s="52">
        <v>2</v>
      </c>
      <c r="E39" s="52">
        <v>1.4083118565775199</v>
      </c>
      <c r="F39" s="52">
        <v>16.581736375832101</v>
      </c>
      <c r="G39" s="52">
        <v>0</v>
      </c>
      <c r="H39" s="52">
        <v>1</v>
      </c>
      <c r="I39" s="52">
        <v>0</v>
      </c>
      <c r="J39" s="52">
        <v>0</v>
      </c>
      <c r="K39" s="52">
        <v>0</v>
      </c>
      <c r="L39" s="52">
        <v>0</v>
      </c>
      <c r="M39" s="52">
        <v>1</v>
      </c>
      <c r="N39" s="52">
        <v>0</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1</v>
      </c>
      <c r="AX39" s="52">
        <v>0</v>
      </c>
      <c r="AY39" s="52">
        <v>0</v>
      </c>
      <c r="AZ39" s="52">
        <v>0</v>
      </c>
      <c r="BA39" s="52">
        <v>0</v>
      </c>
      <c r="BB39" s="52">
        <v>1</v>
      </c>
      <c r="BC39" s="52">
        <v>0</v>
      </c>
      <c r="BD39" s="52">
        <v>0</v>
      </c>
      <c r="BE39" s="52">
        <v>0</v>
      </c>
      <c r="BF39" s="52">
        <v>2</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272108</v>
      </c>
      <c r="B40" s="52" t="s">
        <v>180</v>
      </c>
      <c r="C40" s="52" t="s">
        <v>468</v>
      </c>
      <c r="D40" s="52">
        <v>11</v>
      </c>
      <c r="E40" s="52">
        <v>2.77601122517994</v>
      </c>
      <c r="F40" s="52">
        <v>32.685293457763798</v>
      </c>
      <c r="G40" s="52">
        <v>2</v>
      </c>
      <c r="H40" s="52">
        <v>1</v>
      </c>
      <c r="I40" s="52">
        <v>1</v>
      </c>
      <c r="J40" s="52">
        <v>3</v>
      </c>
      <c r="K40" s="52">
        <v>2</v>
      </c>
      <c r="L40" s="52">
        <v>1</v>
      </c>
      <c r="M40" s="52">
        <v>1</v>
      </c>
      <c r="N40" s="52">
        <v>0</v>
      </c>
      <c r="O40" s="52">
        <v>0</v>
      </c>
      <c r="P40" s="52">
        <v>8</v>
      </c>
      <c r="Q40" s="52">
        <v>3</v>
      </c>
      <c r="R40" s="52">
        <v>0</v>
      </c>
      <c r="S40" s="52">
        <v>3</v>
      </c>
      <c r="T40" s="52">
        <v>8</v>
      </c>
      <c r="U40" s="52">
        <v>2</v>
      </c>
      <c r="V40" s="52">
        <v>6</v>
      </c>
      <c r="W40" s="52">
        <v>0</v>
      </c>
      <c r="X40" s="52">
        <v>3</v>
      </c>
      <c r="Y40" s="52">
        <v>3</v>
      </c>
      <c r="Z40" s="52">
        <v>0</v>
      </c>
      <c r="AA40" s="52">
        <v>0</v>
      </c>
      <c r="AB40" s="52">
        <v>10</v>
      </c>
      <c r="AC40" s="52">
        <v>1</v>
      </c>
      <c r="AD40" s="52">
        <v>0</v>
      </c>
      <c r="AE40" s="52">
        <v>0</v>
      </c>
      <c r="AF40" s="52">
        <v>0</v>
      </c>
      <c r="AG40" s="52">
        <v>0</v>
      </c>
      <c r="AH40" s="52">
        <v>0</v>
      </c>
      <c r="AI40" s="52">
        <v>8</v>
      </c>
      <c r="AJ40" s="52">
        <v>1</v>
      </c>
      <c r="AK40" s="52">
        <v>1</v>
      </c>
      <c r="AL40" s="52">
        <v>1</v>
      </c>
      <c r="AM40" s="52">
        <v>0</v>
      </c>
      <c r="AN40" s="52">
        <v>0</v>
      </c>
      <c r="AO40" s="52">
        <v>0</v>
      </c>
      <c r="AP40" s="52">
        <v>1</v>
      </c>
      <c r="AQ40" s="52">
        <v>1</v>
      </c>
      <c r="AR40" s="52">
        <v>0</v>
      </c>
      <c r="AS40" s="52">
        <v>2</v>
      </c>
      <c r="AT40" s="52">
        <v>0</v>
      </c>
      <c r="AU40" s="52">
        <v>1</v>
      </c>
      <c r="AV40" s="52">
        <v>2</v>
      </c>
      <c r="AW40" s="52">
        <v>0</v>
      </c>
      <c r="AX40" s="52">
        <v>2</v>
      </c>
      <c r="AY40" s="52">
        <v>1</v>
      </c>
      <c r="AZ40" s="52">
        <v>0</v>
      </c>
      <c r="BA40" s="52">
        <v>0</v>
      </c>
      <c r="BB40" s="52">
        <v>1</v>
      </c>
      <c r="BC40" s="52">
        <v>1</v>
      </c>
      <c r="BD40" s="52">
        <v>1</v>
      </c>
      <c r="BE40" s="52">
        <v>4</v>
      </c>
      <c r="BF40" s="52">
        <v>0</v>
      </c>
      <c r="BG40" s="52">
        <v>3</v>
      </c>
      <c r="BH40" s="52">
        <v>2</v>
      </c>
      <c r="BI40" s="52">
        <v>0</v>
      </c>
      <c r="BJ40" s="52">
        <v>0</v>
      </c>
      <c r="BK40" s="52">
        <v>0</v>
      </c>
      <c r="BL40" s="52">
        <v>9</v>
      </c>
      <c r="BM40" s="52">
        <v>2</v>
      </c>
      <c r="BN40" s="52">
        <v>0</v>
      </c>
      <c r="BO40" s="52">
        <v>2</v>
      </c>
      <c r="BP40" s="52">
        <v>1</v>
      </c>
      <c r="BQ40" s="52">
        <v>1</v>
      </c>
      <c r="BR40" s="52">
        <v>0</v>
      </c>
      <c r="BS40" s="52">
        <v>3</v>
      </c>
      <c r="BT40" s="52">
        <v>8</v>
      </c>
      <c r="BU40" s="52">
        <v>0</v>
      </c>
      <c r="BV40" s="52">
        <v>0</v>
      </c>
    </row>
    <row r="41" spans="1:74" s="52" customFormat="1" x14ac:dyDescent="0.2">
      <c r="A41" s="52">
        <v>272116</v>
      </c>
      <c r="B41" s="52" t="s">
        <v>181</v>
      </c>
      <c r="C41" s="52" t="s">
        <v>468</v>
      </c>
      <c r="D41" s="52">
        <v>1</v>
      </c>
      <c r="E41" s="52">
        <v>0.35097448064551201</v>
      </c>
      <c r="F41" s="52">
        <v>4.1324414656648996</v>
      </c>
      <c r="G41" s="52">
        <v>0</v>
      </c>
      <c r="H41" s="52">
        <v>0</v>
      </c>
      <c r="I41" s="52">
        <v>0</v>
      </c>
      <c r="J41" s="52">
        <v>0</v>
      </c>
      <c r="K41" s="52">
        <v>1</v>
      </c>
      <c r="L41" s="52">
        <v>0</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0</v>
      </c>
      <c r="AZ41" s="52">
        <v>0</v>
      </c>
      <c r="BA41" s="52">
        <v>0</v>
      </c>
      <c r="BB41" s="52">
        <v>1</v>
      </c>
      <c r="BC41" s="52">
        <v>0</v>
      </c>
      <c r="BD41" s="52">
        <v>0</v>
      </c>
      <c r="BE41" s="52">
        <v>0</v>
      </c>
      <c r="BF41" s="52">
        <v>1</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272124</v>
      </c>
      <c r="B42" s="52" t="s">
        <v>182</v>
      </c>
      <c r="C42" s="52" t="s">
        <v>468</v>
      </c>
      <c r="D42" s="52">
        <v>4</v>
      </c>
      <c r="E42" s="52">
        <v>1.5267292116733699</v>
      </c>
      <c r="F42" s="52">
        <v>17.9760052342187</v>
      </c>
      <c r="G42" s="52">
        <v>1</v>
      </c>
      <c r="H42" s="52">
        <v>1</v>
      </c>
      <c r="I42" s="52">
        <v>0</v>
      </c>
      <c r="J42" s="52">
        <v>1</v>
      </c>
      <c r="K42" s="52">
        <v>0</v>
      </c>
      <c r="L42" s="52">
        <v>1</v>
      </c>
      <c r="M42" s="52">
        <v>0</v>
      </c>
      <c r="N42" s="52">
        <v>0</v>
      </c>
      <c r="O42" s="52">
        <v>0</v>
      </c>
      <c r="P42" s="52">
        <v>4</v>
      </c>
      <c r="Q42" s="52">
        <v>0</v>
      </c>
      <c r="R42" s="52">
        <v>0</v>
      </c>
      <c r="S42" s="52">
        <v>1</v>
      </c>
      <c r="T42" s="52">
        <v>3</v>
      </c>
      <c r="U42" s="52">
        <v>1</v>
      </c>
      <c r="V42" s="52">
        <v>2</v>
      </c>
      <c r="W42" s="52">
        <v>0</v>
      </c>
      <c r="X42" s="52">
        <v>0</v>
      </c>
      <c r="Y42" s="52">
        <v>2</v>
      </c>
      <c r="Z42" s="52">
        <v>0</v>
      </c>
      <c r="AA42" s="52">
        <v>0</v>
      </c>
      <c r="AB42" s="52">
        <v>1</v>
      </c>
      <c r="AC42" s="52">
        <v>1</v>
      </c>
      <c r="AD42" s="52">
        <v>0</v>
      </c>
      <c r="AE42" s="52">
        <v>0</v>
      </c>
      <c r="AF42" s="52">
        <v>0</v>
      </c>
      <c r="AG42" s="52">
        <v>2</v>
      </c>
      <c r="AH42" s="52">
        <v>0</v>
      </c>
      <c r="AI42" s="52">
        <v>3</v>
      </c>
      <c r="AJ42" s="52">
        <v>0</v>
      </c>
      <c r="AK42" s="52">
        <v>0</v>
      </c>
      <c r="AL42" s="52">
        <v>1</v>
      </c>
      <c r="AM42" s="52">
        <v>0</v>
      </c>
      <c r="AN42" s="52">
        <v>0</v>
      </c>
      <c r="AO42" s="52">
        <v>0</v>
      </c>
      <c r="AP42" s="52">
        <v>0</v>
      </c>
      <c r="AQ42" s="52">
        <v>1</v>
      </c>
      <c r="AR42" s="52">
        <v>0</v>
      </c>
      <c r="AS42" s="52">
        <v>1</v>
      </c>
      <c r="AT42" s="52">
        <v>0</v>
      </c>
      <c r="AU42" s="52">
        <v>0</v>
      </c>
      <c r="AV42" s="52">
        <v>0</v>
      </c>
      <c r="AW42" s="52">
        <v>0</v>
      </c>
      <c r="AX42" s="52">
        <v>0</v>
      </c>
      <c r="AY42" s="52">
        <v>1</v>
      </c>
      <c r="AZ42" s="52">
        <v>0</v>
      </c>
      <c r="BA42" s="52">
        <v>0</v>
      </c>
      <c r="BB42" s="52">
        <v>1</v>
      </c>
      <c r="BC42" s="52">
        <v>0</v>
      </c>
      <c r="BD42" s="52">
        <v>1</v>
      </c>
      <c r="BE42" s="52">
        <v>1</v>
      </c>
      <c r="BF42" s="52">
        <v>1</v>
      </c>
      <c r="BG42" s="52">
        <v>0</v>
      </c>
      <c r="BH42" s="52">
        <v>0</v>
      </c>
      <c r="BI42" s="52">
        <v>1</v>
      </c>
      <c r="BJ42" s="52">
        <v>0</v>
      </c>
      <c r="BK42" s="52">
        <v>2</v>
      </c>
      <c r="BL42" s="52">
        <v>4</v>
      </c>
      <c r="BM42" s="52">
        <v>0</v>
      </c>
      <c r="BN42" s="52">
        <v>0</v>
      </c>
      <c r="BO42" s="52">
        <v>0</v>
      </c>
      <c r="BP42" s="52">
        <v>0</v>
      </c>
      <c r="BQ42" s="52">
        <v>0</v>
      </c>
      <c r="BR42" s="52">
        <v>0</v>
      </c>
      <c r="BS42" s="52">
        <v>0</v>
      </c>
      <c r="BT42" s="52">
        <v>4</v>
      </c>
      <c r="BU42" s="52">
        <v>0</v>
      </c>
      <c r="BV42" s="52">
        <v>0</v>
      </c>
    </row>
    <row r="43" spans="1:74" s="52" customFormat="1" x14ac:dyDescent="0.2">
      <c r="A43" s="52">
        <v>272132</v>
      </c>
      <c r="B43" s="52" t="s">
        <v>183</v>
      </c>
      <c r="C43" s="52" t="s">
        <v>468</v>
      </c>
      <c r="D43" s="52">
        <v>1</v>
      </c>
      <c r="E43" s="52">
        <v>1.01476482825105</v>
      </c>
      <c r="F43" s="52">
        <v>11.9480374939237</v>
      </c>
      <c r="G43" s="52">
        <v>0</v>
      </c>
      <c r="H43" s="52">
        <v>0</v>
      </c>
      <c r="I43" s="52">
        <v>0</v>
      </c>
      <c r="J43" s="52">
        <v>0</v>
      </c>
      <c r="K43" s="52">
        <v>0</v>
      </c>
      <c r="L43" s="52">
        <v>1</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1</v>
      </c>
      <c r="AY43" s="52">
        <v>0</v>
      </c>
      <c r="AZ43" s="52">
        <v>0</v>
      </c>
      <c r="BA43" s="52">
        <v>0</v>
      </c>
      <c r="BB43" s="52">
        <v>0</v>
      </c>
      <c r="BC43" s="52">
        <v>1</v>
      </c>
      <c r="BD43" s="52">
        <v>0</v>
      </c>
      <c r="BE43" s="52">
        <v>0</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272159</v>
      </c>
      <c r="B44" s="52" t="s">
        <v>184</v>
      </c>
      <c r="C44" s="52" t="s">
        <v>468</v>
      </c>
      <c r="D44" s="52">
        <v>3</v>
      </c>
      <c r="E44" s="52">
        <v>1.3184263263368801</v>
      </c>
      <c r="F44" s="52">
        <v>15.5234067455794</v>
      </c>
      <c r="G44" s="52">
        <v>0</v>
      </c>
      <c r="H44" s="52">
        <v>0</v>
      </c>
      <c r="I44" s="52">
        <v>1</v>
      </c>
      <c r="J44" s="52">
        <v>0</v>
      </c>
      <c r="K44" s="52">
        <v>0</v>
      </c>
      <c r="L44" s="52">
        <v>0</v>
      </c>
      <c r="M44" s="52">
        <v>1</v>
      </c>
      <c r="N44" s="52">
        <v>1</v>
      </c>
      <c r="O44" s="52">
        <v>0</v>
      </c>
      <c r="P44" s="52">
        <v>2</v>
      </c>
      <c r="Q44" s="52">
        <v>1</v>
      </c>
      <c r="R44" s="52">
        <v>0</v>
      </c>
      <c r="S44" s="52">
        <v>1</v>
      </c>
      <c r="T44" s="52">
        <v>2</v>
      </c>
      <c r="U44" s="52">
        <v>0</v>
      </c>
      <c r="V44" s="52">
        <v>2</v>
      </c>
      <c r="W44" s="52">
        <v>0</v>
      </c>
      <c r="X44" s="52">
        <v>1</v>
      </c>
      <c r="Y44" s="52">
        <v>1</v>
      </c>
      <c r="Z44" s="52">
        <v>0</v>
      </c>
      <c r="AA44" s="52">
        <v>0</v>
      </c>
      <c r="AB44" s="52">
        <v>2</v>
      </c>
      <c r="AC44" s="52">
        <v>0</v>
      </c>
      <c r="AD44" s="52">
        <v>0</v>
      </c>
      <c r="AE44" s="52">
        <v>0</v>
      </c>
      <c r="AF44" s="52">
        <v>1</v>
      </c>
      <c r="AG44" s="52">
        <v>0</v>
      </c>
      <c r="AH44" s="52">
        <v>0</v>
      </c>
      <c r="AI44" s="52">
        <v>3</v>
      </c>
      <c r="AJ44" s="52">
        <v>0</v>
      </c>
      <c r="AK44" s="52">
        <v>0</v>
      </c>
      <c r="AL44" s="52">
        <v>0</v>
      </c>
      <c r="AM44" s="52">
        <v>0</v>
      </c>
      <c r="AN44" s="52">
        <v>0</v>
      </c>
      <c r="AO44" s="52">
        <v>0</v>
      </c>
      <c r="AP44" s="52">
        <v>0</v>
      </c>
      <c r="AQ44" s="52">
        <v>2</v>
      </c>
      <c r="AR44" s="52">
        <v>0</v>
      </c>
      <c r="AS44" s="52">
        <v>1</v>
      </c>
      <c r="AT44" s="52">
        <v>0</v>
      </c>
      <c r="AU44" s="52">
        <v>0</v>
      </c>
      <c r="AV44" s="52">
        <v>0</v>
      </c>
      <c r="AW44" s="52">
        <v>0</v>
      </c>
      <c r="AX44" s="52">
        <v>0</v>
      </c>
      <c r="AY44" s="52">
        <v>0</v>
      </c>
      <c r="AZ44" s="52">
        <v>0</v>
      </c>
      <c r="BA44" s="52">
        <v>0</v>
      </c>
      <c r="BB44" s="52">
        <v>0</v>
      </c>
      <c r="BC44" s="52">
        <v>0</v>
      </c>
      <c r="BD44" s="52">
        <v>0</v>
      </c>
      <c r="BE44" s="52">
        <v>0</v>
      </c>
      <c r="BF44" s="52">
        <v>2</v>
      </c>
      <c r="BG44" s="52">
        <v>0</v>
      </c>
      <c r="BH44" s="52">
        <v>1</v>
      </c>
      <c r="BI44" s="52">
        <v>0</v>
      </c>
      <c r="BJ44" s="52">
        <v>0</v>
      </c>
      <c r="BK44" s="52">
        <v>0</v>
      </c>
      <c r="BL44" s="52">
        <v>1</v>
      </c>
      <c r="BM44" s="52">
        <v>0</v>
      </c>
      <c r="BN44" s="52">
        <v>0</v>
      </c>
      <c r="BO44" s="52">
        <v>0</v>
      </c>
      <c r="BP44" s="52">
        <v>0</v>
      </c>
      <c r="BQ44" s="52">
        <v>2</v>
      </c>
      <c r="BR44" s="52">
        <v>1</v>
      </c>
      <c r="BS44" s="52">
        <v>0</v>
      </c>
      <c r="BT44" s="52">
        <v>2</v>
      </c>
      <c r="BU44" s="52">
        <v>1</v>
      </c>
      <c r="BV44" s="52">
        <v>0</v>
      </c>
    </row>
    <row r="45" spans="1:74" s="52" customFormat="1" x14ac:dyDescent="0.2">
      <c r="A45" s="52">
        <v>272167</v>
      </c>
      <c r="B45" s="52" t="s">
        <v>185</v>
      </c>
      <c r="C45" s="52" t="s">
        <v>468</v>
      </c>
      <c r="D45" s="52">
        <v>2</v>
      </c>
      <c r="E45" s="52">
        <v>1.9903666255324199</v>
      </c>
      <c r="F45" s="52">
        <v>23.434961881268901</v>
      </c>
      <c r="G45" s="52">
        <v>0</v>
      </c>
      <c r="H45" s="52">
        <v>0</v>
      </c>
      <c r="I45" s="52">
        <v>0</v>
      </c>
      <c r="J45" s="52">
        <v>0</v>
      </c>
      <c r="K45" s="52">
        <v>0</v>
      </c>
      <c r="L45" s="52">
        <v>0</v>
      </c>
      <c r="M45" s="52">
        <v>1</v>
      </c>
      <c r="N45" s="52">
        <v>1</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1</v>
      </c>
      <c r="AQ45" s="52">
        <v>0</v>
      </c>
      <c r="AR45" s="52">
        <v>0</v>
      </c>
      <c r="AS45" s="52">
        <v>0</v>
      </c>
      <c r="AT45" s="52">
        <v>0</v>
      </c>
      <c r="AU45" s="52">
        <v>0</v>
      </c>
      <c r="AV45" s="52">
        <v>0</v>
      </c>
      <c r="AW45" s="52">
        <v>0</v>
      </c>
      <c r="AX45" s="52">
        <v>0</v>
      </c>
      <c r="AY45" s="52">
        <v>1</v>
      </c>
      <c r="AZ45" s="52">
        <v>0</v>
      </c>
      <c r="BA45" s="52">
        <v>0</v>
      </c>
      <c r="BB45" s="52">
        <v>0</v>
      </c>
      <c r="BC45" s="52">
        <v>0</v>
      </c>
      <c r="BD45" s="52">
        <v>0</v>
      </c>
      <c r="BE45" s="52">
        <v>1</v>
      </c>
      <c r="BF45" s="52">
        <v>1</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272175</v>
      </c>
      <c r="B46" s="52" t="s">
        <v>186</v>
      </c>
      <c r="C46" s="52" t="s">
        <v>468</v>
      </c>
      <c r="D46" s="52">
        <v>1</v>
      </c>
      <c r="E46" s="52">
        <v>0.85494930150642101</v>
      </c>
      <c r="F46" s="52">
        <v>10.066338549995001</v>
      </c>
      <c r="G46" s="52">
        <v>0</v>
      </c>
      <c r="H46" s="52">
        <v>1</v>
      </c>
      <c r="I46" s="52">
        <v>0</v>
      </c>
      <c r="J46" s="52">
        <v>0</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1</v>
      </c>
      <c r="AQ46" s="52">
        <v>0</v>
      </c>
      <c r="AR46" s="52">
        <v>0</v>
      </c>
      <c r="AS46" s="52">
        <v>0</v>
      </c>
      <c r="AT46" s="52">
        <v>0</v>
      </c>
      <c r="AU46" s="52">
        <v>0</v>
      </c>
      <c r="AV46" s="52">
        <v>0</v>
      </c>
      <c r="AW46" s="52">
        <v>0</v>
      </c>
      <c r="AX46" s="52">
        <v>0</v>
      </c>
      <c r="AY46" s="52">
        <v>0</v>
      </c>
      <c r="AZ46" s="52">
        <v>0</v>
      </c>
      <c r="BA46" s="52">
        <v>0</v>
      </c>
      <c r="BB46" s="52">
        <v>0</v>
      </c>
      <c r="BC46" s="52">
        <v>0</v>
      </c>
      <c r="BD46" s="52">
        <v>0</v>
      </c>
      <c r="BE46" s="52">
        <v>0</v>
      </c>
      <c r="BF46" s="52">
        <v>1</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272183</v>
      </c>
      <c r="B47" s="52" t="s">
        <v>187</v>
      </c>
      <c r="C47" s="52" t="s">
        <v>468</v>
      </c>
      <c r="D47" s="52">
        <v>2</v>
      </c>
      <c r="E47" s="52">
        <v>1.7051170562859099</v>
      </c>
      <c r="F47" s="52">
        <v>20.076378243366399</v>
      </c>
      <c r="G47" s="52">
        <v>0</v>
      </c>
      <c r="H47" s="52">
        <v>0</v>
      </c>
      <c r="I47" s="52">
        <v>0</v>
      </c>
      <c r="J47" s="52">
        <v>0</v>
      </c>
      <c r="K47" s="52">
        <v>1</v>
      </c>
      <c r="L47" s="52">
        <v>0</v>
      </c>
      <c r="M47" s="52">
        <v>1</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1</v>
      </c>
      <c r="AR47" s="52">
        <v>0</v>
      </c>
      <c r="AS47" s="52">
        <v>0</v>
      </c>
      <c r="AT47" s="52">
        <v>0</v>
      </c>
      <c r="AU47" s="52">
        <v>0</v>
      </c>
      <c r="AV47" s="52">
        <v>0</v>
      </c>
      <c r="AW47" s="52">
        <v>1</v>
      </c>
      <c r="AX47" s="52">
        <v>0</v>
      </c>
      <c r="AY47" s="52">
        <v>0</v>
      </c>
      <c r="AZ47" s="52">
        <v>0</v>
      </c>
      <c r="BA47" s="52">
        <v>0</v>
      </c>
      <c r="BB47" s="52">
        <v>0</v>
      </c>
      <c r="BC47" s="52">
        <v>0</v>
      </c>
      <c r="BD47" s="52">
        <v>2</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272191</v>
      </c>
      <c r="B48" s="52" t="s">
        <v>278</v>
      </c>
      <c r="C48" s="52" t="s">
        <v>468</v>
      </c>
      <c r="D48" s="52">
        <v>3</v>
      </c>
      <c r="E48" s="52">
        <v>1.63255533002106</v>
      </c>
      <c r="F48" s="52">
        <v>19.222022434118902</v>
      </c>
      <c r="G48" s="52">
        <v>0</v>
      </c>
      <c r="H48" s="52">
        <v>0</v>
      </c>
      <c r="I48" s="52">
        <v>3</v>
      </c>
      <c r="J48" s="52">
        <v>0</v>
      </c>
      <c r="K48" s="52">
        <v>0</v>
      </c>
      <c r="L48" s="52">
        <v>0</v>
      </c>
      <c r="M48" s="52">
        <v>0</v>
      </c>
      <c r="N48" s="52">
        <v>0</v>
      </c>
      <c r="O48" s="52">
        <v>0</v>
      </c>
      <c r="P48" s="52">
        <v>0</v>
      </c>
      <c r="Q48" s="52">
        <v>3</v>
      </c>
      <c r="R48" s="52">
        <v>0</v>
      </c>
      <c r="S48" s="52">
        <v>1</v>
      </c>
      <c r="T48" s="52">
        <v>2</v>
      </c>
      <c r="U48" s="52">
        <v>0</v>
      </c>
      <c r="V48" s="52">
        <v>2</v>
      </c>
      <c r="W48" s="52">
        <v>0</v>
      </c>
      <c r="X48" s="52">
        <v>0</v>
      </c>
      <c r="Y48" s="52">
        <v>1</v>
      </c>
      <c r="Z48" s="52">
        <v>1</v>
      </c>
      <c r="AA48" s="52">
        <v>0</v>
      </c>
      <c r="AB48" s="52">
        <v>2</v>
      </c>
      <c r="AC48" s="52">
        <v>0</v>
      </c>
      <c r="AD48" s="52">
        <v>1</v>
      </c>
      <c r="AE48" s="52">
        <v>0</v>
      </c>
      <c r="AF48" s="52">
        <v>0</v>
      </c>
      <c r="AG48" s="52">
        <v>0</v>
      </c>
      <c r="AH48" s="52">
        <v>0</v>
      </c>
      <c r="AI48" s="52">
        <v>2</v>
      </c>
      <c r="AJ48" s="52">
        <v>0</v>
      </c>
      <c r="AK48" s="52">
        <v>1</v>
      </c>
      <c r="AL48" s="52">
        <v>0</v>
      </c>
      <c r="AM48" s="52">
        <v>0</v>
      </c>
      <c r="AN48" s="52">
        <v>0</v>
      </c>
      <c r="AO48" s="52">
        <v>0</v>
      </c>
      <c r="AP48" s="52">
        <v>0</v>
      </c>
      <c r="AQ48" s="52">
        <v>0</v>
      </c>
      <c r="AR48" s="52">
        <v>0</v>
      </c>
      <c r="AS48" s="52">
        <v>0</v>
      </c>
      <c r="AT48" s="52">
        <v>1</v>
      </c>
      <c r="AU48" s="52">
        <v>0</v>
      </c>
      <c r="AV48" s="52">
        <v>0</v>
      </c>
      <c r="AW48" s="52">
        <v>0</v>
      </c>
      <c r="AX48" s="52">
        <v>0</v>
      </c>
      <c r="AY48" s="52">
        <v>0</v>
      </c>
      <c r="AZ48" s="52">
        <v>0</v>
      </c>
      <c r="BA48" s="52">
        <v>0</v>
      </c>
      <c r="BB48" s="52">
        <v>2</v>
      </c>
      <c r="BC48" s="52">
        <v>0</v>
      </c>
      <c r="BD48" s="52">
        <v>0</v>
      </c>
      <c r="BE48" s="52">
        <v>0</v>
      </c>
      <c r="BF48" s="52">
        <v>1</v>
      </c>
      <c r="BG48" s="52">
        <v>1</v>
      </c>
      <c r="BH48" s="52">
        <v>1</v>
      </c>
      <c r="BI48" s="52">
        <v>0</v>
      </c>
      <c r="BJ48" s="52">
        <v>0</v>
      </c>
      <c r="BK48" s="52">
        <v>2</v>
      </c>
      <c r="BL48" s="52">
        <v>4</v>
      </c>
      <c r="BM48" s="52">
        <v>0</v>
      </c>
      <c r="BN48" s="52">
        <v>0</v>
      </c>
      <c r="BO48" s="52">
        <v>0</v>
      </c>
      <c r="BP48" s="52">
        <v>0</v>
      </c>
      <c r="BQ48" s="52">
        <v>0</v>
      </c>
      <c r="BR48" s="52">
        <v>0</v>
      </c>
      <c r="BS48" s="52">
        <v>2</v>
      </c>
      <c r="BT48" s="52">
        <v>1</v>
      </c>
      <c r="BU48" s="52">
        <v>0</v>
      </c>
      <c r="BV48" s="52">
        <v>0</v>
      </c>
    </row>
    <row r="49" spans="1:74" s="52" customFormat="1" x14ac:dyDescent="0.2">
      <c r="A49" s="52">
        <v>272205</v>
      </c>
      <c r="B49" s="52" t="s">
        <v>188</v>
      </c>
      <c r="C49" s="52" t="s">
        <v>468</v>
      </c>
      <c r="D49" s="52">
        <v>1</v>
      </c>
      <c r="E49" s="52">
        <v>0.71876257834512103</v>
      </c>
      <c r="F49" s="52">
        <v>8.4628497127732007</v>
      </c>
      <c r="G49" s="52">
        <v>0</v>
      </c>
      <c r="H49" s="52">
        <v>0</v>
      </c>
      <c r="I49" s="52">
        <v>0</v>
      </c>
      <c r="J49" s="52">
        <v>0</v>
      </c>
      <c r="K49" s="52">
        <v>0</v>
      </c>
      <c r="L49" s="52">
        <v>0</v>
      </c>
      <c r="M49" s="52">
        <v>1</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1</v>
      </c>
      <c r="AZ49" s="52">
        <v>0</v>
      </c>
      <c r="BA49" s="52">
        <v>0</v>
      </c>
      <c r="BB49" s="52">
        <v>0</v>
      </c>
      <c r="BC49" s="52">
        <v>1</v>
      </c>
      <c r="BD49" s="52">
        <v>0</v>
      </c>
      <c r="BE49" s="52">
        <v>0</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272213</v>
      </c>
      <c r="B50" s="52" t="s">
        <v>281</v>
      </c>
      <c r="C50" s="52" t="s">
        <v>468</v>
      </c>
      <c r="D50" s="52">
        <v>2</v>
      </c>
      <c r="E50" s="52">
        <v>2.97503941927231</v>
      </c>
      <c r="F50" s="52">
        <v>35.028689936593302</v>
      </c>
      <c r="G50" s="52">
        <v>0</v>
      </c>
      <c r="H50" s="52">
        <v>0</v>
      </c>
      <c r="I50" s="52">
        <v>0</v>
      </c>
      <c r="J50" s="52">
        <v>0</v>
      </c>
      <c r="K50" s="52">
        <v>0</v>
      </c>
      <c r="L50" s="52">
        <v>1</v>
      </c>
      <c r="M50" s="52">
        <v>0</v>
      </c>
      <c r="N50" s="52">
        <v>1</v>
      </c>
      <c r="O50" s="52">
        <v>0</v>
      </c>
      <c r="P50" s="52">
        <v>1</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1</v>
      </c>
      <c r="AY50" s="52">
        <v>1</v>
      </c>
      <c r="AZ50" s="52">
        <v>0</v>
      </c>
      <c r="BA50" s="52">
        <v>0</v>
      </c>
      <c r="BB50" s="52">
        <v>0</v>
      </c>
      <c r="BC50" s="52">
        <v>0</v>
      </c>
      <c r="BD50" s="52">
        <v>0</v>
      </c>
      <c r="BE50" s="52">
        <v>1</v>
      </c>
      <c r="BF50" s="52">
        <v>0</v>
      </c>
      <c r="BG50" s="52">
        <v>1</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272221</v>
      </c>
      <c r="B51" s="52" t="s">
        <v>189</v>
      </c>
      <c r="C51" s="52" t="s">
        <v>468</v>
      </c>
      <c r="D51" s="52">
        <v>1</v>
      </c>
      <c r="E51" s="52">
        <v>0.91775956534906999</v>
      </c>
      <c r="F51" s="52">
        <v>10.805878753303601</v>
      </c>
      <c r="G51" s="52">
        <v>0</v>
      </c>
      <c r="H51" s="52">
        <v>0</v>
      </c>
      <c r="I51" s="52">
        <v>1</v>
      </c>
      <c r="J51" s="52">
        <v>0</v>
      </c>
      <c r="K51" s="52">
        <v>0</v>
      </c>
      <c r="L51" s="52">
        <v>0</v>
      </c>
      <c r="M51" s="52">
        <v>0</v>
      </c>
      <c r="N51" s="52">
        <v>0</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0</v>
      </c>
      <c r="AY51" s="52">
        <v>0</v>
      </c>
      <c r="AZ51" s="52">
        <v>0</v>
      </c>
      <c r="BA51" s="52">
        <v>0</v>
      </c>
      <c r="BB51" s="52">
        <v>1</v>
      </c>
      <c r="BC51" s="52">
        <v>0</v>
      </c>
      <c r="BD51" s="52">
        <v>0</v>
      </c>
      <c r="BE51" s="52">
        <v>0</v>
      </c>
      <c r="BF51" s="52">
        <v>0</v>
      </c>
      <c r="BG51" s="52">
        <v>1</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272230</v>
      </c>
      <c r="B52" s="52" t="s">
        <v>171</v>
      </c>
      <c r="C52" s="52" t="s">
        <v>468</v>
      </c>
      <c r="D52" s="52">
        <v>2</v>
      </c>
      <c r="E52" s="52">
        <v>1.6958206500080599</v>
      </c>
      <c r="F52" s="52">
        <v>19.966920556546501</v>
      </c>
      <c r="G52" s="52">
        <v>0</v>
      </c>
      <c r="H52" s="52">
        <v>0</v>
      </c>
      <c r="I52" s="52">
        <v>1</v>
      </c>
      <c r="J52" s="52">
        <v>0</v>
      </c>
      <c r="K52" s="52">
        <v>1</v>
      </c>
      <c r="L52" s="52">
        <v>0</v>
      </c>
      <c r="M52" s="52">
        <v>0</v>
      </c>
      <c r="N52" s="52">
        <v>0</v>
      </c>
      <c r="O52" s="52">
        <v>0</v>
      </c>
      <c r="P52" s="52">
        <v>1</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1</v>
      </c>
      <c r="AW52" s="52">
        <v>0</v>
      </c>
      <c r="AX52" s="52">
        <v>0</v>
      </c>
      <c r="AY52" s="52">
        <v>0</v>
      </c>
      <c r="AZ52" s="52">
        <v>0</v>
      </c>
      <c r="BA52" s="52">
        <v>0</v>
      </c>
      <c r="BB52" s="52">
        <v>1</v>
      </c>
      <c r="BC52" s="52">
        <v>1</v>
      </c>
      <c r="BD52" s="52">
        <v>0</v>
      </c>
      <c r="BE52" s="52">
        <v>0</v>
      </c>
      <c r="BF52" s="52">
        <v>0</v>
      </c>
      <c r="BG52" s="52">
        <v>0</v>
      </c>
      <c r="BH52" s="52">
        <v>1</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272272</v>
      </c>
      <c r="B53" s="52" t="s">
        <v>193</v>
      </c>
      <c r="C53" s="52" t="s">
        <v>468</v>
      </c>
      <c r="D53" s="52">
        <v>5</v>
      </c>
      <c r="E53" s="52">
        <v>1.04136944247163</v>
      </c>
      <c r="F53" s="52">
        <v>12.2612853710369</v>
      </c>
      <c r="G53" s="52">
        <v>1</v>
      </c>
      <c r="H53" s="52">
        <v>1</v>
      </c>
      <c r="I53" s="52">
        <v>0</v>
      </c>
      <c r="J53" s="52">
        <v>1</v>
      </c>
      <c r="K53" s="52">
        <v>0</v>
      </c>
      <c r="L53" s="52">
        <v>1</v>
      </c>
      <c r="M53" s="52">
        <v>1</v>
      </c>
      <c r="N53" s="52">
        <v>0</v>
      </c>
      <c r="O53" s="52">
        <v>0</v>
      </c>
      <c r="P53" s="52">
        <v>2</v>
      </c>
      <c r="Q53" s="52">
        <v>3</v>
      </c>
      <c r="R53" s="52">
        <v>0</v>
      </c>
      <c r="S53" s="52">
        <v>2</v>
      </c>
      <c r="T53" s="52">
        <v>3</v>
      </c>
      <c r="U53" s="52">
        <v>0</v>
      </c>
      <c r="V53" s="52">
        <v>3</v>
      </c>
      <c r="W53" s="52">
        <v>0</v>
      </c>
      <c r="X53" s="52">
        <v>1</v>
      </c>
      <c r="Y53" s="52">
        <v>2</v>
      </c>
      <c r="Z53" s="52">
        <v>0</v>
      </c>
      <c r="AA53" s="52">
        <v>0</v>
      </c>
      <c r="AB53" s="52">
        <v>4</v>
      </c>
      <c r="AC53" s="52">
        <v>0</v>
      </c>
      <c r="AD53" s="52">
        <v>1</v>
      </c>
      <c r="AE53" s="52">
        <v>0</v>
      </c>
      <c r="AF53" s="52">
        <v>0</v>
      </c>
      <c r="AG53" s="52">
        <v>0</v>
      </c>
      <c r="AH53" s="52">
        <v>0</v>
      </c>
      <c r="AI53" s="52">
        <v>3</v>
      </c>
      <c r="AJ53" s="52">
        <v>2</v>
      </c>
      <c r="AK53" s="52">
        <v>0</v>
      </c>
      <c r="AL53" s="52">
        <v>0</v>
      </c>
      <c r="AM53" s="52">
        <v>0</v>
      </c>
      <c r="AN53" s="52">
        <v>0</v>
      </c>
      <c r="AO53" s="52">
        <v>0</v>
      </c>
      <c r="AP53" s="52">
        <v>0</v>
      </c>
      <c r="AQ53" s="52">
        <v>0</v>
      </c>
      <c r="AR53" s="52">
        <v>0</v>
      </c>
      <c r="AS53" s="52">
        <v>0</v>
      </c>
      <c r="AT53" s="52">
        <v>0</v>
      </c>
      <c r="AU53" s="52">
        <v>0</v>
      </c>
      <c r="AV53" s="52">
        <v>0</v>
      </c>
      <c r="AW53" s="52">
        <v>0</v>
      </c>
      <c r="AX53" s="52">
        <v>0</v>
      </c>
      <c r="AY53" s="52">
        <v>0</v>
      </c>
      <c r="AZ53" s="52">
        <v>1</v>
      </c>
      <c r="BA53" s="52">
        <v>0</v>
      </c>
      <c r="BB53" s="52">
        <v>4</v>
      </c>
      <c r="BC53" s="52">
        <v>0</v>
      </c>
      <c r="BD53" s="52">
        <v>1</v>
      </c>
      <c r="BE53" s="52">
        <v>1</v>
      </c>
      <c r="BF53" s="52">
        <v>1</v>
      </c>
      <c r="BG53" s="52">
        <v>1</v>
      </c>
      <c r="BH53" s="52">
        <v>0</v>
      </c>
      <c r="BI53" s="52">
        <v>1</v>
      </c>
      <c r="BJ53" s="52">
        <v>0</v>
      </c>
      <c r="BK53" s="52">
        <v>1</v>
      </c>
      <c r="BL53" s="52">
        <v>4</v>
      </c>
      <c r="BM53" s="52">
        <v>3</v>
      </c>
      <c r="BN53" s="52">
        <v>0</v>
      </c>
      <c r="BO53" s="52">
        <v>0</v>
      </c>
      <c r="BP53" s="52">
        <v>0</v>
      </c>
      <c r="BQ53" s="52">
        <v>1</v>
      </c>
      <c r="BR53" s="52">
        <v>0</v>
      </c>
      <c r="BS53" s="52">
        <v>1</v>
      </c>
      <c r="BT53" s="52">
        <v>4</v>
      </c>
      <c r="BU53" s="52">
        <v>0</v>
      </c>
      <c r="BV53" s="52">
        <v>0</v>
      </c>
    </row>
    <row r="54" spans="1:74" s="52" customFormat="1" x14ac:dyDescent="0.2">
      <c r="A54" s="52">
        <v>272299</v>
      </c>
      <c r="B54" s="52" t="s">
        <v>195</v>
      </c>
      <c r="C54" s="52" t="s">
        <v>468</v>
      </c>
      <c r="D54" s="52">
        <v>1</v>
      </c>
      <c r="E54" s="52">
        <v>1.82598374874464</v>
      </c>
      <c r="F54" s="52">
        <v>21.4994860739288</v>
      </c>
      <c r="G54" s="52">
        <v>0</v>
      </c>
      <c r="H54" s="52">
        <v>0</v>
      </c>
      <c r="I54" s="52">
        <v>0</v>
      </c>
      <c r="J54" s="52">
        <v>0</v>
      </c>
      <c r="K54" s="52">
        <v>0</v>
      </c>
      <c r="L54" s="52">
        <v>1</v>
      </c>
      <c r="M54" s="52">
        <v>0</v>
      </c>
      <c r="N54" s="52">
        <v>0</v>
      </c>
      <c r="O54" s="52">
        <v>0</v>
      </c>
      <c r="P54" s="52">
        <v>0</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0</v>
      </c>
      <c r="AW54" s="52">
        <v>0</v>
      </c>
      <c r="AX54" s="52">
        <v>0</v>
      </c>
      <c r="AY54" s="52">
        <v>0</v>
      </c>
      <c r="AZ54" s="52">
        <v>0</v>
      </c>
      <c r="BA54" s="52">
        <v>0</v>
      </c>
      <c r="BB54" s="52">
        <v>1</v>
      </c>
      <c r="BC54" s="52">
        <v>1</v>
      </c>
      <c r="BD54" s="52">
        <v>0</v>
      </c>
      <c r="BE54" s="52">
        <v>0</v>
      </c>
      <c r="BF54" s="52">
        <v>0</v>
      </c>
      <c r="BG54" s="52">
        <v>0</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272311</v>
      </c>
      <c r="B55" s="52" t="s">
        <v>197</v>
      </c>
      <c r="C55" s="52" t="s">
        <v>468</v>
      </c>
      <c r="D55" s="52">
        <v>1</v>
      </c>
      <c r="E55" s="52">
        <v>1.7155012694709399</v>
      </c>
      <c r="F55" s="52">
        <v>20.198643979254602</v>
      </c>
      <c r="G55" s="52">
        <v>1</v>
      </c>
      <c r="H55" s="52">
        <v>0</v>
      </c>
      <c r="I55" s="52">
        <v>0</v>
      </c>
      <c r="J55" s="52">
        <v>0</v>
      </c>
      <c r="K55" s="52">
        <v>0</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0</v>
      </c>
      <c r="AW55" s="52">
        <v>0</v>
      </c>
      <c r="AX55" s="52">
        <v>0</v>
      </c>
      <c r="AY55" s="52">
        <v>0</v>
      </c>
      <c r="AZ55" s="52">
        <v>0</v>
      </c>
      <c r="BA55" s="52">
        <v>0</v>
      </c>
      <c r="BB55" s="52">
        <v>1</v>
      </c>
      <c r="BC55" s="52">
        <v>0</v>
      </c>
      <c r="BD55" s="52">
        <v>0</v>
      </c>
      <c r="BE55" s="52">
        <v>0</v>
      </c>
      <c r="BF55" s="52">
        <v>0</v>
      </c>
      <c r="BG55" s="52">
        <v>1</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x14ac:dyDescent="0.2">
      <c r="A56">
        <v>273660</v>
      </c>
      <c r="B56" t="s">
        <v>643</v>
      </c>
      <c r="C56" t="s">
        <v>468</v>
      </c>
      <c r="D56">
        <v>1</v>
      </c>
      <c r="E56">
        <v>6.7599540323125797</v>
      </c>
      <c r="F56">
        <v>79.593007154648106</v>
      </c>
      <c r="G56">
        <v>0</v>
      </c>
      <c r="H56">
        <v>0</v>
      </c>
      <c r="I56">
        <v>0</v>
      </c>
      <c r="J56">
        <v>0</v>
      </c>
      <c r="K56">
        <v>0</v>
      </c>
      <c r="L56">
        <v>0</v>
      </c>
      <c r="M56">
        <v>1</v>
      </c>
      <c r="N56">
        <v>0</v>
      </c>
      <c r="O56">
        <v>0</v>
      </c>
      <c r="P56">
        <v>0</v>
      </c>
      <c r="Q56">
        <v>1</v>
      </c>
      <c r="R56">
        <v>0</v>
      </c>
      <c r="S56" t="s">
        <v>170</v>
      </c>
      <c r="T56" t="s">
        <v>170</v>
      </c>
      <c r="U56" t="s">
        <v>170</v>
      </c>
      <c r="V56" t="s">
        <v>170</v>
      </c>
      <c r="W56" t="s">
        <v>170</v>
      </c>
      <c r="X56" t="s">
        <v>170</v>
      </c>
      <c r="Y56" t="s">
        <v>170</v>
      </c>
      <c r="Z56" t="s">
        <v>170</v>
      </c>
      <c r="AA56" t="s">
        <v>170</v>
      </c>
      <c r="AB56" t="s">
        <v>170</v>
      </c>
      <c r="AC56" t="s">
        <v>170</v>
      </c>
      <c r="AD56" t="s">
        <v>170</v>
      </c>
      <c r="AE56" t="s">
        <v>170</v>
      </c>
      <c r="AF56" t="s">
        <v>170</v>
      </c>
      <c r="AG56" t="s">
        <v>170</v>
      </c>
      <c r="AH56" t="s">
        <v>170</v>
      </c>
      <c r="AI56" t="s">
        <v>170</v>
      </c>
      <c r="AJ56" t="s">
        <v>170</v>
      </c>
      <c r="AK56" t="s">
        <v>170</v>
      </c>
      <c r="AL56" t="s">
        <v>170</v>
      </c>
      <c r="AM56" t="s">
        <v>170</v>
      </c>
      <c r="AN56" t="s">
        <v>170</v>
      </c>
      <c r="AO56" t="s">
        <v>170</v>
      </c>
      <c r="AP56">
        <v>0</v>
      </c>
      <c r="AQ56">
        <v>0</v>
      </c>
      <c r="AR56">
        <v>0</v>
      </c>
      <c r="AS56">
        <v>0</v>
      </c>
      <c r="AT56">
        <v>0</v>
      </c>
      <c r="AU56">
        <v>0</v>
      </c>
      <c r="AV56">
        <v>0</v>
      </c>
      <c r="AW56">
        <v>0</v>
      </c>
      <c r="AX56">
        <v>0</v>
      </c>
      <c r="AY56">
        <v>0</v>
      </c>
      <c r="AZ56">
        <v>0</v>
      </c>
      <c r="BA56">
        <v>0</v>
      </c>
      <c r="BB56">
        <v>1</v>
      </c>
      <c r="BC56">
        <v>1</v>
      </c>
      <c r="BD56">
        <v>0</v>
      </c>
      <c r="BE56">
        <v>0</v>
      </c>
      <c r="BF56">
        <v>0</v>
      </c>
      <c r="BG56">
        <v>0</v>
      </c>
      <c r="BH56">
        <v>0</v>
      </c>
      <c r="BI56">
        <v>0</v>
      </c>
      <c r="BJ56">
        <v>0</v>
      </c>
      <c r="BK56" t="s">
        <v>170</v>
      </c>
      <c r="BL56" t="s">
        <v>170</v>
      </c>
      <c r="BM56" t="s">
        <v>170</v>
      </c>
      <c r="BN56" t="s">
        <v>170</v>
      </c>
      <c r="BO56" t="s">
        <v>170</v>
      </c>
      <c r="BP56" t="s">
        <v>170</v>
      </c>
      <c r="BQ56" t="s">
        <v>170</v>
      </c>
      <c r="BR56" t="s">
        <v>170</v>
      </c>
      <c r="BS56" t="s">
        <v>170</v>
      </c>
      <c r="BT56" t="s">
        <v>170</v>
      </c>
      <c r="BU56" t="s">
        <v>170</v>
      </c>
      <c r="BV56">
        <v>0</v>
      </c>
    </row>
    <row r="57" spans="1:74" x14ac:dyDescent="0.2">
      <c r="A57">
        <v>273813</v>
      </c>
      <c r="B57" t="s">
        <v>639</v>
      </c>
      <c r="C57" t="s">
        <v>468</v>
      </c>
      <c r="D57">
        <v>1</v>
      </c>
      <c r="E57">
        <v>7.7166448028397303</v>
      </c>
      <c r="F57">
        <v>90.857269452790305</v>
      </c>
      <c r="G57">
        <v>0</v>
      </c>
      <c r="H57">
        <v>0</v>
      </c>
      <c r="I57">
        <v>0</v>
      </c>
      <c r="J57">
        <v>0</v>
      </c>
      <c r="K57">
        <v>0</v>
      </c>
      <c r="L57">
        <v>0</v>
      </c>
      <c r="M57">
        <v>0</v>
      </c>
      <c r="N57">
        <v>1</v>
      </c>
      <c r="O57">
        <v>0</v>
      </c>
      <c r="P57">
        <v>1</v>
      </c>
      <c r="Q57">
        <v>0</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v>0</v>
      </c>
      <c r="AQ57">
        <v>0</v>
      </c>
      <c r="AR57">
        <v>0</v>
      </c>
      <c r="AS57">
        <v>0</v>
      </c>
      <c r="AT57">
        <v>0</v>
      </c>
      <c r="AU57">
        <v>0</v>
      </c>
      <c r="AV57">
        <v>0</v>
      </c>
      <c r="AW57">
        <v>0</v>
      </c>
      <c r="AX57">
        <v>1</v>
      </c>
      <c r="AY57">
        <v>0</v>
      </c>
      <c r="AZ57">
        <v>0</v>
      </c>
      <c r="BA57">
        <v>0</v>
      </c>
      <c r="BB57">
        <v>0</v>
      </c>
      <c r="BC57">
        <v>0</v>
      </c>
      <c r="BD57">
        <v>0</v>
      </c>
      <c r="BE57">
        <v>1</v>
      </c>
      <c r="BF57">
        <v>0</v>
      </c>
      <c r="BG57">
        <v>0</v>
      </c>
      <c r="BH57">
        <v>0</v>
      </c>
      <c r="BI57">
        <v>0</v>
      </c>
      <c r="BJ57">
        <v>0</v>
      </c>
      <c r="BK57" t="s">
        <v>170</v>
      </c>
      <c r="BL57" t="s">
        <v>170</v>
      </c>
      <c r="BM57" t="s">
        <v>170</v>
      </c>
      <c r="BN57" t="s">
        <v>170</v>
      </c>
      <c r="BO57" t="s">
        <v>170</v>
      </c>
      <c r="BP57" t="s">
        <v>170</v>
      </c>
      <c r="BQ57" t="s">
        <v>170</v>
      </c>
      <c r="BR57" t="s">
        <v>170</v>
      </c>
      <c r="BS57" t="s">
        <v>170</v>
      </c>
      <c r="BT57" t="s">
        <v>170</v>
      </c>
      <c r="BU57" t="s">
        <v>170</v>
      </c>
      <c r="BV57">
        <v>0</v>
      </c>
    </row>
    <row r="58" spans="1:74" x14ac:dyDescent="0.2">
      <c r="A58">
        <v>273821</v>
      </c>
      <c r="B58" t="s">
        <v>650</v>
      </c>
      <c r="C58" t="s">
        <v>468</v>
      </c>
      <c r="D58">
        <v>1</v>
      </c>
      <c r="E58">
        <v>6.66888962987663</v>
      </c>
      <c r="F58">
        <v>78.520797254998996</v>
      </c>
      <c r="G58">
        <v>0</v>
      </c>
      <c r="H58">
        <v>1</v>
      </c>
      <c r="I58">
        <v>0</v>
      </c>
      <c r="J58">
        <v>0</v>
      </c>
      <c r="K58">
        <v>0</v>
      </c>
      <c r="L58">
        <v>0</v>
      </c>
      <c r="M58">
        <v>0</v>
      </c>
      <c r="N58">
        <v>0</v>
      </c>
      <c r="O58">
        <v>0</v>
      </c>
      <c r="P58">
        <v>1</v>
      </c>
      <c r="Q58">
        <v>0</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v>0</v>
      </c>
      <c r="AQ58">
        <v>0</v>
      </c>
      <c r="AR58">
        <v>0</v>
      </c>
      <c r="AS58">
        <v>0</v>
      </c>
      <c r="AT58">
        <v>0</v>
      </c>
      <c r="AU58">
        <v>0</v>
      </c>
      <c r="AV58">
        <v>0</v>
      </c>
      <c r="AW58">
        <v>0</v>
      </c>
      <c r="AX58">
        <v>1</v>
      </c>
      <c r="AY58">
        <v>0</v>
      </c>
      <c r="AZ58">
        <v>0</v>
      </c>
      <c r="BA58">
        <v>0</v>
      </c>
      <c r="BB58">
        <v>0</v>
      </c>
      <c r="BC58">
        <v>0</v>
      </c>
      <c r="BD58">
        <v>0</v>
      </c>
      <c r="BE58">
        <v>1</v>
      </c>
      <c r="BF58">
        <v>0</v>
      </c>
      <c r="BG58">
        <v>0</v>
      </c>
      <c r="BH58">
        <v>0</v>
      </c>
      <c r="BI58">
        <v>0</v>
      </c>
      <c r="BJ58">
        <v>0</v>
      </c>
      <c r="BK58" t="s">
        <v>170</v>
      </c>
      <c r="BL58" t="s">
        <v>170</v>
      </c>
      <c r="BM58" t="s">
        <v>170</v>
      </c>
      <c r="BN58" t="s">
        <v>170</v>
      </c>
      <c r="BO58" t="s">
        <v>170</v>
      </c>
      <c r="BP58" t="s">
        <v>170</v>
      </c>
      <c r="BQ58" t="s">
        <v>170</v>
      </c>
      <c r="BR58" t="s">
        <v>170</v>
      </c>
      <c r="BS58" t="s">
        <v>170</v>
      </c>
      <c r="BT58" t="s">
        <v>170</v>
      </c>
      <c r="BU58" t="s">
        <v>170</v>
      </c>
      <c r="BV58">
        <v>0</v>
      </c>
    </row>
    <row r="85" spans="1:75" x14ac:dyDescent="0.2">
      <c r="B85" s="52">
        <v>271004</v>
      </c>
      <c r="C85" t="s">
        <v>397</v>
      </c>
      <c r="D85">
        <f>IFERROR(VLOOKUP($B85,$A$8:$BW$70,D$88,FALSE),0)</f>
        <v>45</v>
      </c>
      <c r="E85">
        <f t="shared" ref="E85:BP85" si="0">IFERROR(VLOOKUP($B85,$A$8:$BW$70,E88,FALSE),0)</f>
        <v>1.64138508097682</v>
      </c>
      <c r="F85">
        <f t="shared" si="0"/>
        <v>19.325985630856099</v>
      </c>
      <c r="G85">
        <f t="shared" si="0"/>
        <v>0</v>
      </c>
      <c r="H85">
        <f t="shared" si="0"/>
        <v>4</v>
      </c>
      <c r="I85">
        <f t="shared" si="0"/>
        <v>7</v>
      </c>
      <c r="J85">
        <f t="shared" si="0"/>
        <v>13</v>
      </c>
      <c r="K85">
        <f t="shared" si="0"/>
        <v>3</v>
      </c>
      <c r="L85">
        <f t="shared" si="0"/>
        <v>7</v>
      </c>
      <c r="M85">
        <f t="shared" si="0"/>
        <v>6</v>
      </c>
      <c r="N85">
        <f t="shared" si="0"/>
        <v>5</v>
      </c>
      <c r="O85">
        <f t="shared" si="0"/>
        <v>0</v>
      </c>
      <c r="P85">
        <f t="shared" si="0"/>
        <v>20</v>
      </c>
      <c r="Q85">
        <f t="shared" si="0"/>
        <v>25</v>
      </c>
      <c r="R85">
        <f t="shared" si="0"/>
        <v>0</v>
      </c>
      <c r="S85">
        <f t="shared" si="0"/>
        <v>13</v>
      </c>
      <c r="T85">
        <f t="shared" si="0"/>
        <v>31</v>
      </c>
      <c r="U85">
        <f t="shared" si="0"/>
        <v>2</v>
      </c>
      <c r="V85">
        <f t="shared" si="0"/>
        <v>29</v>
      </c>
      <c r="W85">
        <f t="shared" si="0"/>
        <v>1</v>
      </c>
      <c r="X85">
        <f t="shared" si="0"/>
        <v>4</v>
      </c>
      <c r="Y85">
        <f t="shared" si="0"/>
        <v>17</v>
      </c>
      <c r="Z85">
        <f t="shared" si="0"/>
        <v>7</v>
      </c>
      <c r="AA85">
        <f t="shared" si="0"/>
        <v>1</v>
      </c>
      <c r="AB85">
        <f t="shared" si="0"/>
        <v>30</v>
      </c>
      <c r="AC85">
        <f t="shared" si="0"/>
        <v>6</v>
      </c>
      <c r="AD85">
        <f t="shared" si="0"/>
        <v>0</v>
      </c>
      <c r="AE85">
        <f t="shared" si="0"/>
        <v>5</v>
      </c>
      <c r="AF85">
        <f t="shared" si="0"/>
        <v>0</v>
      </c>
      <c r="AG85">
        <f t="shared" si="0"/>
        <v>4</v>
      </c>
      <c r="AH85">
        <f t="shared" si="0"/>
        <v>0</v>
      </c>
      <c r="AI85">
        <f t="shared" si="0"/>
        <v>24</v>
      </c>
      <c r="AJ85">
        <f t="shared" si="0"/>
        <v>1</v>
      </c>
      <c r="AK85">
        <f t="shared" si="0"/>
        <v>0</v>
      </c>
      <c r="AL85">
        <f t="shared" si="0"/>
        <v>16</v>
      </c>
      <c r="AM85">
        <f t="shared" si="0"/>
        <v>2</v>
      </c>
      <c r="AN85">
        <f t="shared" si="0"/>
        <v>2</v>
      </c>
      <c r="AO85">
        <f t="shared" si="0"/>
        <v>0</v>
      </c>
      <c r="AP85">
        <f t="shared" si="0"/>
        <v>4</v>
      </c>
      <c r="AQ85">
        <f t="shared" si="0"/>
        <v>0</v>
      </c>
      <c r="AR85">
        <f t="shared" si="0"/>
        <v>6</v>
      </c>
      <c r="AS85">
        <f t="shared" si="0"/>
        <v>2</v>
      </c>
      <c r="AT85">
        <f t="shared" si="0"/>
        <v>2</v>
      </c>
      <c r="AU85">
        <f t="shared" si="0"/>
        <v>2</v>
      </c>
      <c r="AV85">
        <f t="shared" si="0"/>
        <v>1</v>
      </c>
      <c r="AW85">
        <f t="shared" si="0"/>
        <v>0</v>
      </c>
      <c r="AX85">
        <f t="shared" si="0"/>
        <v>7</v>
      </c>
      <c r="AY85">
        <f t="shared" si="0"/>
        <v>4</v>
      </c>
      <c r="AZ85">
        <f t="shared" si="0"/>
        <v>3</v>
      </c>
      <c r="BA85">
        <f t="shared" si="0"/>
        <v>2</v>
      </c>
      <c r="BB85">
        <f t="shared" si="0"/>
        <v>12</v>
      </c>
      <c r="BC85">
        <f t="shared" si="0"/>
        <v>4</v>
      </c>
      <c r="BD85">
        <f t="shared" si="0"/>
        <v>13</v>
      </c>
      <c r="BE85">
        <f t="shared" si="0"/>
        <v>7</v>
      </c>
      <c r="BF85">
        <f t="shared" si="0"/>
        <v>5</v>
      </c>
      <c r="BG85">
        <f t="shared" si="0"/>
        <v>9</v>
      </c>
      <c r="BH85">
        <f t="shared" si="0"/>
        <v>2</v>
      </c>
      <c r="BI85">
        <f t="shared" si="0"/>
        <v>5</v>
      </c>
      <c r="BJ85">
        <f t="shared" si="0"/>
        <v>0</v>
      </c>
      <c r="BK85">
        <f t="shared" si="0"/>
        <v>8</v>
      </c>
      <c r="BL85">
        <f t="shared" si="0"/>
        <v>41</v>
      </c>
      <c r="BM85">
        <f t="shared" si="0"/>
        <v>16</v>
      </c>
      <c r="BN85">
        <f t="shared" si="0"/>
        <v>3</v>
      </c>
      <c r="BO85">
        <f t="shared" si="0"/>
        <v>4</v>
      </c>
      <c r="BP85">
        <f t="shared" si="0"/>
        <v>0</v>
      </c>
      <c r="BQ85">
        <f t="shared" ref="BQ85:BW85" si="1">IFERROR(VLOOKUP($B85,$A$8:$BW$70,BQ88,FALSE),0)</f>
        <v>3</v>
      </c>
      <c r="BR85">
        <f t="shared" si="1"/>
        <v>2</v>
      </c>
      <c r="BS85">
        <f t="shared" si="1"/>
        <v>7</v>
      </c>
      <c r="BT85">
        <f t="shared" si="1"/>
        <v>35</v>
      </c>
      <c r="BU85">
        <f t="shared" si="1"/>
        <v>3</v>
      </c>
      <c r="BV85">
        <f t="shared" si="1"/>
        <v>0</v>
      </c>
      <c r="BW85">
        <f t="shared" si="1"/>
        <v>0</v>
      </c>
    </row>
    <row r="86" spans="1:75" x14ac:dyDescent="0.2">
      <c r="B86" s="52">
        <v>271403</v>
      </c>
      <c r="C86" t="s">
        <v>398</v>
      </c>
      <c r="D86">
        <f>IFERROR(VLOOKUP($B86,$A$8:$BW$70,D$88,FALSE),0)</f>
        <v>14</v>
      </c>
      <c r="E86">
        <f t="shared" ref="E86:BP86" si="2">IFERROR(VLOOKUP($B86,$A$8:$BW$70,E$88,FALSE),0)</f>
        <v>1.70434901172105</v>
      </c>
      <c r="F86">
        <f t="shared" si="2"/>
        <v>20.067335138005902</v>
      </c>
      <c r="G86">
        <f t="shared" si="2"/>
        <v>1</v>
      </c>
      <c r="H86">
        <f t="shared" si="2"/>
        <v>3</v>
      </c>
      <c r="I86">
        <f t="shared" si="2"/>
        <v>2</v>
      </c>
      <c r="J86">
        <f t="shared" si="2"/>
        <v>1</v>
      </c>
      <c r="K86">
        <f t="shared" si="2"/>
        <v>4</v>
      </c>
      <c r="L86">
        <f t="shared" si="2"/>
        <v>1</v>
      </c>
      <c r="M86">
        <f t="shared" si="2"/>
        <v>1</v>
      </c>
      <c r="N86">
        <f t="shared" si="2"/>
        <v>1</v>
      </c>
      <c r="O86">
        <f t="shared" si="2"/>
        <v>0</v>
      </c>
      <c r="P86">
        <f t="shared" si="2"/>
        <v>5</v>
      </c>
      <c r="Q86">
        <f t="shared" si="2"/>
        <v>9</v>
      </c>
      <c r="R86">
        <f t="shared" si="2"/>
        <v>0</v>
      </c>
      <c r="S86">
        <f t="shared" si="2"/>
        <v>5</v>
      </c>
      <c r="T86">
        <f t="shared" si="2"/>
        <v>9</v>
      </c>
      <c r="U86">
        <f t="shared" si="2"/>
        <v>0</v>
      </c>
      <c r="V86">
        <f t="shared" si="2"/>
        <v>9</v>
      </c>
      <c r="W86">
        <f t="shared" si="2"/>
        <v>0</v>
      </c>
      <c r="X86">
        <f t="shared" si="2"/>
        <v>2</v>
      </c>
      <c r="Y86">
        <f t="shared" si="2"/>
        <v>4</v>
      </c>
      <c r="Z86">
        <f t="shared" si="2"/>
        <v>3</v>
      </c>
      <c r="AA86">
        <f t="shared" si="2"/>
        <v>0</v>
      </c>
      <c r="AB86">
        <f t="shared" si="2"/>
        <v>6</v>
      </c>
      <c r="AC86">
        <f t="shared" si="2"/>
        <v>1</v>
      </c>
      <c r="AD86">
        <f t="shared" si="2"/>
        <v>2</v>
      </c>
      <c r="AE86">
        <f t="shared" si="2"/>
        <v>0</v>
      </c>
      <c r="AF86">
        <f t="shared" si="2"/>
        <v>0</v>
      </c>
      <c r="AG86">
        <f t="shared" si="2"/>
        <v>5</v>
      </c>
      <c r="AH86">
        <f t="shared" si="2"/>
        <v>0</v>
      </c>
      <c r="AI86">
        <f t="shared" si="2"/>
        <v>11</v>
      </c>
      <c r="AJ86">
        <f t="shared" si="2"/>
        <v>0</v>
      </c>
      <c r="AK86">
        <f t="shared" si="2"/>
        <v>2</v>
      </c>
      <c r="AL86">
        <f t="shared" si="2"/>
        <v>1</v>
      </c>
      <c r="AM86">
        <f t="shared" si="2"/>
        <v>0</v>
      </c>
      <c r="AN86">
        <f t="shared" si="2"/>
        <v>0</v>
      </c>
      <c r="AO86">
        <f t="shared" si="2"/>
        <v>0</v>
      </c>
      <c r="AP86">
        <f t="shared" si="2"/>
        <v>1</v>
      </c>
      <c r="AQ86">
        <f t="shared" si="2"/>
        <v>1</v>
      </c>
      <c r="AR86">
        <f t="shared" si="2"/>
        <v>1</v>
      </c>
      <c r="AS86">
        <f t="shared" si="2"/>
        <v>2</v>
      </c>
      <c r="AT86">
        <f t="shared" si="2"/>
        <v>0</v>
      </c>
      <c r="AU86">
        <f t="shared" si="2"/>
        <v>1</v>
      </c>
      <c r="AV86">
        <f t="shared" si="2"/>
        <v>2</v>
      </c>
      <c r="AW86">
        <f t="shared" si="2"/>
        <v>0</v>
      </c>
      <c r="AX86">
        <f t="shared" si="2"/>
        <v>0</v>
      </c>
      <c r="AY86">
        <f t="shared" si="2"/>
        <v>1</v>
      </c>
      <c r="AZ86">
        <f t="shared" si="2"/>
        <v>0</v>
      </c>
      <c r="BA86">
        <f t="shared" si="2"/>
        <v>0</v>
      </c>
      <c r="BB86">
        <f t="shared" si="2"/>
        <v>5</v>
      </c>
      <c r="BC86">
        <f t="shared" si="2"/>
        <v>2</v>
      </c>
      <c r="BD86">
        <f t="shared" si="2"/>
        <v>2</v>
      </c>
      <c r="BE86">
        <f t="shared" si="2"/>
        <v>3</v>
      </c>
      <c r="BF86">
        <f t="shared" si="2"/>
        <v>1</v>
      </c>
      <c r="BG86">
        <f t="shared" si="2"/>
        <v>1</v>
      </c>
      <c r="BH86">
        <f t="shared" si="2"/>
        <v>1</v>
      </c>
      <c r="BI86">
        <f t="shared" si="2"/>
        <v>4</v>
      </c>
      <c r="BJ86">
        <f t="shared" si="2"/>
        <v>0</v>
      </c>
      <c r="BK86">
        <f t="shared" si="2"/>
        <v>3</v>
      </c>
      <c r="BL86">
        <f t="shared" si="2"/>
        <v>9</v>
      </c>
      <c r="BM86">
        <f t="shared" si="2"/>
        <v>4</v>
      </c>
      <c r="BN86">
        <f t="shared" si="2"/>
        <v>1</v>
      </c>
      <c r="BO86">
        <f t="shared" si="2"/>
        <v>1</v>
      </c>
      <c r="BP86">
        <f t="shared" si="2"/>
        <v>0</v>
      </c>
      <c r="BQ86">
        <f t="shared" ref="BQ86:BW86" si="3">IFERROR(VLOOKUP($B86,$A$8:$BW$70,BQ$88,FALSE),0)</f>
        <v>3</v>
      </c>
      <c r="BR86">
        <f t="shared" si="3"/>
        <v>1</v>
      </c>
      <c r="BS86">
        <f t="shared" si="3"/>
        <v>3</v>
      </c>
      <c r="BT86">
        <f t="shared" si="3"/>
        <v>11</v>
      </c>
      <c r="BU86">
        <f t="shared" si="3"/>
        <v>0</v>
      </c>
      <c r="BV86">
        <f t="shared" si="3"/>
        <v>0</v>
      </c>
      <c r="BW86">
        <f t="shared" si="3"/>
        <v>0</v>
      </c>
    </row>
    <row r="87" spans="1:75" x14ac:dyDescent="0.2">
      <c r="C87" t="s">
        <v>399</v>
      </c>
      <c r="D87">
        <f>SUM(D8:D83)</f>
        <v>172</v>
      </c>
      <c r="G87">
        <f t="shared" ref="G87:BR87" si="4">SUM(G8:G83)</f>
        <v>7</v>
      </c>
      <c r="H87">
        <f t="shared" si="4"/>
        <v>22</v>
      </c>
      <c r="I87">
        <f t="shared" si="4"/>
        <v>26</v>
      </c>
      <c r="J87">
        <f t="shared" si="4"/>
        <v>34</v>
      </c>
      <c r="K87">
        <f t="shared" si="4"/>
        <v>22</v>
      </c>
      <c r="L87">
        <f t="shared" si="4"/>
        <v>23</v>
      </c>
      <c r="M87">
        <f t="shared" si="4"/>
        <v>22</v>
      </c>
      <c r="N87">
        <f t="shared" si="4"/>
        <v>16</v>
      </c>
      <c r="O87">
        <f t="shared" si="4"/>
        <v>0</v>
      </c>
      <c r="P87">
        <f t="shared" si="4"/>
        <v>84</v>
      </c>
      <c r="Q87">
        <f t="shared" si="4"/>
        <v>88</v>
      </c>
      <c r="R87">
        <f t="shared" si="4"/>
        <v>0</v>
      </c>
      <c r="S87">
        <f t="shared" si="4"/>
        <v>28</v>
      </c>
      <c r="T87">
        <f t="shared" si="4"/>
        <v>62</v>
      </c>
      <c r="U87">
        <f t="shared" si="4"/>
        <v>5</v>
      </c>
      <c r="V87">
        <f t="shared" si="4"/>
        <v>57</v>
      </c>
      <c r="W87">
        <f t="shared" si="4"/>
        <v>2</v>
      </c>
      <c r="X87">
        <f t="shared" si="4"/>
        <v>12</v>
      </c>
      <c r="Y87">
        <f t="shared" si="4"/>
        <v>31</v>
      </c>
      <c r="Z87">
        <f t="shared" si="4"/>
        <v>12</v>
      </c>
      <c r="AA87">
        <f t="shared" si="4"/>
        <v>1</v>
      </c>
      <c r="AB87">
        <f t="shared" si="4"/>
        <v>59</v>
      </c>
      <c r="AC87">
        <f t="shared" si="4"/>
        <v>10</v>
      </c>
      <c r="AD87">
        <f t="shared" si="4"/>
        <v>4</v>
      </c>
      <c r="AE87">
        <f t="shared" si="4"/>
        <v>5</v>
      </c>
      <c r="AF87">
        <f t="shared" si="4"/>
        <v>1</v>
      </c>
      <c r="AG87">
        <f t="shared" si="4"/>
        <v>12</v>
      </c>
      <c r="AH87">
        <f t="shared" si="4"/>
        <v>0</v>
      </c>
      <c r="AI87">
        <f t="shared" si="4"/>
        <v>57</v>
      </c>
      <c r="AJ87">
        <f t="shared" si="4"/>
        <v>4</v>
      </c>
      <c r="AK87">
        <f t="shared" si="4"/>
        <v>5</v>
      </c>
      <c r="AL87">
        <f t="shared" si="4"/>
        <v>20</v>
      </c>
      <c r="AM87">
        <f t="shared" si="4"/>
        <v>3</v>
      </c>
      <c r="AN87">
        <f t="shared" si="4"/>
        <v>2</v>
      </c>
      <c r="AO87">
        <f t="shared" si="4"/>
        <v>0</v>
      </c>
      <c r="AP87">
        <f t="shared" si="4"/>
        <v>13</v>
      </c>
      <c r="AQ87">
        <f t="shared" si="4"/>
        <v>8</v>
      </c>
      <c r="AR87">
        <f t="shared" si="4"/>
        <v>15</v>
      </c>
      <c r="AS87">
        <f t="shared" si="4"/>
        <v>13</v>
      </c>
      <c r="AT87">
        <f t="shared" si="4"/>
        <v>5</v>
      </c>
      <c r="AU87">
        <f t="shared" si="4"/>
        <v>7</v>
      </c>
      <c r="AV87">
        <f t="shared" si="4"/>
        <v>11</v>
      </c>
      <c r="AW87">
        <f t="shared" si="4"/>
        <v>3</v>
      </c>
      <c r="AX87">
        <f t="shared" si="4"/>
        <v>20</v>
      </c>
      <c r="AY87">
        <f t="shared" si="4"/>
        <v>15</v>
      </c>
      <c r="AZ87">
        <f t="shared" si="4"/>
        <v>7</v>
      </c>
      <c r="BA87">
        <f t="shared" si="4"/>
        <v>4</v>
      </c>
      <c r="BB87">
        <f t="shared" si="4"/>
        <v>51</v>
      </c>
      <c r="BC87">
        <f t="shared" si="4"/>
        <v>20</v>
      </c>
      <c r="BD87">
        <f t="shared" si="4"/>
        <v>36</v>
      </c>
      <c r="BE87">
        <f t="shared" si="4"/>
        <v>31</v>
      </c>
      <c r="BF87">
        <f t="shared" si="4"/>
        <v>22</v>
      </c>
      <c r="BG87">
        <f t="shared" si="4"/>
        <v>29</v>
      </c>
      <c r="BH87">
        <f t="shared" si="4"/>
        <v>12</v>
      </c>
      <c r="BI87">
        <f t="shared" si="4"/>
        <v>22</v>
      </c>
      <c r="BJ87">
        <f t="shared" si="4"/>
        <v>0</v>
      </c>
      <c r="BK87">
        <f t="shared" si="4"/>
        <v>17</v>
      </c>
      <c r="BL87">
        <f t="shared" si="4"/>
        <v>76</v>
      </c>
      <c r="BM87">
        <f t="shared" si="4"/>
        <v>26</v>
      </c>
      <c r="BN87">
        <f t="shared" si="4"/>
        <v>8</v>
      </c>
      <c r="BO87">
        <f t="shared" si="4"/>
        <v>7</v>
      </c>
      <c r="BP87">
        <f t="shared" si="4"/>
        <v>1</v>
      </c>
      <c r="BQ87">
        <f t="shared" si="4"/>
        <v>11</v>
      </c>
      <c r="BR87">
        <f t="shared" si="4"/>
        <v>4</v>
      </c>
      <c r="BS87">
        <f t="shared" ref="BS87:BW87" si="5">SUM(BS8:BS83)</f>
        <v>17</v>
      </c>
      <c r="BT87">
        <f t="shared" si="5"/>
        <v>70</v>
      </c>
      <c r="BU87">
        <f t="shared" si="5"/>
        <v>4</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113</v>
      </c>
      <c r="E90">
        <v>1.28636821937382</v>
      </c>
      <c r="F90">
        <v>15.145948389401401</v>
      </c>
      <c r="G90">
        <v>6</v>
      </c>
      <c r="H90">
        <v>15</v>
      </c>
      <c r="I90">
        <v>17</v>
      </c>
      <c r="J90">
        <v>20</v>
      </c>
      <c r="K90">
        <v>15</v>
      </c>
      <c r="L90">
        <v>15</v>
      </c>
      <c r="M90">
        <v>15</v>
      </c>
      <c r="N90">
        <v>10</v>
      </c>
      <c r="O90">
        <v>0</v>
      </c>
      <c r="P90">
        <v>59</v>
      </c>
      <c r="Q90">
        <v>54</v>
      </c>
      <c r="R90">
        <v>0</v>
      </c>
      <c r="S90">
        <v>36</v>
      </c>
      <c r="T90">
        <v>76</v>
      </c>
      <c r="U90">
        <v>7</v>
      </c>
      <c r="V90">
        <v>69</v>
      </c>
      <c r="W90">
        <v>4</v>
      </c>
      <c r="X90">
        <v>14</v>
      </c>
      <c r="Y90">
        <v>38</v>
      </c>
      <c r="Z90">
        <v>13</v>
      </c>
      <c r="AA90">
        <v>1</v>
      </c>
      <c r="AB90">
        <v>74</v>
      </c>
      <c r="AC90">
        <v>11</v>
      </c>
      <c r="AD90">
        <v>5</v>
      </c>
      <c r="AE90">
        <v>5</v>
      </c>
      <c r="AF90">
        <v>1</v>
      </c>
      <c r="AG90">
        <v>17</v>
      </c>
      <c r="AH90">
        <v>0</v>
      </c>
      <c r="AI90">
        <v>72</v>
      </c>
      <c r="AJ90">
        <v>4</v>
      </c>
      <c r="AK90">
        <v>7</v>
      </c>
      <c r="AL90">
        <v>23</v>
      </c>
      <c r="AM90">
        <v>3</v>
      </c>
      <c r="AN90">
        <v>4</v>
      </c>
      <c r="AO90">
        <v>0</v>
      </c>
      <c r="AP90">
        <v>8</v>
      </c>
      <c r="AQ90">
        <v>7</v>
      </c>
      <c r="AR90">
        <v>8</v>
      </c>
      <c r="AS90">
        <v>9</v>
      </c>
      <c r="AT90">
        <v>3</v>
      </c>
      <c r="AU90">
        <v>4</v>
      </c>
      <c r="AV90">
        <v>8</v>
      </c>
      <c r="AW90">
        <v>3</v>
      </c>
      <c r="AX90">
        <v>13</v>
      </c>
      <c r="AY90">
        <v>10</v>
      </c>
      <c r="AZ90">
        <v>4</v>
      </c>
      <c r="BA90">
        <v>2</v>
      </c>
      <c r="BB90">
        <v>34</v>
      </c>
      <c r="BC90">
        <v>14</v>
      </c>
      <c r="BD90">
        <v>21</v>
      </c>
      <c r="BE90">
        <v>21</v>
      </c>
      <c r="BF90">
        <v>16</v>
      </c>
      <c r="BG90">
        <v>19</v>
      </c>
      <c r="BH90">
        <v>9</v>
      </c>
      <c r="BI90">
        <v>13</v>
      </c>
      <c r="BJ90">
        <v>0</v>
      </c>
      <c r="BK90">
        <v>20</v>
      </c>
      <c r="BL90">
        <v>92</v>
      </c>
      <c r="BM90">
        <v>33</v>
      </c>
      <c r="BN90">
        <v>10</v>
      </c>
      <c r="BO90">
        <v>8</v>
      </c>
      <c r="BP90">
        <v>3</v>
      </c>
      <c r="BQ90">
        <v>11</v>
      </c>
      <c r="BR90">
        <v>5</v>
      </c>
      <c r="BS90">
        <v>21</v>
      </c>
      <c r="BT90">
        <v>85</v>
      </c>
      <c r="BU90">
        <v>7</v>
      </c>
      <c r="BV90">
        <v>0</v>
      </c>
    </row>
    <row r="91" spans="1:75" x14ac:dyDescent="0.2">
      <c r="B91" t="s">
        <v>513</v>
      </c>
    </row>
    <row r="92" spans="1:75" x14ac:dyDescent="0.2">
      <c r="D92">
        <f>D87-D85-D86</f>
        <v>113</v>
      </c>
    </row>
    <row r="100" spans="1:6" s="147" customFormat="1" x14ac:dyDescent="0.2"/>
    <row r="101" spans="1:6" x14ac:dyDescent="0.2">
      <c r="A101" s="52">
        <v>271004</v>
      </c>
      <c r="B101" s="52" t="s">
        <v>172</v>
      </c>
      <c r="C101" s="52" t="s">
        <v>468</v>
      </c>
      <c r="D101" s="52">
        <v>52</v>
      </c>
      <c r="E101" s="52">
        <v>1.90323025755463</v>
      </c>
      <c r="F101" s="52">
        <v>22.409001419594901</v>
      </c>
    </row>
    <row r="102" spans="1:6" x14ac:dyDescent="0.2">
      <c r="A102" s="52">
        <v>271021</v>
      </c>
      <c r="B102" s="52" t="s">
        <v>468</v>
      </c>
      <c r="C102" s="52" t="s">
        <v>612</v>
      </c>
      <c r="D102" s="52">
        <v>1</v>
      </c>
      <c r="E102" s="52">
        <v>0.95022710427792201</v>
      </c>
      <c r="F102" s="52">
        <v>11.1881578406917</v>
      </c>
    </row>
    <row r="103" spans="1:6" x14ac:dyDescent="0.2">
      <c r="A103" s="52">
        <v>271047</v>
      </c>
      <c r="B103" s="52" t="s">
        <v>468</v>
      </c>
      <c r="C103" s="52" t="s">
        <v>614</v>
      </c>
      <c r="D103" s="52">
        <v>2</v>
      </c>
      <c r="E103" s="52">
        <v>3.0501288679446699</v>
      </c>
      <c r="F103" s="52">
        <v>35.912807638703399</v>
      </c>
    </row>
    <row r="104" spans="1:6" x14ac:dyDescent="0.2">
      <c r="A104" s="52">
        <v>271063</v>
      </c>
      <c r="B104" s="52" t="s">
        <v>468</v>
      </c>
      <c r="C104" s="52" t="s">
        <v>615</v>
      </c>
      <c r="D104" s="52">
        <v>2</v>
      </c>
      <c r="E104" s="52">
        <v>1.92646676363216</v>
      </c>
      <c r="F104" s="52">
        <v>22.68259253954</v>
      </c>
    </row>
    <row r="105" spans="1:6" x14ac:dyDescent="0.2">
      <c r="A105" s="52">
        <v>271071</v>
      </c>
      <c r="B105" s="52" t="s">
        <v>468</v>
      </c>
      <c r="C105" s="52" t="s">
        <v>616</v>
      </c>
      <c r="D105" s="52">
        <v>3</v>
      </c>
      <c r="E105" s="52">
        <v>3.77235118074592</v>
      </c>
      <c r="F105" s="52">
        <v>44.416392934589098</v>
      </c>
    </row>
    <row r="106" spans="1:6" x14ac:dyDescent="0.2">
      <c r="A106" s="52">
        <v>271098</v>
      </c>
      <c r="B106" s="52" t="s">
        <v>468</v>
      </c>
      <c r="C106" s="52" t="s">
        <v>644</v>
      </c>
      <c r="D106" s="52">
        <v>2</v>
      </c>
      <c r="E106" s="52">
        <v>2.4886765218256901</v>
      </c>
      <c r="F106" s="52">
        <v>29.302159047302499</v>
      </c>
    </row>
    <row r="107" spans="1:6" x14ac:dyDescent="0.2">
      <c r="A107" s="52">
        <v>271110</v>
      </c>
      <c r="B107" s="52" t="s">
        <v>468</v>
      </c>
      <c r="C107" s="52" t="s">
        <v>618</v>
      </c>
      <c r="D107" s="52">
        <v>5</v>
      </c>
      <c r="E107" s="52">
        <v>7.0160667929558702</v>
      </c>
      <c r="F107" s="52">
        <v>82.608528368673902</v>
      </c>
    </row>
    <row r="108" spans="1:6" x14ac:dyDescent="0.2">
      <c r="A108" s="52">
        <v>271136</v>
      </c>
      <c r="B108" s="52" t="s">
        <v>468</v>
      </c>
      <c r="C108" s="52" t="s">
        <v>619</v>
      </c>
      <c r="D108" s="52">
        <v>1</v>
      </c>
      <c r="E108" s="52">
        <v>1.0274957872672701</v>
      </c>
      <c r="F108" s="52">
        <v>12.0979342694372</v>
      </c>
    </row>
    <row r="109" spans="1:6" x14ac:dyDescent="0.2">
      <c r="A109" s="52">
        <v>271144</v>
      </c>
      <c r="B109" s="52" t="s">
        <v>468</v>
      </c>
      <c r="C109" s="52" t="s">
        <v>620</v>
      </c>
      <c r="D109" s="52">
        <v>3</v>
      </c>
      <c r="E109" s="52">
        <v>1.7542013121425799</v>
      </c>
      <c r="F109" s="52">
        <v>20.6543057720014</v>
      </c>
    </row>
    <row r="110" spans="1:6" x14ac:dyDescent="0.2">
      <c r="A110" s="52">
        <v>271152</v>
      </c>
      <c r="B110" s="52" t="s">
        <v>468</v>
      </c>
      <c r="C110" s="52" t="s">
        <v>621</v>
      </c>
      <c r="D110" s="52">
        <v>2</v>
      </c>
      <c r="E110" s="52">
        <v>2.3705108450871202</v>
      </c>
      <c r="F110" s="52">
        <v>27.9108534986064</v>
      </c>
    </row>
    <row r="111" spans="1:6" x14ac:dyDescent="0.2">
      <c r="A111" s="52">
        <v>271161</v>
      </c>
      <c r="B111" s="52" t="s">
        <v>468</v>
      </c>
      <c r="C111" s="52" t="s">
        <v>622</v>
      </c>
      <c r="D111" s="52">
        <v>1</v>
      </c>
      <c r="E111" s="52">
        <v>0.795544948289578</v>
      </c>
      <c r="F111" s="52">
        <v>9.3669001976030994</v>
      </c>
    </row>
    <row r="112" spans="1:6" x14ac:dyDescent="0.2">
      <c r="A112" s="52">
        <v>271179</v>
      </c>
      <c r="B112" s="52" t="s">
        <v>468</v>
      </c>
      <c r="C112" s="52" t="s">
        <v>623</v>
      </c>
      <c r="D112" s="52">
        <v>2</v>
      </c>
      <c r="E112" s="52">
        <v>2.22893378952178</v>
      </c>
      <c r="F112" s="52">
        <v>26.2438978443694</v>
      </c>
    </row>
    <row r="113" spans="1:6" x14ac:dyDescent="0.2">
      <c r="A113" s="52">
        <v>271187</v>
      </c>
      <c r="B113" s="52" t="s">
        <v>468</v>
      </c>
      <c r="C113" s="52" t="s">
        <v>624</v>
      </c>
      <c r="D113" s="52">
        <v>1</v>
      </c>
      <c r="E113" s="52">
        <v>0.58708185095165999</v>
      </c>
      <c r="F113" s="52">
        <v>6.9124153418501901</v>
      </c>
    </row>
    <row r="114" spans="1:6" x14ac:dyDescent="0.2">
      <c r="A114" s="52">
        <v>271195</v>
      </c>
      <c r="B114" s="52" t="s">
        <v>468</v>
      </c>
      <c r="C114" s="52" t="s">
        <v>640</v>
      </c>
      <c r="D114" s="52">
        <v>1</v>
      </c>
      <c r="E114" s="52">
        <v>0.89915120126600501</v>
      </c>
      <c r="F114" s="52">
        <v>10.586780272970699</v>
      </c>
    </row>
    <row r="115" spans="1:6" x14ac:dyDescent="0.2">
      <c r="A115" s="52">
        <v>271209</v>
      </c>
      <c r="B115" s="52" t="s">
        <v>468</v>
      </c>
      <c r="C115" s="52" t="s">
        <v>625</v>
      </c>
      <c r="D115" s="52">
        <v>4</v>
      </c>
      <c r="E115" s="52">
        <v>2.6288636079838601</v>
      </c>
      <c r="F115" s="52">
        <v>30.952748932713199</v>
      </c>
    </row>
    <row r="116" spans="1:6" x14ac:dyDescent="0.2">
      <c r="A116" s="52">
        <v>271217</v>
      </c>
      <c r="B116" s="52" t="s">
        <v>468</v>
      </c>
      <c r="C116" s="52" t="s">
        <v>626</v>
      </c>
      <c r="D116" s="52">
        <v>4</v>
      </c>
      <c r="E116" s="52">
        <v>3.0485713632448999</v>
      </c>
      <c r="F116" s="52">
        <v>35.8944692769157</v>
      </c>
    </row>
    <row r="117" spans="1:6" x14ac:dyDescent="0.2">
      <c r="A117" s="52">
        <v>271225</v>
      </c>
      <c r="B117" s="52" t="s">
        <v>468</v>
      </c>
      <c r="C117" s="52" t="s">
        <v>627</v>
      </c>
      <c r="D117" s="52">
        <v>4</v>
      </c>
      <c r="E117" s="52">
        <v>3.8187251186191502</v>
      </c>
      <c r="F117" s="52">
        <v>44.9624086547093</v>
      </c>
    </row>
    <row r="118" spans="1:6" x14ac:dyDescent="0.2">
      <c r="A118" s="52">
        <v>271233</v>
      </c>
      <c r="B118" s="52" t="s">
        <v>468</v>
      </c>
      <c r="C118" s="52" t="s">
        <v>628</v>
      </c>
      <c r="D118" s="52">
        <v>5</v>
      </c>
      <c r="E118" s="52">
        <v>2.7751413934540001</v>
      </c>
      <c r="F118" s="52">
        <v>32.675051890668001</v>
      </c>
    </row>
    <row r="119" spans="1:6" x14ac:dyDescent="0.2">
      <c r="A119" s="52">
        <v>271241</v>
      </c>
      <c r="B119" s="52" t="s">
        <v>468</v>
      </c>
      <c r="C119" s="52" t="s">
        <v>645</v>
      </c>
      <c r="D119" s="52">
        <v>4</v>
      </c>
      <c r="E119" s="52">
        <v>3.5460678540083901</v>
      </c>
      <c r="F119" s="52">
        <v>41.752089248808403</v>
      </c>
    </row>
    <row r="120" spans="1:6" x14ac:dyDescent="0.2">
      <c r="A120" s="52">
        <v>271250</v>
      </c>
      <c r="B120" s="52" t="s">
        <v>468</v>
      </c>
      <c r="C120" s="52" t="s">
        <v>629</v>
      </c>
      <c r="D120" s="52">
        <v>2</v>
      </c>
      <c r="E120" s="52">
        <v>1.68085589182011</v>
      </c>
      <c r="F120" s="52">
        <v>19.790722597236801</v>
      </c>
    </row>
    <row r="121" spans="1:6" x14ac:dyDescent="0.2">
      <c r="A121" s="52">
        <v>271268</v>
      </c>
      <c r="B121" s="52" t="s">
        <v>468</v>
      </c>
      <c r="C121" s="52" t="s">
        <v>630</v>
      </c>
      <c r="D121" s="52">
        <v>3</v>
      </c>
      <c r="E121" s="52">
        <v>1.5614265192679999</v>
      </c>
      <c r="F121" s="52">
        <v>18.384538049445801</v>
      </c>
    </row>
    <row r="122" spans="1:6" x14ac:dyDescent="0.2">
      <c r="A122" s="52">
        <v>271403</v>
      </c>
      <c r="B122" s="52" t="s">
        <v>173</v>
      </c>
      <c r="C122" s="52" t="s">
        <v>468</v>
      </c>
      <c r="D122" s="52">
        <v>17</v>
      </c>
      <c r="E122" s="52">
        <v>2.05771777311362</v>
      </c>
      <c r="F122" s="52">
        <v>24.227967328595799</v>
      </c>
    </row>
    <row r="123" spans="1:6" x14ac:dyDescent="0.2">
      <c r="A123" s="52">
        <v>271411</v>
      </c>
      <c r="B123" s="52" t="s">
        <v>468</v>
      </c>
      <c r="C123" s="52" t="s">
        <v>632</v>
      </c>
      <c r="D123" s="52">
        <v>3</v>
      </c>
      <c r="E123" s="52">
        <v>2.0498243983765398</v>
      </c>
      <c r="F123" s="52">
        <v>24.135029206691499</v>
      </c>
    </row>
    <row r="124" spans="1:6" x14ac:dyDescent="0.2">
      <c r="A124" s="52">
        <v>271420</v>
      </c>
      <c r="B124" s="52" t="s">
        <v>468</v>
      </c>
      <c r="C124" s="52" t="s">
        <v>642</v>
      </c>
      <c r="D124" s="52">
        <v>4</v>
      </c>
      <c r="E124" s="52">
        <v>3.29739176311538</v>
      </c>
      <c r="F124" s="52">
        <v>38.824128823777798</v>
      </c>
    </row>
    <row r="125" spans="1:6" x14ac:dyDescent="0.2">
      <c r="A125" s="52">
        <v>271438</v>
      </c>
      <c r="B125" s="52" t="s">
        <v>468</v>
      </c>
      <c r="C125" s="52" t="s">
        <v>633</v>
      </c>
      <c r="D125" s="52">
        <v>2</v>
      </c>
      <c r="E125" s="52">
        <v>2.3201856148491902</v>
      </c>
      <c r="F125" s="52">
        <v>27.318314497417902</v>
      </c>
    </row>
    <row r="126" spans="1:6" x14ac:dyDescent="0.2">
      <c r="A126" s="52">
        <v>271446</v>
      </c>
      <c r="B126" s="52" t="s">
        <v>468</v>
      </c>
      <c r="C126" s="52" t="s">
        <v>634</v>
      </c>
      <c r="D126" s="52">
        <v>2</v>
      </c>
      <c r="E126" s="52">
        <v>1.4613900742386201</v>
      </c>
      <c r="F126" s="52">
        <v>17.206689583777301</v>
      </c>
    </row>
    <row r="127" spans="1:6" x14ac:dyDescent="0.2">
      <c r="A127" s="52">
        <v>271454</v>
      </c>
      <c r="B127" s="52" t="s">
        <v>468</v>
      </c>
      <c r="C127" s="52" t="s">
        <v>635</v>
      </c>
      <c r="D127" s="52">
        <v>4</v>
      </c>
      <c r="E127" s="52">
        <v>2.8842964479889202</v>
      </c>
      <c r="F127" s="52">
        <v>33.960264629546998</v>
      </c>
    </row>
    <row r="128" spans="1:6" x14ac:dyDescent="0.2">
      <c r="A128" s="52">
        <v>271462</v>
      </c>
      <c r="B128" s="52" t="s">
        <v>468</v>
      </c>
      <c r="C128" s="52" t="s">
        <v>636</v>
      </c>
      <c r="D128" s="52">
        <v>2</v>
      </c>
      <c r="E128" s="52">
        <v>1.2597869700233699</v>
      </c>
      <c r="F128" s="52">
        <v>14.8329756147913</v>
      </c>
    </row>
    <row r="129" spans="1:6" x14ac:dyDescent="0.2">
      <c r="A129" s="52">
        <v>272027</v>
      </c>
      <c r="B129" s="52" t="s">
        <v>253</v>
      </c>
      <c r="C129" s="52" t="s">
        <v>468</v>
      </c>
      <c r="D129" s="52">
        <v>2</v>
      </c>
      <c r="E129" s="52">
        <v>1.0479269385338501</v>
      </c>
      <c r="F129" s="52">
        <v>12.3384945988662</v>
      </c>
    </row>
    <row r="130" spans="1:6" x14ac:dyDescent="0.2">
      <c r="A130" s="52">
        <v>272051</v>
      </c>
      <c r="B130" s="52" t="s">
        <v>176</v>
      </c>
      <c r="C130" s="52" t="s">
        <v>468</v>
      </c>
      <c r="D130" s="52">
        <v>8</v>
      </c>
      <c r="E130" s="52">
        <v>2.1115477909250999</v>
      </c>
      <c r="F130" s="52">
        <v>24.8617723770213</v>
      </c>
    </row>
    <row r="131" spans="1:6" x14ac:dyDescent="0.2">
      <c r="A131" s="52">
        <v>272060</v>
      </c>
      <c r="B131" s="52" t="s">
        <v>262</v>
      </c>
      <c r="C131" s="52" t="s">
        <v>468</v>
      </c>
      <c r="D131" s="52">
        <v>1</v>
      </c>
      <c r="E131" s="52">
        <v>1.3548850380045301</v>
      </c>
      <c r="F131" s="52">
        <v>15.952678673279101</v>
      </c>
    </row>
    <row r="132" spans="1:6" x14ac:dyDescent="0.2">
      <c r="A132" s="52">
        <v>272078</v>
      </c>
      <c r="B132" s="52" t="s">
        <v>177</v>
      </c>
      <c r="C132" s="52" t="s">
        <v>468</v>
      </c>
      <c r="D132" s="52">
        <v>1</v>
      </c>
      <c r="E132" s="52">
        <v>0.28576245709991099</v>
      </c>
      <c r="F132" s="52">
        <v>3.36462247875702</v>
      </c>
    </row>
    <row r="133" spans="1:6" x14ac:dyDescent="0.2">
      <c r="A133" s="52">
        <v>272094</v>
      </c>
      <c r="B133" s="52" t="s">
        <v>179</v>
      </c>
      <c r="C133" s="52" t="s">
        <v>468</v>
      </c>
      <c r="D133" s="52">
        <v>1</v>
      </c>
      <c r="E133" s="52">
        <v>0.70099190354351404</v>
      </c>
      <c r="F133" s="52">
        <v>8.2536143481736293</v>
      </c>
    </row>
    <row r="134" spans="1:6" x14ac:dyDescent="0.2">
      <c r="A134" s="52">
        <v>272108</v>
      </c>
      <c r="B134" s="52" t="s">
        <v>180</v>
      </c>
      <c r="C134" s="52" t="s">
        <v>468</v>
      </c>
      <c r="D134" s="52">
        <v>8</v>
      </c>
      <c r="E134" s="52">
        <v>2.01166261400469</v>
      </c>
      <c r="F134" s="52">
        <v>23.685704971345601</v>
      </c>
    </row>
    <row r="135" spans="1:6" x14ac:dyDescent="0.2">
      <c r="A135" s="52">
        <v>272116</v>
      </c>
      <c r="B135" s="52" t="s">
        <v>181</v>
      </c>
      <c r="C135" s="52" t="s">
        <v>468</v>
      </c>
      <c r="D135" s="52">
        <v>1</v>
      </c>
      <c r="E135" s="52">
        <v>0.35272870929510702</v>
      </c>
      <c r="F135" s="52">
        <v>4.1530960933133603</v>
      </c>
    </row>
    <row r="136" spans="1:6" x14ac:dyDescent="0.2">
      <c r="A136" s="52">
        <v>272124</v>
      </c>
      <c r="B136" s="52" t="s">
        <v>182</v>
      </c>
      <c r="C136" s="52" t="s">
        <v>468</v>
      </c>
      <c r="D136" s="52">
        <v>6</v>
      </c>
      <c r="E136" s="52">
        <v>2.2753732560212101</v>
      </c>
      <c r="F136" s="52">
        <v>26.7906851112174</v>
      </c>
    </row>
    <row r="137" spans="1:6" x14ac:dyDescent="0.2">
      <c r="A137" s="52">
        <v>272132</v>
      </c>
      <c r="B137" s="52" t="s">
        <v>183</v>
      </c>
      <c r="C137" s="52" t="s">
        <v>468</v>
      </c>
      <c r="D137" s="52">
        <v>3</v>
      </c>
      <c r="E137" s="52">
        <v>3.0352084176446801</v>
      </c>
      <c r="F137" s="52">
        <v>35.737131369042203</v>
      </c>
    </row>
    <row r="138" spans="1:6" x14ac:dyDescent="0.2">
      <c r="A138" s="52">
        <v>272141</v>
      </c>
      <c r="B138" s="52" t="s">
        <v>272</v>
      </c>
      <c r="C138" s="52" t="s">
        <v>468</v>
      </c>
      <c r="D138" s="52">
        <v>2</v>
      </c>
      <c r="E138" s="52">
        <v>1.83504757360835</v>
      </c>
      <c r="F138" s="52">
        <v>21.606205302162799</v>
      </c>
    </row>
    <row r="139" spans="1:6" x14ac:dyDescent="0.2">
      <c r="A139" s="52">
        <v>272159</v>
      </c>
      <c r="B139" s="52" t="s">
        <v>184</v>
      </c>
      <c r="C139" s="52" t="s">
        <v>468</v>
      </c>
      <c r="D139" s="52">
        <v>4</v>
      </c>
      <c r="E139" s="52">
        <v>1.74537584487099</v>
      </c>
      <c r="F139" s="52">
        <v>20.5503930121907</v>
      </c>
    </row>
    <row r="140" spans="1:6" x14ac:dyDescent="0.2">
      <c r="A140" s="52">
        <v>272167</v>
      </c>
      <c r="B140" s="52" t="s">
        <v>185</v>
      </c>
      <c r="C140" s="52" t="s">
        <v>468</v>
      </c>
      <c r="D140" s="52">
        <v>1</v>
      </c>
      <c r="E140" s="52">
        <v>0.98195172725308799</v>
      </c>
      <c r="F140" s="52">
        <v>11.5616896918509</v>
      </c>
    </row>
    <row r="141" spans="1:6" x14ac:dyDescent="0.2">
      <c r="A141" s="52">
        <v>272175</v>
      </c>
      <c r="B141" s="52" t="s">
        <v>186</v>
      </c>
      <c r="C141" s="52" t="s">
        <v>468</v>
      </c>
      <c r="D141" s="52">
        <v>1</v>
      </c>
      <c r="E141" s="52">
        <v>0.84888922844458004</v>
      </c>
      <c r="F141" s="52">
        <v>9.9949860768474803</v>
      </c>
    </row>
    <row r="142" spans="1:6" x14ac:dyDescent="0.2">
      <c r="A142" s="52">
        <v>272183</v>
      </c>
      <c r="B142" s="52" t="s">
        <v>187</v>
      </c>
      <c r="C142" s="52" t="s">
        <v>468</v>
      </c>
      <c r="D142" s="52">
        <v>2</v>
      </c>
      <c r="E142" s="52">
        <v>1.69024559268462</v>
      </c>
      <c r="F142" s="52">
        <v>19.9012787525769</v>
      </c>
    </row>
    <row r="143" spans="1:6" x14ac:dyDescent="0.2">
      <c r="A143" s="52">
        <v>272191</v>
      </c>
      <c r="B143" s="52" t="s">
        <v>278</v>
      </c>
      <c r="C143" s="52" t="s">
        <v>468</v>
      </c>
      <c r="D143" s="52">
        <v>4</v>
      </c>
      <c r="E143" s="52">
        <v>2.1666711805649599</v>
      </c>
      <c r="F143" s="52">
        <v>25.510805835684199</v>
      </c>
    </row>
    <row r="144" spans="1:6" x14ac:dyDescent="0.2">
      <c r="A144" s="52">
        <v>272205</v>
      </c>
      <c r="B144" s="52" t="s">
        <v>188</v>
      </c>
      <c r="C144" s="52" t="s">
        <v>468</v>
      </c>
      <c r="D144" s="52">
        <v>1</v>
      </c>
      <c r="E144" s="52">
        <v>0.71877291088653394</v>
      </c>
      <c r="F144" s="52">
        <v>8.4629713701156497</v>
      </c>
    </row>
    <row r="145" spans="1:6" x14ac:dyDescent="0.2">
      <c r="A145" s="52">
        <v>272213</v>
      </c>
      <c r="B145" s="52" t="s">
        <v>281</v>
      </c>
      <c r="C145" s="52" t="s">
        <v>468</v>
      </c>
      <c r="D145" s="52">
        <v>2</v>
      </c>
      <c r="E145" s="52">
        <v>2.9516374208592202</v>
      </c>
      <c r="F145" s="52">
        <v>34.753150277858602</v>
      </c>
    </row>
    <row r="146" spans="1:6" x14ac:dyDescent="0.2">
      <c r="A146" s="52">
        <v>272221</v>
      </c>
      <c r="B146" s="52" t="s">
        <v>189</v>
      </c>
      <c r="C146" s="52" t="s">
        <v>468</v>
      </c>
      <c r="D146" s="52">
        <v>2</v>
      </c>
      <c r="E146" s="52">
        <v>1.82540044722311</v>
      </c>
      <c r="F146" s="52">
        <v>21.4926181689173</v>
      </c>
    </row>
    <row r="147" spans="1:6" x14ac:dyDescent="0.2">
      <c r="A147" s="52">
        <v>272230</v>
      </c>
      <c r="B147" s="52" t="s">
        <v>171</v>
      </c>
      <c r="C147" s="52" t="s">
        <v>468</v>
      </c>
      <c r="D147" s="52">
        <v>1</v>
      </c>
      <c r="E147" s="52">
        <v>0.839200745210262</v>
      </c>
      <c r="F147" s="52">
        <v>9.8809120000563109</v>
      </c>
    </row>
    <row r="148" spans="1:6" x14ac:dyDescent="0.2">
      <c r="A148" s="52">
        <v>272256</v>
      </c>
      <c r="B148" s="52" t="s">
        <v>191</v>
      </c>
      <c r="C148" s="52" t="s">
        <v>468</v>
      </c>
      <c r="D148" s="52">
        <v>1</v>
      </c>
      <c r="E148" s="52">
        <v>1.7474574494111099</v>
      </c>
      <c r="F148" s="52">
        <v>20.574902226937201</v>
      </c>
    </row>
    <row r="149" spans="1:6" x14ac:dyDescent="0.2">
      <c r="A149" s="52">
        <v>272264</v>
      </c>
      <c r="B149" s="52" t="s">
        <v>192</v>
      </c>
      <c r="C149" s="52" t="s">
        <v>468</v>
      </c>
      <c r="D149" s="52">
        <v>2</v>
      </c>
      <c r="E149" s="52">
        <v>3.1480198954857399</v>
      </c>
      <c r="F149" s="52">
        <v>37.065395543622401</v>
      </c>
    </row>
    <row r="150" spans="1:6" x14ac:dyDescent="0.2">
      <c r="A150" s="52">
        <v>272272</v>
      </c>
      <c r="B150" s="52" t="s">
        <v>193</v>
      </c>
      <c r="C150" s="52" t="s">
        <v>468</v>
      </c>
      <c r="D150" s="52">
        <v>9</v>
      </c>
      <c r="E150" s="52">
        <v>1.8667048304098699</v>
      </c>
      <c r="F150" s="52">
        <v>21.978943970954901</v>
      </c>
    </row>
    <row r="151" spans="1:6" x14ac:dyDescent="0.2">
      <c r="A151" s="52">
        <v>272302</v>
      </c>
      <c r="B151" s="52" t="s">
        <v>196</v>
      </c>
      <c r="C151" s="52" t="s">
        <v>468</v>
      </c>
      <c r="D151" s="52">
        <v>1</v>
      </c>
      <c r="E151" s="52">
        <v>1.2914724076920101</v>
      </c>
      <c r="F151" s="52">
        <v>15.206046090567201</v>
      </c>
    </row>
    <row r="152" spans="1:6" x14ac:dyDescent="0.2">
      <c r="A152" s="52">
        <v>272329</v>
      </c>
      <c r="B152" s="52" t="s">
        <v>198</v>
      </c>
      <c r="C152" s="52" t="s">
        <v>468</v>
      </c>
      <c r="D152" s="52">
        <v>1</v>
      </c>
      <c r="E152" s="52">
        <v>1.9120824489952</v>
      </c>
      <c r="F152" s="52">
        <v>22.513228834943501</v>
      </c>
    </row>
    <row r="153" spans="1:6" x14ac:dyDescent="0.2">
      <c r="A153" s="52">
        <v>273414</v>
      </c>
      <c r="B153" s="52" t="s">
        <v>649</v>
      </c>
      <c r="C153" s="52" t="s">
        <v>468</v>
      </c>
      <c r="D153" s="52">
        <v>1</v>
      </c>
      <c r="E153" s="52">
        <v>5.9548621449413401</v>
      </c>
      <c r="F153" s="52">
        <v>70.113699448502899</v>
      </c>
    </row>
    <row r="154" spans="1:6" x14ac:dyDescent="0.2">
      <c r="A154" s="52"/>
      <c r="B154" s="52"/>
      <c r="C154" s="52"/>
      <c r="D154" s="52"/>
      <c r="E154" s="52"/>
      <c r="F154" s="52"/>
    </row>
    <row r="155" spans="1:6" x14ac:dyDescent="0.2">
      <c r="A155" s="52"/>
      <c r="B155" s="52"/>
      <c r="C155" s="52"/>
      <c r="D155" s="52"/>
      <c r="E155" s="52"/>
      <c r="F155" s="52"/>
    </row>
    <row r="178" spans="1:6" x14ac:dyDescent="0.2">
      <c r="B178">
        <v>271004</v>
      </c>
      <c r="C178" t="s">
        <v>249</v>
      </c>
      <c r="D178">
        <v>52</v>
      </c>
      <c r="E178">
        <v>1.90323025755463</v>
      </c>
      <c r="F178">
        <v>22.409001419594901</v>
      </c>
    </row>
    <row r="179" spans="1:6" x14ac:dyDescent="0.2">
      <c r="B179">
        <v>271403</v>
      </c>
      <c r="C179" t="s">
        <v>251</v>
      </c>
      <c r="D179">
        <v>17</v>
      </c>
      <c r="E179">
        <v>2.05771777311362</v>
      </c>
      <c r="F179">
        <v>24.227967328595799</v>
      </c>
    </row>
    <row r="180" spans="1:6" x14ac:dyDescent="0.2">
      <c r="B180" s="52"/>
      <c r="C180" t="s">
        <v>399</v>
      </c>
      <c r="D180">
        <v>204</v>
      </c>
    </row>
    <row r="181" spans="1:6" x14ac:dyDescent="0.2">
      <c r="A181">
        <v>1</v>
      </c>
      <c r="B181" s="52">
        <v>2</v>
      </c>
      <c r="C181">
        <v>3</v>
      </c>
      <c r="D181">
        <v>4</v>
      </c>
      <c r="E181">
        <v>5</v>
      </c>
      <c r="F181">
        <v>6</v>
      </c>
    </row>
    <row r="183" spans="1:6" x14ac:dyDescent="0.2">
      <c r="A183">
        <v>270000</v>
      </c>
      <c r="B183" t="s">
        <v>313</v>
      </c>
      <c r="C183" t="s">
        <v>409</v>
      </c>
      <c r="D183">
        <v>135</v>
      </c>
      <c r="E183">
        <v>1.5339596509525899</v>
      </c>
      <c r="F183">
        <v>18.0611378257322</v>
      </c>
    </row>
  </sheetData>
  <phoneticPr fontId="17"/>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""&amp;市町村別自殺者集計表!Q7&amp;市町村別自殺者集計表!R7&amp;"年8月暫定値"</f>
        <v>令和5年8月暫定値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令和5年8月暫定値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令和5年8月暫定値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27</v>
      </c>
      <c r="E8" s="52">
        <v>2.03414194242474</v>
      </c>
      <c r="F8" s="52">
        <v>23.950380935001</v>
      </c>
      <c r="G8" s="52">
        <v>0</v>
      </c>
      <c r="H8" s="52">
        <v>2</v>
      </c>
      <c r="I8" s="52">
        <v>3</v>
      </c>
      <c r="J8" s="52">
        <v>8</v>
      </c>
      <c r="K8" s="52">
        <v>2</v>
      </c>
      <c r="L8" s="52">
        <v>5</v>
      </c>
      <c r="M8" s="52">
        <v>5</v>
      </c>
      <c r="N8" s="52">
        <v>2</v>
      </c>
      <c r="O8" s="52">
        <v>0</v>
      </c>
      <c r="P8" s="52">
        <v>10</v>
      </c>
      <c r="Q8" s="52">
        <v>17</v>
      </c>
      <c r="R8" s="52">
        <v>0</v>
      </c>
      <c r="S8" s="52">
        <v>9</v>
      </c>
      <c r="T8" s="52">
        <v>18</v>
      </c>
      <c r="U8" s="52">
        <v>2</v>
      </c>
      <c r="V8" s="52">
        <v>16</v>
      </c>
      <c r="W8" s="52">
        <v>0</v>
      </c>
      <c r="X8" s="52">
        <v>1</v>
      </c>
      <c r="Y8" s="52">
        <v>11</v>
      </c>
      <c r="Z8" s="52">
        <v>4</v>
      </c>
      <c r="AA8" s="52">
        <v>0</v>
      </c>
      <c r="AB8" s="52">
        <v>17</v>
      </c>
      <c r="AC8" s="52">
        <v>3</v>
      </c>
      <c r="AD8" s="52">
        <v>0</v>
      </c>
      <c r="AE8" s="52">
        <v>3</v>
      </c>
      <c r="AF8" s="52">
        <v>0</v>
      </c>
      <c r="AG8" s="52">
        <v>4</v>
      </c>
      <c r="AH8" s="52">
        <v>0</v>
      </c>
      <c r="AI8" s="52">
        <v>17</v>
      </c>
      <c r="AJ8" s="52">
        <v>1</v>
      </c>
      <c r="AK8" s="52">
        <v>0</v>
      </c>
      <c r="AL8" s="52">
        <v>7</v>
      </c>
      <c r="AM8" s="52">
        <v>2</v>
      </c>
      <c r="AN8" s="52">
        <v>0</v>
      </c>
      <c r="AO8" s="52">
        <v>0</v>
      </c>
      <c r="AP8" s="52">
        <v>1</v>
      </c>
      <c r="AQ8" s="52">
        <v>0</v>
      </c>
      <c r="AR8" s="52">
        <v>4</v>
      </c>
      <c r="AS8" s="52">
        <v>2</v>
      </c>
      <c r="AT8" s="52">
        <v>0</v>
      </c>
      <c r="AU8" s="52">
        <v>1</v>
      </c>
      <c r="AV8" s="52">
        <v>1</v>
      </c>
      <c r="AW8" s="52">
        <v>0</v>
      </c>
      <c r="AX8" s="52">
        <v>2</v>
      </c>
      <c r="AY8" s="52">
        <v>3</v>
      </c>
      <c r="AZ8" s="52">
        <v>1</v>
      </c>
      <c r="BA8" s="52">
        <v>1</v>
      </c>
      <c r="BB8" s="52">
        <v>11</v>
      </c>
      <c r="BC8" s="52">
        <v>3</v>
      </c>
      <c r="BD8" s="52">
        <v>8</v>
      </c>
      <c r="BE8" s="52">
        <v>3</v>
      </c>
      <c r="BF8" s="52">
        <v>3</v>
      </c>
      <c r="BG8" s="52">
        <v>5</v>
      </c>
      <c r="BH8" s="52">
        <v>1</v>
      </c>
      <c r="BI8" s="52">
        <v>4</v>
      </c>
      <c r="BJ8" s="52">
        <v>0</v>
      </c>
      <c r="BK8" s="52">
        <v>4</v>
      </c>
      <c r="BL8" s="52">
        <v>25</v>
      </c>
      <c r="BM8" s="52">
        <v>13</v>
      </c>
      <c r="BN8" s="52">
        <v>1</v>
      </c>
      <c r="BO8" s="52">
        <v>2</v>
      </c>
      <c r="BP8" s="52">
        <v>0</v>
      </c>
      <c r="BQ8" s="52">
        <v>1</v>
      </c>
      <c r="BR8" s="52">
        <v>1</v>
      </c>
      <c r="BS8" s="52">
        <v>1</v>
      </c>
      <c r="BT8" s="52">
        <v>25</v>
      </c>
      <c r="BU8" s="52">
        <v>1</v>
      </c>
      <c r="BV8" s="52">
        <v>0</v>
      </c>
    </row>
    <row r="9" spans="1:74" s="52" customFormat="1" x14ac:dyDescent="0.2">
      <c r="A9" s="52">
        <v>271021</v>
      </c>
      <c r="B9" s="52" t="s">
        <v>468</v>
      </c>
      <c r="C9" s="52" t="s">
        <v>612</v>
      </c>
      <c r="D9" s="52">
        <v>2</v>
      </c>
      <c r="E9" s="52">
        <v>3.9630642412713502</v>
      </c>
      <c r="F9" s="52">
        <v>46.661885421420699</v>
      </c>
      <c r="G9" s="52">
        <v>0</v>
      </c>
      <c r="H9" s="52">
        <v>0</v>
      </c>
      <c r="I9" s="52">
        <v>0</v>
      </c>
      <c r="J9" s="52">
        <v>1</v>
      </c>
      <c r="K9" s="52">
        <v>0</v>
      </c>
      <c r="L9" s="52">
        <v>0</v>
      </c>
      <c r="M9" s="52">
        <v>1</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2</v>
      </c>
      <c r="AZ9" s="52">
        <v>0</v>
      </c>
      <c r="BA9" s="52">
        <v>0</v>
      </c>
      <c r="BB9" s="52">
        <v>0</v>
      </c>
      <c r="BC9" s="52">
        <v>1</v>
      </c>
      <c r="BD9" s="52">
        <v>0</v>
      </c>
      <c r="BE9" s="52">
        <v>0</v>
      </c>
      <c r="BF9" s="52">
        <v>0</v>
      </c>
      <c r="BG9" s="52">
        <v>0</v>
      </c>
      <c r="BH9" s="52">
        <v>0</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468</v>
      </c>
      <c r="C10" s="52" t="s">
        <v>614</v>
      </c>
      <c r="D10" s="52">
        <v>1</v>
      </c>
      <c r="E10" s="52">
        <v>3.1274433150899101</v>
      </c>
      <c r="F10" s="52">
        <v>36.823122903478001</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1</v>
      </c>
      <c r="AQ10" s="52">
        <v>0</v>
      </c>
      <c r="AR10" s="52">
        <v>0</v>
      </c>
      <c r="AS10" s="52">
        <v>0</v>
      </c>
      <c r="AT10" s="52">
        <v>0</v>
      </c>
      <c r="AU10" s="52">
        <v>0</v>
      </c>
      <c r="AV10" s="52">
        <v>0</v>
      </c>
      <c r="AW10" s="52">
        <v>0</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271071</v>
      </c>
      <c r="B11" s="52" t="s">
        <v>468</v>
      </c>
      <c r="C11" s="52" t="s">
        <v>616</v>
      </c>
      <c r="D11" s="52">
        <v>1</v>
      </c>
      <c r="E11" s="52">
        <v>2.58571650204272</v>
      </c>
      <c r="F11" s="52">
        <v>30.444726556309401</v>
      </c>
      <c r="G11" s="52">
        <v>0</v>
      </c>
      <c r="H11" s="52">
        <v>0</v>
      </c>
      <c r="I11" s="52">
        <v>0</v>
      </c>
      <c r="J11" s="52">
        <v>1</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1</v>
      </c>
      <c r="AS11" s="52">
        <v>0</v>
      </c>
      <c r="AT11" s="52">
        <v>0</v>
      </c>
      <c r="AU11" s="52">
        <v>0</v>
      </c>
      <c r="AV11" s="52">
        <v>0</v>
      </c>
      <c r="AW11" s="52">
        <v>0</v>
      </c>
      <c r="AX11" s="52">
        <v>0</v>
      </c>
      <c r="AY11" s="52">
        <v>0</v>
      </c>
      <c r="AZ11" s="52">
        <v>0</v>
      </c>
      <c r="BA11" s="52">
        <v>0</v>
      </c>
      <c r="BB11" s="52">
        <v>0</v>
      </c>
      <c r="BC11" s="52">
        <v>0</v>
      </c>
      <c r="BD11" s="52">
        <v>0</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271080</v>
      </c>
      <c r="B12" s="52" t="s">
        <v>468</v>
      </c>
      <c r="C12" s="52" t="s">
        <v>617</v>
      </c>
      <c r="D12" s="52">
        <v>1</v>
      </c>
      <c r="E12" s="52">
        <v>3.2479132157588801</v>
      </c>
      <c r="F12" s="52">
        <v>38.241558830709302</v>
      </c>
      <c r="G12" s="52">
        <v>0</v>
      </c>
      <c r="H12" s="52">
        <v>1</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271110</v>
      </c>
      <c r="B13" s="52" t="s">
        <v>468</v>
      </c>
      <c r="C13" s="52" t="s">
        <v>618</v>
      </c>
      <c r="D13" s="52">
        <v>1</v>
      </c>
      <c r="E13" s="52">
        <v>2.6497787434749198</v>
      </c>
      <c r="F13" s="52">
        <v>31.1990077860757</v>
      </c>
      <c r="G13" s="52">
        <v>0</v>
      </c>
      <c r="H13" s="52">
        <v>0</v>
      </c>
      <c r="I13" s="52">
        <v>1</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1</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468</v>
      </c>
      <c r="C14" s="52" t="s">
        <v>620</v>
      </c>
      <c r="D14" s="52">
        <v>3</v>
      </c>
      <c r="E14" s="52">
        <v>3.54765086385299</v>
      </c>
      <c r="F14" s="52">
        <v>41.770727913107699</v>
      </c>
      <c r="G14" s="52">
        <v>0</v>
      </c>
      <c r="H14" s="52">
        <v>0</v>
      </c>
      <c r="I14" s="52">
        <v>0</v>
      </c>
      <c r="J14" s="52">
        <v>1</v>
      </c>
      <c r="K14" s="52">
        <v>0</v>
      </c>
      <c r="L14" s="52">
        <v>1</v>
      </c>
      <c r="M14" s="52">
        <v>1</v>
      </c>
      <c r="N14" s="52">
        <v>0</v>
      </c>
      <c r="O14" s="52">
        <v>0</v>
      </c>
      <c r="P14" s="52">
        <v>2</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3</v>
      </c>
      <c r="BC14" s="52">
        <v>0</v>
      </c>
      <c r="BD14" s="52">
        <v>3</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271152</v>
      </c>
      <c r="B15" s="52" t="s">
        <v>468</v>
      </c>
      <c r="C15" s="52" t="s">
        <v>621</v>
      </c>
      <c r="D15" s="52">
        <v>1</v>
      </c>
      <c r="E15" s="52">
        <v>2.4945120734384401</v>
      </c>
      <c r="F15" s="52">
        <v>29.3708679614526</v>
      </c>
      <c r="G15" s="52">
        <v>0</v>
      </c>
      <c r="H15" s="52">
        <v>0</v>
      </c>
      <c r="I15" s="52">
        <v>0</v>
      </c>
      <c r="J15" s="52">
        <v>1</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1</v>
      </c>
      <c r="BD15" s="52">
        <v>0</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271179</v>
      </c>
      <c r="B16" s="52" t="s">
        <v>468</v>
      </c>
      <c r="C16" s="52" t="s">
        <v>623</v>
      </c>
      <c r="D16" s="52">
        <v>1</v>
      </c>
      <c r="E16" s="52">
        <v>2.3378687988030098</v>
      </c>
      <c r="F16" s="52">
        <v>27.526519727841901</v>
      </c>
      <c r="G16" s="52">
        <v>0</v>
      </c>
      <c r="H16" s="52">
        <v>0</v>
      </c>
      <c r="I16" s="52">
        <v>0</v>
      </c>
      <c r="J16" s="52">
        <v>0</v>
      </c>
      <c r="K16" s="52">
        <v>0</v>
      </c>
      <c r="L16" s="52">
        <v>0</v>
      </c>
      <c r="M16" s="52">
        <v>0</v>
      </c>
      <c r="N16" s="52">
        <v>1</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1</v>
      </c>
      <c r="AS16" s="52">
        <v>0</v>
      </c>
      <c r="AT16" s="52">
        <v>0</v>
      </c>
      <c r="AU16" s="52">
        <v>0</v>
      </c>
      <c r="AV16" s="52">
        <v>0</v>
      </c>
      <c r="AW16" s="52">
        <v>0</v>
      </c>
      <c r="AX16" s="52">
        <v>0</v>
      </c>
      <c r="AY16" s="52">
        <v>0</v>
      </c>
      <c r="AZ16" s="52">
        <v>0</v>
      </c>
      <c r="BA16" s="52">
        <v>0</v>
      </c>
      <c r="BB16" s="52">
        <v>0</v>
      </c>
      <c r="BC16" s="52">
        <v>0</v>
      </c>
      <c r="BD16" s="52">
        <v>0</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271187</v>
      </c>
      <c r="B17" s="52" t="s">
        <v>468</v>
      </c>
      <c r="C17" s="52" t="s">
        <v>624</v>
      </c>
      <c r="D17" s="52">
        <v>2</v>
      </c>
      <c r="E17" s="52">
        <v>2.4731661473017801</v>
      </c>
      <c r="F17" s="52">
        <v>29.119536895649901</v>
      </c>
      <c r="G17" s="52">
        <v>0</v>
      </c>
      <c r="H17" s="52">
        <v>1</v>
      </c>
      <c r="I17" s="52">
        <v>1</v>
      </c>
      <c r="J17" s="52">
        <v>0</v>
      </c>
      <c r="K17" s="52">
        <v>0</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2</v>
      </c>
      <c r="BC17" s="52">
        <v>0</v>
      </c>
      <c r="BD17" s="52">
        <v>0</v>
      </c>
      <c r="BE17" s="52">
        <v>1</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271209</v>
      </c>
      <c r="B18" s="52" t="s">
        <v>468</v>
      </c>
      <c r="C18" s="52" t="s">
        <v>625</v>
      </c>
      <c r="D18" s="52">
        <v>1</v>
      </c>
      <c r="E18" s="52">
        <v>1.4110940211946299</v>
      </c>
      <c r="F18" s="52">
        <v>16.614494120517399</v>
      </c>
      <c r="G18" s="52">
        <v>0</v>
      </c>
      <c r="H18" s="52">
        <v>0</v>
      </c>
      <c r="I18" s="52">
        <v>0</v>
      </c>
      <c r="J18" s="52">
        <v>0</v>
      </c>
      <c r="K18" s="52">
        <v>1</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271217</v>
      </c>
      <c r="B19" s="52" t="s">
        <v>468</v>
      </c>
      <c r="C19" s="52" t="s">
        <v>626</v>
      </c>
      <c r="D19" s="52">
        <v>2</v>
      </c>
      <c r="E19" s="52">
        <v>3.1970331532338001</v>
      </c>
      <c r="F19" s="52">
        <v>37.642487126784999</v>
      </c>
      <c r="G19" s="52">
        <v>0</v>
      </c>
      <c r="H19" s="52">
        <v>0</v>
      </c>
      <c r="I19" s="52">
        <v>1</v>
      </c>
      <c r="J19" s="52">
        <v>0</v>
      </c>
      <c r="K19" s="52">
        <v>0</v>
      </c>
      <c r="L19" s="52">
        <v>1</v>
      </c>
      <c r="M19" s="52">
        <v>0</v>
      </c>
      <c r="N19" s="52">
        <v>0</v>
      </c>
      <c r="O19" s="52">
        <v>0</v>
      </c>
      <c r="P19" s="52">
        <v>0</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1</v>
      </c>
      <c r="AY19" s="52">
        <v>0</v>
      </c>
      <c r="AZ19" s="52">
        <v>0</v>
      </c>
      <c r="BA19" s="52">
        <v>1</v>
      </c>
      <c r="BB19" s="52">
        <v>0</v>
      </c>
      <c r="BC19" s="52">
        <v>0</v>
      </c>
      <c r="BD19" s="52">
        <v>1</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271225</v>
      </c>
      <c r="B20" s="52" t="s">
        <v>468</v>
      </c>
      <c r="C20" s="52" t="s">
        <v>627</v>
      </c>
      <c r="D20" s="52">
        <v>3</v>
      </c>
      <c r="E20" s="52">
        <v>4.9434795504729303</v>
      </c>
      <c r="F20" s="52">
        <v>58.205485029761903</v>
      </c>
      <c r="G20" s="52">
        <v>0</v>
      </c>
      <c r="H20" s="52">
        <v>0</v>
      </c>
      <c r="I20" s="52">
        <v>0</v>
      </c>
      <c r="J20" s="52">
        <v>1</v>
      </c>
      <c r="K20" s="52">
        <v>0</v>
      </c>
      <c r="L20" s="52">
        <v>2</v>
      </c>
      <c r="M20" s="52">
        <v>0</v>
      </c>
      <c r="N20" s="52">
        <v>0</v>
      </c>
      <c r="O20" s="52">
        <v>0</v>
      </c>
      <c r="P20" s="52">
        <v>0</v>
      </c>
      <c r="Q20" s="52">
        <v>3</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1</v>
      </c>
      <c r="AZ20" s="52">
        <v>0</v>
      </c>
      <c r="BA20" s="52">
        <v>0</v>
      </c>
      <c r="BB20" s="52">
        <v>2</v>
      </c>
      <c r="BC20" s="52">
        <v>0</v>
      </c>
      <c r="BD20" s="52">
        <v>1</v>
      </c>
      <c r="BE20" s="52">
        <v>1</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271233</v>
      </c>
      <c r="B21" s="52" t="s">
        <v>468</v>
      </c>
      <c r="C21" s="52" t="s">
        <v>628</v>
      </c>
      <c r="D21" s="52">
        <v>3</v>
      </c>
      <c r="E21" s="52">
        <v>3.3284146760897801</v>
      </c>
      <c r="F21" s="52">
        <v>39.189398605573203</v>
      </c>
      <c r="G21" s="52">
        <v>0</v>
      </c>
      <c r="H21" s="52">
        <v>0</v>
      </c>
      <c r="I21" s="52">
        <v>0</v>
      </c>
      <c r="J21" s="52">
        <v>0</v>
      </c>
      <c r="K21" s="52">
        <v>0</v>
      </c>
      <c r="L21" s="52">
        <v>0</v>
      </c>
      <c r="M21" s="52">
        <v>2</v>
      </c>
      <c r="N21" s="52">
        <v>1</v>
      </c>
      <c r="O21" s="52">
        <v>0</v>
      </c>
      <c r="P21" s="52">
        <v>1</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2</v>
      </c>
      <c r="AS21" s="52">
        <v>0</v>
      </c>
      <c r="AT21" s="52">
        <v>0</v>
      </c>
      <c r="AU21" s="52">
        <v>1</v>
      </c>
      <c r="AV21" s="52">
        <v>0</v>
      </c>
      <c r="AW21" s="52">
        <v>0</v>
      </c>
      <c r="AX21" s="52">
        <v>0</v>
      </c>
      <c r="AY21" s="52">
        <v>0</v>
      </c>
      <c r="AZ21" s="52">
        <v>0</v>
      </c>
      <c r="BA21" s="52">
        <v>0</v>
      </c>
      <c r="BB21" s="52">
        <v>0</v>
      </c>
      <c r="BC21" s="52">
        <v>1</v>
      </c>
      <c r="BD21" s="52">
        <v>1</v>
      </c>
      <c r="BE21" s="52">
        <v>0</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271241</v>
      </c>
      <c r="B22" s="52" t="s">
        <v>468</v>
      </c>
      <c r="C22" s="52" t="s">
        <v>645</v>
      </c>
      <c r="D22" s="52">
        <v>1</v>
      </c>
      <c r="E22" s="52">
        <v>1.8749414080810001</v>
      </c>
      <c r="F22" s="52">
        <v>22.075923030631099</v>
      </c>
      <c r="G22" s="52">
        <v>0</v>
      </c>
      <c r="H22" s="52">
        <v>0</v>
      </c>
      <c r="I22" s="52">
        <v>0</v>
      </c>
      <c r="J22" s="52">
        <v>0</v>
      </c>
      <c r="K22" s="52">
        <v>1</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1</v>
      </c>
      <c r="AY22" s="52">
        <v>0</v>
      </c>
      <c r="AZ22" s="52">
        <v>0</v>
      </c>
      <c r="BA22" s="52">
        <v>0</v>
      </c>
      <c r="BB22" s="52">
        <v>0</v>
      </c>
      <c r="BC22" s="52">
        <v>0</v>
      </c>
      <c r="BD22" s="52">
        <v>0</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271250</v>
      </c>
      <c r="B23" s="52" t="s">
        <v>468</v>
      </c>
      <c r="C23" s="52" t="s">
        <v>629</v>
      </c>
      <c r="D23" s="52">
        <v>1</v>
      </c>
      <c r="E23" s="52">
        <v>1.7534323438130099</v>
      </c>
      <c r="F23" s="52">
        <v>20.645251790056498</v>
      </c>
      <c r="G23" s="52">
        <v>0</v>
      </c>
      <c r="H23" s="52">
        <v>0</v>
      </c>
      <c r="I23" s="52">
        <v>0</v>
      </c>
      <c r="J23" s="52">
        <v>1</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1</v>
      </c>
      <c r="AT23" s="52">
        <v>0</v>
      </c>
      <c r="AU23" s="52">
        <v>0</v>
      </c>
      <c r="AV23" s="52">
        <v>0</v>
      </c>
      <c r="AW23" s="52">
        <v>0</v>
      </c>
      <c r="AX23" s="52">
        <v>0</v>
      </c>
      <c r="AY23" s="52">
        <v>0</v>
      </c>
      <c r="AZ23" s="52">
        <v>0</v>
      </c>
      <c r="BA23" s="52">
        <v>0</v>
      </c>
      <c r="BB23" s="52">
        <v>0</v>
      </c>
      <c r="BC23" s="52">
        <v>0</v>
      </c>
      <c r="BD23" s="52">
        <v>0</v>
      </c>
      <c r="BE23" s="52">
        <v>0</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271268</v>
      </c>
      <c r="B24" s="52" t="s">
        <v>468</v>
      </c>
      <c r="C24" s="52" t="s">
        <v>630</v>
      </c>
      <c r="D24" s="52">
        <v>2</v>
      </c>
      <c r="E24" s="52">
        <v>2.2134667315950201</v>
      </c>
      <c r="F24" s="52">
        <v>26.061785710715601</v>
      </c>
      <c r="G24" s="52">
        <v>0</v>
      </c>
      <c r="H24" s="52">
        <v>0</v>
      </c>
      <c r="I24" s="52">
        <v>0</v>
      </c>
      <c r="J24" s="52">
        <v>1</v>
      </c>
      <c r="K24" s="52">
        <v>0</v>
      </c>
      <c r="L24" s="52">
        <v>0</v>
      </c>
      <c r="M24" s="52">
        <v>1</v>
      </c>
      <c r="N24" s="52">
        <v>0</v>
      </c>
      <c r="O24" s="52">
        <v>0</v>
      </c>
      <c r="P24" s="52">
        <v>0</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0</v>
      </c>
      <c r="BB24" s="52">
        <v>2</v>
      </c>
      <c r="BC24" s="52">
        <v>0</v>
      </c>
      <c r="BD24" s="52">
        <v>0</v>
      </c>
      <c r="BE24" s="52">
        <v>1</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271284</v>
      </c>
      <c r="B25" s="52" t="s">
        <v>468</v>
      </c>
      <c r="C25" s="52" t="s">
        <v>631</v>
      </c>
      <c r="D25" s="52">
        <v>1</v>
      </c>
      <c r="E25" s="52">
        <v>1.90023752969121</v>
      </c>
      <c r="F25" s="52">
        <v>22.373764462493298</v>
      </c>
      <c r="G25" s="52">
        <v>0</v>
      </c>
      <c r="H25" s="52">
        <v>0</v>
      </c>
      <c r="I25" s="52">
        <v>0</v>
      </c>
      <c r="J25" s="52">
        <v>1</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1</v>
      </c>
      <c r="AW25" s="52">
        <v>0</v>
      </c>
      <c r="AX25" s="52">
        <v>0</v>
      </c>
      <c r="AY25" s="52">
        <v>0</v>
      </c>
      <c r="AZ25" s="52">
        <v>0</v>
      </c>
      <c r="BA25" s="52">
        <v>0</v>
      </c>
      <c r="BB25" s="52">
        <v>0</v>
      </c>
      <c r="BC25" s="52">
        <v>0</v>
      </c>
      <c r="BD25" s="52">
        <v>0</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271403</v>
      </c>
      <c r="B26" s="52" t="s">
        <v>173</v>
      </c>
      <c r="C26" s="52" t="s">
        <v>468</v>
      </c>
      <c r="D26" s="52">
        <v>10</v>
      </c>
      <c r="E26" s="52">
        <v>2.5420066600574498</v>
      </c>
      <c r="F26" s="52">
        <v>29.9300784168055</v>
      </c>
      <c r="G26" s="52">
        <v>1</v>
      </c>
      <c r="H26" s="52">
        <v>3</v>
      </c>
      <c r="I26" s="52">
        <v>2</v>
      </c>
      <c r="J26" s="52">
        <v>1</v>
      </c>
      <c r="K26" s="52">
        <v>3</v>
      </c>
      <c r="L26" s="52">
        <v>0</v>
      </c>
      <c r="M26" s="52">
        <v>0</v>
      </c>
      <c r="N26" s="52">
        <v>0</v>
      </c>
      <c r="O26" s="52">
        <v>0</v>
      </c>
      <c r="P26" s="52">
        <v>3</v>
      </c>
      <c r="Q26" s="52">
        <v>7</v>
      </c>
      <c r="R26" s="52">
        <v>0</v>
      </c>
      <c r="S26" s="52">
        <v>5</v>
      </c>
      <c r="T26" s="52">
        <v>5</v>
      </c>
      <c r="U26" s="52">
        <v>0</v>
      </c>
      <c r="V26" s="52">
        <v>5</v>
      </c>
      <c r="W26" s="52">
        <v>0</v>
      </c>
      <c r="X26" s="52">
        <v>2</v>
      </c>
      <c r="Y26" s="52">
        <v>1</v>
      </c>
      <c r="Z26" s="52">
        <v>2</v>
      </c>
      <c r="AA26" s="52">
        <v>0</v>
      </c>
      <c r="AB26" s="52">
        <v>3</v>
      </c>
      <c r="AC26" s="52">
        <v>1</v>
      </c>
      <c r="AD26" s="52">
        <v>2</v>
      </c>
      <c r="AE26" s="52">
        <v>0</v>
      </c>
      <c r="AF26" s="52">
        <v>0</v>
      </c>
      <c r="AG26" s="52">
        <v>4</v>
      </c>
      <c r="AH26" s="52">
        <v>0</v>
      </c>
      <c r="AI26" s="52">
        <v>8</v>
      </c>
      <c r="AJ26" s="52">
        <v>0</v>
      </c>
      <c r="AK26" s="52">
        <v>2</v>
      </c>
      <c r="AL26" s="52">
        <v>0</v>
      </c>
      <c r="AM26" s="52">
        <v>0</v>
      </c>
      <c r="AN26" s="52">
        <v>0</v>
      </c>
      <c r="AO26" s="52">
        <v>0</v>
      </c>
      <c r="AP26" s="52">
        <v>0</v>
      </c>
      <c r="AQ26" s="52">
        <v>1</v>
      </c>
      <c r="AR26" s="52">
        <v>1</v>
      </c>
      <c r="AS26" s="52">
        <v>2</v>
      </c>
      <c r="AT26" s="52">
        <v>0</v>
      </c>
      <c r="AU26" s="52">
        <v>1</v>
      </c>
      <c r="AV26" s="52">
        <v>2</v>
      </c>
      <c r="AW26" s="52">
        <v>0</v>
      </c>
      <c r="AX26" s="52">
        <v>0</v>
      </c>
      <c r="AY26" s="52">
        <v>1</v>
      </c>
      <c r="AZ26" s="52">
        <v>0</v>
      </c>
      <c r="BA26" s="52">
        <v>0</v>
      </c>
      <c r="BB26" s="52">
        <v>2</v>
      </c>
      <c r="BC26" s="52">
        <v>1</v>
      </c>
      <c r="BD26" s="52">
        <v>2</v>
      </c>
      <c r="BE26" s="52">
        <v>2</v>
      </c>
      <c r="BF26" s="52">
        <v>0</v>
      </c>
      <c r="BG26" s="52">
        <v>1</v>
      </c>
      <c r="BH26" s="52">
        <v>1</v>
      </c>
      <c r="BI26" s="52">
        <v>3</v>
      </c>
      <c r="BJ26" s="52">
        <v>0</v>
      </c>
      <c r="BK26" s="52">
        <v>2</v>
      </c>
      <c r="BL26" s="52">
        <v>3</v>
      </c>
      <c r="BM26" s="52">
        <v>4</v>
      </c>
      <c r="BN26" s="52">
        <v>1</v>
      </c>
      <c r="BO26" s="52">
        <v>1</v>
      </c>
      <c r="BP26" s="52">
        <v>0</v>
      </c>
      <c r="BQ26" s="52">
        <v>3</v>
      </c>
      <c r="BR26" s="52">
        <v>1</v>
      </c>
      <c r="BS26" s="52">
        <v>2</v>
      </c>
      <c r="BT26" s="52">
        <v>8</v>
      </c>
      <c r="BU26" s="52">
        <v>0</v>
      </c>
      <c r="BV26" s="52">
        <v>0</v>
      </c>
    </row>
    <row r="27" spans="1:74" s="52" customFormat="1" x14ac:dyDescent="0.2">
      <c r="A27" s="52">
        <v>271411</v>
      </c>
      <c r="B27" s="52" t="s">
        <v>468</v>
      </c>
      <c r="C27" s="52" t="s">
        <v>632</v>
      </c>
      <c r="D27" s="52">
        <v>2</v>
      </c>
      <c r="E27" s="52">
        <v>2.77523381344878</v>
      </c>
      <c r="F27" s="52">
        <v>32.676140061574401</v>
      </c>
      <c r="G27" s="52">
        <v>0</v>
      </c>
      <c r="H27" s="52">
        <v>1</v>
      </c>
      <c r="I27" s="52">
        <v>0</v>
      </c>
      <c r="J27" s="52">
        <v>0</v>
      </c>
      <c r="K27" s="52">
        <v>1</v>
      </c>
      <c r="L27" s="52">
        <v>0</v>
      </c>
      <c r="M27" s="52">
        <v>0</v>
      </c>
      <c r="N27" s="52">
        <v>0</v>
      </c>
      <c r="O27" s="52">
        <v>0</v>
      </c>
      <c r="P27" s="52">
        <v>0</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1</v>
      </c>
      <c r="AW27" s="52">
        <v>0</v>
      </c>
      <c r="AX27" s="52">
        <v>0</v>
      </c>
      <c r="AY27" s="52">
        <v>0</v>
      </c>
      <c r="AZ27" s="52">
        <v>0</v>
      </c>
      <c r="BA27" s="52">
        <v>0</v>
      </c>
      <c r="BB27" s="52">
        <v>1</v>
      </c>
      <c r="BC27" s="52">
        <v>0</v>
      </c>
      <c r="BD27" s="52">
        <v>0</v>
      </c>
      <c r="BE27" s="52">
        <v>0</v>
      </c>
      <c r="BF27" s="52">
        <v>0</v>
      </c>
      <c r="BG27" s="52">
        <v>0</v>
      </c>
      <c r="BH27" s="52">
        <v>1</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271420</v>
      </c>
      <c r="B28" s="52" t="s">
        <v>468</v>
      </c>
      <c r="C28" s="52" t="s">
        <v>642</v>
      </c>
      <c r="D28" s="52">
        <v>3</v>
      </c>
      <c r="E28" s="52">
        <v>5.1455328199235</v>
      </c>
      <c r="F28" s="52">
        <v>60.584499331357399</v>
      </c>
      <c r="G28" s="52">
        <v>1</v>
      </c>
      <c r="H28" s="52">
        <v>1</v>
      </c>
      <c r="I28" s="52">
        <v>1</v>
      </c>
      <c r="J28" s="52">
        <v>0</v>
      </c>
      <c r="K28" s="52">
        <v>0</v>
      </c>
      <c r="L28" s="52">
        <v>0</v>
      </c>
      <c r="M28" s="52">
        <v>0</v>
      </c>
      <c r="N28" s="52">
        <v>0</v>
      </c>
      <c r="O28" s="52">
        <v>0</v>
      </c>
      <c r="P28" s="52">
        <v>1</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1</v>
      </c>
      <c r="AT28" s="52">
        <v>0</v>
      </c>
      <c r="AU28" s="52">
        <v>1</v>
      </c>
      <c r="AV28" s="52">
        <v>0</v>
      </c>
      <c r="AW28" s="52">
        <v>0</v>
      </c>
      <c r="AX28" s="52">
        <v>0</v>
      </c>
      <c r="AY28" s="52">
        <v>1</v>
      </c>
      <c r="AZ28" s="52">
        <v>0</v>
      </c>
      <c r="BA28" s="52">
        <v>0</v>
      </c>
      <c r="BB28" s="52">
        <v>0</v>
      </c>
      <c r="BC28" s="52">
        <v>1</v>
      </c>
      <c r="BD28" s="52">
        <v>1</v>
      </c>
      <c r="BE28" s="52">
        <v>1</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271438</v>
      </c>
      <c r="B29" s="52" t="s">
        <v>468</v>
      </c>
      <c r="C29" s="52" t="s">
        <v>633</v>
      </c>
      <c r="D29" s="52">
        <v>2</v>
      </c>
      <c r="E29" s="52">
        <v>4.8672458689250702</v>
      </c>
      <c r="F29" s="52">
        <v>57.307894908311297</v>
      </c>
      <c r="G29" s="52">
        <v>0</v>
      </c>
      <c r="H29" s="52">
        <v>0</v>
      </c>
      <c r="I29" s="52">
        <v>1</v>
      </c>
      <c r="J29" s="52">
        <v>0</v>
      </c>
      <c r="K29" s="52">
        <v>1</v>
      </c>
      <c r="L29" s="52">
        <v>0</v>
      </c>
      <c r="M29" s="52">
        <v>0</v>
      </c>
      <c r="N29" s="52">
        <v>0</v>
      </c>
      <c r="O29" s="52">
        <v>0</v>
      </c>
      <c r="P29" s="52">
        <v>0</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1</v>
      </c>
      <c r="AR29" s="52">
        <v>0</v>
      </c>
      <c r="AS29" s="52">
        <v>0</v>
      </c>
      <c r="AT29" s="52">
        <v>0</v>
      </c>
      <c r="AU29" s="52">
        <v>0</v>
      </c>
      <c r="AV29" s="52">
        <v>0</v>
      </c>
      <c r="AW29" s="52">
        <v>0</v>
      </c>
      <c r="AX29" s="52">
        <v>0</v>
      </c>
      <c r="AY29" s="52">
        <v>0</v>
      </c>
      <c r="AZ29" s="52">
        <v>0</v>
      </c>
      <c r="BA29" s="52">
        <v>0</v>
      </c>
      <c r="BB29" s="52">
        <v>1</v>
      </c>
      <c r="BC29" s="52">
        <v>0</v>
      </c>
      <c r="BD29" s="52">
        <v>1</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271446</v>
      </c>
      <c r="B30" s="52" t="s">
        <v>468</v>
      </c>
      <c r="C30" s="52" t="s">
        <v>634</v>
      </c>
      <c r="D30" s="52">
        <v>3</v>
      </c>
      <c r="E30" s="52">
        <v>4.5718465688291499</v>
      </c>
      <c r="F30" s="52">
        <v>53.829806374923898</v>
      </c>
      <c r="G30" s="52">
        <v>0</v>
      </c>
      <c r="H30" s="52">
        <v>1</v>
      </c>
      <c r="I30" s="52">
        <v>0</v>
      </c>
      <c r="J30" s="52">
        <v>1</v>
      </c>
      <c r="K30" s="52">
        <v>1</v>
      </c>
      <c r="L30" s="52">
        <v>0</v>
      </c>
      <c r="M30" s="52">
        <v>0</v>
      </c>
      <c r="N30" s="52">
        <v>0</v>
      </c>
      <c r="O30" s="52">
        <v>0</v>
      </c>
      <c r="P30" s="52">
        <v>2</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1</v>
      </c>
      <c r="AS30" s="52">
        <v>1</v>
      </c>
      <c r="AT30" s="52">
        <v>0</v>
      </c>
      <c r="AU30" s="52">
        <v>0</v>
      </c>
      <c r="AV30" s="52">
        <v>1</v>
      </c>
      <c r="AW30" s="52">
        <v>0</v>
      </c>
      <c r="AX30" s="52">
        <v>0</v>
      </c>
      <c r="AY30" s="52">
        <v>0</v>
      </c>
      <c r="AZ30" s="52">
        <v>0</v>
      </c>
      <c r="BA30" s="52">
        <v>0</v>
      </c>
      <c r="BB30" s="52">
        <v>0</v>
      </c>
      <c r="BC30" s="52">
        <v>0</v>
      </c>
      <c r="BD30" s="52">
        <v>0</v>
      </c>
      <c r="BE30" s="52">
        <v>1</v>
      </c>
      <c r="BF30" s="52">
        <v>0</v>
      </c>
      <c r="BG30" s="52">
        <v>0</v>
      </c>
      <c r="BH30" s="52">
        <v>0</v>
      </c>
      <c r="BI30" s="52">
        <v>2</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272027</v>
      </c>
      <c r="B31" s="52" t="s">
        <v>253</v>
      </c>
      <c r="C31" s="52" t="s">
        <v>468</v>
      </c>
      <c r="D31" s="52">
        <v>1</v>
      </c>
      <c r="E31" s="52">
        <v>1.1006427753808199</v>
      </c>
      <c r="F31" s="52">
        <v>12.9591810649677</v>
      </c>
      <c r="G31" s="52">
        <v>0</v>
      </c>
      <c r="H31" s="52">
        <v>0</v>
      </c>
      <c r="I31" s="52">
        <v>0</v>
      </c>
      <c r="J31" s="52">
        <v>1</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0</v>
      </c>
      <c r="AW31" s="52">
        <v>0</v>
      </c>
      <c r="AX31" s="52">
        <v>0</v>
      </c>
      <c r="AY31" s="52">
        <v>0</v>
      </c>
      <c r="AZ31" s="52">
        <v>0</v>
      </c>
      <c r="BA31" s="52">
        <v>0</v>
      </c>
      <c r="BB31" s="52">
        <v>0</v>
      </c>
      <c r="BC31" s="52">
        <v>0</v>
      </c>
      <c r="BD31" s="52">
        <v>1</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272035</v>
      </c>
      <c r="B32" s="52" t="s">
        <v>174</v>
      </c>
      <c r="C32" s="52" t="s">
        <v>468</v>
      </c>
      <c r="D32" s="52">
        <v>2</v>
      </c>
      <c r="E32" s="52">
        <v>1.0329031291800299</v>
      </c>
      <c r="F32" s="52">
        <v>12.161601359700301</v>
      </c>
      <c r="G32" s="52">
        <v>0</v>
      </c>
      <c r="H32" s="52">
        <v>0</v>
      </c>
      <c r="I32" s="52">
        <v>0</v>
      </c>
      <c r="J32" s="52">
        <v>0</v>
      </c>
      <c r="K32" s="52">
        <v>1</v>
      </c>
      <c r="L32" s="52">
        <v>1</v>
      </c>
      <c r="M32" s="52">
        <v>0</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1</v>
      </c>
      <c r="AX32" s="52">
        <v>0</v>
      </c>
      <c r="AY32" s="52">
        <v>0</v>
      </c>
      <c r="AZ32" s="52">
        <v>0</v>
      </c>
      <c r="BA32" s="52">
        <v>0</v>
      </c>
      <c r="BB32" s="52">
        <v>1</v>
      </c>
      <c r="BC32" s="52">
        <v>1</v>
      </c>
      <c r="BD32" s="52">
        <v>0</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272051</v>
      </c>
      <c r="B33" s="52" t="s">
        <v>176</v>
      </c>
      <c r="C33" s="52" t="s">
        <v>468</v>
      </c>
      <c r="D33" s="52">
        <v>3</v>
      </c>
      <c r="E33" s="52">
        <v>1.64764551455969</v>
      </c>
      <c r="F33" s="52">
        <v>19.399697187557699</v>
      </c>
      <c r="G33" s="52">
        <v>0</v>
      </c>
      <c r="H33" s="52">
        <v>2</v>
      </c>
      <c r="I33" s="52">
        <v>1</v>
      </c>
      <c r="J33" s="52">
        <v>0</v>
      </c>
      <c r="K33" s="52">
        <v>0</v>
      </c>
      <c r="L33" s="52">
        <v>0</v>
      </c>
      <c r="M33" s="52">
        <v>0</v>
      </c>
      <c r="N33" s="52">
        <v>0</v>
      </c>
      <c r="O33" s="52">
        <v>0</v>
      </c>
      <c r="P33" s="52">
        <v>3</v>
      </c>
      <c r="Q33" s="52">
        <v>0</v>
      </c>
      <c r="R33" s="52">
        <v>0</v>
      </c>
      <c r="S33" s="52">
        <v>1</v>
      </c>
      <c r="T33" s="52">
        <v>2</v>
      </c>
      <c r="U33" s="52">
        <v>0</v>
      </c>
      <c r="V33" s="52">
        <v>2</v>
      </c>
      <c r="W33" s="52">
        <v>0</v>
      </c>
      <c r="X33" s="52">
        <v>1</v>
      </c>
      <c r="Y33" s="52">
        <v>0</v>
      </c>
      <c r="Z33" s="52">
        <v>1</v>
      </c>
      <c r="AA33" s="52">
        <v>0</v>
      </c>
      <c r="AB33" s="52">
        <v>1</v>
      </c>
      <c r="AC33" s="52">
        <v>1</v>
      </c>
      <c r="AD33" s="52">
        <v>0</v>
      </c>
      <c r="AE33" s="52">
        <v>0</v>
      </c>
      <c r="AF33" s="52">
        <v>0</v>
      </c>
      <c r="AG33" s="52">
        <v>1</v>
      </c>
      <c r="AH33" s="52">
        <v>0</v>
      </c>
      <c r="AI33" s="52">
        <v>0</v>
      </c>
      <c r="AJ33" s="52">
        <v>0</v>
      </c>
      <c r="AK33" s="52">
        <v>1</v>
      </c>
      <c r="AL33" s="52">
        <v>1</v>
      </c>
      <c r="AM33" s="52">
        <v>1</v>
      </c>
      <c r="AN33" s="52">
        <v>0</v>
      </c>
      <c r="AO33" s="52">
        <v>0</v>
      </c>
      <c r="AP33" s="52">
        <v>0</v>
      </c>
      <c r="AQ33" s="52">
        <v>0</v>
      </c>
      <c r="AR33" s="52">
        <v>1</v>
      </c>
      <c r="AS33" s="52">
        <v>0</v>
      </c>
      <c r="AT33" s="52">
        <v>0</v>
      </c>
      <c r="AU33" s="52">
        <v>0</v>
      </c>
      <c r="AV33" s="52">
        <v>1</v>
      </c>
      <c r="AW33" s="52">
        <v>0</v>
      </c>
      <c r="AX33" s="52">
        <v>0</v>
      </c>
      <c r="AY33" s="52">
        <v>0</v>
      </c>
      <c r="AZ33" s="52">
        <v>0</v>
      </c>
      <c r="BA33" s="52">
        <v>0</v>
      </c>
      <c r="BB33" s="52">
        <v>1</v>
      </c>
      <c r="BC33" s="52">
        <v>1</v>
      </c>
      <c r="BD33" s="52">
        <v>0</v>
      </c>
      <c r="BE33" s="52">
        <v>0</v>
      </c>
      <c r="BF33" s="52">
        <v>0</v>
      </c>
      <c r="BG33" s="52">
        <v>0</v>
      </c>
      <c r="BH33" s="52">
        <v>1</v>
      </c>
      <c r="BI33" s="52">
        <v>1</v>
      </c>
      <c r="BJ33" s="52">
        <v>0</v>
      </c>
      <c r="BK33" s="52">
        <v>1</v>
      </c>
      <c r="BL33" s="52">
        <v>2</v>
      </c>
      <c r="BM33" s="52">
        <v>0</v>
      </c>
      <c r="BN33" s="52">
        <v>2</v>
      </c>
      <c r="BO33" s="52">
        <v>0</v>
      </c>
      <c r="BP33" s="52">
        <v>0</v>
      </c>
      <c r="BQ33" s="52">
        <v>0</v>
      </c>
      <c r="BR33" s="52">
        <v>0</v>
      </c>
      <c r="BS33" s="52">
        <v>1</v>
      </c>
      <c r="BT33" s="52">
        <v>2</v>
      </c>
      <c r="BU33" s="52">
        <v>0</v>
      </c>
      <c r="BV33" s="52">
        <v>0</v>
      </c>
    </row>
    <row r="34" spans="1:74" s="52" customFormat="1" x14ac:dyDescent="0.2">
      <c r="A34" s="52">
        <v>272094</v>
      </c>
      <c r="B34" s="52" t="s">
        <v>179</v>
      </c>
      <c r="C34" s="52" t="s">
        <v>468</v>
      </c>
      <c r="D34" s="52">
        <v>2</v>
      </c>
      <c r="E34" s="52">
        <v>2.90376909228178</v>
      </c>
      <c r="F34" s="52">
        <v>34.18953931235</v>
      </c>
      <c r="G34" s="52">
        <v>0</v>
      </c>
      <c r="H34" s="52">
        <v>1</v>
      </c>
      <c r="I34" s="52">
        <v>0</v>
      </c>
      <c r="J34" s="52">
        <v>0</v>
      </c>
      <c r="K34" s="52">
        <v>0</v>
      </c>
      <c r="L34" s="52">
        <v>0</v>
      </c>
      <c r="M34" s="52">
        <v>1</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1</v>
      </c>
      <c r="AX34" s="52">
        <v>0</v>
      </c>
      <c r="AY34" s="52">
        <v>0</v>
      </c>
      <c r="AZ34" s="52">
        <v>0</v>
      </c>
      <c r="BA34" s="52">
        <v>0</v>
      </c>
      <c r="BB34" s="52">
        <v>1</v>
      </c>
      <c r="BC34" s="52">
        <v>0</v>
      </c>
      <c r="BD34" s="52">
        <v>0</v>
      </c>
      <c r="BE34" s="52">
        <v>0</v>
      </c>
      <c r="BF34" s="52">
        <v>2</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272108</v>
      </c>
      <c r="B35" s="52" t="s">
        <v>180</v>
      </c>
      <c r="C35" s="52" t="s">
        <v>468</v>
      </c>
      <c r="D35" s="52">
        <v>8</v>
      </c>
      <c r="E35" s="52">
        <v>4.2161848797069696</v>
      </c>
      <c r="F35" s="52">
        <v>49.642176809453098</v>
      </c>
      <c r="G35" s="52">
        <v>1</v>
      </c>
      <c r="H35" s="52">
        <v>1</v>
      </c>
      <c r="I35" s="52">
        <v>0</v>
      </c>
      <c r="J35" s="52">
        <v>2</v>
      </c>
      <c r="K35" s="52">
        <v>2</v>
      </c>
      <c r="L35" s="52">
        <v>1</v>
      </c>
      <c r="M35" s="52">
        <v>1</v>
      </c>
      <c r="N35" s="52">
        <v>0</v>
      </c>
      <c r="O35" s="52">
        <v>0</v>
      </c>
      <c r="P35" s="52">
        <v>5</v>
      </c>
      <c r="Q35" s="52">
        <v>3</v>
      </c>
      <c r="R35" s="52">
        <v>0</v>
      </c>
      <c r="S35" s="52">
        <v>3</v>
      </c>
      <c r="T35" s="52">
        <v>5</v>
      </c>
      <c r="U35" s="52">
        <v>1</v>
      </c>
      <c r="V35" s="52">
        <v>4</v>
      </c>
      <c r="W35" s="52">
        <v>0</v>
      </c>
      <c r="X35" s="52">
        <v>1</v>
      </c>
      <c r="Y35" s="52">
        <v>3</v>
      </c>
      <c r="Z35" s="52">
        <v>0</v>
      </c>
      <c r="AA35" s="52">
        <v>0</v>
      </c>
      <c r="AB35" s="52">
        <v>8</v>
      </c>
      <c r="AC35" s="52">
        <v>0</v>
      </c>
      <c r="AD35" s="52">
        <v>0</v>
      </c>
      <c r="AE35" s="52">
        <v>0</v>
      </c>
      <c r="AF35" s="52">
        <v>0</v>
      </c>
      <c r="AG35" s="52">
        <v>0</v>
      </c>
      <c r="AH35" s="52">
        <v>0</v>
      </c>
      <c r="AI35" s="52">
        <v>7</v>
      </c>
      <c r="AJ35" s="52">
        <v>0</v>
      </c>
      <c r="AK35" s="52">
        <v>1</v>
      </c>
      <c r="AL35" s="52">
        <v>0</v>
      </c>
      <c r="AM35" s="52">
        <v>0</v>
      </c>
      <c r="AN35" s="52">
        <v>0</v>
      </c>
      <c r="AO35" s="52">
        <v>0</v>
      </c>
      <c r="AP35" s="52">
        <v>1</v>
      </c>
      <c r="AQ35" s="52">
        <v>1</v>
      </c>
      <c r="AR35" s="52">
        <v>0</v>
      </c>
      <c r="AS35" s="52">
        <v>1</v>
      </c>
      <c r="AT35" s="52">
        <v>0</v>
      </c>
      <c r="AU35" s="52">
        <v>1</v>
      </c>
      <c r="AV35" s="52">
        <v>1</v>
      </c>
      <c r="AW35" s="52">
        <v>0</v>
      </c>
      <c r="AX35" s="52">
        <v>2</v>
      </c>
      <c r="AY35" s="52">
        <v>0</v>
      </c>
      <c r="AZ35" s="52">
        <v>0</v>
      </c>
      <c r="BA35" s="52">
        <v>0</v>
      </c>
      <c r="BB35" s="52">
        <v>1</v>
      </c>
      <c r="BC35" s="52">
        <v>1</v>
      </c>
      <c r="BD35" s="52">
        <v>0</v>
      </c>
      <c r="BE35" s="52">
        <v>3</v>
      </c>
      <c r="BF35" s="52">
        <v>0</v>
      </c>
      <c r="BG35" s="52">
        <v>2</v>
      </c>
      <c r="BH35" s="52">
        <v>2</v>
      </c>
      <c r="BI35" s="52">
        <v>0</v>
      </c>
      <c r="BJ35" s="52">
        <v>0</v>
      </c>
      <c r="BK35" s="52">
        <v>0</v>
      </c>
      <c r="BL35" s="52">
        <v>6</v>
      </c>
      <c r="BM35" s="52">
        <v>1</v>
      </c>
      <c r="BN35" s="52">
        <v>0</v>
      </c>
      <c r="BO35" s="52">
        <v>2</v>
      </c>
      <c r="BP35" s="52">
        <v>1</v>
      </c>
      <c r="BQ35" s="52">
        <v>1</v>
      </c>
      <c r="BR35" s="52">
        <v>0</v>
      </c>
      <c r="BS35" s="52">
        <v>1</v>
      </c>
      <c r="BT35" s="52">
        <v>7</v>
      </c>
      <c r="BU35" s="52">
        <v>0</v>
      </c>
      <c r="BV35" s="52">
        <v>0</v>
      </c>
    </row>
    <row r="36" spans="1:74" s="52" customFormat="1" x14ac:dyDescent="0.2">
      <c r="A36" s="52">
        <v>272116</v>
      </c>
      <c r="B36" s="52" t="s">
        <v>181</v>
      </c>
      <c r="C36" s="52" t="s">
        <v>468</v>
      </c>
      <c r="D36" s="52">
        <v>1</v>
      </c>
      <c r="E36" s="52">
        <v>0.72743673119030505</v>
      </c>
      <c r="F36" s="52">
        <v>8.5649808672406795</v>
      </c>
      <c r="G36" s="52">
        <v>0</v>
      </c>
      <c r="H36" s="52">
        <v>0</v>
      </c>
      <c r="I36" s="52">
        <v>0</v>
      </c>
      <c r="J36" s="52">
        <v>0</v>
      </c>
      <c r="K36" s="52">
        <v>1</v>
      </c>
      <c r="L36" s="52">
        <v>0</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0</v>
      </c>
      <c r="AZ36" s="52">
        <v>0</v>
      </c>
      <c r="BA36" s="52">
        <v>0</v>
      </c>
      <c r="BB36" s="52">
        <v>1</v>
      </c>
      <c r="BC36" s="52">
        <v>0</v>
      </c>
      <c r="BD36" s="52">
        <v>0</v>
      </c>
      <c r="BE36" s="52">
        <v>0</v>
      </c>
      <c r="BF36" s="52">
        <v>1</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272124</v>
      </c>
      <c r="B37" s="52" t="s">
        <v>182</v>
      </c>
      <c r="C37" s="52" t="s">
        <v>468</v>
      </c>
      <c r="D37" s="52">
        <v>1</v>
      </c>
      <c r="E37" s="52">
        <v>0.79996800127994905</v>
      </c>
      <c r="F37" s="52">
        <v>9.4189780795864895</v>
      </c>
      <c r="G37" s="52">
        <v>0</v>
      </c>
      <c r="H37" s="52">
        <v>1</v>
      </c>
      <c r="I37" s="52">
        <v>0</v>
      </c>
      <c r="J37" s="52">
        <v>0</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1</v>
      </c>
      <c r="AZ37" s="52">
        <v>0</v>
      </c>
      <c r="BA37" s="52">
        <v>0</v>
      </c>
      <c r="BB37" s="52">
        <v>0</v>
      </c>
      <c r="BC37" s="52">
        <v>0</v>
      </c>
      <c r="BD37" s="52">
        <v>0</v>
      </c>
      <c r="BE37" s="52">
        <v>1</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272132</v>
      </c>
      <c r="B38" s="52" t="s">
        <v>183</v>
      </c>
      <c r="C38" s="52" t="s">
        <v>468</v>
      </c>
      <c r="D38" s="52">
        <v>1</v>
      </c>
      <c r="E38" s="52">
        <v>2.1125570390400501</v>
      </c>
      <c r="F38" s="52">
        <v>24.873655459665201</v>
      </c>
      <c r="G38" s="52">
        <v>0</v>
      </c>
      <c r="H38" s="52">
        <v>0</v>
      </c>
      <c r="I38" s="52">
        <v>0</v>
      </c>
      <c r="J38" s="52">
        <v>0</v>
      </c>
      <c r="K38" s="52">
        <v>0</v>
      </c>
      <c r="L38" s="52">
        <v>1</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1</v>
      </c>
      <c r="AY38" s="52">
        <v>0</v>
      </c>
      <c r="AZ38" s="52">
        <v>0</v>
      </c>
      <c r="BA38" s="52">
        <v>0</v>
      </c>
      <c r="BB38" s="52">
        <v>0</v>
      </c>
      <c r="BC38" s="52">
        <v>1</v>
      </c>
      <c r="BD38" s="52">
        <v>0</v>
      </c>
      <c r="BE38" s="52">
        <v>0</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272159</v>
      </c>
      <c r="B39" s="52" t="s">
        <v>184</v>
      </c>
      <c r="C39" s="52" t="s">
        <v>468</v>
      </c>
      <c r="D39" s="52">
        <v>3</v>
      </c>
      <c r="E39" s="52">
        <v>2.7337093702444801</v>
      </c>
      <c r="F39" s="52">
        <v>32.187223230298002</v>
      </c>
      <c r="G39" s="52">
        <v>0</v>
      </c>
      <c r="H39" s="52">
        <v>0</v>
      </c>
      <c r="I39" s="52">
        <v>1</v>
      </c>
      <c r="J39" s="52">
        <v>0</v>
      </c>
      <c r="K39" s="52">
        <v>0</v>
      </c>
      <c r="L39" s="52">
        <v>0</v>
      </c>
      <c r="M39" s="52">
        <v>1</v>
      </c>
      <c r="N39" s="52">
        <v>1</v>
      </c>
      <c r="O39" s="52">
        <v>0</v>
      </c>
      <c r="P39" s="52">
        <v>2</v>
      </c>
      <c r="Q39" s="52">
        <v>1</v>
      </c>
      <c r="R39" s="52">
        <v>0</v>
      </c>
      <c r="S39" s="52">
        <v>1</v>
      </c>
      <c r="T39" s="52">
        <v>2</v>
      </c>
      <c r="U39" s="52">
        <v>0</v>
      </c>
      <c r="V39" s="52">
        <v>2</v>
      </c>
      <c r="W39" s="52">
        <v>0</v>
      </c>
      <c r="X39" s="52">
        <v>1</v>
      </c>
      <c r="Y39" s="52">
        <v>1</v>
      </c>
      <c r="Z39" s="52">
        <v>0</v>
      </c>
      <c r="AA39" s="52">
        <v>0</v>
      </c>
      <c r="AB39" s="52">
        <v>2</v>
      </c>
      <c r="AC39" s="52">
        <v>0</v>
      </c>
      <c r="AD39" s="52">
        <v>0</v>
      </c>
      <c r="AE39" s="52">
        <v>0</v>
      </c>
      <c r="AF39" s="52">
        <v>1</v>
      </c>
      <c r="AG39" s="52">
        <v>0</v>
      </c>
      <c r="AH39" s="52">
        <v>0</v>
      </c>
      <c r="AI39" s="52">
        <v>3</v>
      </c>
      <c r="AJ39" s="52">
        <v>0</v>
      </c>
      <c r="AK39" s="52">
        <v>0</v>
      </c>
      <c r="AL39" s="52">
        <v>0</v>
      </c>
      <c r="AM39" s="52">
        <v>0</v>
      </c>
      <c r="AN39" s="52">
        <v>0</v>
      </c>
      <c r="AO39" s="52">
        <v>0</v>
      </c>
      <c r="AP39" s="52">
        <v>0</v>
      </c>
      <c r="AQ39" s="52">
        <v>2</v>
      </c>
      <c r="AR39" s="52">
        <v>0</v>
      </c>
      <c r="AS39" s="52">
        <v>1</v>
      </c>
      <c r="AT39" s="52">
        <v>0</v>
      </c>
      <c r="AU39" s="52">
        <v>0</v>
      </c>
      <c r="AV39" s="52">
        <v>0</v>
      </c>
      <c r="AW39" s="52">
        <v>0</v>
      </c>
      <c r="AX39" s="52">
        <v>0</v>
      </c>
      <c r="AY39" s="52">
        <v>0</v>
      </c>
      <c r="AZ39" s="52">
        <v>0</v>
      </c>
      <c r="BA39" s="52">
        <v>0</v>
      </c>
      <c r="BB39" s="52">
        <v>0</v>
      </c>
      <c r="BC39" s="52">
        <v>0</v>
      </c>
      <c r="BD39" s="52">
        <v>0</v>
      </c>
      <c r="BE39" s="52">
        <v>0</v>
      </c>
      <c r="BF39" s="52">
        <v>2</v>
      </c>
      <c r="BG39" s="52">
        <v>0</v>
      </c>
      <c r="BH39" s="52">
        <v>1</v>
      </c>
      <c r="BI39" s="52">
        <v>0</v>
      </c>
      <c r="BJ39" s="52">
        <v>0</v>
      </c>
      <c r="BK39" s="52">
        <v>0</v>
      </c>
      <c r="BL39" s="52">
        <v>1</v>
      </c>
      <c r="BM39" s="52">
        <v>0</v>
      </c>
      <c r="BN39" s="52">
        <v>0</v>
      </c>
      <c r="BO39" s="52">
        <v>0</v>
      </c>
      <c r="BP39" s="52">
        <v>0</v>
      </c>
      <c r="BQ39" s="52">
        <v>2</v>
      </c>
      <c r="BR39" s="52">
        <v>1</v>
      </c>
      <c r="BS39" s="52">
        <v>0</v>
      </c>
      <c r="BT39" s="52">
        <v>2</v>
      </c>
      <c r="BU39" s="52">
        <v>1</v>
      </c>
      <c r="BV39" s="52">
        <v>0</v>
      </c>
    </row>
    <row r="40" spans="1:74" s="52" customFormat="1" x14ac:dyDescent="0.2">
      <c r="A40" s="52">
        <v>272175</v>
      </c>
      <c r="B40" s="52" t="s">
        <v>186</v>
      </c>
      <c r="C40" s="52" t="s">
        <v>468</v>
      </c>
      <c r="D40" s="52">
        <v>1</v>
      </c>
      <c r="E40" s="52">
        <v>1.77853662006901</v>
      </c>
      <c r="F40" s="52">
        <v>20.940834397586698</v>
      </c>
      <c r="G40" s="52">
        <v>0</v>
      </c>
      <c r="H40" s="52">
        <v>1</v>
      </c>
      <c r="I40" s="52">
        <v>0</v>
      </c>
      <c r="J40" s="52">
        <v>0</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1</v>
      </c>
      <c r="AQ40" s="52">
        <v>0</v>
      </c>
      <c r="AR40" s="52">
        <v>0</v>
      </c>
      <c r="AS40" s="52">
        <v>0</v>
      </c>
      <c r="AT40" s="52">
        <v>0</v>
      </c>
      <c r="AU40" s="52">
        <v>0</v>
      </c>
      <c r="AV40" s="52">
        <v>0</v>
      </c>
      <c r="AW40" s="52">
        <v>0</v>
      </c>
      <c r="AX40" s="52">
        <v>0</v>
      </c>
      <c r="AY40" s="52">
        <v>0</v>
      </c>
      <c r="AZ40" s="52">
        <v>0</v>
      </c>
      <c r="BA40" s="52">
        <v>0</v>
      </c>
      <c r="BB40" s="52">
        <v>0</v>
      </c>
      <c r="BC40" s="52">
        <v>0</v>
      </c>
      <c r="BD40" s="52">
        <v>0</v>
      </c>
      <c r="BE40" s="52">
        <v>0</v>
      </c>
      <c r="BF40" s="52">
        <v>1</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272183</v>
      </c>
      <c r="B41" s="52" t="s">
        <v>187</v>
      </c>
      <c r="C41" s="52" t="s">
        <v>468</v>
      </c>
      <c r="D41" s="52">
        <v>2</v>
      </c>
      <c r="E41" s="52">
        <v>3.5017683930384802</v>
      </c>
      <c r="F41" s="52">
        <v>41.230498821259602</v>
      </c>
      <c r="G41" s="52">
        <v>0</v>
      </c>
      <c r="H41" s="52">
        <v>0</v>
      </c>
      <c r="I41" s="52">
        <v>0</v>
      </c>
      <c r="J41" s="52">
        <v>0</v>
      </c>
      <c r="K41" s="52">
        <v>1</v>
      </c>
      <c r="L41" s="52">
        <v>0</v>
      </c>
      <c r="M41" s="52">
        <v>1</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1</v>
      </c>
      <c r="AR41" s="52">
        <v>0</v>
      </c>
      <c r="AS41" s="52">
        <v>0</v>
      </c>
      <c r="AT41" s="52">
        <v>0</v>
      </c>
      <c r="AU41" s="52">
        <v>0</v>
      </c>
      <c r="AV41" s="52">
        <v>0</v>
      </c>
      <c r="AW41" s="52">
        <v>1</v>
      </c>
      <c r="AX41" s="52">
        <v>0</v>
      </c>
      <c r="AY41" s="52">
        <v>0</v>
      </c>
      <c r="AZ41" s="52">
        <v>0</v>
      </c>
      <c r="BA41" s="52">
        <v>0</v>
      </c>
      <c r="BB41" s="52">
        <v>0</v>
      </c>
      <c r="BC41" s="52">
        <v>0</v>
      </c>
      <c r="BD41" s="52">
        <v>2</v>
      </c>
      <c r="BE41" s="52">
        <v>0</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272191</v>
      </c>
      <c r="B42" s="52" t="s">
        <v>278</v>
      </c>
      <c r="C42" s="52" t="s">
        <v>468</v>
      </c>
      <c r="D42" s="52">
        <v>2</v>
      </c>
      <c r="E42" s="52">
        <v>2.2539782716494599</v>
      </c>
      <c r="F42" s="52">
        <v>26.538776424259801</v>
      </c>
      <c r="G42" s="52">
        <v>0</v>
      </c>
      <c r="H42" s="52">
        <v>0</v>
      </c>
      <c r="I42" s="52">
        <v>2</v>
      </c>
      <c r="J42" s="52">
        <v>0</v>
      </c>
      <c r="K42" s="52">
        <v>0</v>
      </c>
      <c r="L42" s="52">
        <v>0</v>
      </c>
      <c r="M42" s="52">
        <v>0</v>
      </c>
      <c r="N42" s="52">
        <v>0</v>
      </c>
      <c r="O42" s="52">
        <v>0</v>
      </c>
      <c r="P42" s="52">
        <v>0</v>
      </c>
      <c r="Q42" s="52">
        <v>2</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1</v>
      </c>
      <c r="AU42" s="52">
        <v>0</v>
      </c>
      <c r="AV42" s="52">
        <v>0</v>
      </c>
      <c r="AW42" s="52">
        <v>0</v>
      </c>
      <c r="AX42" s="52">
        <v>0</v>
      </c>
      <c r="AY42" s="52">
        <v>0</v>
      </c>
      <c r="AZ42" s="52">
        <v>0</v>
      </c>
      <c r="BA42" s="52">
        <v>0</v>
      </c>
      <c r="BB42" s="52">
        <v>1</v>
      </c>
      <c r="BC42" s="52">
        <v>0</v>
      </c>
      <c r="BD42" s="52">
        <v>0</v>
      </c>
      <c r="BE42" s="52">
        <v>0</v>
      </c>
      <c r="BF42" s="52">
        <v>1</v>
      </c>
      <c r="BG42" s="52">
        <v>0</v>
      </c>
      <c r="BH42" s="52">
        <v>1</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272205</v>
      </c>
      <c r="B43" s="52" t="s">
        <v>188</v>
      </c>
      <c r="C43" s="52" t="s">
        <v>468</v>
      </c>
      <c r="D43" s="52">
        <v>1</v>
      </c>
      <c r="E43" s="52">
        <v>1.5015015015015001</v>
      </c>
      <c r="F43" s="52">
        <v>17.678969291872502</v>
      </c>
      <c r="G43" s="52">
        <v>0</v>
      </c>
      <c r="H43" s="52">
        <v>0</v>
      </c>
      <c r="I43" s="52">
        <v>0</v>
      </c>
      <c r="J43" s="52">
        <v>0</v>
      </c>
      <c r="K43" s="52">
        <v>0</v>
      </c>
      <c r="L43" s="52">
        <v>0</v>
      </c>
      <c r="M43" s="52">
        <v>1</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1</v>
      </c>
      <c r="AZ43" s="52">
        <v>0</v>
      </c>
      <c r="BA43" s="52">
        <v>0</v>
      </c>
      <c r="BB43" s="52">
        <v>0</v>
      </c>
      <c r="BC43" s="52">
        <v>1</v>
      </c>
      <c r="BD43" s="52">
        <v>0</v>
      </c>
      <c r="BE43" s="52">
        <v>0</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272213</v>
      </c>
      <c r="B44" s="52" t="s">
        <v>281</v>
      </c>
      <c r="C44" s="52" t="s">
        <v>468</v>
      </c>
      <c r="D44" s="52">
        <v>1</v>
      </c>
      <c r="E44" s="52">
        <v>3.1001984126984099</v>
      </c>
      <c r="F44" s="52">
        <v>36.502336149513603</v>
      </c>
      <c r="G44" s="52">
        <v>0</v>
      </c>
      <c r="H44" s="52">
        <v>0</v>
      </c>
      <c r="I44" s="52">
        <v>0</v>
      </c>
      <c r="J44" s="52">
        <v>0</v>
      </c>
      <c r="K44" s="52">
        <v>0</v>
      </c>
      <c r="L44" s="52">
        <v>1</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1</v>
      </c>
      <c r="AZ44" s="52">
        <v>0</v>
      </c>
      <c r="BA44" s="52">
        <v>0</v>
      </c>
      <c r="BB44" s="52">
        <v>0</v>
      </c>
      <c r="BC44" s="52">
        <v>0</v>
      </c>
      <c r="BD44" s="52">
        <v>0</v>
      </c>
      <c r="BE44" s="52">
        <v>0</v>
      </c>
      <c r="BF44" s="52">
        <v>0</v>
      </c>
      <c r="BG44" s="52">
        <v>1</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272221</v>
      </c>
      <c r="B45" s="52" t="s">
        <v>189</v>
      </c>
      <c r="C45" s="52" t="s">
        <v>468</v>
      </c>
      <c r="D45" s="52">
        <v>1</v>
      </c>
      <c r="E45" s="52">
        <v>1.93094925465359</v>
      </c>
      <c r="F45" s="52">
        <v>22.735370256405101</v>
      </c>
      <c r="G45" s="52">
        <v>0</v>
      </c>
      <c r="H45" s="52">
        <v>0</v>
      </c>
      <c r="I45" s="52">
        <v>1</v>
      </c>
      <c r="J45" s="52">
        <v>0</v>
      </c>
      <c r="K45" s="52">
        <v>0</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0</v>
      </c>
      <c r="BB45" s="52">
        <v>1</v>
      </c>
      <c r="BC45" s="52">
        <v>0</v>
      </c>
      <c r="BD45" s="52">
        <v>0</v>
      </c>
      <c r="BE45" s="52">
        <v>0</v>
      </c>
      <c r="BF45" s="52">
        <v>0</v>
      </c>
      <c r="BG45" s="52">
        <v>1</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272230</v>
      </c>
      <c r="B46" s="52" t="s">
        <v>171</v>
      </c>
      <c r="C46" s="52" t="s">
        <v>468</v>
      </c>
      <c r="D46" s="52">
        <v>2</v>
      </c>
      <c r="E46" s="52">
        <v>3.44625564324362</v>
      </c>
      <c r="F46" s="52">
        <v>40.576880960771597</v>
      </c>
      <c r="G46" s="52">
        <v>0</v>
      </c>
      <c r="H46" s="52">
        <v>0</v>
      </c>
      <c r="I46" s="52">
        <v>1</v>
      </c>
      <c r="J46" s="52">
        <v>0</v>
      </c>
      <c r="K46" s="52">
        <v>1</v>
      </c>
      <c r="L46" s="52">
        <v>0</v>
      </c>
      <c r="M46" s="52">
        <v>0</v>
      </c>
      <c r="N46" s="52">
        <v>0</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1</v>
      </c>
      <c r="AW46" s="52">
        <v>0</v>
      </c>
      <c r="AX46" s="52">
        <v>0</v>
      </c>
      <c r="AY46" s="52">
        <v>0</v>
      </c>
      <c r="AZ46" s="52">
        <v>0</v>
      </c>
      <c r="BA46" s="52">
        <v>0</v>
      </c>
      <c r="BB46" s="52">
        <v>1</v>
      </c>
      <c r="BC46" s="52">
        <v>1</v>
      </c>
      <c r="BD46" s="52">
        <v>0</v>
      </c>
      <c r="BE46" s="52">
        <v>0</v>
      </c>
      <c r="BF46" s="52">
        <v>0</v>
      </c>
      <c r="BG46" s="52">
        <v>0</v>
      </c>
      <c r="BH46" s="52">
        <v>1</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272272</v>
      </c>
      <c r="B47" s="52" t="s">
        <v>193</v>
      </c>
      <c r="C47" s="52" t="s">
        <v>468</v>
      </c>
      <c r="D47" s="52">
        <v>2</v>
      </c>
      <c r="E47" s="52">
        <v>0.85686865917192201</v>
      </c>
      <c r="F47" s="52">
        <v>10.0889374386371</v>
      </c>
      <c r="G47" s="52">
        <v>1</v>
      </c>
      <c r="H47" s="52">
        <v>0</v>
      </c>
      <c r="I47" s="52">
        <v>0</v>
      </c>
      <c r="J47" s="52">
        <v>1</v>
      </c>
      <c r="K47" s="52">
        <v>0</v>
      </c>
      <c r="L47" s="52">
        <v>0</v>
      </c>
      <c r="M47" s="52">
        <v>0</v>
      </c>
      <c r="N47" s="52">
        <v>0</v>
      </c>
      <c r="O47" s="52">
        <v>0</v>
      </c>
      <c r="P47" s="52">
        <v>2</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0</v>
      </c>
      <c r="BA47" s="52">
        <v>0</v>
      </c>
      <c r="BB47" s="52">
        <v>2</v>
      </c>
      <c r="BC47" s="52">
        <v>0</v>
      </c>
      <c r="BD47" s="52">
        <v>1</v>
      </c>
      <c r="BE47" s="52">
        <v>0</v>
      </c>
      <c r="BF47" s="52">
        <v>1</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272299</v>
      </c>
      <c r="B48" s="52" t="s">
        <v>195</v>
      </c>
      <c r="C48" s="52" t="s">
        <v>468</v>
      </c>
      <c r="D48" s="52">
        <v>1</v>
      </c>
      <c r="E48" s="52">
        <v>3.74784498913125</v>
      </c>
      <c r="F48" s="52">
        <v>44.127852291384102</v>
      </c>
      <c r="G48" s="52">
        <v>0</v>
      </c>
      <c r="H48" s="52">
        <v>0</v>
      </c>
      <c r="I48" s="52">
        <v>0</v>
      </c>
      <c r="J48" s="52">
        <v>0</v>
      </c>
      <c r="K48" s="52">
        <v>0</v>
      </c>
      <c r="L48" s="52">
        <v>1</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0</v>
      </c>
      <c r="AZ48" s="52">
        <v>0</v>
      </c>
      <c r="BA48" s="52">
        <v>0</v>
      </c>
      <c r="BB48" s="52">
        <v>1</v>
      </c>
      <c r="BC48" s="52">
        <v>1</v>
      </c>
      <c r="BD48" s="52">
        <v>0</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272311</v>
      </c>
      <c r="B49" s="52" t="s">
        <v>197</v>
      </c>
      <c r="C49" s="52" t="s">
        <v>468</v>
      </c>
      <c r="D49" s="52">
        <v>1</v>
      </c>
      <c r="E49" s="52">
        <v>3.6491023208290798</v>
      </c>
      <c r="F49" s="52">
        <v>42.965237003310101</v>
      </c>
      <c r="G49" s="52">
        <v>1</v>
      </c>
      <c r="H49" s="52">
        <v>0</v>
      </c>
      <c r="I49" s="52">
        <v>0</v>
      </c>
      <c r="J49" s="52">
        <v>0</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0</v>
      </c>
      <c r="BB49" s="52">
        <v>1</v>
      </c>
      <c r="BC49" s="52">
        <v>0</v>
      </c>
      <c r="BD49" s="52">
        <v>0</v>
      </c>
      <c r="BE49" s="52">
        <v>0</v>
      </c>
      <c r="BF49" s="52">
        <v>0</v>
      </c>
      <c r="BG49" s="52">
        <v>1</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273660</v>
      </c>
      <c r="B50" s="52" t="s">
        <v>643</v>
      </c>
      <c r="C50" s="52" t="s">
        <v>468</v>
      </c>
      <c r="D50" s="52">
        <v>1</v>
      </c>
      <c r="E50" s="52">
        <v>14.338973329509599</v>
      </c>
      <c r="F50" s="52">
        <v>168.82984726680701</v>
      </c>
      <c r="G50" s="52">
        <v>0</v>
      </c>
      <c r="H50" s="52">
        <v>0</v>
      </c>
      <c r="I50" s="52">
        <v>0</v>
      </c>
      <c r="J50" s="52">
        <v>0</v>
      </c>
      <c r="K50" s="52">
        <v>0</v>
      </c>
      <c r="L50" s="52">
        <v>0</v>
      </c>
      <c r="M50" s="52">
        <v>1</v>
      </c>
      <c r="N50" s="52">
        <v>0</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0</v>
      </c>
      <c r="AY50" s="52">
        <v>0</v>
      </c>
      <c r="AZ50" s="52">
        <v>0</v>
      </c>
      <c r="BA50" s="52">
        <v>0</v>
      </c>
      <c r="BB50" s="52">
        <v>1</v>
      </c>
      <c r="BC50" s="52">
        <v>1</v>
      </c>
      <c r="BD50" s="52">
        <v>0</v>
      </c>
      <c r="BE50" s="52">
        <v>0</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273813</v>
      </c>
      <c r="B51" s="52" t="s">
        <v>639</v>
      </c>
      <c r="C51" s="52" t="s">
        <v>468</v>
      </c>
      <c r="D51" s="52">
        <v>1</v>
      </c>
      <c r="E51" s="52">
        <v>15.7678965625985</v>
      </c>
      <c r="F51" s="52">
        <v>185.65426597898301</v>
      </c>
      <c r="G51" s="52">
        <v>0</v>
      </c>
      <c r="H51" s="52">
        <v>0</v>
      </c>
      <c r="I51" s="52">
        <v>0</v>
      </c>
      <c r="J51" s="52">
        <v>0</v>
      </c>
      <c r="K51" s="52">
        <v>0</v>
      </c>
      <c r="L51" s="52">
        <v>0</v>
      </c>
      <c r="M51" s="52">
        <v>0</v>
      </c>
      <c r="N51" s="52">
        <v>1</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1</v>
      </c>
      <c r="AY51" s="52">
        <v>0</v>
      </c>
      <c r="AZ51" s="52">
        <v>0</v>
      </c>
      <c r="BA51" s="52">
        <v>0</v>
      </c>
      <c r="BB51" s="52">
        <v>0</v>
      </c>
      <c r="BC51" s="52">
        <v>0</v>
      </c>
      <c r="BD51" s="52">
        <v>0</v>
      </c>
      <c r="BE51" s="52">
        <v>1</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273821</v>
      </c>
      <c r="B52" s="52" t="s">
        <v>650</v>
      </c>
      <c r="C52" s="52" t="s">
        <v>468</v>
      </c>
      <c r="D52" s="52">
        <v>1</v>
      </c>
      <c r="E52" s="52">
        <v>13.6574706364381</v>
      </c>
      <c r="F52" s="52">
        <v>160.80570265483601</v>
      </c>
      <c r="G52" s="52">
        <v>0</v>
      </c>
      <c r="H52" s="52">
        <v>1</v>
      </c>
      <c r="I52" s="52">
        <v>0</v>
      </c>
      <c r="J52" s="52">
        <v>0</v>
      </c>
      <c r="K52" s="52">
        <v>0</v>
      </c>
      <c r="L52" s="52">
        <v>0</v>
      </c>
      <c r="M52" s="52">
        <v>0</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0</v>
      </c>
      <c r="AW52" s="52">
        <v>0</v>
      </c>
      <c r="AX52" s="52">
        <v>1</v>
      </c>
      <c r="AY52" s="52">
        <v>0</v>
      </c>
      <c r="AZ52" s="52">
        <v>0</v>
      </c>
      <c r="BA52" s="52">
        <v>0</v>
      </c>
      <c r="BB52" s="52">
        <v>0</v>
      </c>
      <c r="BC52" s="52">
        <v>0</v>
      </c>
      <c r="BD52" s="52">
        <v>0</v>
      </c>
      <c r="BE52" s="52">
        <v>1</v>
      </c>
      <c r="BF52" s="52">
        <v>0</v>
      </c>
      <c r="BG52" s="52">
        <v>0</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85" spans="1:75" x14ac:dyDescent="0.2">
      <c r="B85" s="52">
        <v>271004</v>
      </c>
      <c r="C85" t="s">
        <v>397</v>
      </c>
      <c r="D85">
        <f>IFERROR(VLOOKUP($B85,$A$8:$BW$70,D$88,FALSE),0)</f>
        <v>27</v>
      </c>
      <c r="E85">
        <f t="shared" ref="E85:BP85" si="0">IFERROR(VLOOKUP($B85,$A$8:$BW$70,E88,FALSE),0)</f>
        <v>2.03414194242474</v>
      </c>
      <c r="F85">
        <f t="shared" si="0"/>
        <v>23.950380935001</v>
      </c>
      <c r="G85">
        <f t="shared" si="0"/>
        <v>0</v>
      </c>
      <c r="H85">
        <f t="shared" si="0"/>
        <v>2</v>
      </c>
      <c r="I85">
        <f t="shared" si="0"/>
        <v>3</v>
      </c>
      <c r="J85">
        <f t="shared" si="0"/>
        <v>8</v>
      </c>
      <c r="K85">
        <f t="shared" si="0"/>
        <v>2</v>
      </c>
      <c r="L85">
        <f t="shared" si="0"/>
        <v>5</v>
      </c>
      <c r="M85">
        <f t="shared" si="0"/>
        <v>5</v>
      </c>
      <c r="N85">
        <f t="shared" si="0"/>
        <v>2</v>
      </c>
      <c r="O85">
        <f t="shared" si="0"/>
        <v>0</v>
      </c>
      <c r="P85">
        <f t="shared" si="0"/>
        <v>10</v>
      </c>
      <c r="Q85">
        <f t="shared" si="0"/>
        <v>17</v>
      </c>
      <c r="R85">
        <f t="shared" si="0"/>
        <v>0</v>
      </c>
      <c r="S85">
        <f t="shared" si="0"/>
        <v>9</v>
      </c>
      <c r="T85">
        <f t="shared" si="0"/>
        <v>18</v>
      </c>
      <c r="U85">
        <f t="shared" si="0"/>
        <v>2</v>
      </c>
      <c r="V85">
        <f t="shared" si="0"/>
        <v>16</v>
      </c>
      <c r="W85">
        <f t="shared" si="0"/>
        <v>0</v>
      </c>
      <c r="X85">
        <f t="shared" si="0"/>
        <v>1</v>
      </c>
      <c r="Y85">
        <f t="shared" si="0"/>
        <v>11</v>
      </c>
      <c r="Z85">
        <f t="shared" si="0"/>
        <v>4</v>
      </c>
      <c r="AA85">
        <f t="shared" si="0"/>
        <v>0</v>
      </c>
      <c r="AB85">
        <f t="shared" si="0"/>
        <v>17</v>
      </c>
      <c r="AC85">
        <f t="shared" si="0"/>
        <v>3</v>
      </c>
      <c r="AD85">
        <f t="shared" si="0"/>
        <v>0</v>
      </c>
      <c r="AE85">
        <f t="shared" si="0"/>
        <v>3</v>
      </c>
      <c r="AF85">
        <f t="shared" si="0"/>
        <v>0</v>
      </c>
      <c r="AG85">
        <f t="shared" si="0"/>
        <v>4</v>
      </c>
      <c r="AH85">
        <f t="shared" si="0"/>
        <v>0</v>
      </c>
      <c r="AI85">
        <f t="shared" si="0"/>
        <v>17</v>
      </c>
      <c r="AJ85">
        <f t="shared" si="0"/>
        <v>1</v>
      </c>
      <c r="AK85">
        <f t="shared" si="0"/>
        <v>0</v>
      </c>
      <c r="AL85">
        <f t="shared" si="0"/>
        <v>7</v>
      </c>
      <c r="AM85">
        <f t="shared" si="0"/>
        <v>2</v>
      </c>
      <c r="AN85">
        <f t="shared" si="0"/>
        <v>0</v>
      </c>
      <c r="AO85">
        <f t="shared" si="0"/>
        <v>0</v>
      </c>
      <c r="AP85">
        <f t="shared" si="0"/>
        <v>1</v>
      </c>
      <c r="AQ85">
        <f t="shared" si="0"/>
        <v>0</v>
      </c>
      <c r="AR85">
        <f t="shared" si="0"/>
        <v>4</v>
      </c>
      <c r="AS85">
        <f t="shared" si="0"/>
        <v>2</v>
      </c>
      <c r="AT85">
        <f t="shared" si="0"/>
        <v>0</v>
      </c>
      <c r="AU85">
        <f t="shared" si="0"/>
        <v>1</v>
      </c>
      <c r="AV85">
        <f t="shared" si="0"/>
        <v>1</v>
      </c>
      <c r="AW85">
        <f t="shared" si="0"/>
        <v>0</v>
      </c>
      <c r="AX85">
        <f t="shared" si="0"/>
        <v>2</v>
      </c>
      <c r="AY85">
        <f t="shared" si="0"/>
        <v>3</v>
      </c>
      <c r="AZ85">
        <f t="shared" si="0"/>
        <v>1</v>
      </c>
      <c r="BA85">
        <f t="shared" si="0"/>
        <v>1</v>
      </c>
      <c r="BB85">
        <f t="shared" si="0"/>
        <v>11</v>
      </c>
      <c r="BC85">
        <f t="shared" si="0"/>
        <v>3</v>
      </c>
      <c r="BD85">
        <f t="shared" si="0"/>
        <v>8</v>
      </c>
      <c r="BE85">
        <f t="shared" si="0"/>
        <v>3</v>
      </c>
      <c r="BF85">
        <f t="shared" si="0"/>
        <v>3</v>
      </c>
      <c r="BG85">
        <f t="shared" si="0"/>
        <v>5</v>
      </c>
      <c r="BH85">
        <f t="shared" si="0"/>
        <v>1</v>
      </c>
      <c r="BI85">
        <f t="shared" si="0"/>
        <v>4</v>
      </c>
      <c r="BJ85">
        <f t="shared" si="0"/>
        <v>0</v>
      </c>
      <c r="BK85">
        <f t="shared" si="0"/>
        <v>4</v>
      </c>
      <c r="BL85">
        <f t="shared" si="0"/>
        <v>25</v>
      </c>
      <c r="BM85">
        <f t="shared" si="0"/>
        <v>13</v>
      </c>
      <c r="BN85">
        <f t="shared" si="0"/>
        <v>1</v>
      </c>
      <c r="BO85">
        <f t="shared" si="0"/>
        <v>2</v>
      </c>
      <c r="BP85">
        <f t="shared" si="0"/>
        <v>0</v>
      </c>
      <c r="BQ85">
        <f t="shared" ref="BQ85:BW85" si="1">IFERROR(VLOOKUP($B85,$A$8:$BW$70,BQ88,FALSE),0)</f>
        <v>1</v>
      </c>
      <c r="BR85">
        <f t="shared" si="1"/>
        <v>1</v>
      </c>
      <c r="BS85">
        <f t="shared" si="1"/>
        <v>1</v>
      </c>
      <c r="BT85">
        <f t="shared" si="1"/>
        <v>25</v>
      </c>
      <c r="BU85">
        <f t="shared" si="1"/>
        <v>1</v>
      </c>
      <c r="BV85">
        <f t="shared" si="1"/>
        <v>0</v>
      </c>
      <c r="BW85">
        <f t="shared" si="1"/>
        <v>0</v>
      </c>
    </row>
    <row r="86" spans="1:75" x14ac:dyDescent="0.2">
      <c r="B86" s="52">
        <v>271403</v>
      </c>
      <c r="C86" t="s">
        <v>398</v>
      </c>
      <c r="D86">
        <f>IFERROR(VLOOKUP($B86,$A$8:$BW$70,D$88,FALSE),0)</f>
        <v>10</v>
      </c>
      <c r="E86">
        <f t="shared" ref="E86:BP86" si="2">IFERROR(VLOOKUP($B86,$A$8:$BW$70,E$88,FALSE),0)</f>
        <v>2.5420066600574498</v>
      </c>
      <c r="F86">
        <f t="shared" si="2"/>
        <v>29.9300784168055</v>
      </c>
      <c r="G86">
        <f t="shared" si="2"/>
        <v>1</v>
      </c>
      <c r="H86">
        <f t="shared" si="2"/>
        <v>3</v>
      </c>
      <c r="I86">
        <f t="shared" si="2"/>
        <v>2</v>
      </c>
      <c r="J86">
        <f t="shared" si="2"/>
        <v>1</v>
      </c>
      <c r="K86">
        <f t="shared" si="2"/>
        <v>3</v>
      </c>
      <c r="L86">
        <f t="shared" si="2"/>
        <v>0</v>
      </c>
      <c r="M86">
        <f t="shared" si="2"/>
        <v>0</v>
      </c>
      <c r="N86">
        <f t="shared" si="2"/>
        <v>0</v>
      </c>
      <c r="O86">
        <f t="shared" si="2"/>
        <v>0</v>
      </c>
      <c r="P86">
        <f t="shared" si="2"/>
        <v>3</v>
      </c>
      <c r="Q86">
        <f t="shared" si="2"/>
        <v>7</v>
      </c>
      <c r="R86">
        <f t="shared" si="2"/>
        <v>0</v>
      </c>
      <c r="S86">
        <f t="shared" si="2"/>
        <v>5</v>
      </c>
      <c r="T86">
        <f t="shared" si="2"/>
        <v>5</v>
      </c>
      <c r="U86">
        <f t="shared" si="2"/>
        <v>0</v>
      </c>
      <c r="V86">
        <f t="shared" si="2"/>
        <v>5</v>
      </c>
      <c r="W86">
        <f t="shared" si="2"/>
        <v>0</v>
      </c>
      <c r="X86">
        <f t="shared" si="2"/>
        <v>2</v>
      </c>
      <c r="Y86">
        <f t="shared" si="2"/>
        <v>1</v>
      </c>
      <c r="Z86">
        <f t="shared" si="2"/>
        <v>2</v>
      </c>
      <c r="AA86">
        <f t="shared" si="2"/>
        <v>0</v>
      </c>
      <c r="AB86">
        <f t="shared" si="2"/>
        <v>3</v>
      </c>
      <c r="AC86">
        <f t="shared" si="2"/>
        <v>1</v>
      </c>
      <c r="AD86">
        <f t="shared" si="2"/>
        <v>2</v>
      </c>
      <c r="AE86">
        <f t="shared" si="2"/>
        <v>0</v>
      </c>
      <c r="AF86">
        <f t="shared" si="2"/>
        <v>0</v>
      </c>
      <c r="AG86">
        <f t="shared" si="2"/>
        <v>4</v>
      </c>
      <c r="AH86">
        <f t="shared" si="2"/>
        <v>0</v>
      </c>
      <c r="AI86">
        <f t="shared" si="2"/>
        <v>8</v>
      </c>
      <c r="AJ86">
        <f t="shared" si="2"/>
        <v>0</v>
      </c>
      <c r="AK86">
        <f t="shared" si="2"/>
        <v>2</v>
      </c>
      <c r="AL86">
        <f t="shared" si="2"/>
        <v>0</v>
      </c>
      <c r="AM86">
        <f t="shared" si="2"/>
        <v>0</v>
      </c>
      <c r="AN86">
        <f t="shared" si="2"/>
        <v>0</v>
      </c>
      <c r="AO86">
        <f t="shared" si="2"/>
        <v>0</v>
      </c>
      <c r="AP86">
        <f t="shared" si="2"/>
        <v>0</v>
      </c>
      <c r="AQ86">
        <f t="shared" si="2"/>
        <v>1</v>
      </c>
      <c r="AR86">
        <f t="shared" si="2"/>
        <v>1</v>
      </c>
      <c r="AS86">
        <f t="shared" si="2"/>
        <v>2</v>
      </c>
      <c r="AT86">
        <f t="shared" si="2"/>
        <v>0</v>
      </c>
      <c r="AU86">
        <f t="shared" si="2"/>
        <v>1</v>
      </c>
      <c r="AV86">
        <f t="shared" si="2"/>
        <v>2</v>
      </c>
      <c r="AW86">
        <f t="shared" si="2"/>
        <v>0</v>
      </c>
      <c r="AX86">
        <f t="shared" si="2"/>
        <v>0</v>
      </c>
      <c r="AY86">
        <f t="shared" si="2"/>
        <v>1</v>
      </c>
      <c r="AZ86">
        <f t="shared" si="2"/>
        <v>0</v>
      </c>
      <c r="BA86">
        <f t="shared" si="2"/>
        <v>0</v>
      </c>
      <c r="BB86">
        <f t="shared" si="2"/>
        <v>2</v>
      </c>
      <c r="BC86">
        <f t="shared" si="2"/>
        <v>1</v>
      </c>
      <c r="BD86">
        <f t="shared" si="2"/>
        <v>2</v>
      </c>
      <c r="BE86">
        <f t="shared" si="2"/>
        <v>2</v>
      </c>
      <c r="BF86">
        <f t="shared" si="2"/>
        <v>0</v>
      </c>
      <c r="BG86">
        <f t="shared" si="2"/>
        <v>1</v>
      </c>
      <c r="BH86">
        <f t="shared" si="2"/>
        <v>1</v>
      </c>
      <c r="BI86">
        <f t="shared" si="2"/>
        <v>3</v>
      </c>
      <c r="BJ86">
        <f t="shared" si="2"/>
        <v>0</v>
      </c>
      <c r="BK86">
        <f t="shared" si="2"/>
        <v>2</v>
      </c>
      <c r="BL86">
        <f t="shared" si="2"/>
        <v>3</v>
      </c>
      <c r="BM86">
        <f t="shared" si="2"/>
        <v>4</v>
      </c>
      <c r="BN86">
        <f t="shared" si="2"/>
        <v>1</v>
      </c>
      <c r="BO86">
        <f t="shared" si="2"/>
        <v>1</v>
      </c>
      <c r="BP86">
        <f t="shared" si="2"/>
        <v>0</v>
      </c>
      <c r="BQ86">
        <f t="shared" ref="BQ86:BW86" si="3">IFERROR(VLOOKUP($B86,$A$8:$BW$70,BQ$88,FALSE),0)</f>
        <v>3</v>
      </c>
      <c r="BR86">
        <f t="shared" si="3"/>
        <v>1</v>
      </c>
      <c r="BS86">
        <f t="shared" si="3"/>
        <v>2</v>
      </c>
      <c r="BT86">
        <f t="shared" si="3"/>
        <v>8</v>
      </c>
      <c r="BU86">
        <f t="shared" si="3"/>
        <v>0</v>
      </c>
      <c r="BV86">
        <f t="shared" si="3"/>
        <v>0</v>
      </c>
      <c r="BW86">
        <f t="shared" si="3"/>
        <v>0</v>
      </c>
    </row>
    <row r="87" spans="1:75" x14ac:dyDescent="0.2">
      <c r="C87" t="s">
        <v>399</v>
      </c>
      <c r="D87">
        <f>SUM(D8:D83)</f>
        <v>113</v>
      </c>
      <c r="G87">
        <f t="shared" ref="G87:BR87" si="4">SUM(G8:G83)</f>
        <v>5</v>
      </c>
      <c r="H87">
        <f t="shared" si="4"/>
        <v>17</v>
      </c>
      <c r="I87">
        <f t="shared" si="4"/>
        <v>16</v>
      </c>
      <c r="J87">
        <f t="shared" si="4"/>
        <v>22</v>
      </c>
      <c r="K87">
        <f t="shared" si="4"/>
        <v>16</v>
      </c>
      <c r="L87">
        <f t="shared" si="4"/>
        <v>15</v>
      </c>
      <c r="M87">
        <f t="shared" si="4"/>
        <v>16</v>
      </c>
      <c r="N87">
        <f t="shared" si="4"/>
        <v>6</v>
      </c>
      <c r="O87">
        <f t="shared" si="4"/>
        <v>0</v>
      </c>
      <c r="P87">
        <f t="shared" si="4"/>
        <v>50</v>
      </c>
      <c r="Q87">
        <f t="shared" si="4"/>
        <v>63</v>
      </c>
      <c r="R87">
        <f t="shared" si="4"/>
        <v>0</v>
      </c>
      <c r="S87">
        <f t="shared" si="4"/>
        <v>19</v>
      </c>
      <c r="T87">
        <f t="shared" si="4"/>
        <v>32</v>
      </c>
      <c r="U87">
        <f t="shared" si="4"/>
        <v>3</v>
      </c>
      <c r="V87">
        <f t="shared" si="4"/>
        <v>29</v>
      </c>
      <c r="W87">
        <f t="shared" si="4"/>
        <v>0</v>
      </c>
      <c r="X87">
        <f t="shared" si="4"/>
        <v>6</v>
      </c>
      <c r="Y87">
        <f t="shared" si="4"/>
        <v>16</v>
      </c>
      <c r="Z87">
        <f t="shared" si="4"/>
        <v>7</v>
      </c>
      <c r="AA87">
        <f t="shared" si="4"/>
        <v>0</v>
      </c>
      <c r="AB87">
        <f t="shared" si="4"/>
        <v>31</v>
      </c>
      <c r="AC87">
        <f t="shared" si="4"/>
        <v>5</v>
      </c>
      <c r="AD87">
        <f t="shared" si="4"/>
        <v>2</v>
      </c>
      <c r="AE87">
        <f t="shared" si="4"/>
        <v>3</v>
      </c>
      <c r="AF87">
        <f t="shared" si="4"/>
        <v>1</v>
      </c>
      <c r="AG87">
        <f t="shared" si="4"/>
        <v>9</v>
      </c>
      <c r="AH87">
        <f t="shared" si="4"/>
        <v>0</v>
      </c>
      <c r="AI87">
        <f t="shared" si="4"/>
        <v>35</v>
      </c>
      <c r="AJ87">
        <f t="shared" si="4"/>
        <v>1</v>
      </c>
      <c r="AK87">
        <f t="shared" si="4"/>
        <v>4</v>
      </c>
      <c r="AL87">
        <f t="shared" si="4"/>
        <v>8</v>
      </c>
      <c r="AM87">
        <f t="shared" si="4"/>
        <v>3</v>
      </c>
      <c r="AN87">
        <f t="shared" si="4"/>
        <v>0</v>
      </c>
      <c r="AO87">
        <f t="shared" si="4"/>
        <v>0</v>
      </c>
      <c r="AP87">
        <f t="shared" si="4"/>
        <v>4</v>
      </c>
      <c r="AQ87">
        <f t="shared" si="4"/>
        <v>7</v>
      </c>
      <c r="AR87">
        <f t="shared" si="4"/>
        <v>11</v>
      </c>
      <c r="AS87">
        <f t="shared" si="4"/>
        <v>10</v>
      </c>
      <c r="AT87">
        <f t="shared" si="4"/>
        <v>1</v>
      </c>
      <c r="AU87">
        <f t="shared" si="4"/>
        <v>5</v>
      </c>
      <c r="AV87">
        <f t="shared" si="4"/>
        <v>9</v>
      </c>
      <c r="AW87">
        <f t="shared" si="4"/>
        <v>3</v>
      </c>
      <c r="AX87">
        <f t="shared" si="4"/>
        <v>9</v>
      </c>
      <c r="AY87">
        <f t="shared" si="4"/>
        <v>11</v>
      </c>
      <c r="AZ87">
        <f t="shared" si="4"/>
        <v>2</v>
      </c>
      <c r="BA87">
        <f t="shared" si="4"/>
        <v>2</v>
      </c>
      <c r="BB87">
        <f t="shared" si="4"/>
        <v>39</v>
      </c>
      <c r="BC87">
        <f t="shared" si="4"/>
        <v>16</v>
      </c>
      <c r="BD87">
        <f t="shared" si="4"/>
        <v>24</v>
      </c>
      <c r="BE87">
        <f t="shared" si="4"/>
        <v>16</v>
      </c>
      <c r="BF87">
        <f t="shared" si="4"/>
        <v>14</v>
      </c>
      <c r="BG87">
        <f t="shared" si="4"/>
        <v>18</v>
      </c>
      <c r="BH87">
        <f t="shared" si="4"/>
        <v>10</v>
      </c>
      <c r="BI87">
        <f t="shared" si="4"/>
        <v>15</v>
      </c>
      <c r="BJ87">
        <f t="shared" si="4"/>
        <v>0</v>
      </c>
      <c r="BK87">
        <f t="shared" si="4"/>
        <v>7</v>
      </c>
      <c r="BL87">
        <f t="shared" si="4"/>
        <v>37</v>
      </c>
      <c r="BM87">
        <f t="shared" si="4"/>
        <v>18</v>
      </c>
      <c r="BN87">
        <f t="shared" si="4"/>
        <v>4</v>
      </c>
      <c r="BO87">
        <f t="shared" si="4"/>
        <v>5</v>
      </c>
      <c r="BP87">
        <f t="shared" si="4"/>
        <v>1</v>
      </c>
      <c r="BQ87">
        <f t="shared" si="4"/>
        <v>7</v>
      </c>
      <c r="BR87">
        <f t="shared" si="4"/>
        <v>3</v>
      </c>
      <c r="BS87">
        <f t="shared" ref="BS87:BW87" si="5">SUM(BS8:BS83)</f>
        <v>5</v>
      </c>
      <c r="BT87">
        <f t="shared" si="5"/>
        <v>44</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76</v>
      </c>
      <c r="E90">
        <v>1.7977830023875001</v>
      </c>
      <c r="F90">
        <v>21.167445028110901</v>
      </c>
      <c r="G90">
        <v>4</v>
      </c>
      <c r="H90">
        <v>12</v>
      </c>
      <c r="I90">
        <v>11</v>
      </c>
      <c r="J90">
        <v>13</v>
      </c>
      <c r="K90">
        <v>11</v>
      </c>
      <c r="L90">
        <v>10</v>
      </c>
      <c r="M90">
        <v>11</v>
      </c>
      <c r="N90">
        <v>4</v>
      </c>
      <c r="O90">
        <v>0</v>
      </c>
      <c r="P90">
        <v>37</v>
      </c>
      <c r="Q90">
        <v>39</v>
      </c>
      <c r="R90">
        <v>0</v>
      </c>
      <c r="S90">
        <v>30</v>
      </c>
      <c r="T90">
        <v>46</v>
      </c>
      <c r="U90">
        <v>5</v>
      </c>
      <c r="V90">
        <v>41</v>
      </c>
      <c r="W90">
        <v>1</v>
      </c>
      <c r="X90">
        <v>9</v>
      </c>
      <c r="Y90">
        <v>22</v>
      </c>
      <c r="Z90">
        <v>9</v>
      </c>
      <c r="AA90">
        <v>0</v>
      </c>
      <c r="AB90">
        <v>48</v>
      </c>
      <c r="AC90">
        <v>5</v>
      </c>
      <c r="AD90">
        <v>5</v>
      </c>
      <c r="AE90">
        <v>3</v>
      </c>
      <c r="AF90">
        <v>1</v>
      </c>
      <c r="AG90">
        <v>14</v>
      </c>
      <c r="AH90">
        <v>0</v>
      </c>
      <c r="AI90">
        <v>53</v>
      </c>
      <c r="AJ90">
        <v>2</v>
      </c>
      <c r="AK90">
        <v>7</v>
      </c>
      <c r="AL90">
        <v>9</v>
      </c>
      <c r="AM90">
        <v>3</v>
      </c>
      <c r="AN90">
        <v>2</v>
      </c>
      <c r="AO90">
        <v>0</v>
      </c>
      <c r="AP90">
        <v>3</v>
      </c>
      <c r="AQ90">
        <v>6</v>
      </c>
      <c r="AR90">
        <v>6</v>
      </c>
      <c r="AS90">
        <v>6</v>
      </c>
      <c r="AT90">
        <v>1</v>
      </c>
      <c r="AU90">
        <v>3</v>
      </c>
      <c r="AV90">
        <v>6</v>
      </c>
      <c r="AW90">
        <v>3</v>
      </c>
      <c r="AX90">
        <v>7</v>
      </c>
      <c r="AY90">
        <v>7</v>
      </c>
      <c r="AZ90">
        <v>1</v>
      </c>
      <c r="BA90">
        <v>1</v>
      </c>
      <c r="BB90">
        <v>26</v>
      </c>
      <c r="BC90">
        <v>12</v>
      </c>
      <c r="BD90">
        <v>14</v>
      </c>
      <c r="BE90">
        <v>11</v>
      </c>
      <c r="BF90">
        <v>11</v>
      </c>
      <c r="BG90">
        <v>12</v>
      </c>
      <c r="BH90">
        <v>8</v>
      </c>
      <c r="BI90">
        <v>8</v>
      </c>
      <c r="BJ90">
        <v>0</v>
      </c>
      <c r="BK90">
        <v>12</v>
      </c>
      <c r="BL90">
        <v>53</v>
      </c>
      <c r="BM90">
        <v>27</v>
      </c>
      <c r="BN90">
        <v>8</v>
      </c>
      <c r="BO90">
        <v>6</v>
      </c>
      <c r="BP90">
        <v>3</v>
      </c>
      <c r="BQ90">
        <v>9</v>
      </c>
      <c r="BR90">
        <v>4</v>
      </c>
      <c r="BS90">
        <v>11</v>
      </c>
      <c r="BT90">
        <v>61</v>
      </c>
      <c r="BU90">
        <v>4</v>
      </c>
      <c r="BV90">
        <v>0</v>
      </c>
    </row>
    <row r="91" spans="1:75" x14ac:dyDescent="0.2">
      <c r="B91" t="s">
        <v>513</v>
      </c>
    </row>
    <row r="92" spans="1:75" x14ac:dyDescent="0.2">
      <c r="D92">
        <f>D87-D85-D86</f>
        <v>76</v>
      </c>
    </row>
    <row r="100" spans="1:6" s="147" customFormat="1" x14ac:dyDescent="0.2"/>
    <row r="101" spans="1:6" x14ac:dyDescent="0.2">
      <c r="A101" s="52">
        <v>271004</v>
      </c>
      <c r="B101" s="52" t="s">
        <v>172</v>
      </c>
      <c r="C101" s="52" t="s">
        <v>468</v>
      </c>
      <c r="D101" s="52">
        <v>33</v>
      </c>
      <c r="E101" s="52">
        <v>2.4934716378935202</v>
      </c>
      <c r="F101" s="52">
        <v>29.358617671971999</v>
      </c>
    </row>
    <row r="102" spans="1:6" x14ac:dyDescent="0.2">
      <c r="A102" s="52">
        <v>271021</v>
      </c>
      <c r="B102" s="52" t="s">
        <v>468</v>
      </c>
      <c r="C102" s="52" t="s">
        <v>612</v>
      </c>
      <c r="D102" s="52">
        <v>1</v>
      </c>
      <c r="E102" s="52">
        <v>1.9837727389950199</v>
      </c>
      <c r="F102" s="52">
        <v>23.357324184941401</v>
      </c>
    </row>
    <row r="103" spans="1:6" x14ac:dyDescent="0.2">
      <c r="A103" s="52">
        <v>271047</v>
      </c>
      <c r="B103" s="52" t="s">
        <v>468</v>
      </c>
      <c r="C103" s="52" t="s">
        <v>614</v>
      </c>
      <c r="D103" s="52">
        <v>2</v>
      </c>
      <c r="E103" s="52">
        <v>6.2278134147101003</v>
      </c>
      <c r="F103" s="52">
        <v>73.327480528038194</v>
      </c>
    </row>
    <row r="104" spans="1:6" x14ac:dyDescent="0.2">
      <c r="A104" s="52">
        <v>271063</v>
      </c>
      <c r="B104" s="52" t="s">
        <v>468</v>
      </c>
      <c r="C104" s="52" t="s">
        <v>615</v>
      </c>
      <c r="D104" s="52">
        <v>2</v>
      </c>
      <c r="E104" s="52">
        <v>4.0989486196790503</v>
      </c>
      <c r="F104" s="52">
        <v>48.261814392995298</v>
      </c>
    </row>
    <row r="105" spans="1:6" x14ac:dyDescent="0.2">
      <c r="A105" s="52">
        <v>271071</v>
      </c>
      <c r="B105" s="52" t="s">
        <v>468</v>
      </c>
      <c r="C105" s="52" t="s">
        <v>616</v>
      </c>
      <c r="D105" s="52">
        <v>2</v>
      </c>
      <c r="E105" s="52">
        <v>5.1390102266303499</v>
      </c>
      <c r="F105" s="52">
        <v>60.5077010554864</v>
      </c>
    </row>
    <row r="106" spans="1:6" x14ac:dyDescent="0.2">
      <c r="A106" s="52">
        <v>271110</v>
      </c>
      <c r="B106" s="52" t="s">
        <v>468</v>
      </c>
      <c r="C106" s="52" t="s">
        <v>618</v>
      </c>
      <c r="D106" s="52">
        <v>2</v>
      </c>
      <c r="E106" s="52">
        <v>5.4948074070003798</v>
      </c>
      <c r="F106" s="52">
        <v>64.696925921133598</v>
      </c>
    </row>
    <row r="107" spans="1:6" x14ac:dyDescent="0.2">
      <c r="A107" s="52">
        <v>271136</v>
      </c>
      <c r="B107" s="52" t="s">
        <v>468</v>
      </c>
      <c r="C107" s="52" t="s">
        <v>619</v>
      </c>
      <c r="D107" s="52">
        <v>1</v>
      </c>
      <c r="E107" s="52">
        <v>2.08129539825587</v>
      </c>
      <c r="F107" s="52">
        <v>24.505574850432101</v>
      </c>
    </row>
    <row r="108" spans="1:6" x14ac:dyDescent="0.2">
      <c r="A108" s="52">
        <v>271144</v>
      </c>
      <c r="B108" s="52" t="s">
        <v>468</v>
      </c>
      <c r="C108" s="52" t="s">
        <v>620</v>
      </c>
      <c r="D108" s="52">
        <v>1</v>
      </c>
      <c r="E108" s="52">
        <v>1.1833339250003001</v>
      </c>
      <c r="F108" s="52">
        <v>13.932802665326101</v>
      </c>
    </row>
    <row r="109" spans="1:6" x14ac:dyDescent="0.2">
      <c r="A109" s="52">
        <v>271152</v>
      </c>
      <c r="B109" s="52" t="s">
        <v>468</v>
      </c>
      <c r="C109" s="52" t="s">
        <v>621</v>
      </c>
      <c r="D109" s="52">
        <v>1</v>
      </c>
      <c r="E109" s="52">
        <v>2.50381832294249</v>
      </c>
      <c r="F109" s="52">
        <v>29.480441544322801</v>
      </c>
    </row>
    <row r="110" spans="1:6" x14ac:dyDescent="0.2">
      <c r="A110" s="52">
        <v>271161</v>
      </c>
      <c r="B110" s="52" t="s">
        <v>468</v>
      </c>
      <c r="C110" s="52" t="s">
        <v>622</v>
      </c>
      <c r="D110" s="52">
        <v>1</v>
      </c>
      <c r="E110" s="52">
        <v>1.6476636129967701</v>
      </c>
      <c r="F110" s="52">
        <v>19.399910282058801</v>
      </c>
    </row>
    <row r="111" spans="1:6" x14ac:dyDescent="0.2">
      <c r="A111" s="52">
        <v>271179</v>
      </c>
      <c r="B111" s="52" t="s">
        <v>468</v>
      </c>
      <c r="C111" s="52" t="s">
        <v>623</v>
      </c>
      <c r="D111" s="52">
        <v>2</v>
      </c>
      <c r="E111" s="52">
        <v>4.6547350292084602</v>
      </c>
      <c r="F111" s="52">
        <v>54.8057511503577</v>
      </c>
    </row>
    <row r="112" spans="1:6" x14ac:dyDescent="0.2">
      <c r="A112" s="52">
        <v>271209</v>
      </c>
      <c r="B112" s="52" t="s">
        <v>468</v>
      </c>
      <c r="C112" s="52" t="s">
        <v>625</v>
      </c>
      <c r="D112" s="52">
        <v>2</v>
      </c>
      <c r="E112" s="52">
        <v>2.80516711783104</v>
      </c>
      <c r="F112" s="52">
        <v>33.028580580913903</v>
      </c>
    </row>
    <row r="113" spans="1:6" x14ac:dyDescent="0.2">
      <c r="A113" s="52">
        <v>271217</v>
      </c>
      <c r="B113" s="52" t="s">
        <v>468</v>
      </c>
      <c r="C113" s="52" t="s">
        <v>626</v>
      </c>
      <c r="D113" s="52">
        <v>4</v>
      </c>
      <c r="E113" s="52">
        <v>6.4029709785340403</v>
      </c>
      <c r="F113" s="52">
        <v>75.389819585965299</v>
      </c>
    </row>
    <row r="114" spans="1:6" x14ac:dyDescent="0.2">
      <c r="A114" s="52">
        <v>271225</v>
      </c>
      <c r="B114" s="52" t="s">
        <v>468</v>
      </c>
      <c r="C114" s="52" t="s">
        <v>627</v>
      </c>
      <c r="D114" s="52">
        <v>4</v>
      </c>
      <c r="E114" s="52">
        <v>6.5849041073339398</v>
      </c>
      <c r="F114" s="52">
        <v>77.531935457318895</v>
      </c>
    </row>
    <row r="115" spans="1:6" x14ac:dyDescent="0.2">
      <c r="A115" s="52">
        <v>271233</v>
      </c>
      <c r="B115" s="52" t="s">
        <v>468</v>
      </c>
      <c r="C115" s="52" t="s">
        <v>628</v>
      </c>
      <c r="D115" s="52">
        <v>3</v>
      </c>
      <c r="E115" s="52">
        <v>3.3511689994526401</v>
      </c>
      <c r="F115" s="52">
        <v>39.457312412910099</v>
      </c>
    </row>
    <row r="116" spans="1:6" x14ac:dyDescent="0.2">
      <c r="A116" s="52">
        <v>271241</v>
      </c>
      <c r="B116" s="52" t="s">
        <v>468</v>
      </c>
      <c r="C116" s="52" t="s">
        <v>645</v>
      </c>
      <c r="D116" s="52">
        <v>2</v>
      </c>
      <c r="E116" s="52">
        <v>3.72245384157236</v>
      </c>
      <c r="F116" s="52">
        <v>43.828892005610101</v>
      </c>
    </row>
    <row r="117" spans="1:6" x14ac:dyDescent="0.2">
      <c r="A117" s="52">
        <v>271250</v>
      </c>
      <c r="B117" s="52" t="s">
        <v>468</v>
      </c>
      <c r="C117" s="52" t="s">
        <v>629</v>
      </c>
      <c r="D117" s="52">
        <v>2</v>
      </c>
      <c r="E117" s="52">
        <v>3.4874799469903102</v>
      </c>
      <c r="F117" s="52">
        <v>41.062263891982603</v>
      </c>
    </row>
    <row r="118" spans="1:6" x14ac:dyDescent="0.2">
      <c r="A118" s="52">
        <v>271268</v>
      </c>
      <c r="B118" s="52" t="s">
        <v>468</v>
      </c>
      <c r="C118" s="52" t="s">
        <v>630</v>
      </c>
      <c r="D118" s="52">
        <v>1</v>
      </c>
      <c r="E118" s="52">
        <v>1.09430741283841</v>
      </c>
      <c r="F118" s="52">
        <v>12.8845872801942</v>
      </c>
    </row>
    <row r="119" spans="1:6" x14ac:dyDescent="0.2">
      <c r="A119" s="52">
        <v>271403</v>
      </c>
      <c r="B119" s="52" t="s">
        <v>173</v>
      </c>
      <c r="C119" s="52" t="s">
        <v>468</v>
      </c>
      <c r="D119" s="52">
        <v>13</v>
      </c>
      <c r="E119" s="52">
        <v>3.28433775118868</v>
      </c>
      <c r="F119" s="52">
        <v>38.670428360769897</v>
      </c>
    </row>
    <row r="120" spans="1:6" x14ac:dyDescent="0.2">
      <c r="A120" s="52">
        <v>271411</v>
      </c>
      <c r="B120" s="52" t="s">
        <v>468</v>
      </c>
      <c r="C120" s="52" t="s">
        <v>632</v>
      </c>
      <c r="D120" s="52">
        <v>2</v>
      </c>
      <c r="E120" s="52">
        <v>2.7861749996517302</v>
      </c>
      <c r="F120" s="52">
        <v>32.804963705576803</v>
      </c>
    </row>
    <row r="121" spans="1:6" x14ac:dyDescent="0.2">
      <c r="A121" s="52">
        <v>271420</v>
      </c>
      <c r="B121" s="52" t="s">
        <v>468</v>
      </c>
      <c r="C121" s="52" t="s">
        <v>642</v>
      </c>
      <c r="D121" s="52">
        <v>4</v>
      </c>
      <c r="E121" s="52">
        <v>6.80387821058003</v>
      </c>
      <c r="F121" s="52">
        <v>80.110178931022901</v>
      </c>
    </row>
    <row r="122" spans="1:6" x14ac:dyDescent="0.2">
      <c r="A122" s="52">
        <v>271438</v>
      </c>
      <c r="B122" s="52" t="s">
        <v>468</v>
      </c>
      <c r="C122" s="52" t="s">
        <v>633</v>
      </c>
      <c r="D122" s="52">
        <v>2</v>
      </c>
      <c r="E122" s="52">
        <v>4.8658248789626102</v>
      </c>
      <c r="F122" s="52">
        <v>57.291163897462901</v>
      </c>
    </row>
    <row r="123" spans="1:6" x14ac:dyDescent="0.2">
      <c r="A123" s="52">
        <v>271446</v>
      </c>
      <c r="B123" s="52" t="s">
        <v>468</v>
      </c>
      <c r="C123" s="52" t="s">
        <v>634</v>
      </c>
      <c r="D123" s="52">
        <v>1</v>
      </c>
      <c r="E123" s="52">
        <v>1.5161852778409499</v>
      </c>
      <c r="F123" s="52">
        <v>17.851858916514399</v>
      </c>
    </row>
    <row r="124" spans="1:6" x14ac:dyDescent="0.2">
      <c r="A124" s="52">
        <v>271454</v>
      </c>
      <c r="B124" s="52" t="s">
        <v>468</v>
      </c>
      <c r="C124" s="52" t="s">
        <v>635</v>
      </c>
      <c r="D124" s="52">
        <v>2</v>
      </c>
      <c r="E124" s="52">
        <v>3.0996698851572302</v>
      </c>
      <c r="F124" s="52">
        <v>36.496113163948003</v>
      </c>
    </row>
    <row r="125" spans="1:6" x14ac:dyDescent="0.2">
      <c r="A125" s="52">
        <v>271462</v>
      </c>
      <c r="B125" s="52" t="s">
        <v>468</v>
      </c>
      <c r="C125" s="52" t="s">
        <v>636</v>
      </c>
      <c r="D125" s="52">
        <v>2</v>
      </c>
      <c r="E125" s="52">
        <v>2.6612731530764302</v>
      </c>
      <c r="F125" s="52">
        <v>31.3343451894483</v>
      </c>
    </row>
    <row r="126" spans="1:6" x14ac:dyDescent="0.2">
      <c r="A126" s="52">
        <v>272027</v>
      </c>
      <c r="B126" s="52" t="s">
        <v>253</v>
      </c>
      <c r="C126" s="52" t="s">
        <v>468</v>
      </c>
      <c r="D126" s="52">
        <v>2</v>
      </c>
      <c r="E126" s="52">
        <v>2.1842645581232798</v>
      </c>
      <c r="F126" s="52">
        <v>25.7179536682257</v>
      </c>
    </row>
    <row r="127" spans="1:6" x14ac:dyDescent="0.2">
      <c r="A127" s="52">
        <v>272051</v>
      </c>
      <c r="B127" s="52" t="s">
        <v>176</v>
      </c>
      <c r="C127" s="52" t="s">
        <v>468</v>
      </c>
      <c r="D127" s="52">
        <v>6</v>
      </c>
      <c r="E127" s="52">
        <v>3.3134343194481999</v>
      </c>
      <c r="F127" s="52">
        <v>39.013016987051401</v>
      </c>
    </row>
    <row r="128" spans="1:6" x14ac:dyDescent="0.2">
      <c r="A128" s="52">
        <v>272060</v>
      </c>
      <c r="B128" s="52" t="s">
        <v>262</v>
      </c>
      <c r="C128" s="52" t="s">
        <v>468</v>
      </c>
      <c r="D128" s="52">
        <v>1</v>
      </c>
      <c r="E128" s="52">
        <v>2.83502962605959</v>
      </c>
      <c r="F128" s="52">
        <v>33.380187532637102</v>
      </c>
    </row>
    <row r="129" spans="1:6" x14ac:dyDescent="0.2">
      <c r="A129" s="52">
        <v>272078</v>
      </c>
      <c r="B129" s="52" t="s">
        <v>177</v>
      </c>
      <c r="C129" s="52" t="s">
        <v>468</v>
      </c>
      <c r="D129" s="52">
        <v>1</v>
      </c>
      <c r="E129" s="52">
        <v>0.59818272089392399</v>
      </c>
      <c r="F129" s="52">
        <v>7.04311913310588</v>
      </c>
    </row>
    <row r="130" spans="1:6" x14ac:dyDescent="0.2">
      <c r="A130" s="52">
        <v>272108</v>
      </c>
      <c r="B130" s="52" t="s">
        <v>180</v>
      </c>
      <c r="C130" s="52" t="s">
        <v>468</v>
      </c>
      <c r="D130" s="52">
        <v>7</v>
      </c>
      <c r="E130" s="52">
        <v>3.6723430597962401</v>
      </c>
      <c r="F130" s="52">
        <v>43.238877962117002</v>
      </c>
    </row>
    <row r="131" spans="1:6" x14ac:dyDescent="0.2">
      <c r="A131" s="52">
        <v>272124</v>
      </c>
      <c r="B131" s="52" t="s">
        <v>182</v>
      </c>
      <c r="C131" s="52" t="s">
        <v>468</v>
      </c>
      <c r="D131" s="52">
        <v>6</v>
      </c>
      <c r="E131" s="52">
        <v>4.7672016526299101</v>
      </c>
      <c r="F131" s="52">
        <v>56.129954942255303</v>
      </c>
    </row>
    <row r="132" spans="1:6" x14ac:dyDescent="0.2">
      <c r="A132" s="52">
        <v>272132</v>
      </c>
      <c r="B132" s="52" t="s">
        <v>183</v>
      </c>
      <c r="C132" s="52" t="s">
        <v>468</v>
      </c>
      <c r="D132" s="52">
        <v>3</v>
      </c>
      <c r="E132" s="52">
        <v>6.3257775434897203</v>
      </c>
      <c r="F132" s="52">
        <v>74.480929141088694</v>
      </c>
    </row>
    <row r="133" spans="1:6" x14ac:dyDescent="0.2">
      <c r="A133" s="52">
        <v>272141</v>
      </c>
      <c r="B133" s="52" t="s">
        <v>272</v>
      </c>
      <c r="C133" s="52" t="s">
        <v>468</v>
      </c>
      <c r="D133" s="52">
        <v>1</v>
      </c>
      <c r="E133" s="52">
        <v>1.9439368609307599</v>
      </c>
      <c r="F133" s="52">
        <v>22.888288846442801</v>
      </c>
    </row>
    <row r="134" spans="1:6" x14ac:dyDescent="0.2">
      <c r="A134" s="52">
        <v>272159</v>
      </c>
      <c r="B134" s="52" t="s">
        <v>184</v>
      </c>
      <c r="C134" s="52" t="s">
        <v>468</v>
      </c>
      <c r="D134" s="52">
        <v>3</v>
      </c>
      <c r="E134" s="52">
        <v>2.7114722390433901</v>
      </c>
      <c r="F134" s="52">
        <v>31.925398943575399</v>
      </c>
    </row>
    <row r="135" spans="1:6" x14ac:dyDescent="0.2">
      <c r="A135" s="52">
        <v>272167</v>
      </c>
      <c r="B135" s="52" t="s">
        <v>185</v>
      </c>
      <c r="C135" s="52" t="s">
        <v>468</v>
      </c>
      <c r="D135" s="52">
        <v>1</v>
      </c>
      <c r="E135" s="52">
        <v>2.08537526327863</v>
      </c>
      <c r="F135" s="52">
        <v>24.553611970861301</v>
      </c>
    </row>
    <row r="136" spans="1:6" x14ac:dyDescent="0.2">
      <c r="A136" s="52">
        <v>272175</v>
      </c>
      <c r="B136" s="52" t="s">
        <v>186</v>
      </c>
      <c r="C136" s="52" t="s">
        <v>468</v>
      </c>
      <c r="D136" s="52">
        <v>1</v>
      </c>
      <c r="E136" s="52">
        <v>1.76320197478621</v>
      </c>
      <c r="F136" s="52">
        <v>20.7602813160312</v>
      </c>
    </row>
    <row r="137" spans="1:6" x14ac:dyDescent="0.2">
      <c r="A137" s="52">
        <v>272183</v>
      </c>
      <c r="B137" s="52" t="s">
        <v>187</v>
      </c>
      <c r="C137" s="52" t="s">
        <v>468</v>
      </c>
      <c r="D137" s="52">
        <v>2</v>
      </c>
      <c r="E137" s="52">
        <v>3.46897006278836</v>
      </c>
      <c r="F137" s="52">
        <v>40.844324932830702</v>
      </c>
    </row>
    <row r="138" spans="1:6" x14ac:dyDescent="0.2">
      <c r="A138" s="52">
        <v>272191</v>
      </c>
      <c r="B138" s="52" t="s">
        <v>278</v>
      </c>
      <c r="C138" s="52" t="s">
        <v>468</v>
      </c>
      <c r="D138" s="52">
        <v>2</v>
      </c>
      <c r="E138" s="52">
        <v>2.24036921284628</v>
      </c>
      <c r="F138" s="52">
        <v>26.378540731899701</v>
      </c>
    </row>
    <row r="139" spans="1:6" x14ac:dyDescent="0.2">
      <c r="A139" s="52">
        <v>272205</v>
      </c>
      <c r="B139" s="52" t="s">
        <v>188</v>
      </c>
      <c r="C139" s="52" t="s">
        <v>468</v>
      </c>
      <c r="D139" s="52">
        <v>1</v>
      </c>
      <c r="E139" s="52">
        <v>1.50394032364796</v>
      </c>
      <c r="F139" s="52">
        <v>17.707684455854999</v>
      </c>
    </row>
    <row r="140" spans="1:6" x14ac:dyDescent="0.2">
      <c r="A140" s="52">
        <v>272213</v>
      </c>
      <c r="B140" s="52" t="s">
        <v>281</v>
      </c>
      <c r="C140" s="52" t="s">
        <v>468</v>
      </c>
      <c r="D140" s="52">
        <v>2</v>
      </c>
      <c r="E140" s="52">
        <v>6.1449595968906499</v>
      </c>
      <c r="F140" s="52">
        <v>72.351943640809296</v>
      </c>
    </row>
    <row r="141" spans="1:6" x14ac:dyDescent="0.2">
      <c r="A141" s="52">
        <v>272221</v>
      </c>
      <c r="B141" s="52" t="s">
        <v>189</v>
      </c>
      <c r="C141" s="52" t="s">
        <v>468</v>
      </c>
      <c r="D141" s="52">
        <v>1</v>
      </c>
      <c r="E141" s="52">
        <v>1.9208974432854999</v>
      </c>
      <c r="F141" s="52">
        <v>22.6170182838454</v>
      </c>
    </row>
    <row r="142" spans="1:6" x14ac:dyDescent="0.2">
      <c r="A142" s="52">
        <v>272256</v>
      </c>
      <c r="B142" s="52" t="s">
        <v>191</v>
      </c>
      <c r="C142" s="52" t="s">
        <v>468</v>
      </c>
      <c r="D142" s="52">
        <v>1</v>
      </c>
      <c r="E142" s="52">
        <v>3.6706676944536198</v>
      </c>
      <c r="F142" s="52">
        <v>43.219151886308801</v>
      </c>
    </row>
    <row r="143" spans="1:6" x14ac:dyDescent="0.2">
      <c r="A143" s="52">
        <v>272272</v>
      </c>
      <c r="B143" s="52" t="s">
        <v>193</v>
      </c>
      <c r="C143" s="52" t="s">
        <v>468</v>
      </c>
      <c r="D143" s="52">
        <v>6</v>
      </c>
      <c r="E143" s="52">
        <v>2.55837355665092</v>
      </c>
      <c r="F143" s="52">
        <v>30.1227854250834</v>
      </c>
    </row>
    <row r="144" spans="1:6" x14ac:dyDescent="0.2">
      <c r="A144" s="52">
        <v>272329</v>
      </c>
      <c r="B144" s="52" t="s">
        <v>198</v>
      </c>
      <c r="C144" s="52" t="s">
        <v>468</v>
      </c>
      <c r="D144" s="52">
        <v>1</v>
      </c>
      <c r="E144" s="52">
        <v>4.0083373416706696</v>
      </c>
      <c r="F144" s="52">
        <v>47.194939668057899</v>
      </c>
    </row>
    <row r="145" spans="1:6" x14ac:dyDescent="0.2">
      <c r="A145" s="52">
        <v>273414</v>
      </c>
      <c r="B145" s="52" t="s">
        <v>649</v>
      </c>
      <c r="C145" s="52" t="s">
        <v>468</v>
      </c>
      <c r="D145" s="52">
        <v>1</v>
      </c>
      <c r="E145" s="52">
        <v>12.3152709359606</v>
      </c>
      <c r="F145" s="52">
        <v>145.00238360082599</v>
      </c>
    </row>
    <row r="178" spans="1:6" x14ac:dyDescent="0.2">
      <c r="B178">
        <v>271004</v>
      </c>
      <c r="C178" t="s">
        <v>249</v>
      </c>
      <c r="D178">
        <v>33</v>
      </c>
      <c r="E178">
        <v>2.4934716378935202</v>
      </c>
      <c r="F178">
        <v>29.358617671971999</v>
      </c>
    </row>
    <row r="179" spans="1:6" x14ac:dyDescent="0.2">
      <c r="B179">
        <v>271403</v>
      </c>
      <c r="C179" t="s">
        <v>251</v>
      </c>
      <c r="D179">
        <v>13</v>
      </c>
      <c r="E179">
        <v>3.28433775118868</v>
      </c>
      <c r="F179">
        <v>38.670428360769897</v>
      </c>
    </row>
    <row r="180" spans="1:6" x14ac:dyDescent="0.2">
      <c r="B180" s="52"/>
      <c r="C180" t="s">
        <v>399</v>
      </c>
      <c r="D180">
        <v>141</v>
      </c>
    </row>
    <row r="181" spans="1:6" x14ac:dyDescent="0.2">
      <c r="A181">
        <v>1</v>
      </c>
      <c r="B181" s="52">
        <v>2</v>
      </c>
      <c r="C181">
        <v>3</v>
      </c>
      <c r="D181">
        <v>4</v>
      </c>
      <c r="E181">
        <v>5</v>
      </c>
      <c r="F181">
        <v>6</v>
      </c>
    </row>
    <row r="183" spans="1:6" x14ac:dyDescent="0.2">
      <c r="A183">
        <v>270000</v>
      </c>
      <c r="B183" t="s">
        <v>313</v>
      </c>
      <c r="C183" t="s">
        <v>409</v>
      </c>
      <c r="D183">
        <v>95</v>
      </c>
      <c r="E183">
        <v>2.24170169227241</v>
      </c>
      <c r="F183">
        <v>26.394229602562199</v>
      </c>
    </row>
  </sheetData>
  <phoneticPr fontId="17"/>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""&amp;市町村別自殺者集計表!Q7&amp;市町村別自殺者集計表!R7&amp;"年8月暫定値"</f>
        <v>令和5年8月暫定値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令和5年8月暫定値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令和5年8月暫定値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361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18</v>
      </c>
      <c r="E8" s="52">
        <v>1.27276301294117</v>
      </c>
      <c r="F8" s="52">
        <v>14.985758055597699</v>
      </c>
      <c r="G8" s="52">
        <v>0</v>
      </c>
      <c r="H8" s="52">
        <v>2</v>
      </c>
      <c r="I8" s="52">
        <v>4</v>
      </c>
      <c r="J8" s="52">
        <v>5</v>
      </c>
      <c r="K8" s="52">
        <v>1</v>
      </c>
      <c r="L8" s="52">
        <v>2</v>
      </c>
      <c r="M8" s="52">
        <v>1</v>
      </c>
      <c r="N8" s="52">
        <v>3</v>
      </c>
      <c r="O8" s="52">
        <v>0</v>
      </c>
      <c r="P8" s="52">
        <v>10</v>
      </c>
      <c r="Q8" s="52">
        <v>8</v>
      </c>
      <c r="R8" s="52">
        <v>0</v>
      </c>
      <c r="S8" s="52">
        <v>4</v>
      </c>
      <c r="T8" s="52">
        <v>13</v>
      </c>
      <c r="U8" s="52">
        <v>0</v>
      </c>
      <c r="V8" s="52">
        <v>13</v>
      </c>
      <c r="W8" s="52">
        <v>1</v>
      </c>
      <c r="X8" s="52">
        <v>3</v>
      </c>
      <c r="Y8" s="52">
        <v>6</v>
      </c>
      <c r="Z8" s="52">
        <v>3</v>
      </c>
      <c r="AA8" s="52">
        <v>1</v>
      </c>
      <c r="AB8" s="52">
        <v>13</v>
      </c>
      <c r="AC8" s="52">
        <v>3</v>
      </c>
      <c r="AD8" s="52">
        <v>0</v>
      </c>
      <c r="AE8" s="52">
        <v>2</v>
      </c>
      <c r="AF8" s="52">
        <v>0</v>
      </c>
      <c r="AG8" s="52">
        <v>0</v>
      </c>
      <c r="AH8" s="52">
        <v>0</v>
      </c>
      <c r="AI8" s="52">
        <v>7</v>
      </c>
      <c r="AJ8" s="52">
        <v>0</v>
      </c>
      <c r="AK8" s="52">
        <v>0</v>
      </c>
      <c r="AL8" s="52">
        <v>9</v>
      </c>
      <c r="AM8" s="52">
        <v>0</v>
      </c>
      <c r="AN8" s="52">
        <v>2</v>
      </c>
      <c r="AO8" s="52">
        <v>0</v>
      </c>
      <c r="AP8" s="52">
        <v>3</v>
      </c>
      <c r="AQ8" s="52">
        <v>0</v>
      </c>
      <c r="AR8" s="52">
        <v>2</v>
      </c>
      <c r="AS8" s="52">
        <v>0</v>
      </c>
      <c r="AT8" s="52">
        <v>2</v>
      </c>
      <c r="AU8" s="52">
        <v>1</v>
      </c>
      <c r="AV8" s="52">
        <v>0</v>
      </c>
      <c r="AW8" s="52">
        <v>0</v>
      </c>
      <c r="AX8" s="52">
        <v>5</v>
      </c>
      <c r="AY8" s="52">
        <v>1</v>
      </c>
      <c r="AZ8" s="52">
        <v>2</v>
      </c>
      <c r="BA8" s="52">
        <v>1</v>
      </c>
      <c r="BB8" s="52">
        <v>1</v>
      </c>
      <c r="BC8" s="52">
        <v>1</v>
      </c>
      <c r="BD8" s="52">
        <v>5</v>
      </c>
      <c r="BE8" s="52">
        <v>4</v>
      </c>
      <c r="BF8" s="52">
        <v>2</v>
      </c>
      <c r="BG8" s="52">
        <v>4</v>
      </c>
      <c r="BH8" s="52">
        <v>1</v>
      </c>
      <c r="BI8" s="52">
        <v>1</v>
      </c>
      <c r="BJ8" s="52">
        <v>0</v>
      </c>
      <c r="BK8" s="52">
        <v>4</v>
      </c>
      <c r="BL8" s="52">
        <v>16</v>
      </c>
      <c r="BM8" s="52">
        <v>3</v>
      </c>
      <c r="BN8" s="52">
        <v>2</v>
      </c>
      <c r="BO8" s="52">
        <v>2</v>
      </c>
      <c r="BP8" s="52">
        <v>0</v>
      </c>
      <c r="BQ8" s="52">
        <v>2</v>
      </c>
      <c r="BR8" s="52">
        <v>1</v>
      </c>
      <c r="BS8" s="52">
        <v>6</v>
      </c>
      <c r="BT8" s="52">
        <v>10</v>
      </c>
      <c r="BU8" s="52">
        <v>2</v>
      </c>
      <c r="BV8" s="52">
        <v>0</v>
      </c>
    </row>
    <row r="9" spans="1:74" s="52" customFormat="1" x14ac:dyDescent="0.2">
      <c r="A9" s="52">
        <v>271021</v>
      </c>
      <c r="B9" s="52" t="s">
        <v>468</v>
      </c>
      <c r="C9" s="52" t="s">
        <v>612</v>
      </c>
      <c r="D9" s="52">
        <v>2</v>
      </c>
      <c r="E9" s="52">
        <v>3.64451409515826</v>
      </c>
      <c r="F9" s="52">
        <v>42.911214346218301</v>
      </c>
      <c r="G9" s="52">
        <v>0</v>
      </c>
      <c r="H9" s="52">
        <v>0</v>
      </c>
      <c r="I9" s="52">
        <v>0</v>
      </c>
      <c r="J9" s="52">
        <v>1</v>
      </c>
      <c r="K9" s="52">
        <v>1</v>
      </c>
      <c r="L9" s="52">
        <v>0</v>
      </c>
      <c r="M9" s="52">
        <v>0</v>
      </c>
      <c r="N9" s="52">
        <v>0</v>
      </c>
      <c r="O9" s="52">
        <v>0</v>
      </c>
      <c r="P9" s="52">
        <v>0</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1</v>
      </c>
      <c r="AQ9" s="52">
        <v>0</v>
      </c>
      <c r="AR9" s="52">
        <v>1</v>
      </c>
      <c r="AS9" s="52">
        <v>0</v>
      </c>
      <c r="AT9" s="52">
        <v>0</v>
      </c>
      <c r="AU9" s="52">
        <v>0</v>
      </c>
      <c r="AV9" s="52">
        <v>0</v>
      </c>
      <c r="AW9" s="52">
        <v>0</v>
      </c>
      <c r="AX9" s="52">
        <v>0</v>
      </c>
      <c r="AY9" s="52">
        <v>0</v>
      </c>
      <c r="AZ9" s="52">
        <v>0</v>
      </c>
      <c r="BA9" s="52">
        <v>0</v>
      </c>
      <c r="BB9" s="52">
        <v>0</v>
      </c>
      <c r="BC9" s="52">
        <v>0</v>
      </c>
      <c r="BD9" s="52">
        <v>1</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468</v>
      </c>
      <c r="C10" s="52" t="s">
        <v>613</v>
      </c>
      <c r="D10" s="52">
        <v>1</v>
      </c>
      <c r="E10" s="52">
        <v>2.40211386019697</v>
      </c>
      <c r="F10" s="52">
        <v>28.282953515222399</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1</v>
      </c>
      <c r="BB10" s="52">
        <v>0</v>
      </c>
      <c r="BC10" s="52">
        <v>0</v>
      </c>
      <c r="BD10" s="52">
        <v>0</v>
      </c>
      <c r="BE10" s="52">
        <v>0</v>
      </c>
      <c r="BF10" s="52">
        <v>0</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271098</v>
      </c>
      <c r="B11" s="52" t="s">
        <v>468</v>
      </c>
      <c r="C11" s="52" t="s">
        <v>644</v>
      </c>
      <c r="D11" s="52">
        <v>1</v>
      </c>
      <c r="E11" s="52">
        <v>2.2727789267937899</v>
      </c>
      <c r="F11" s="52">
        <v>26.760138976765599</v>
      </c>
      <c r="G11" s="52">
        <v>0</v>
      </c>
      <c r="H11" s="52">
        <v>0</v>
      </c>
      <c r="I11" s="52">
        <v>0</v>
      </c>
      <c r="J11" s="52">
        <v>0</v>
      </c>
      <c r="K11" s="52">
        <v>0</v>
      </c>
      <c r="L11" s="52">
        <v>1</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1</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468</v>
      </c>
      <c r="C12" s="52" t="s">
        <v>618</v>
      </c>
      <c r="D12" s="52">
        <v>1</v>
      </c>
      <c r="E12" s="52">
        <v>2.7735404243516899</v>
      </c>
      <c r="F12" s="52">
        <v>32.656201770592403</v>
      </c>
      <c r="G12" s="52">
        <v>0</v>
      </c>
      <c r="H12" s="52">
        <v>0</v>
      </c>
      <c r="I12" s="52">
        <v>1</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1</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468</v>
      </c>
      <c r="C13" s="52" t="s">
        <v>619</v>
      </c>
      <c r="D13" s="52">
        <v>1</v>
      </c>
      <c r="E13" s="52">
        <v>2.0255215718047399</v>
      </c>
      <c r="F13" s="52">
        <v>23.848883022862299</v>
      </c>
      <c r="G13" s="52">
        <v>0</v>
      </c>
      <c r="H13" s="52">
        <v>0</v>
      </c>
      <c r="I13" s="52">
        <v>1</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1</v>
      </c>
      <c r="AQ13" s="52">
        <v>0</v>
      </c>
      <c r="AR13" s="52">
        <v>0</v>
      </c>
      <c r="AS13" s="52">
        <v>0</v>
      </c>
      <c r="AT13" s="52">
        <v>0</v>
      </c>
      <c r="AU13" s="52">
        <v>0</v>
      </c>
      <c r="AV13" s="52">
        <v>0</v>
      </c>
      <c r="AW13" s="52">
        <v>0</v>
      </c>
      <c r="AX13" s="52">
        <v>0</v>
      </c>
      <c r="AY13" s="52">
        <v>0</v>
      </c>
      <c r="AZ13" s="52">
        <v>0</v>
      </c>
      <c r="BA13" s="52">
        <v>0</v>
      </c>
      <c r="BB13" s="52">
        <v>0</v>
      </c>
      <c r="BC13" s="52">
        <v>0</v>
      </c>
      <c r="BD13" s="52">
        <v>0</v>
      </c>
      <c r="BE13" s="52">
        <v>0</v>
      </c>
      <c r="BF13" s="52">
        <v>0</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271152</v>
      </c>
      <c r="B14" s="52" t="s">
        <v>468</v>
      </c>
      <c r="C14" s="52" t="s">
        <v>621</v>
      </c>
      <c r="D14" s="52">
        <v>1</v>
      </c>
      <c r="E14" s="52">
        <v>2.2273203109339201</v>
      </c>
      <c r="F14" s="52">
        <v>26.2249004351896</v>
      </c>
      <c r="G14" s="52">
        <v>0</v>
      </c>
      <c r="H14" s="52">
        <v>1</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1</v>
      </c>
      <c r="AQ14" s="52">
        <v>0</v>
      </c>
      <c r="AR14" s="52">
        <v>0</v>
      </c>
      <c r="AS14" s="52">
        <v>0</v>
      </c>
      <c r="AT14" s="52">
        <v>0</v>
      </c>
      <c r="AU14" s="52">
        <v>0</v>
      </c>
      <c r="AV14" s="52">
        <v>0</v>
      </c>
      <c r="AW14" s="52">
        <v>0</v>
      </c>
      <c r="AX14" s="52">
        <v>0</v>
      </c>
      <c r="AY14" s="52">
        <v>0</v>
      </c>
      <c r="AZ14" s="52">
        <v>0</v>
      </c>
      <c r="BA14" s="52">
        <v>0</v>
      </c>
      <c r="BB14" s="52">
        <v>0</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271179</v>
      </c>
      <c r="B15" s="52" t="s">
        <v>468</v>
      </c>
      <c r="C15" s="52" t="s">
        <v>623</v>
      </c>
      <c r="D15" s="52">
        <v>1</v>
      </c>
      <c r="E15" s="52">
        <v>2.1450481563311099</v>
      </c>
      <c r="F15" s="52">
        <v>25.256212163253402</v>
      </c>
      <c r="G15" s="52">
        <v>0</v>
      </c>
      <c r="H15" s="52">
        <v>0</v>
      </c>
      <c r="I15" s="52">
        <v>0</v>
      </c>
      <c r="J15" s="52">
        <v>1</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1</v>
      </c>
      <c r="AV15" s="52">
        <v>0</v>
      </c>
      <c r="AW15" s="52">
        <v>0</v>
      </c>
      <c r="AX15" s="52">
        <v>0</v>
      </c>
      <c r="AY15" s="52">
        <v>0</v>
      </c>
      <c r="AZ15" s="52">
        <v>0</v>
      </c>
      <c r="BA15" s="52">
        <v>0</v>
      </c>
      <c r="BB15" s="52">
        <v>0</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271187</v>
      </c>
      <c r="B16" s="52" t="s">
        <v>468</v>
      </c>
      <c r="C16" s="52" t="s">
        <v>624</v>
      </c>
      <c r="D16" s="52">
        <v>2</v>
      </c>
      <c r="E16" s="52">
        <v>2.2482014388489202</v>
      </c>
      <c r="F16" s="52">
        <v>26.470758876769601</v>
      </c>
      <c r="G16" s="52">
        <v>0</v>
      </c>
      <c r="H16" s="52">
        <v>0</v>
      </c>
      <c r="I16" s="52">
        <v>0</v>
      </c>
      <c r="J16" s="52">
        <v>1</v>
      </c>
      <c r="K16" s="52">
        <v>0</v>
      </c>
      <c r="L16" s="52">
        <v>0</v>
      </c>
      <c r="M16" s="52">
        <v>0</v>
      </c>
      <c r="N16" s="52">
        <v>1</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1</v>
      </c>
      <c r="AU16" s="52">
        <v>0</v>
      </c>
      <c r="AV16" s="52">
        <v>0</v>
      </c>
      <c r="AW16" s="52">
        <v>0</v>
      </c>
      <c r="AX16" s="52">
        <v>1</v>
      </c>
      <c r="AY16" s="52">
        <v>0</v>
      </c>
      <c r="AZ16" s="52">
        <v>0</v>
      </c>
      <c r="BA16" s="52">
        <v>0</v>
      </c>
      <c r="BB16" s="52">
        <v>0</v>
      </c>
      <c r="BC16" s="52">
        <v>0</v>
      </c>
      <c r="BD16" s="52">
        <v>2</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271195</v>
      </c>
      <c r="B17" s="52" t="s">
        <v>468</v>
      </c>
      <c r="C17" s="52" t="s">
        <v>640</v>
      </c>
      <c r="D17" s="52">
        <v>1</v>
      </c>
      <c r="E17" s="52">
        <v>1.6706204684419801</v>
      </c>
      <c r="F17" s="52">
        <v>19.670208741332999</v>
      </c>
      <c r="G17" s="52">
        <v>0</v>
      </c>
      <c r="H17" s="52">
        <v>0</v>
      </c>
      <c r="I17" s="52">
        <v>0</v>
      </c>
      <c r="J17" s="52">
        <v>1</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1</v>
      </c>
      <c r="AY17" s="52">
        <v>0</v>
      </c>
      <c r="AZ17" s="52">
        <v>0</v>
      </c>
      <c r="BA17" s="52">
        <v>0</v>
      </c>
      <c r="BB17" s="52">
        <v>0</v>
      </c>
      <c r="BC17" s="52">
        <v>0</v>
      </c>
      <c r="BD17" s="52">
        <v>1</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271209</v>
      </c>
      <c r="B18" s="52" t="s">
        <v>468</v>
      </c>
      <c r="C18" s="52" t="s">
        <v>625</v>
      </c>
      <c r="D18" s="52">
        <v>3</v>
      </c>
      <c r="E18" s="52">
        <v>3.72056106060794</v>
      </c>
      <c r="F18" s="52">
        <v>43.806606036190303</v>
      </c>
      <c r="G18" s="52">
        <v>0</v>
      </c>
      <c r="H18" s="52">
        <v>0</v>
      </c>
      <c r="I18" s="52">
        <v>1</v>
      </c>
      <c r="J18" s="52">
        <v>0</v>
      </c>
      <c r="K18" s="52">
        <v>0</v>
      </c>
      <c r="L18" s="52">
        <v>0</v>
      </c>
      <c r="M18" s="52">
        <v>0</v>
      </c>
      <c r="N18" s="52">
        <v>2</v>
      </c>
      <c r="O18" s="52">
        <v>0</v>
      </c>
      <c r="P18" s="52">
        <v>1</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3</v>
      </c>
      <c r="AY18" s="52">
        <v>0</v>
      </c>
      <c r="AZ18" s="52">
        <v>0</v>
      </c>
      <c r="BA18" s="52">
        <v>0</v>
      </c>
      <c r="BB18" s="52">
        <v>0</v>
      </c>
      <c r="BC18" s="52">
        <v>0</v>
      </c>
      <c r="BD18" s="52">
        <v>0</v>
      </c>
      <c r="BE18" s="52">
        <v>2</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271217</v>
      </c>
      <c r="B19" s="52" t="s">
        <v>468</v>
      </c>
      <c r="C19" s="52" t="s">
        <v>626</v>
      </c>
      <c r="D19" s="52">
        <v>1</v>
      </c>
      <c r="E19" s="52">
        <v>1.4517580790337099</v>
      </c>
      <c r="F19" s="52">
        <v>17.093280607977601</v>
      </c>
      <c r="G19" s="52">
        <v>0</v>
      </c>
      <c r="H19" s="52">
        <v>0</v>
      </c>
      <c r="I19" s="52">
        <v>0</v>
      </c>
      <c r="J19" s="52">
        <v>0</v>
      </c>
      <c r="K19" s="52">
        <v>0</v>
      </c>
      <c r="L19" s="52">
        <v>1</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1</v>
      </c>
      <c r="BA19" s="52">
        <v>0</v>
      </c>
      <c r="BB19" s="52">
        <v>0</v>
      </c>
      <c r="BC19" s="52">
        <v>0</v>
      </c>
      <c r="BD19" s="52">
        <v>0</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271233</v>
      </c>
      <c r="B20" s="52" t="s">
        <v>468</v>
      </c>
      <c r="C20" s="52" t="s">
        <v>628</v>
      </c>
      <c r="D20" s="52">
        <v>1</v>
      </c>
      <c r="E20" s="52">
        <v>1.0981287885443201</v>
      </c>
      <c r="F20" s="52">
        <v>12.929580897376701</v>
      </c>
      <c r="G20" s="52">
        <v>0</v>
      </c>
      <c r="H20" s="52">
        <v>1</v>
      </c>
      <c r="I20" s="52">
        <v>0</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1</v>
      </c>
      <c r="AU20" s="52">
        <v>0</v>
      </c>
      <c r="AV20" s="52">
        <v>0</v>
      </c>
      <c r="AW20" s="52">
        <v>0</v>
      </c>
      <c r="AX20" s="52">
        <v>0</v>
      </c>
      <c r="AY20" s="52">
        <v>0</v>
      </c>
      <c r="AZ20" s="52">
        <v>0</v>
      </c>
      <c r="BA20" s="52">
        <v>0</v>
      </c>
      <c r="BB20" s="52">
        <v>0</v>
      </c>
      <c r="BC20" s="52">
        <v>0</v>
      </c>
      <c r="BD20" s="52">
        <v>0</v>
      </c>
      <c r="BE20" s="52">
        <v>0</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271241</v>
      </c>
      <c r="B21" s="52" t="s">
        <v>468</v>
      </c>
      <c r="C21" s="52" t="s">
        <v>645</v>
      </c>
      <c r="D21" s="52">
        <v>1</v>
      </c>
      <c r="E21" s="52">
        <v>1.6994663675605901</v>
      </c>
      <c r="F21" s="52">
        <v>20.009845940632701</v>
      </c>
      <c r="G21" s="52">
        <v>0</v>
      </c>
      <c r="H21" s="52">
        <v>0</v>
      </c>
      <c r="I21" s="52">
        <v>0</v>
      </c>
      <c r="J21" s="52">
        <v>0</v>
      </c>
      <c r="K21" s="52">
        <v>0</v>
      </c>
      <c r="L21" s="52">
        <v>0</v>
      </c>
      <c r="M21" s="52">
        <v>1</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1</v>
      </c>
      <c r="AS21" s="52">
        <v>0</v>
      </c>
      <c r="AT21" s="52">
        <v>0</v>
      </c>
      <c r="AU21" s="52">
        <v>0</v>
      </c>
      <c r="AV21" s="52">
        <v>0</v>
      </c>
      <c r="AW21" s="52">
        <v>0</v>
      </c>
      <c r="AX21" s="52">
        <v>0</v>
      </c>
      <c r="AY21" s="52">
        <v>0</v>
      </c>
      <c r="AZ21" s="52">
        <v>0</v>
      </c>
      <c r="BA21" s="52">
        <v>0</v>
      </c>
      <c r="BB21" s="52">
        <v>0</v>
      </c>
      <c r="BC21" s="52">
        <v>1</v>
      </c>
      <c r="BD21" s="52">
        <v>0</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271250</v>
      </c>
      <c r="B22" s="52" t="s">
        <v>468</v>
      </c>
      <c r="C22" s="52" t="s">
        <v>629</v>
      </c>
      <c r="D22" s="52">
        <v>1</v>
      </c>
      <c r="E22" s="52">
        <v>1.64041994750656</v>
      </c>
      <c r="F22" s="52">
        <v>19.314621962577299</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1</v>
      </c>
      <c r="AZ22" s="52">
        <v>0</v>
      </c>
      <c r="BA22" s="52">
        <v>0</v>
      </c>
      <c r="BB22" s="52">
        <v>0</v>
      </c>
      <c r="BC22" s="52">
        <v>0</v>
      </c>
      <c r="BD22" s="52">
        <v>0</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271403</v>
      </c>
      <c r="B23" s="52" t="s">
        <v>173</v>
      </c>
      <c r="C23" s="52" t="s">
        <v>468</v>
      </c>
      <c r="D23" s="52">
        <v>4</v>
      </c>
      <c r="E23" s="52">
        <v>0.93449646993958502</v>
      </c>
      <c r="F23" s="52">
        <v>11.0029423073532</v>
      </c>
      <c r="G23" s="52">
        <v>0</v>
      </c>
      <c r="H23" s="52">
        <v>0</v>
      </c>
      <c r="I23" s="52">
        <v>0</v>
      </c>
      <c r="J23" s="52">
        <v>0</v>
      </c>
      <c r="K23" s="52">
        <v>1</v>
      </c>
      <c r="L23" s="52">
        <v>1</v>
      </c>
      <c r="M23" s="52">
        <v>1</v>
      </c>
      <c r="N23" s="52">
        <v>1</v>
      </c>
      <c r="O23" s="52">
        <v>0</v>
      </c>
      <c r="P23" s="52">
        <v>2</v>
      </c>
      <c r="Q23" s="52">
        <v>2</v>
      </c>
      <c r="R23" s="52">
        <v>0</v>
      </c>
      <c r="S23" s="52">
        <v>0</v>
      </c>
      <c r="T23" s="52">
        <v>4</v>
      </c>
      <c r="U23" s="52">
        <v>0</v>
      </c>
      <c r="V23" s="52">
        <v>4</v>
      </c>
      <c r="W23" s="52">
        <v>0</v>
      </c>
      <c r="X23" s="52">
        <v>0</v>
      </c>
      <c r="Y23" s="52">
        <v>3</v>
      </c>
      <c r="Z23" s="52">
        <v>1</v>
      </c>
      <c r="AA23" s="52">
        <v>0</v>
      </c>
      <c r="AB23" s="52">
        <v>3</v>
      </c>
      <c r="AC23" s="52">
        <v>0</v>
      </c>
      <c r="AD23" s="52">
        <v>0</v>
      </c>
      <c r="AE23" s="52">
        <v>0</v>
      </c>
      <c r="AF23" s="52">
        <v>0</v>
      </c>
      <c r="AG23" s="52">
        <v>1</v>
      </c>
      <c r="AH23" s="52">
        <v>0</v>
      </c>
      <c r="AI23" s="52">
        <v>3</v>
      </c>
      <c r="AJ23" s="52">
        <v>0</v>
      </c>
      <c r="AK23" s="52">
        <v>0</v>
      </c>
      <c r="AL23" s="52">
        <v>1</v>
      </c>
      <c r="AM23" s="52">
        <v>0</v>
      </c>
      <c r="AN23" s="52">
        <v>0</v>
      </c>
      <c r="AO23" s="52">
        <v>0</v>
      </c>
      <c r="AP23" s="52">
        <v>1</v>
      </c>
      <c r="AQ23" s="52">
        <v>0</v>
      </c>
      <c r="AR23" s="52">
        <v>0</v>
      </c>
      <c r="AS23" s="52">
        <v>0</v>
      </c>
      <c r="AT23" s="52">
        <v>0</v>
      </c>
      <c r="AU23" s="52">
        <v>0</v>
      </c>
      <c r="AV23" s="52">
        <v>0</v>
      </c>
      <c r="AW23" s="52">
        <v>0</v>
      </c>
      <c r="AX23" s="52">
        <v>0</v>
      </c>
      <c r="AY23" s="52">
        <v>0</v>
      </c>
      <c r="AZ23" s="52">
        <v>0</v>
      </c>
      <c r="BA23" s="52">
        <v>0</v>
      </c>
      <c r="BB23" s="52">
        <v>3</v>
      </c>
      <c r="BC23" s="52">
        <v>1</v>
      </c>
      <c r="BD23" s="52">
        <v>0</v>
      </c>
      <c r="BE23" s="52">
        <v>1</v>
      </c>
      <c r="BF23" s="52">
        <v>1</v>
      </c>
      <c r="BG23" s="52">
        <v>0</v>
      </c>
      <c r="BH23" s="52">
        <v>0</v>
      </c>
      <c r="BI23" s="52">
        <v>1</v>
      </c>
      <c r="BJ23" s="52">
        <v>0</v>
      </c>
      <c r="BK23" s="52">
        <v>1</v>
      </c>
      <c r="BL23" s="52">
        <v>6</v>
      </c>
      <c r="BM23" s="52">
        <v>0</v>
      </c>
      <c r="BN23" s="52">
        <v>0</v>
      </c>
      <c r="BO23" s="52">
        <v>0</v>
      </c>
      <c r="BP23" s="52">
        <v>0</v>
      </c>
      <c r="BQ23" s="52">
        <v>0</v>
      </c>
      <c r="BR23" s="52">
        <v>0</v>
      </c>
      <c r="BS23" s="52">
        <v>1</v>
      </c>
      <c r="BT23" s="52">
        <v>3</v>
      </c>
      <c r="BU23" s="52">
        <v>0</v>
      </c>
      <c r="BV23" s="52">
        <v>0</v>
      </c>
    </row>
    <row r="24" spans="1:74" s="52" customFormat="1" x14ac:dyDescent="0.2">
      <c r="A24" s="52">
        <v>271411</v>
      </c>
      <c r="B24" s="52" t="s">
        <v>468</v>
      </c>
      <c r="C24" s="52" t="s">
        <v>632</v>
      </c>
      <c r="D24" s="52">
        <v>2</v>
      </c>
      <c r="E24" s="52">
        <v>2.67665952890792</v>
      </c>
      <c r="F24" s="52">
        <v>31.515507356496499</v>
      </c>
      <c r="G24" s="52">
        <v>0</v>
      </c>
      <c r="H24" s="52">
        <v>0</v>
      </c>
      <c r="I24" s="52">
        <v>0</v>
      </c>
      <c r="J24" s="52">
        <v>0</v>
      </c>
      <c r="K24" s="52">
        <v>0</v>
      </c>
      <c r="L24" s="52">
        <v>0</v>
      </c>
      <c r="M24" s="52">
        <v>1</v>
      </c>
      <c r="N24" s="52">
        <v>1</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0</v>
      </c>
      <c r="BB24" s="52">
        <v>2</v>
      </c>
      <c r="BC24" s="52">
        <v>1</v>
      </c>
      <c r="BD24" s="52">
        <v>0</v>
      </c>
      <c r="BE24" s="52">
        <v>0</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271420</v>
      </c>
      <c r="B25" s="52" t="s">
        <v>468</v>
      </c>
      <c r="C25" s="52" t="s">
        <v>642</v>
      </c>
      <c r="D25" s="52">
        <v>1</v>
      </c>
      <c r="E25" s="52">
        <v>1.6149870801033599</v>
      </c>
      <c r="F25" s="52">
        <v>19.015170459281499</v>
      </c>
      <c r="G25" s="52">
        <v>0</v>
      </c>
      <c r="H25" s="52">
        <v>0</v>
      </c>
      <c r="I25" s="52">
        <v>0</v>
      </c>
      <c r="J25" s="52">
        <v>0</v>
      </c>
      <c r="K25" s="52">
        <v>1</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1</v>
      </c>
      <c r="AQ25" s="52">
        <v>0</v>
      </c>
      <c r="AR25" s="52">
        <v>0</v>
      </c>
      <c r="AS25" s="52">
        <v>0</v>
      </c>
      <c r="AT25" s="52">
        <v>0</v>
      </c>
      <c r="AU25" s="52">
        <v>0</v>
      </c>
      <c r="AV25" s="52">
        <v>0</v>
      </c>
      <c r="AW25" s="52">
        <v>0</v>
      </c>
      <c r="AX25" s="52">
        <v>0</v>
      </c>
      <c r="AY25" s="52">
        <v>0</v>
      </c>
      <c r="AZ25" s="52">
        <v>0</v>
      </c>
      <c r="BA25" s="52">
        <v>0</v>
      </c>
      <c r="BB25" s="52">
        <v>0</v>
      </c>
      <c r="BC25" s="52">
        <v>0</v>
      </c>
      <c r="BD25" s="52">
        <v>0</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271446</v>
      </c>
      <c r="B26" s="52" t="s">
        <v>468</v>
      </c>
      <c r="C26" s="52" t="s">
        <v>634</v>
      </c>
      <c r="D26" s="52">
        <v>1</v>
      </c>
      <c r="E26" s="52">
        <v>1.41809776365983</v>
      </c>
      <c r="F26" s="52">
        <v>16.6969575398657</v>
      </c>
      <c r="G26" s="52">
        <v>0</v>
      </c>
      <c r="H26" s="52">
        <v>0</v>
      </c>
      <c r="I26" s="52">
        <v>0</v>
      </c>
      <c r="J26" s="52">
        <v>0</v>
      </c>
      <c r="K26" s="52">
        <v>0</v>
      </c>
      <c r="L26" s="52">
        <v>1</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0</v>
      </c>
      <c r="BB26" s="52">
        <v>1</v>
      </c>
      <c r="BC26" s="52">
        <v>0</v>
      </c>
      <c r="BD26" s="52">
        <v>0</v>
      </c>
      <c r="BE26" s="52">
        <v>1</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272035</v>
      </c>
      <c r="B27" s="52" t="s">
        <v>174</v>
      </c>
      <c r="C27" s="52" t="s">
        <v>468</v>
      </c>
      <c r="D27" s="52">
        <v>1</v>
      </c>
      <c r="E27" s="52">
        <v>0.46714564666971897</v>
      </c>
      <c r="F27" s="52">
        <v>5.5002632591757203</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1</v>
      </c>
      <c r="AT27" s="52">
        <v>0</v>
      </c>
      <c r="AU27" s="52">
        <v>0</v>
      </c>
      <c r="AV27" s="52">
        <v>0</v>
      </c>
      <c r="AW27" s="52">
        <v>0</v>
      </c>
      <c r="AX27" s="52">
        <v>0</v>
      </c>
      <c r="AY27" s="52">
        <v>0</v>
      </c>
      <c r="AZ27" s="52">
        <v>0</v>
      </c>
      <c r="BA27" s="52">
        <v>0</v>
      </c>
      <c r="BB27" s="52">
        <v>0</v>
      </c>
      <c r="BC27" s="52">
        <v>0</v>
      </c>
      <c r="BD27" s="52">
        <v>0</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272060</v>
      </c>
      <c r="B28" s="52" t="s">
        <v>262</v>
      </c>
      <c r="C28" s="52" t="s">
        <v>468</v>
      </c>
      <c r="D28" s="52">
        <v>1</v>
      </c>
      <c r="E28" s="52">
        <v>2.6092628832354898</v>
      </c>
      <c r="F28" s="52">
        <v>30.721966205837202</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1</v>
      </c>
      <c r="AW28" s="52">
        <v>0</v>
      </c>
      <c r="AX28" s="52">
        <v>0</v>
      </c>
      <c r="AY28" s="52">
        <v>0</v>
      </c>
      <c r="AZ28" s="52">
        <v>0</v>
      </c>
      <c r="BA28" s="52">
        <v>0</v>
      </c>
      <c r="BB28" s="52">
        <v>0</v>
      </c>
      <c r="BC28" s="52">
        <v>0</v>
      </c>
      <c r="BD28" s="52">
        <v>0</v>
      </c>
      <c r="BE28" s="52">
        <v>1</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272108</v>
      </c>
      <c r="B29" s="52" t="s">
        <v>180</v>
      </c>
      <c r="C29" s="52" t="s">
        <v>468</v>
      </c>
      <c r="D29" s="52">
        <v>3</v>
      </c>
      <c r="E29" s="52">
        <v>1.4527352583689701</v>
      </c>
      <c r="F29" s="52">
        <v>17.104786106602301</v>
      </c>
      <c r="G29" s="52">
        <v>1</v>
      </c>
      <c r="H29" s="52">
        <v>0</v>
      </c>
      <c r="I29" s="52">
        <v>1</v>
      </c>
      <c r="J29" s="52">
        <v>1</v>
      </c>
      <c r="K29" s="52">
        <v>0</v>
      </c>
      <c r="L29" s="52">
        <v>0</v>
      </c>
      <c r="M29" s="52">
        <v>0</v>
      </c>
      <c r="N29" s="52">
        <v>0</v>
      </c>
      <c r="O29" s="52">
        <v>0</v>
      </c>
      <c r="P29" s="52">
        <v>3</v>
      </c>
      <c r="Q29" s="52">
        <v>0</v>
      </c>
      <c r="R29" s="52">
        <v>0</v>
      </c>
      <c r="S29" s="52">
        <v>0</v>
      </c>
      <c r="T29" s="52">
        <v>3</v>
      </c>
      <c r="U29" s="52">
        <v>1</v>
      </c>
      <c r="V29" s="52">
        <v>2</v>
      </c>
      <c r="W29" s="52">
        <v>0</v>
      </c>
      <c r="X29" s="52">
        <v>2</v>
      </c>
      <c r="Y29" s="52">
        <v>0</v>
      </c>
      <c r="Z29" s="52">
        <v>0</v>
      </c>
      <c r="AA29" s="52">
        <v>0</v>
      </c>
      <c r="AB29" s="52">
        <v>2</v>
      </c>
      <c r="AC29" s="52">
        <v>1</v>
      </c>
      <c r="AD29" s="52">
        <v>0</v>
      </c>
      <c r="AE29" s="52">
        <v>0</v>
      </c>
      <c r="AF29" s="52">
        <v>0</v>
      </c>
      <c r="AG29" s="52">
        <v>0</v>
      </c>
      <c r="AH29" s="52">
        <v>0</v>
      </c>
      <c r="AI29" s="52">
        <v>1</v>
      </c>
      <c r="AJ29" s="52">
        <v>1</v>
      </c>
      <c r="AK29" s="52">
        <v>0</v>
      </c>
      <c r="AL29" s="52">
        <v>1</v>
      </c>
      <c r="AM29" s="52">
        <v>0</v>
      </c>
      <c r="AN29" s="52">
        <v>0</v>
      </c>
      <c r="AO29" s="52">
        <v>0</v>
      </c>
      <c r="AP29" s="52">
        <v>0</v>
      </c>
      <c r="AQ29" s="52">
        <v>0</v>
      </c>
      <c r="AR29" s="52">
        <v>0</v>
      </c>
      <c r="AS29" s="52">
        <v>1</v>
      </c>
      <c r="AT29" s="52">
        <v>0</v>
      </c>
      <c r="AU29" s="52">
        <v>0</v>
      </c>
      <c r="AV29" s="52">
        <v>1</v>
      </c>
      <c r="AW29" s="52">
        <v>0</v>
      </c>
      <c r="AX29" s="52">
        <v>0</v>
      </c>
      <c r="AY29" s="52">
        <v>1</v>
      </c>
      <c r="AZ29" s="52">
        <v>0</v>
      </c>
      <c r="BA29" s="52">
        <v>0</v>
      </c>
      <c r="BB29" s="52">
        <v>0</v>
      </c>
      <c r="BC29" s="52">
        <v>0</v>
      </c>
      <c r="BD29" s="52">
        <v>1</v>
      </c>
      <c r="BE29" s="52">
        <v>1</v>
      </c>
      <c r="BF29" s="52">
        <v>0</v>
      </c>
      <c r="BG29" s="52">
        <v>1</v>
      </c>
      <c r="BH29" s="52">
        <v>0</v>
      </c>
      <c r="BI29" s="52">
        <v>0</v>
      </c>
      <c r="BJ29" s="52">
        <v>0</v>
      </c>
      <c r="BK29" s="52">
        <v>0</v>
      </c>
      <c r="BL29" s="52">
        <v>3</v>
      </c>
      <c r="BM29" s="52">
        <v>1</v>
      </c>
      <c r="BN29" s="52">
        <v>0</v>
      </c>
      <c r="BO29" s="52">
        <v>0</v>
      </c>
      <c r="BP29" s="52">
        <v>0</v>
      </c>
      <c r="BQ29" s="52">
        <v>0</v>
      </c>
      <c r="BR29" s="52">
        <v>0</v>
      </c>
      <c r="BS29" s="52">
        <v>2</v>
      </c>
      <c r="BT29" s="52">
        <v>1</v>
      </c>
      <c r="BU29" s="52">
        <v>0</v>
      </c>
      <c r="BV29" s="52">
        <v>0</v>
      </c>
    </row>
    <row r="30" spans="1:74" s="52" customFormat="1" x14ac:dyDescent="0.2">
      <c r="A30" s="52">
        <v>272124</v>
      </c>
      <c r="B30" s="52" t="s">
        <v>182</v>
      </c>
      <c r="C30" s="52" t="s">
        <v>468</v>
      </c>
      <c r="D30" s="52">
        <v>3</v>
      </c>
      <c r="E30" s="52">
        <v>2.18989291423649</v>
      </c>
      <c r="F30" s="52">
        <v>25.784223022461902</v>
      </c>
      <c r="G30" s="52">
        <v>1</v>
      </c>
      <c r="H30" s="52">
        <v>0</v>
      </c>
      <c r="I30" s="52">
        <v>0</v>
      </c>
      <c r="J30" s="52">
        <v>1</v>
      </c>
      <c r="K30" s="52">
        <v>0</v>
      </c>
      <c r="L30" s="52">
        <v>1</v>
      </c>
      <c r="M30" s="52">
        <v>0</v>
      </c>
      <c r="N30" s="52">
        <v>0</v>
      </c>
      <c r="O30" s="52">
        <v>0</v>
      </c>
      <c r="P30" s="52">
        <v>3</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1</v>
      </c>
      <c r="AR30" s="52">
        <v>0</v>
      </c>
      <c r="AS30" s="52">
        <v>1</v>
      </c>
      <c r="AT30" s="52">
        <v>0</v>
      </c>
      <c r="AU30" s="52">
        <v>0</v>
      </c>
      <c r="AV30" s="52">
        <v>0</v>
      </c>
      <c r="AW30" s="52">
        <v>0</v>
      </c>
      <c r="AX30" s="52">
        <v>0</v>
      </c>
      <c r="AY30" s="52">
        <v>0</v>
      </c>
      <c r="AZ30" s="52">
        <v>0</v>
      </c>
      <c r="BA30" s="52">
        <v>0</v>
      </c>
      <c r="BB30" s="52">
        <v>1</v>
      </c>
      <c r="BC30" s="52">
        <v>0</v>
      </c>
      <c r="BD30" s="52">
        <v>1</v>
      </c>
      <c r="BE30" s="52">
        <v>0</v>
      </c>
      <c r="BF30" s="52">
        <v>1</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272167</v>
      </c>
      <c r="B31" s="52" t="s">
        <v>185</v>
      </c>
      <c r="C31" s="52" t="s">
        <v>468</v>
      </c>
      <c r="D31" s="52">
        <v>2</v>
      </c>
      <c r="E31" s="52">
        <v>3.76484761779267</v>
      </c>
      <c r="F31" s="52">
        <v>44.328044532074998</v>
      </c>
      <c r="G31" s="52">
        <v>0</v>
      </c>
      <c r="H31" s="52">
        <v>0</v>
      </c>
      <c r="I31" s="52">
        <v>0</v>
      </c>
      <c r="J31" s="52">
        <v>0</v>
      </c>
      <c r="K31" s="52">
        <v>0</v>
      </c>
      <c r="L31" s="52">
        <v>0</v>
      </c>
      <c r="M31" s="52">
        <v>1</v>
      </c>
      <c r="N31" s="52">
        <v>1</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1</v>
      </c>
      <c r="AQ31" s="52">
        <v>0</v>
      </c>
      <c r="AR31" s="52">
        <v>0</v>
      </c>
      <c r="AS31" s="52">
        <v>0</v>
      </c>
      <c r="AT31" s="52">
        <v>0</v>
      </c>
      <c r="AU31" s="52">
        <v>0</v>
      </c>
      <c r="AV31" s="52">
        <v>0</v>
      </c>
      <c r="AW31" s="52">
        <v>0</v>
      </c>
      <c r="AX31" s="52">
        <v>0</v>
      </c>
      <c r="AY31" s="52">
        <v>1</v>
      </c>
      <c r="AZ31" s="52">
        <v>0</v>
      </c>
      <c r="BA31" s="52">
        <v>0</v>
      </c>
      <c r="BB31" s="52">
        <v>0</v>
      </c>
      <c r="BC31" s="52">
        <v>0</v>
      </c>
      <c r="BD31" s="52">
        <v>0</v>
      </c>
      <c r="BE31" s="52">
        <v>1</v>
      </c>
      <c r="BF31" s="52">
        <v>1</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x14ac:dyDescent="0.2">
      <c r="A32">
        <v>272191</v>
      </c>
      <c r="B32" t="s">
        <v>278</v>
      </c>
      <c r="C32" t="s">
        <v>468</v>
      </c>
      <c r="D32">
        <v>1</v>
      </c>
      <c r="E32">
        <v>1.0523103473676501</v>
      </c>
      <c r="F32">
        <v>12.390105702877101</v>
      </c>
      <c r="G32">
        <v>0</v>
      </c>
      <c r="H32">
        <v>0</v>
      </c>
      <c r="I32">
        <v>1</v>
      </c>
      <c r="J32">
        <v>0</v>
      </c>
      <c r="K32">
        <v>0</v>
      </c>
      <c r="L32">
        <v>0</v>
      </c>
      <c r="M32">
        <v>0</v>
      </c>
      <c r="N32">
        <v>0</v>
      </c>
      <c r="O32">
        <v>0</v>
      </c>
      <c r="P32">
        <v>0</v>
      </c>
      <c r="Q32">
        <v>1</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v>0</v>
      </c>
      <c r="AQ32">
        <v>0</v>
      </c>
      <c r="AR32">
        <v>0</v>
      </c>
      <c r="AS32">
        <v>0</v>
      </c>
      <c r="AT32">
        <v>0</v>
      </c>
      <c r="AU32">
        <v>0</v>
      </c>
      <c r="AV32">
        <v>0</v>
      </c>
      <c r="AW32">
        <v>0</v>
      </c>
      <c r="AX32">
        <v>0</v>
      </c>
      <c r="AY32">
        <v>0</v>
      </c>
      <c r="AZ32">
        <v>0</v>
      </c>
      <c r="BA32">
        <v>0</v>
      </c>
      <c r="BB32">
        <v>1</v>
      </c>
      <c r="BC32">
        <v>0</v>
      </c>
      <c r="BD32">
        <v>0</v>
      </c>
      <c r="BE32">
        <v>0</v>
      </c>
      <c r="BF32">
        <v>0</v>
      </c>
      <c r="BG32">
        <v>1</v>
      </c>
      <c r="BH32">
        <v>0</v>
      </c>
      <c r="BI32">
        <v>0</v>
      </c>
      <c r="BJ32">
        <v>0</v>
      </c>
      <c r="BK32" t="s">
        <v>170</v>
      </c>
      <c r="BL32" t="s">
        <v>170</v>
      </c>
      <c r="BM32" t="s">
        <v>170</v>
      </c>
      <c r="BN32" t="s">
        <v>170</v>
      </c>
      <c r="BO32" t="s">
        <v>170</v>
      </c>
      <c r="BP32" t="s">
        <v>170</v>
      </c>
      <c r="BQ32" t="s">
        <v>170</v>
      </c>
      <c r="BR32" t="s">
        <v>170</v>
      </c>
      <c r="BS32" t="s">
        <v>170</v>
      </c>
      <c r="BT32" t="s">
        <v>170</v>
      </c>
      <c r="BU32" t="s">
        <v>170</v>
      </c>
      <c r="BV32">
        <v>0</v>
      </c>
    </row>
    <row r="33" spans="1:74" x14ac:dyDescent="0.2">
      <c r="A33">
        <v>272213</v>
      </c>
      <c r="B33" t="s">
        <v>281</v>
      </c>
      <c r="C33" t="s">
        <v>468</v>
      </c>
      <c r="D33">
        <v>1</v>
      </c>
      <c r="E33">
        <v>2.8595939376608501</v>
      </c>
      <c r="F33">
        <v>33.669412491813297</v>
      </c>
      <c r="G33">
        <v>0</v>
      </c>
      <c r="H33">
        <v>0</v>
      </c>
      <c r="I33">
        <v>0</v>
      </c>
      <c r="J33">
        <v>0</v>
      </c>
      <c r="K33">
        <v>0</v>
      </c>
      <c r="L33">
        <v>0</v>
      </c>
      <c r="M33">
        <v>0</v>
      </c>
      <c r="N33">
        <v>1</v>
      </c>
      <c r="O33">
        <v>0</v>
      </c>
      <c r="P33">
        <v>1</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v>0</v>
      </c>
      <c r="AQ33">
        <v>0</v>
      </c>
      <c r="AR33">
        <v>0</v>
      </c>
      <c r="AS33">
        <v>0</v>
      </c>
      <c r="AT33">
        <v>0</v>
      </c>
      <c r="AU33">
        <v>0</v>
      </c>
      <c r="AV33">
        <v>0</v>
      </c>
      <c r="AW33">
        <v>0</v>
      </c>
      <c r="AX33">
        <v>1</v>
      </c>
      <c r="AY33">
        <v>0</v>
      </c>
      <c r="AZ33">
        <v>0</v>
      </c>
      <c r="BA33">
        <v>0</v>
      </c>
      <c r="BB33">
        <v>0</v>
      </c>
      <c r="BC33">
        <v>0</v>
      </c>
      <c r="BD33">
        <v>0</v>
      </c>
      <c r="BE33">
        <v>1</v>
      </c>
      <c r="BF33">
        <v>0</v>
      </c>
      <c r="BG33">
        <v>0</v>
      </c>
      <c r="BH33">
        <v>0</v>
      </c>
      <c r="BI33">
        <v>0</v>
      </c>
      <c r="BJ33">
        <v>0</v>
      </c>
      <c r="BK33" t="s">
        <v>170</v>
      </c>
      <c r="BL33" t="s">
        <v>170</v>
      </c>
      <c r="BM33" t="s">
        <v>170</v>
      </c>
      <c r="BN33" t="s">
        <v>170</v>
      </c>
      <c r="BO33" t="s">
        <v>170</v>
      </c>
      <c r="BP33" t="s">
        <v>170</v>
      </c>
      <c r="BQ33" t="s">
        <v>170</v>
      </c>
      <c r="BR33" t="s">
        <v>170</v>
      </c>
      <c r="BS33" t="s">
        <v>170</v>
      </c>
      <c r="BT33" t="s">
        <v>170</v>
      </c>
      <c r="BU33" t="s">
        <v>170</v>
      </c>
      <c r="BV33">
        <v>0</v>
      </c>
    </row>
    <row r="34" spans="1:74" x14ac:dyDescent="0.2">
      <c r="A34">
        <v>272272</v>
      </c>
      <c r="B34" t="s">
        <v>193</v>
      </c>
      <c r="C34" t="s">
        <v>468</v>
      </c>
      <c r="D34">
        <v>3</v>
      </c>
      <c r="E34">
        <v>1.2159089527376199</v>
      </c>
      <c r="F34">
        <v>14.316347346749399</v>
      </c>
      <c r="G34">
        <v>0</v>
      </c>
      <c r="H34">
        <v>1</v>
      </c>
      <c r="I34">
        <v>0</v>
      </c>
      <c r="J34">
        <v>0</v>
      </c>
      <c r="K34">
        <v>0</v>
      </c>
      <c r="L34">
        <v>1</v>
      </c>
      <c r="M34">
        <v>1</v>
      </c>
      <c r="N34">
        <v>0</v>
      </c>
      <c r="O34">
        <v>0</v>
      </c>
      <c r="P34">
        <v>0</v>
      </c>
      <c r="Q34">
        <v>3</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0</v>
      </c>
      <c r="AQ34">
        <v>0</v>
      </c>
      <c r="AR34">
        <v>0</v>
      </c>
      <c r="AS34">
        <v>0</v>
      </c>
      <c r="AT34">
        <v>0</v>
      </c>
      <c r="AU34">
        <v>0</v>
      </c>
      <c r="AV34">
        <v>0</v>
      </c>
      <c r="AW34">
        <v>0</v>
      </c>
      <c r="AX34">
        <v>0</v>
      </c>
      <c r="AY34">
        <v>0</v>
      </c>
      <c r="AZ34">
        <v>1</v>
      </c>
      <c r="BA34">
        <v>0</v>
      </c>
      <c r="BB34">
        <v>2</v>
      </c>
      <c r="BC34">
        <v>0</v>
      </c>
      <c r="BD34">
        <v>0</v>
      </c>
      <c r="BE34">
        <v>1</v>
      </c>
      <c r="BF34">
        <v>0</v>
      </c>
      <c r="BG34">
        <v>1</v>
      </c>
      <c r="BH34">
        <v>0</v>
      </c>
      <c r="BI34">
        <v>1</v>
      </c>
      <c r="BJ34">
        <v>0</v>
      </c>
      <c r="BK34" t="s">
        <v>170</v>
      </c>
      <c r="BL34" t="s">
        <v>170</v>
      </c>
      <c r="BM34" t="s">
        <v>170</v>
      </c>
      <c r="BN34" t="s">
        <v>170</v>
      </c>
      <c r="BO34" t="s">
        <v>170</v>
      </c>
      <c r="BP34" t="s">
        <v>170</v>
      </c>
      <c r="BQ34" t="s">
        <v>170</v>
      </c>
      <c r="BR34" t="s">
        <v>170</v>
      </c>
      <c r="BS34" t="s">
        <v>170</v>
      </c>
      <c r="BT34" t="s">
        <v>170</v>
      </c>
      <c r="BU34" t="s">
        <v>170</v>
      </c>
      <c r="BV34">
        <v>0</v>
      </c>
    </row>
    <row r="85" spans="1:75" x14ac:dyDescent="0.2">
      <c r="B85" s="52">
        <v>271004</v>
      </c>
      <c r="C85" t="s">
        <v>397</v>
      </c>
      <c r="D85">
        <f>IFERROR(VLOOKUP($B85,$A$8:$BW$70,D$88,FALSE),0)</f>
        <v>18</v>
      </c>
      <c r="E85">
        <f t="shared" ref="E85:BP85" si="0">IFERROR(VLOOKUP($B85,$A$8:$BW$70,E88,FALSE),0)</f>
        <v>1.27276301294117</v>
      </c>
      <c r="F85">
        <f t="shared" si="0"/>
        <v>14.985758055597699</v>
      </c>
      <c r="G85">
        <f t="shared" si="0"/>
        <v>0</v>
      </c>
      <c r="H85">
        <f t="shared" si="0"/>
        <v>2</v>
      </c>
      <c r="I85">
        <f t="shared" si="0"/>
        <v>4</v>
      </c>
      <c r="J85">
        <f t="shared" si="0"/>
        <v>5</v>
      </c>
      <c r="K85">
        <f t="shared" si="0"/>
        <v>1</v>
      </c>
      <c r="L85">
        <f t="shared" si="0"/>
        <v>2</v>
      </c>
      <c r="M85">
        <f t="shared" si="0"/>
        <v>1</v>
      </c>
      <c r="N85">
        <f t="shared" si="0"/>
        <v>3</v>
      </c>
      <c r="O85">
        <f t="shared" si="0"/>
        <v>0</v>
      </c>
      <c r="P85">
        <f t="shared" si="0"/>
        <v>10</v>
      </c>
      <c r="Q85">
        <f t="shared" si="0"/>
        <v>8</v>
      </c>
      <c r="R85">
        <f t="shared" si="0"/>
        <v>0</v>
      </c>
      <c r="S85">
        <f t="shared" si="0"/>
        <v>4</v>
      </c>
      <c r="T85">
        <f t="shared" si="0"/>
        <v>13</v>
      </c>
      <c r="U85">
        <f t="shared" si="0"/>
        <v>0</v>
      </c>
      <c r="V85">
        <f t="shared" si="0"/>
        <v>13</v>
      </c>
      <c r="W85">
        <f t="shared" si="0"/>
        <v>1</v>
      </c>
      <c r="X85">
        <f t="shared" si="0"/>
        <v>3</v>
      </c>
      <c r="Y85">
        <f t="shared" si="0"/>
        <v>6</v>
      </c>
      <c r="Z85">
        <f t="shared" si="0"/>
        <v>3</v>
      </c>
      <c r="AA85">
        <f t="shared" si="0"/>
        <v>1</v>
      </c>
      <c r="AB85">
        <f t="shared" si="0"/>
        <v>13</v>
      </c>
      <c r="AC85">
        <f t="shared" si="0"/>
        <v>3</v>
      </c>
      <c r="AD85">
        <f t="shared" si="0"/>
        <v>0</v>
      </c>
      <c r="AE85">
        <f t="shared" si="0"/>
        <v>2</v>
      </c>
      <c r="AF85">
        <f t="shared" si="0"/>
        <v>0</v>
      </c>
      <c r="AG85">
        <f t="shared" si="0"/>
        <v>0</v>
      </c>
      <c r="AH85">
        <f t="shared" si="0"/>
        <v>0</v>
      </c>
      <c r="AI85">
        <f t="shared" si="0"/>
        <v>7</v>
      </c>
      <c r="AJ85">
        <f t="shared" si="0"/>
        <v>0</v>
      </c>
      <c r="AK85">
        <f t="shared" si="0"/>
        <v>0</v>
      </c>
      <c r="AL85">
        <f t="shared" si="0"/>
        <v>9</v>
      </c>
      <c r="AM85">
        <f t="shared" si="0"/>
        <v>0</v>
      </c>
      <c r="AN85">
        <f t="shared" si="0"/>
        <v>2</v>
      </c>
      <c r="AO85">
        <f t="shared" si="0"/>
        <v>0</v>
      </c>
      <c r="AP85">
        <f t="shared" si="0"/>
        <v>3</v>
      </c>
      <c r="AQ85">
        <f t="shared" si="0"/>
        <v>0</v>
      </c>
      <c r="AR85">
        <f t="shared" si="0"/>
        <v>2</v>
      </c>
      <c r="AS85">
        <f t="shared" si="0"/>
        <v>0</v>
      </c>
      <c r="AT85">
        <f t="shared" si="0"/>
        <v>2</v>
      </c>
      <c r="AU85">
        <f t="shared" si="0"/>
        <v>1</v>
      </c>
      <c r="AV85">
        <f t="shared" si="0"/>
        <v>0</v>
      </c>
      <c r="AW85">
        <f t="shared" si="0"/>
        <v>0</v>
      </c>
      <c r="AX85">
        <f t="shared" si="0"/>
        <v>5</v>
      </c>
      <c r="AY85">
        <f t="shared" si="0"/>
        <v>1</v>
      </c>
      <c r="AZ85">
        <f t="shared" si="0"/>
        <v>2</v>
      </c>
      <c r="BA85">
        <f t="shared" si="0"/>
        <v>1</v>
      </c>
      <c r="BB85">
        <f t="shared" si="0"/>
        <v>1</v>
      </c>
      <c r="BC85">
        <f t="shared" si="0"/>
        <v>1</v>
      </c>
      <c r="BD85">
        <f t="shared" si="0"/>
        <v>5</v>
      </c>
      <c r="BE85">
        <f t="shared" si="0"/>
        <v>4</v>
      </c>
      <c r="BF85">
        <f t="shared" si="0"/>
        <v>2</v>
      </c>
      <c r="BG85">
        <f t="shared" si="0"/>
        <v>4</v>
      </c>
      <c r="BH85">
        <f t="shared" si="0"/>
        <v>1</v>
      </c>
      <c r="BI85">
        <f t="shared" si="0"/>
        <v>1</v>
      </c>
      <c r="BJ85">
        <f t="shared" si="0"/>
        <v>0</v>
      </c>
      <c r="BK85">
        <f t="shared" si="0"/>
        <v>4</v>
      </c>
      <c r="BL85">
        <f t="shared" si="0"/>
        <v>16</v>
      </c>
      <c r="BM85">
        <f t="shared" si="0"/>
        <v>3</v>
      </c>
      <c r="BN85">
        <f t="shared" si="0"/>
        <v>2</v>
      </c>
      <c r="BO85">
        <f t="shared" si="0"/>
        <v>2</v>
      </c>
      <c r="BP85">
        <f t="shared" si="0"/>
        <v>0</v>
      </c>
      <c r="BQ85">
        <f t="shared" ref="BQ85:BW85" si="1">IFERROR(VLOOKUP($B85,$A$8:$BW$70,BQ88,FALSE),0)</f>
        <v>2</v>
      </c>
      <c r="BR85">
        <f t="shared" si="1"/>
        <v>1</v>
      </c>
      <c r="BS85">
        <f t="shared" si="1"/>
        <v>6</v>
      </c>
      <c r="BT85">
        <f t="shared" si="1"/>
        <v>10</v>
      </c>
      <c r="BU85">
        <f t="shared" si="1"/>
        <v>2</v>
      </c>
      <c r="BV85">
        <f t="shared" si="1"/>
        <v>0</v>
      </c>
      <c r="BW85">
        <f t="shared" si="1"/>
        <v>0</v>
      </c>
    </row>
    <row r="86" spans="1:75" x14ac:dyDescent="0.2">
      <c r="B86" s="52">
        <v>271403</v>
      </c>
      <c r="C86" t="s">
        <v>398</v>
      </c>
      <c r="D86">
        <f>IFERROR(VLOOKUP($B86,$A$8:$BW$70,D$88,FALSE),0)</f>
        <v>4</v>
      </c>
      <c r="E86">
        <f t="shared" ref="E86:BP86" si="2">IFERROR(VLOOKUP($B86,$A$8:$BW$70,E$88,FALSE),0)</f>
        <v>0.93449646993958502</v>
      </c>
      <c r="F86">
        <f t="shared" si="2"/>
        <v>11.0029423073532</v>
      </c>
      <c r="G86">
        <f t="shared" si="2"/>
        <v>0</v>
      </c>
      <c r="H86">
        <f t="shared" si="2"/>
        <v>0</v>
      </c>
      <c r="I86">
        <f t="shared" si="2"/>
        <v>0</v>
      </c>
      <c r="J86">
        <f t="shared" si="2"/>
        <v>0</v>
      </c>
      <c r="K86">
        <f t="shared" si="2"/>
        <v>1</v>
      </c>
      <c r="L86">
        <f t="shared" si="2"/>
        <v>1</v>
      </c>
      <c r="M86">
        <f t="shared" si="2"/>
        <v>1</v>
      </c>
      <c r="N86">
        <f t="shared" si="2"/>
        <v>1</v>
      </c>
      <c r="O86">
        <f t="shared" si="2"/>
        <v>0</v>
      </c>
      <c r="P86">
        <f t="shared" si="2"/>
        <v>2</v>
      </c>
      <c r="Q86">
        <f t="shared" si="2"/>
        <v>2</v>
      </c>
      <c r="R86">
        <f t="shared" si="2"/>
        <v>0</v>
      </c>
      <c r="S86">
        <f t="shared" si="2"/>
        <v>0</v>
      </c>
      <c r="T86">
        <f t="shared" si="2"/>
        <v>4</v>
      </c>
      <c r="U86">
        <f t="shared" si="2"/>
        <v>0</v>
      </c>
      <c r="V86">
        <f t="shared" si="2"/>
        <v>4</v>
      </c>
      <c r="W86">
        <f t="shared" si="2"/>
        <v>0</v>
      </c>
      <c r="X86">
        <f t="shared" si="2"/>
        <v>0</v>
      </c>
      <c r="Y86">
        <f t="shared" si="2"/>
        <v>3</v>
      </c>
      <c r="Z86">
        <f t="shared" si="2"/>
        <v>1</v>
      </c>
      <c r="AA86">
        <f t="shared" si="2"/>
        <v>0</v>
      </c>
      <c r="AB86">
        <f t="shared" si="2"/>
        <v>3</v>
      </c>
      <c r="AC86">
        <f t="shared" si="2"/>
        <v>0</v>
      </c>
      <c r="AD86">
        <f t="shared" si="2"/>
        <v>0</v>
      </c>
      <c r="AE86">
        <f t="shared" si="2"/>
        <v>0</v>
      </c>
      <c r="AF86">
        <f t="shared" si="2"/>
        <v>0</v>
      </c>
      <c r="AG86">
        <f t="shared" si="2"/>
        <v>1</v>
      </c>
      <c r="AH86">
        <f t="shared" si="2"/>
        <v>0</v>
      </c>
      <c r="AI86">
        <f t="shared" si="2"/>
        <v>3</v>
      </c>
      <c r="AJ86">
        <f t="shared" si="2"/>
        <v>0</v>
      </c>
      <c r="AK86">
        <f t="shared" si="2"/>
        <v>0</v>
      </c>
      <c r="AL86">
        <f t="shared" si="2"/>
        <v>1</v>
      </c>
      <c r="AM86">
        <f t="shared" si="2"/>
        <v>0</v>
      </c>
      <c r="AN86">
        <f t="shared" si="2"/>
        <v>0</v>
      </c>
      <c r="AO86">
        <f t="shared" si="2"/>
        <v>0</v>
      </c>
      <c r="AP86">
        <f t="shared" si="2"/>
        <v>1</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0</v>
      </c>
      <c r="BB86">
        <f t="shared" si="2"/>
        <v>3</v>
      </c>
      <c r="BC86">
        <f t="shared" si="2"/>
        <v>1</v>
      </c>
      <c r="BD86">
        <f t="shared" si="2"/>
        <v>0</v>
      </c>
      <c r="BE86">
        <f t="shared" si="2"/>
        <v>1</v>
      </c>
      <c r="BF86">
        <f t="shared" si="2"/>
        <v>1</v>
      </c>
      <c r="BG86">
        <f t="shared" si="2"/>
        <v>0</v>
      </c>
      <c r="BH86">
        <f t="shared" si="2"/>
        <v>0</v>
      </c>
      <c r="BI86">
        <f t="shared" si="2"/>
        <v>1</v>
      </c>
      <c r="BJ86">
        <f t="shared" si="2"/>
        <v>0</v>
      </c>
      <c r="BK86">
        <f t="shared" si="2"/>
        <v>1</v>
      </c>
      <c r="BL86">
        <f t="shared" si="2"/>
        <v>6</v>
      </c>
      <c r="BM86">
        <f t="shared" si="2"/>
        <v>0</v>
      </c>
      <c r="BN86">
        <f t="shared" si="2"/>
        <v>0</v>
      </c>
      <c r="BO86">
        <f t="shared" si="2"/>
        <v>0</v>
      </c>
      <c r="BP86">
        <f t="shared" si="2"/>
        <v>0</v>
      </c>
      <c r="BQ86">
        <f t="shared" ref="BQ86:BW86" si="3">IFERROR(VLOOKUP($B86,$A$8:$BW$70,BQ$88,FALSE),0)</f>
        <v>0</v>
      </c>
      <c r="BR86">
        <f t="shared" si="3"/>
        <v>0</v>
      </c>
      <c r="BS86">
        <f t="shared" si="3"/>
        <v>1</v>
      </c>
      <c r="BT86">
        <f t="shared" si="3"/>
        <v>3</v>
      </c>
      <c r="BU86">
        <f t="shared" si="3"/>
        <v>0</v>
      </c>
      <c r="BV86">
        <f t="shared" si="3"/>
        <v>0</v>
      </c>
      <c r="BW86">
        <f t="shared" si="3"/>
        <v>0</v>
      </c>
    </row>
    <row r="87" spans="1:75" x14ac:dyDescent="0.2">
      <c r="C87" t="s">
        <v>399</v>
      </c>
      <c r="D87">
        <f>SUM(D8:D83)</f>
        <v>59</v>
      </c>
      <c r="G87">
        <f t="shared" ref="G87:BR87" si="4">SUM(G8:G83)</f>
        <v>2</v>
      </c>
      <c r="H87">
        <f t="shared" si="4"/>
        <v>5</v>
      </c>
      <c r="I87">
        <f t="shared" si="4"/>
        <v>10</v>
      </c>
      <c r="J87">
        <f t="shared" si="4"/>
        <v>12</v>
      </c>
      <c r="K87">
        <f t="shared" si="4"/>
        <v>6</v>
      </c>
      <c r="L87">
        <f t="shared" si="4"/>
        <v>8</v>
      </c>
      <c r="M87">
        <f t="shared" si="4"/>
        <v>6</v>
      </c>
      <c r="N87">
        <f t="shared" si="4"/>
        <v>10</v>
      </c>
      <c r="O87">
        <f t="shared" si="4"/>
        <v>0</v>
      </c>
      <c r="P87">
        <f t="shared" si="4"/>
        <v>34</v>
      </c>
      <c r="Q87">
        <f t="shared" si="4"/>
        <v>25</v>
      </c>
      <c r="R87">
        <f t="shared" si="4"/>
        <v>0</v>
      </c>
      <c r="S87">
        <f t="shared" si="4"/>
        <v>4</v>
      </c>
      <c r="T87">
        <f t="shared" si="4"/>
        <v>20</v>
      </c>
      <c r="U87">
        <f t="shared" si="4"/>
        <v>1</v>
      </c>
      <c r="V87">
        <f t="shared" si="4"/>
        <v>19</v>
      </c>
      <c r="W87">
        <f t="shared" si="4"/>
        <v>1</v>
      </c>
      <c r="X87">
        <f t="shared" si="4"/>
        <v>5</v>
      </c>
      <c r="Y87">
        <f t="shared" si="4"/>
        <v>9</v>
      </c>
      <c r="Z87">
        <f t="shared" si="4"/>
        <v>4</v>
      </c>
      <c r="AA87">
        <f t="shared" si="4"/>
        <v>1</v>
      </c>
      <c r="AB87">
        <f t="shared" si="4"/>
        <v>18</v>
      </c>
      <c r="AC87">
        <f t="shared" si="4"/>
        <v>4</v>
      </c>
      <c r="AD87">
        <f t="shared" si="4"/>
        <v>0</v>
      </c>
      <c r="AE87">
        <f t="shared" si="4"/>
        <v>2</v>
      </c>
      <c r="AF87">
        <f t="shared" si="4"/>
        <v>0</v>
      </c>
      <c r="AG87">
        <f t="shared" si="4"/>
        <v>1</v>
      </c>
      <c r="AH87">
        <f t="shared" si="4"/>
        <v>0</v>
      </c>
      <c r="AI87">
        <f t="shared" si="4"/>
        <v>11</v>
      </c>
      <c r="AJ87">
        <f t="shared" si="4"/>
        <v>1</v>
      </c>
      <c r="AK87">
        <f t="shared" si="4"/>
        <v>0</v>
      </c>
      <c r="AL87">
        <f t="shared" si="4"/>
        <v>11</v>
      </c>
      <c r="AM87">
        <f t="shared" si="4"/>
        <v>0</v>
      </c>
      <c r="AN87">
        <f t="shared" si="4"/>
        <v>2</v>
      </c>
      <c r="AO87">
        <f t="shared" si="4"/>
        <v>0</v>
      </c>
      <c r="AP87">
        <f t="shared" si="4"/>
        <v>9</v>
      </c>
      <c r="AQ87">
        <f t="shared" si="4"/>
        <v>1</v>
      </c>
      <c r="AR87">
        <f t="shared" si="4"/>
        <v>4</v>
      </c>
      <c r="AS87">
        <f t="shared" si="4"/>
        <v>3</v>
      </c>
      <c r="AT87">
        <f t="shared" si="4"/>
        <v>4</v>
      </c>
      <c r="AU87">
        <f t="shared" si="4"/>
        <v>2</v>
      </c>
      <c r="AV87">
        <f t="shared" si="4"/>
        <v>2</v>
      </c>
      <c r="AW87">
        <f t="shared" si="4"/>
        <v>0</v>
      </c>
      <c r="AX87">
        <f t="shared" si="4"/>
        <v>11</v>
      </c>
      <c r="AY87">
        <f t="shared" si="4"/>
        <v>4</v>
      </c>
      <c r="AZ87">
        <f t="shared" si="4"/>
        <v>5</v>
      </c>
      <c r="BA87">
        <f t="shared" si="4"/>
        <v>2</v>
      </c>
      <c r="BB87">
        <f t="shared" si="4"/>
        <v>12</v>
      </c>
      <c r="BC87">
        <f t="shared" si="4"/>
        <v>4</v>
      </c>
      <c r="BD87">
        <f t="shared" si="4"/>
        <v>12</v>
      </c>
      <c r="BE87">
        <f t="shared" si="4"/>
        <v>15</v>
      </c>
      <c r="BF87">
        <f t="shared" si="4"/>
        <v>8</v>
      </c>
      <c r="BG87">
        <f t="shared" si="4"/>
        <v>11</v>
      </c>
      <c r="BH87">
        <f t="shared" si="4"/>
        <v>2</v>
      </c>
      <c r="BI87">
        <f t="shared" si="4"/>
        <v>7</v>
      </c>
      <c r="BJ87">
        <f t="shared" si="4"/>
        <v>0</v>
      </c>
      <c r="BK87">
        <f t="shared" si="4"/>
        <v>5</v>
      </c>
      <c r="BL87">
        <f t="shared" si="4"/>
        <v>25</v>
      </c>
      <c r="BM87">
        <f t="shared" si="4"/>
        <v>4</v>
      </c>
      <c r="BN87">
        <f t="shared" si="4"/>
        <v>2</v>
      </c>
      <c r="BO87">
        <f t="shared" si="4"/>
        <v>2</v>
      </c>
      <c r="BP87">
        <f t="shared" si="4"/>
        <v>0</v>
      </c>
      <c r="BQ87">
        <f t="shared" si="4"/>
        <v>2</v>
      </c>
      <c r="BR87">
        <f t="shared" si="4"/>
        <v>1</v>
      </c>
      <c r="BS87">
        <f t="shared" ref="BS87:BW87" si="5">SUM(BS8:BS83)</f>
        <v>9</v>
      </c>
      <c r="BT87">
        <f t="shared" si="5"/>
        <v>14</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37</v>
      </c>
      <c r="E90">
        <v>0.81193910368945099</v>
      </c>
      <c r="F90">
        <v>9.5599281563435401</v>
      </c>
      <c r="G90">
        <v>2</v>
      </c>
      <c r="H90">
        <v>3</v>
      </c>
      <c r="I90">
        <v>6</v>
      </c>
      <c r="J90">
        <v>7</v>
      </c>
      <c r="K90">
        <v>4</v>
      </c>
      <c r="L90">
        <v>5</v>
      </c>
      <c r="M90">
        <v>4</v>
      </c>
      <c r="N90">
        <v>6</v>
      </c>
      <c r="O90">
        <v>0</v>
      </c>
      <c r="P90">
        <v>22</v>
      </c>
      <c r="Q90">
        <v>15</v>
      </c>
      <c r="R90">
        <v>0</v>
      </c>
      <c r="S90">
        <v>6</v>
      </c>
      <c r="T90">
        <v>30</v>
      </c>
      <c r="U90">
        <v>2</v>
      </c>
      <c r="V90">
        <v>28</v>
      </c>
      <c r="W90">
        <v>3</v>
      </c>
      <c r="X90">
        <v>5</v>
      </c>
      <c r="Y90">
        <v>16</v>
      </c>
      <c r="Z90">
        <v>4</v>
      </c>
      <c r="AA90">
        <v>1</v>
      </c>
      <c r="AB90">
        <v>26</v>
      </c>
      <c r="AC90">
        <v>6</v>
      </c>
      <c r="AD90">
        <v>0</v>
      </c>
      <c r="AE90">
        <v>2</v>
      </c>
      <c r="AF90">
        <v>0</v>
      </c>
      <c r="AG90">
        <v>3</v>
      </c>
      <c r="AH90">
        <v>0</v>
      </c>
      <c r="AI90">
        <v>19</v>
      </c>
      <c r="AJ90">
        <v>2</v>
      </c>
      <c r="AK90">
        <v>0</v>
      </c>
      <c r="AL90">
        <v>14</v>
      </c>
      <c r="AM90">
        <v>0</v>
      </c>
      <c r="AN90">
        <v>2</v>
      </c>
      <c r="AO90">
        <v>0</v>
      </c>
      <c r="AP90">
        <v>5</v>
      </c>
      <c r="AQ90">
        <v>1</v>
      </c>
      <c r="AR90">
        <v>2</v>
      </c>
      <c r="AS90">
        <v>3</v>
      </c>
      <c r="AT90">
        <v>2</v>
      </c>
      <c r="AU90">
        <v>1</v>
      </c>
      <c r="AV90">
        <v>2</v>
      </c>
      <c r="AW90">
        <v>0</v>
      </c>
      <c r="AX90">
        <v>6</v>
      </c>
      <c r="AY90">
        <v>3</v>
      </c>
      <c r="AZ90">
        <v>3</v>
      </c>
      <c r="BA90">
        <v>1</v>
      </c>
      <c r="BB90">
        <v>8</v>
      </c>
      <c r="BC90">
        <v>2</v>
      </c>
      <c r="BD90">
        <v>7</v>
      </c>
      <c r="BE90">
        <v>10</v>
      </c>
      <c r="BF90">
        <v>5</v>
      </c>
      <c r="BG90">
        <v>7</v>
      </c>
      <c r="BH90">
        <v>1</v>
      </c>
      <c r="BI90">
        <v>5</v>
      </c>
      <c r="BJ90">
        <v>0</v>
      </c>
      <c r="BK90">
        <v>8</v>
      </c>
      <c r="BL90">
        <v>39</v>
      </c>
      <c r="BM90">
        <v>6</v>
      </c>
      <c r="BN90">
        <v>2</v>
      </c>
      <c r="BO90">
        <v>2</v>
      </c>
      <c r="BP90">
        <v>0</v>
      </c>
      <c r="BQ90">
        <v>2</v>
      </c>
      <c r="BR90">
        <v>1</v>
      </c>
      <c r="BS90">
        <v>10</v>
      </c>
      <c r="BT90">
        <v>24</v>
      </c>
      <c r="BU90">
        <v>3</v>
      </c>
      <c r="BV90">
        <v>0</v>
      </c>
    </row>
    <row r="91" spans="1:75" x14ac:dyDescent="0.2">
      <c r="B91" t="s">
        <v>513</v>
      </c>
    </row>
    <row r="92" spans="1:75" x14ac:dyDescent="0.2">
      <c r="D92">
        <f>D87-D85-D86</f>
        <v>37</v>
      </c>
    </row>
    <row r="100" spans="1:6" s="147" customFormat="1" x14ac:dyDescent="0.2"/>
    <row r="101" spans="1:6" x14ac:dyDescent="0.2">
      <c r="A101" s="52">
        <v>271004</v>
      </c>
      <c r="B101" s="52" t="s">
        <v>172</v>
      </c>
      <c r="C101" s="52" t="s">
        <v>468</v>
      </c>
      <c r="D101" s="52">
        <v>19</v>
      </c>
      <c r="E101" s="52">
        <v>1.3487220149055099</v>
      </c>
      <c r="F101" s="52">
        <v>15.880114046468099</v>
      </c>
    </row>
    <row r="102" spans="1:6" x14ac:dyDescent="0.2">
      <c r="A102" s="52">
        <v>271071</v>
      </c>
      <c r="B102" s="52" t="s">
        <v>468</v>
      </c>
      <c r="C102" s="52" t="s">
        <v>616</v>
      </c>
      <c r="D102" s="52">
        <v>1</v>
      </c>
      <c r="E102" s="52">
        <v>2.46256895193065</v>
      </c>
      <c r="F102" s="52">
        <v>28.9947634662803</v>
      </c>
    </row>
    <row r="103" spans="1:6" x14ac:dyDescent="0.2">
      <c r="A103" s="52">
        <v>271098</v>
      </c>
      <c r="B103" s="52" t="s">
        <v>468</v>
      </c>
      <c r="C103" s="52" t="s">
        <v>644</v>
      </c>
      <c r="D103" s="52">
        <v>2</v>
      </c>
      <c r="E103" s="52">
        <v>4.6267379184306101</v>
      </c>
      <c r="F103" s="52">
        <v>54.476107749263598</v>
      </c>
    </row>
    <row r="104" spans="1:6" x14ac:dyDescent="0.2">
      <c r="A104" s="52">
        <v>271110</v>
      </c>
      <c r="B104" s="52" t="s">
        <v>468</v>
      </c>
      <c r="C104" s="52" t="s">
        <v>618</v>
      </c>
      <c r="D104" s="52">
        <v>3</v>
      </c>
      <c r="E104" s="52">
        <v>8.6041242435540806</v>
      </c>
      <c r="F104" s="52">
        <v>101.30662415797499</v>
      </c>
    </row>
    <row r="105" spans="1:6" x14ac:dyDescent="0.2">
      <c r="A105" s="52">
        <v>271144</v>
      </c>
      <c r="B105" s="52" t="s">
        <v>468</v>
      </c>
      <c r="C105" s="52" t="s">
        <v>620</v>
      </c>
      <c r="D105" s="52">
        <v>2</v>
      </c>
      <c r="E105" s="52">
        <v>2.3118447365075001</v>
      </c>
      <c r="F105" s="52">
        <v>27.220107381459201</v>
      </c>
    </row>
    <row r="106" spans="1:6" x14ac:dyDescent="0.2">
      <c r="A106" s="52">
        <v>271152</v>
      </c>
      <c r="B106" s="52" t="s">
        <v>468</v>
      </c>
      <c r="C106" s="52" t="s">
        <v>621</v>
      </c>
      <c r="D106" s="52">
        <v>1</v>
      </c>
      <c r="E106" s="52">
        <v>2.2506808309513602</v>
      </c>
      <c r="F106" s="52">
        <v>26.499951719266001</v>
      </c>
    </row>
    <row r="107" spans="1:6" x14ac:dyDescent="0.2">
      <c r="A107" s="52">
        <v>271187</v>
      </c>
      <c r="B107" s="52" t="s">
        <v>468</v>
      </c>
      <c r="C107" s="52" t="s">
        <v>624</v>
      </c>
      <c r="D107" s="52">
        <v>1</v>
      </c>
      <c r="E107" s="52">
        <v>1.1211013699858701</v>
      </c>
      <c r="F107" s="52">
        <v>13.2000645175756</v>
      </c>
    </row>
    <row r="108" spans="1:6" x14ac:dyDescent="0.2">
      <c r="A108" s="52">
        <v>271195</v>
      </c>
      <c r="B108" s="52" t="s">
        <v>468</v>
      </c>
      <c r="C108" s="52" t="s">
        <v>640</v>
      </c>
      <c r="D108" s="52">
        <v>1</v>
      </c>
      <c r="E108" s="52">
        <v>1.6758559434231</v>
      </c>
      <c r="F108" s="52">
        <v>19.731852237078499</v>
      </c>
    </row>
    <row r="109" spans="1:6" x14ac:dyDescent="0.2">
      <c r="A109" s="52">
        <v>271209</v>
      </c>
      <c r="B109" s="52" t="s">
        <v>468</v>
      </c>
      <c r="C109" s="52" t="s">
        <v>625</v>
      </c>
      <c r="D109" s="52">
        <v>2</v>
      </c>
      <c r="E109" s="52">
        <v>2.4734108335394498</v>
      </c>
      <c r="F109" s="52">
        <v>29.122417878771</v>
      </c>
    </row>
    <row r="110" spans="1:6" x14ac:dyDescent="0.2">
      <c r="A110" s="52">
        <v>271233</v>
      </c>
      <c r="B110" s="52" t="s">
        <v>468</v>
      </c>
      <c r="C110" s="52" t="s">
        <v>628</v>
      </c>
      <c r="D110" s="52">
        <v>2</v>
      </c>
      <c r="E110" s="52">
        <v>2.2062879205736299</v>
      </c>
      <c r="F110" s="52">
        <v>25.977261000302502</v>
      </c>
    </row>
    <row r="111" spans="1:6" x14ac:dyDescent="0.2">
      <c r="A111" s="52">
        <v>271241</v>
      </c>
      <c r="B111" s="52" t="s">
        <v>468</v>
      </c>
      <c r="C111" s="52" t="s">
        <v>645</v>
      </c>
      <c r="D111" s="52">
        <v>2</v>
      </c>
      <c r="E111" s="52">
        <v>3.3856414944221598</v>
      </c>
      <c r="F111" s="52">
        <v>39.863198240777002</v>
      </c>
    </row>
    <row r="112" spans="1:6" x14ac:dyDescent="0.2">
      <c r="A112" s="52">
        <v>271268</v>
      </c>
      <c r="B112" s="52" t="s">
        <v>468</v>
      </c>
      <c r="C112" s="52" t="s">
        <v>630</v>
      </c>
      <c r="D112" s="52">
        <v>2</v>
      </c>
      <c r="E112" s="52">
        <v>1.9851116625310199</v>
      </c>
      <c r="F112" s="52">
        <v>23.373088929800701</v>
      </c>
    </row>
    <row r="113" spans="1:6" x14ac:dyDescent="0.2">
      <c r="A113" s="52">
        <v>271403</v>
      </c>
      <c r="B113" s="52" t="s">
        <v>173</v>
      </c>
      <c r="C113" s="52" t="s">
        <v>468</v>
      </c>
      <c r="D113" s="52">
        <v>4</v>
      </c>
      <c r="E113" s="52">
        <v>0.92949760654366298</v>
      </c>
      <c r="F113" s="52">
        <v>10.944084722207601</v>
      </c>
    </row>
    <row r="114" spans="1:6" x14ac:dyDescent="0.2">
      <c r="A114" s="52">
        <v>271411</v>
      </c>
      <c r="B114" s="52" t="s">
        <v>468</v>
      </c>
      <c r="C114" s="52" t="s">
        <v>632</v>
      </c>
      <c r="D114" s="52">
        <v>1</v>
      </c>
      <c r="E114" s="52">
        <v>1.3410038755011999</v>
      </c>
      <c r="F114" s="52">
        <v>15.7892391792883</v>
      </c>
    </row>
    <row r="115" spans="1:6" x14ac:dyDescent="0.2">
      <c r="A115" s="52">
        <v>271446</v>
      </c>
      <c r="B115" s="52" t="s">
        <v>468</v>
      </c>
      <c r="C115" s="52" t="s">
        <v>634</v>
      </c>
      <c r="D115" s="52">
        <v>1</v>
      </c>
      <c r="E115" s="52">
        <v>1.41041734249164</v>
      </c>
      <c r="F115" s="52">
        <v>16.606526774498398</v>
      </c>
    </row>
    <row r="116" spans="1:6" x14ac:dyDescent="0.2">
      <c r="A116" s="52">
        <v>271454</v>
      </c>
      <c r="B116" s="52" t="s">
        <v>468</v>
      </c>
      <c r="C116" s="52" t="s">
        <v>635</v>
      </c>
      <c r="D116" s="52">
        <v>2</v>
      </c>
      <c r="E116" s="52">
        <v>2.69690799498375</v>
      </c>
      <c r="F116" s="52">
        <v>31.7539167151313</v>
      </c>
    </row>
    <row r="117" spans="1:6" x14ac:dyDescent="0.2">
      <c r="A117" s="52">
        <v>272051</v>
      </c>
      <c r="B117" s="52" t="s">
        <v>176</v>
      </c>
      <c r="C117" s="52" t="s">
        <v>468</v>
      </c>
      <c r="D117" s="52">
        <v>2</v>
      </c>
      <c r="E117" s="52">
        <v>1.0111836916294199</v>
      </c>
      <c r="F117" s="52">
        <v>11.9058724982174</v>
      </c>
    </row>
    <row r="118" spans="1:6" x14ac:dyDescent="0.2">
      <c r="A118" s="52">
        <v>272094</v>
      </c>
      <c r="B118" s="52" t="s">
        <v>179</v>
      </c>
      <c r="C118" s="52" t="s">
        <v>468</v>
      </c>
      <c r="D118" s="52">
        <v>1</v>
      </c>
      <c r="E118" s="52">
        <v>1.36193394620361</v>
      </c>
      <c r="F118" s="52">
        <v>16.035673882719902</v>
      </c>
    </row>
    <row r="119" spans="1:6" x14ac:dyDescent="0.2">
      <c r="A119" s="52">
        <v>272108</v>
      </c>
      <c r="B119" s="52" t="s">
        <v>180</v>
      </c>
      <c r="C119" s="52" t="s">
        <v>468</v>
      </c>
      <c r="D119" s="52">
        <v>1</v>
      </c>
      <c r="E119" s="52">
        <v>0.482935474991186</v>
      </c>
      <c r="F119" s="52">
        <v>5.6861757539284801</v>
      </c>
    </row>
    <row r="120" spans="1:6" x14ac:dyDescent="0.2">
      <c r="A120" s="52">
        <v>272116</v>
      </c>
      <c r="B120" s="52" t="s">
        <v>181</v>
      </c>
      <c r="C120" s="52" t="s">
        <v>468</v>
      </c>
      <c r="D120" s="52">
        <v>1</v>
      </c>
      <c r="E120" s="52">
        <v>0.68267773514834595</v>
      </c>
      <c r="F120" s="52">
        <v>8.0379797848111707</v>
      </c>
    </row>
    <row r="121" spans="1:6" x14ac:dyDescent="0.2">
      <c r="A121" s="52">
        <v>272141</v>
      </c>
      <c r="B121" s="52" t="s">
        <v>272</v>
      </c>
      <c r="C121" s="52" t="s">
        <v>468</v>
      </c>
      <c r="D121" s="52">
        <v>1</v>
      </c>
      <c r="E121" s="52">
        <v>1.73771004570177</v>
      </c>
      <c r="F121" s="52">
        <v>20.460134409069301</v>
      </c>
    </row>
    <row r="122" spans="1:6" x14ac:dyDescent="0.2">
      <c r="A122" s="52">
        <v>272159</v>
      </c>
      <c r="B122" s="52" t="s">
        <v>184</v>
      </c>
      <c r="C122" s="52" t="s">
        <v>468</v>
      </c>
      <c r="D122" s="52">
        <v>1</v>
      </c>
      <c r="E122" s="52">
        <v>0.84362556522912902</v>
      </c>
      <c r="F122" s="52">
        <v>9.9330106873752193</v>
      </c>
    </row>
    <row r="123" spans="1:6" x14ac:dyDescent="0.2">
      <c r="A123" s="52">
        <v>272191</v>
      </c>
      <c r="B123" s="52" t="s">
        <v>278</v>
      </c>
      <c r="C123" s="52" t="s">
        <v>468</v>
      </c>
      <c r="D123" s="52">
        <v>2</v>
      </c>
      <c r="E123" s="52">
        <v>2.0976673938580301</v>
      </c>
      <c r="F123" s="52">
        <v>24.698341895425202</v>
      </c>
    </row>
    <row r="124" spans="1:6" x14ac:dyDescent="0.2">
      <c r="A124" s="52">
        <v>272221</v>
      </c>
      <c r="B124" s="52" t="s">
        <v>189</v>
      </c>
      <c r="C124" s="52" t="s">
        <v>468</v>
      </c>
      <c r="D124" s="52">
        <v>1</v>
      </c>
      <c r="E124" s="52">
        <v>1.7389489792369499</v>
      </c>
      <c r="F124" s="52">
        <v>20.474721852306001</v>
      </c>
    </row>
    <row r="125" spans="1:6" x14ac:dyDescent="0.2">
      <c r="A125" s="52">
        <v>272230</v>
      </c>
      <c r="B125" s="52" t="s">
        <v>171</v>
      </c>
      <c r="C125" s="52" t="s">
        <v>468</v>
      </c>
      <c r="D125" s="52">
        <v>1</v>
      </c>
      <c r="E125" s="52">
        <v>1.6518550332022901</v>
      </c>
      <c r="F125" s="52">
        <v>19.449260874801102</v>
      </c>
    </row>
    <row r="126" spans="1:6" x14ac:dyDescent="0.2">
      <c r="A126" s="52">
        <v>272264</v>
      </c>
      <c r="B126" s="52" t="s">
        <v>192</v>
      </c>
      <c r="C126" s="52" t="s">
        <v>468</v>
      </c>
      <c r="D126" s="52">
        <v>2</v>
      </c>
      <c r="E126" s="52">
        <v>5.9984404054945699</v>
      </c>
      <c r="F126" s="52">
        <v>70.626798322758702</v>
      </c>
    </row>
    <row r="127" spans="1:6" x14ac:dyDescent="0.2">
      <c r="A127" s="52">
        <v>272272</v>
      </c>
      <c r="B127" s="52" t="s">
        <v>193</v>
      </c>
      <c r="C127" s="52" t="s">
        <v>468</v>
      </c>
      <c r="D127" s="52">
        <v>3</v>
      </c>
      <c r="E127" s="52">
        <v>1.21158762403628</v>
      </c>
      <c r="F127" s="52">
        <v>14.2654671862337</v>
      </c>
    </row>
    <row r="128" spans="1:6" x14ac:dyDescent="0.2">
      <c r="A128" s="52">
        <v>272302</v>
      </c>
      <c r="B128" s="52" t="s">
        <v>196</v>
      </c>
      <c r="C128" s="52" t="s">
        <v>468</v>
      </c>
      <c r="D128" s="52">
        <v>1</v>
      </c>
      <c r="E128" s="52">
        <v>2.4931438544004001</v>
      </c>
      <c r="F128" s="52">
        <v>29.354758285682099</v>
      </c>
    </row>
    <row r="129" spans="1:6" x14ac:dyDescent="0.2">
      <c r="A129" s="52"/>
      <c r="B129" s="52"/>
      <c r="C129" s="52"/>
      <c r="D129" s="52"/>
      <c r="E129" s="52"/>
      <c r="F129" s="52"/>
    </row>
    <row r="130" spans="1:6" x14ac:dyDescent="0.2">
      <c r="A130" s="52"/>
      <c r="B130" s="52"/>
      <c r="C130" s="52"/>
      <c r="D130" s="52"/>
      <c r="E130" s="52"/>
      <c r="F130" s="52"/>
    </row>
    <row r="178" spans="1:6" x14ac:dyDescent="0.2">
      <c r="B178">
        <v>271004</v>
      </c>
      <c r="C178" t="s">
        <v>249</v>
      </c>
      <c r="D178">
        <v>19</v>
      </c>
      <c r="E178">
        <v>1.3487220149055099</v>
      </c>
      <c r="F178">
        <v>15.880114046468099</v>
      </c>
    </row>
    <row r="179" spans="1:6" x14ac:dyDescent="0.2">
      <c r="B179">
        <v>271403</v>
      </c>
      <c r="C179" t="s">
        <v>251</v>
      </c>
      <c r="D179">
        <v>4</v>
      </c>
      <c r="E179">
        <v>0.92949760654366298</v>
      </c>
      <c r="F179">
        <v>10.944084722207601</v>
      </c>
    </row>
    <row r="180" spans="1:6" x14ac:dyDescent="0.2">
      <c r="B180" s="52"/>
      <c r="C180" t="s">
        <v>399</v>
      </c>
      <c r="D180">
        <v>63</v>
      </c>
    </row>
    <row r="181" spans="1:6" x14ac:dyDescent="0.2">
      <c r="A181">
        <v>1</v>
      </c>
      <c r="B181" s="52">
        <v>2</v>
      </c>
      <c r="C181">
        <v>3</v>
      </c>
      <c r="D181">
        <v>4</v>
      </c>
      <c r="E181">
        <v>5</v>
      </c>
      <c r="F181">
        <v>6</v>
      </c>
    </row>
    <row r="183" spans="1:6" x14ac:dyDescent="0.2">
      <c r="A183">
        <v>270000</v>
      </c>
      <c r="B183" t="s">
        <v>313</v>
      </c>
      <c r="C183" t="s">
        <v>409</v>
      </c>
      <c r="D183">
        <v>40</v>
      </c>
      <c r="E183">
        <v>0.87663528093202103</v>
      </c>
      <c r="F183">
        <v>10.3216734690383</v>
      </c>
    </row>
  </sheetData>
  <phoneticPr fontId="17"/>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""&amp;市町村別自殺者集計表!Q7&amp;市町村別自殺者集計表!R7&amp;"年9月暫定値"</f>
        <v>令和5年9月暫定値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令和5年9月暫定値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令和5年9月暫定値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48</v>
      </c>
      <c r="E8" s="52">
        <v>1.7508107530419399</v>
      </c>
      <c r="F8" s="52">
        <v>21.301530828676999</v>
      </c>
      <c r="G8" s="52">
        <v>2</v>
      </c>
      <c r="H8" s="52">
        <v>8</v>
      </c>
      <c r="I8" s="52">
        <v>6</v>
      </c>
      <c r="J8" s="52">
        <v>6</v>
      </c>
      <c r="K8" s="52">
        <v>9</v>
      </c>
      <c r="L8" s="52">
        <v>3</v>
      </c>
      <c r="M8" s="52">
        <v>8</v>
      </c>
      <c r="N8" s="52">
        <v>6</v>
      </c>
      <c r="O8" s="52">
        <v>0</v>
      </c>
      <c r="P8" s="52">
        <v>19</v>
      </c>
      <c r="Q8" s="52">
        <v>29</v>
      </c>
      <c r="R8" s="52">
        <v>0</v>
      </c>
      <c r="S8" s="52">
        <v>14</v>
      </c>
      <c r="T8" s="52">
        <v>32</v>
      </c>
      <c r="U8" s="52">
        <v>2</v>
      </c>
      <c r="V8" s="52">
        <v>30</v>
      </c>
      <c r="W8" s="52">
        <v>3</v>
      </c>
      <c r="X8" s="52">
        <v>4</v>
      </c>
      <c r="Y8" s="52">
        <v>19</v>
      </c>
      <c r="Z8" s="52">
        <v>4</v>
      </c>
      <c r="AA8" s="52">
        <v>2</v>
      </c>
      <c r="AB8" s="52">
        <v>37</v>
      </c>
      <c r="AC8" s="52">
        <v>4</v>
      </c>
      <c r="AD8" s="52">
        <v>0</v>
      </c>
      <c r="AE8" s="52">
        <v>1</v>
      </c>
      <c r="AF8" s="52">
        <v>0</v>
      </c>
      <c r="AG8" s="52">
        <v>6</v>
      </c>
      <c r="AH8" s="52">
        <v>0</v>
      </c>
      <c r="AI8" s="52">
        <v>29</v>
      </c>
      <c r="AJ8" s="52">
        <v>0</v>
      </c>
      <c r="AK8" s="52">
        <v>2</v>
      </c>
      <c r="AL8" s="52">
        <v>12</v>
      </c>
      <c r="AM8" s="52">
        <v>1</v>
      </c>
      <c r="AN8" s="52">
        <v>4</v>
      </c>
      <c r="AO8" s="52">
        <v>0</v>
      </c>
      <c r="AP8" s="52">
        <v>2</v>
      </c>
      <c r="AQ8" s="52">
        <v>2</v>
      </c>
      <c r="AR8" s="52">
        <v>5</v>
      </c>
      <c r="AS8" s="52">
        <v>5</v>
      </c>
      <c r="AT8" s="52">
        <v>1</v>
      </c>
      <c r="AU8" s="52">
        <v>1</v>
      </c>
      <c r="AV8" s="52">
        <v>2</v>
      </c>
      <c r="AW8" s="52">
        <v>5</v>
      </c>
      <c r="AX8" s="52">
        <v>2</v>
      </c>
      <c r="AY8" s="52">
        <v>2</v>
      </c>
      <c r="AZ8" s="52">
        <v>2</v>
      </c>
      <c r="BA8" s="52">
        <v>2</v>
      </c>
      <c r="BB8" s="52">
        <v>17</v>
      </c>
      <c r="BC8" s="52">
        <v>5</v>
      </c>
      <c r="BD8" s="52">
        <v>7</v>
      </c>
      <c r="BE8" s="52">
        <v>7</v>
      </c>
      <c r="BF8" s="52">
        <v>5</v>
      </c>
      <c r="BG8" s="52">
        <v>5</v>
      </c>
      <c r="BH8" s="52">
        <v>8</v>
      </c>
      <c r="BI8" s="52">
        <v>10</v>
      </c>
      <c r="BJ8" s="52">
        <v>1</v>
      </c>
      <c r="BK8" s="52">
        <v>17</v>
      </c>
      <c r="BL8" s="52">
        <v>35</v>
      </c>
      <c r="BM8" s="52">
        <v>16</v>
      </c>
      <c r="BN8" s="52">
        <v>6</v>
      </c>
      <c r="BO8" s="52">
        <v>5</v>
      </c>
      <c r="BP8" s="52">
        <v>0</v>
      </c>
      <c r="BQ8" s="52">
        <v>6</v>
      </c>
      <c r="BR8" s="52">
        <v>0</v>
      </c>
      <c r="BS8" s="52">
        <v>17</v>
      </c>
      <c r="BT8" s="52">
        <v>29</v>
      </c>
      <c r="BU8" s="52">
        <v>2</v>
      </c>
      <c r="BV8" s="52">
        <v>0</v>
      </c>
    </row>
    <row r="9" spans="1:74" s="52" customFormat="1" x14ac:dyDescent="0.2">
      <c r="A9" s="52">
        <v>271021</v>
      </c>
      <c r="B9" s="52" t="s">
        <v>468</v>
      </c>
      <c r="C9" s="52" t="s">
        <v>612</v>
      </c>
      <c r="D9" s="52">
        <v>2</v>
      </c>
      <c r="E9" s="52">
        <v>1.89855994228378</v>
      </c>
      <c r="F9" s="52">
        <v>23.0991459644526</v>
      </c>
      <c r="G9" s="52">
        <v>1</v>
      </c>
      <c r="H9" s="52">
        <v>0</v>
      </c>
      <c r="I9" s="52">
        <v>0</v>
      </c>
      <c r="J9" s="52">
        <v>0</v>
      </c>
      <c r="K9" s="52">
        <v>0</v>
      </c>
      <c r="L9" s="52">
        <v>0</v>
      </c>
      <c r="M9" s="52">
        <v>1</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1</v>
      </c>
      <c r="BA9" s="52">
        <v>0</v>
      </c>
      <c r="BB9" s="52">
        <v>1</v>
      </c>
      <c r="BC9" s="52">
        <v>0</v>
      </c>
      <c r="BD9" s="52">
        <v>1</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468</v>
      </c>
      <c r="C10" s="52" t="s">
        <v>613</v>
      </c>
      <c r="D10" s="52">
        <v>2</v>
      </c>
      <c r="E10" s="52">
        <v>2.52528441015669</v>
      </c>
      <c r="F10" s="52">
        <v>30.724293656906401</v>
      </c>
      <c r="G10" s="52">
        <v>0</v>
      </c>
      <c r="H10" s="52">
        <v>0</v>
      </c>
      <c r="I10" s="52">
        <v>1</v>
      </c>
      <c r="J10" s="52">
        <v>0</v>
      </c>
      <c r="K10" s="52">
        <v>0</v>
      </c>
      <c r="L10" s="52">
        <v>1</v>
      </c>
      <c r="M10" s="52">
        <v>0</v>
      </c>
      <c r="N10" s="52">
        <v>0</v>
      </c>
      <c r="O10" s="52">
        <v>0</v>
      </c>
      <c r="P10" s="52">
        <v>0</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2</v>
      </c>
      <c r="BC10" s="52">
        <v>0</v>
      </c>
      <c r="BD10" s="52">
        <v>0</v>
      </c>
      <c r="BE10" s="52">
        <v>1</v>
      </c>
      <c r="BF10" s="52">
        <v>0</v>
      </c>
      <c r="BG10" s="52">
        <v>0</v>
      </c>
      <c r="BH10" s="52">
        <v>0</v>
      </c>
      <c r="BI10" s="52">
        <v>0</v>
      </c>
      <c r="BJ10" s="52">
        <v>1</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468</v>
      </c>
      <c r="C11" s="52" t="s">
        <v>614</v>
      </c>
      <c r="D11" s="52">
        <v>1</v>
      </c>
      <c r="E11" s="52">
        <v>1.53212091498261</v>
      </c>
      <c r="F11" s="52">
        <v>18.640804465621802</v>
      </c>
      <c r="G11" s="52">
        <v>0</v>
      </c>
      <c r="H11" s="52">
        <v>0</v>
      </c>
      <c r="I11" s="52">
        <v>0</v>
      </c>
      <c r="J11" s="52">
        <v>0</v>
      </c>
      <c r="K11" s="52">
        <v>0</v>
      </c>
      <c r="L11" s="52">
        <v>1</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0</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468</v>
      </c>
      <c r="C12" s="52" t="s">
        <v>615</v>
      </c>
      <c r="D12" s="52">
        <v>1</v>
      </c>
      <c r="E12" s="52">
        <v>0.94389488786528697</v>
      </c>
      <c r="F12" s="52">
        <v>11.484054469027701</v>
      </c>
      <c r="G12" s="52">
        <v>0</v>
      </c>
      <c r="H12" s="52">
        <v>1</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0</v>
      </c>
      <c r="BB12" s="52">
        <v>0</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271071</v>
      </c>
      <c r="B13" s="52" t="s">
        <v>468</v>
      </c>
      <c r="C13" s="52" t="s">
        <v>616</v>
      </c>
      <c r="D13" s="52">
        <v>4</v>
      </c>
      <c r="E13" s="52">
        <v>5.04750968490921</v>
      </c>
      <c r="F13" s="52">
        <v>61.411367833062002</v>
      </c>
      <c r="G13" s="52">
        <v>0</v>
      </c>
      <c r="H13" s="52">
        <v>0</v>
      </c>
      <c r="I13" s="52">
        <v>0</v>
      </c>
      <c r="J13" s="52">
        <v>0</v>
      </c>
      <c r="K13" s="52">
        <v>2</v>
      </c>
      <c r="L13" s="52">
        <v>0</v>
      </c>
      <c r="M13" s="52">
        <v>2</v>
      </c>
      <c r="N13" s="52">
        <v>0</v>
      </c>
      <c r="O13" s="52">
        <v>0</v>
      </c>
      <c r="P13" s="52">
        <v>2</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1</v>
      </c>
      <c r="AS13" s="52">
        <v>0</v>
      </c>
      <c r="AT13" s="52">
        <v>0</v>
      </c>
      <c r="AU13" s="52">
        <v>0</v>
      </c>
      <c r="AV13" s="52">
        <v>1</v>
      </c>
      <c r="AW13" s="52">
        <v>1</v>
      </c>
      <c r="AX13" s="52">
        <v>0</v>
      </c>
      <c r="AY13" s="52">
        <v>0</v>
      </c>
      <c r="AZ13" s="52">
        <v>0</v>
      </c>
      <c r="BA13" s="52">
        <v>0</v>
      </c>
      <c r="BB13" s="52">
        <v>1</v>
      </c>
      <c r="BC13" s="52">
        <v>1</v>
      </c>
      <c r="BD13" s="52">
        <v>1</v>
      </c>
      <c r="BE13" s="52">
        <v>0</v>
      </c>
      <c r="BF13" s="52">
        <v>0</v>
      </c>
      <c r="BG13" s="52">
        <v>0</v>
      </c>
      <c r="BH13" s="52">
        <v>1</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271080</v>
      </c>
      <c r="B14" s="52" t="s">
        <v>468</v>
      </c>
      <c r="C14" s="52" t="s">
        <v>617</v>
      </c>
      <c r="D14" s="52">
        <v>1</v>
      </c>
      <c r="E14" s="52">
        <v>1.5999232036862201</v>
      </c>
      <c r="F14" s="52">
        <v>19.465732311515701</v>
      </c>
      <c r="G14" s="52">
        <v>0</v>
      </c>
      <c r="H14" s="52">
        <v>0</v>
      </c>
      <c r="I14" s="52">
        <v>0</v>
      </c>
      <c r="J14" s="52">
        <v>0</v>
      </c>
      <c r="K14" s="52">
        <v>0</v>
      </c>
      <c r="L14" s="52">
        <v>0</v>
      </c>
      <c r="M14" s="52">
        <v>0</v>
      </c>
      <c r="N14" s="52">
        <v>1</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271110</v>
      </c>
      <c r="B15" s="52" t="s">
        <v>468</v>
      </c>
      <c r="C15" s="52" t="s">
        <v>618</v>
      </c>
      <c r="D15" s="52">
        <v>3</v>
      </c>
      <c r="E15" s="52">
        <v>4.0653711683876699</v>
      </c>
      <c r="F15" s="52">
        <v>49.462015882049997</v>
      </c>
      <c r="G15" s="52">
        <v>0</v>
      </c>
      <c r="H15" s="52">
        <v>1</v>
      </c>
      <c r="I15" s="52">
        <v>1</v>
      </c>
      <c r="J15" s="52">
        <v>0</v>
      </c>
      <c r="K15" s="52">
        <v>0</v>
      </c>
      <c r="L15" s="52">
        <v>0</v>
      </c>
      <c r="M15" s="52">
        <v>0</v>
      </c>
      <c r="N15" s="52">
        <v>1</v>
      </c>
      <c r="O15" s="52">
        <v>0</v>
      </c>
      <c r="P15" s="52">
        <v>0</v>
      </c>
      <c r="Q15" s="52">
        <v>3</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1</v>
      </c>
      <c r="AT15" s="52">
        <v>0</v>
      </c>
      <c r="AU15" s="52">
        <v>0</v>
      </c>
      <c r="AV15" s="52">
        <v>0</v>
      </c>
      <c r="AW15" s="52">
        <v>0</v>
      </c>
      <c r="AX15" s="52">
        <v>0</v>
      </c>
      <c r="AY15" s="52">
        <v>0</v>
      </c>
      <c r="AZ15" s="52">
        <v>0</v>
      </c>
      <c r="BA15" s="52">
        <v>1</v>
      </c>
      <c r="BB15" s="52">
        <v>1</v>
      </c>
      <c r="BC15" s="52">
        <v>0</v>
      </c>
      <c r="BD15" s="52">
        <v>1</v>
      </c>
      <c r="BE15" s="52">
        <v>0</v>
      </c>
      <c r="BF15" s="52">
        <v>2</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271136</v>
      </c>
      <c r="B16" s="52" t="s">
        <v>468</v>
      </c>
      <c r="C16" s="52" t="s">
        <v>619</v>
      </c>
      <c r="D16" s="52">
        <v>2</v>
      </c>
      <c r="E16" s="52">
        <v>2.0547171168209402</v>
      </c>
      <c r="F16" s="52">
        <v>24.999058254654798</v>
      </c>
      <c r="G16" s="52">
        <v>1</v>
      </c>
      <c r="H16" s="52">
        <v>0</v>
      </c>
      <c r="I16" s="52">
        <v>0</v>
      </c>
      <c r="J16" s="52">
        <v>0</v>
      </c>
      <c r="K16" s="52">
        <v>1</v>
      </c>
      <c r="L16" s="52">
        <v>0</v>
      </c>
      <c r="M16" s="52">
        <v>0</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1</v>
      </c>
      <c r="AR16" s="52">
        <v>0</v>
      </c>
      <c r="AS16" s="52">
        <v>0</v>
      </c>
      <c r="AT16" s="52">
        <v>0</v>
      </c>
      <c r="AU16" s="52">
        <v>0</v>
      </c>
      <c r="AV16" s="52">
        <v>0</v>
      </c>
      <c r="AW16" s="52">
        <v>1</v>
      </c>
      <c r="AX16" s="52">
        <v>0</v>
      </c>
      <c r="AY16" s="52">
        <v>0</v>
      </c>
      <c r="AZ16" s="52">
        <v>0</v>
      </c>
      <c r="BA16" s="52">
        <v>0</v>
      </c>
      <c r="BB16" s="52">
        <v>0</v>
      </c>
      <c r="BC16" s="52">
        <v>0</v>
      </c>
      <c r="BD16" s="52">
        <v>0</v>
      </c>
      <c r="BE16" s="52">
        <v>0</v>
      </c>
      <c r="BF16" s="52">
        <v>0</v>
      </c>
      <c r="BG16" s="52">
        <v>0</v>
      </c>
      <c r="BH16" s="52">
        <v>1</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271144</v>
      </c>
      <c r="B17" s="52" t="s">
        <v>468</v>
      </c>
      <c r="C17" s="52" t="s">
        <v>620</v>
      </c>
      <c r="D17" s="52">
        <v>1</v>
      </c>
      <c r="E17" s="52">
        <v>0.58425548323771004</v>
      </c>
      <c r="F17" s="52">
        <v>7.1084417127254698</v>
      </c>
      <c r="G17" s="52">
        <v>0</v>
      </c>
      <c r="H17" s="52">
        <v>0</v>
      </c>
      <c r="I17" s="52">
        <v>0</v>
      </c>
      <c r="J17" s="52">
        <v>0</v>
      </c>
      <c r="K17" s="52">
        <v>0</v>
      </c>
      <c r="L17" s="52">
        <v>0</v>
      </c>
      <c r="M17" s="52">
        <v>0</v>
      </c>
      <c r="N17" s="52">
        <v>1</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271152</v>
      </c>
      <c r="B18" s="52" t="s">
        <v>468</v>
      </c>
      <c r="C18" s="52" t="s">
        <v>621</v>
      </c>
      <c r="D18" s="52">
        <v>1</v>
      </c>
      <c r="E18" s="52">
        <v>1.1766782373360001</v>
      </c>
      <c r="F18" s="52">
        <v>14.316251887588001</v>
      </c>
      <c r="G18" s="52">
        <v>0</v>
      </c>
      <c r="H18" s="52">
        <v>1</v>
      </c>
      <c r="I18" s="52">
        <v>0</v>
      </c>
      <c r="J18" s="52">
        <v>0</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0</v>
      </c>
      <c r="AV18" s="52">
        <v>0</v>
      </c>
      <c r="AW18" s="52">
        <v>0</v>
      </c>
      <c r="AX18" s="52">
        <v>0</v>
      </c>
      <c r="AY18" s="52">
        <v>0</v>
      </c>
      <c r="AZ18" s="52">
        <v>0</v>
      </c>
      <c r="BA18" s="52">
        <v>0</v>
      </c>
      <c r="BB18" s="52">
        <v>0</v>
      </c>
      <c r="BC18" s="52">
        <v>0</v>
      </c>
      <c r="BD18" s="52">
        <v>0</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271161</v>
      </c>
      <c r="B19" s="52" t="s">
        <v>468</v>
      </c>
      <c r="C19" s="52" t="s">
        <v>622</v>
      </c>
      <c r="D19" s="52">
        <v>3</v>
      </c>
      <c r="E19" s="52">
        <v>2.38212453747082</v>
      </c>
      <c r="F19" s="52">
        <v>28.982515205895002</v>
      </c>
      <c r="G19" s="52">
        <v>0</v>
      </c>
      <c r="H19" s="52">
        <v>1</v>
      </c>
      <c r="I19" s="52">
        <v>1</v>
      </c>
      <c r="J19" s="52">
        <v>0</v>
      </c>
      <c r="K19" s="52">
        <v>1</v>
      </c>
      <c r="L19" s="52">
        <v>0</v>
      </c>
      <c r="M19" s="52">
        <v>0</v>
      </c>
      <c r="N19" s="52">
        <v>0</v>
      </c>
      <c r="O19" s="52">
        <v>0</v>
      </c>
      <c r="P19" s="52">
        <v>1</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1</v>
      </c>
      <c r="AT19" s="52">
        <v>0</v>
      </c>
      <c r="AU19" s="52">
        <v>0</v>
      </c>
      <c r="AV19" s="52">
        <v>0</v>
      </c>
      <c r="AW19" s="52">
        <v>1</v>
      </c>
      <c r="AX19" s="52">
        <v>0</v>
      </c>
      <c r="AY19" s="52">
        <v>0</v>
      </c>
      <c r="AZ19" s="52">
        <v>0</v>
      </c>
      <c r="BA19" s="52">
        <v>0</v>
      </c>
      <c r="BB19" s="52">
        <v>1</v>
      </c>
      <c r="BC19" s="52">
        <v>0</v>
      </c>
      <c r="BD19" s="52">
        <v>0</v>
      </c>
      <c r="BE19" s="52">
        <v>0</v>
      </c>
      <c r="BF19" s="52">
        <v>1</v>
      </c>
      <c r="BG19" s="52">
        <v>1</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271179</v>
      </c>
      <c r="B20" s="52" t="s">
        <v>468</v>
      </c>
      <c r="C20" s="52" t="s">
        <v>623</v>
      </c>
      <c r="D20" s="52">
        <v>1</v>
      </c>
      <c r="E20" s="52">
        <v>1.11865582316289</v>
      </c>
      <c r="F20" s="52">
        <v>13.6103125151485</v>
      </c>
      <c r="G20" s="52">
        <v>0</v>
      </c>
      <c r="H20" s="52">
        <v>0</v>
      </c>
      <c r="I20" s="52">
        <v>0</v>
      </c>
      <c r="J20" s="52">
        <v>0</v>
      </c>
      <c r="K20" s="52">
        <v>0</v>
      </c>
      <c r="L20" s="52">
        <v>0</v>
      </c>
      <c r="M20" s="52">
        <v>1</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0</v>
      </c>
      <c r="AS20" s="52">
        <v>0</v>
      </c>
      <c r="AT20" s="52">
        <v>0</v>
      </c>
      <c r="AU20" s="52">
        <v>0</v>
      </c>
      <c r="AV20" s="52">
        <v>0</v>
      </c>
      <c r="AW20" s="52">
        <v>0</v>
      </c>
      <c r="AX20" s="52">
        <v>0</v>
      </c>
      <c r="AY20" s="52">
        <v>0</v>
      </c>
      <c r="AZ20" s="52">
        <v>0</v>
      </c>
      <c r="BA20" s="52">
        <v>0</v>
      </c>
      <c r="BB20" s="52">
        <v>0</v>
      </c>
      <c r="BC20" s="52">
        <v>0</v>
      </c>
      <c r="BD20" s="52">
        <v>0</v>
      </c>
      <c r="BE20" s="52">
        <v>0</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271187</v>
      </c>
      <c r="B21" s="52" t="s">
        <v>468</v>
      </c>
      <c r="C21" s="52" t="s">
        <v>624</v>
      </c>
      <c r="D21" s="52">
        <v>1</v>
      </c>
      <c r="E21" s="52">
        <v>0.58883105259438995</v>
      </c>
      <c r="F21" s="52">
        <v>7.1641111398984103</v>
      </c>
      <c r="G21" s="52">
        <v>0</v>
      </c>
      <c r="H21" s="52">
        <v>0</v>
      </c>
      <c r="I21" s="52">
        <v>0</v>
      </c>
      <c r="J21" s="52">
        <v>0</v>
      </c>
      <c r="K21" s="52">
        <v>0</v>
      </c>
      <c r="L21" s="52">
        <v>0</v>
      </c>
      <c r="M21" s="52">
        <v>1</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1</v>
      </c>
      <c r="BC21" s="52">
        <v>0</v>
      </c>
      <c r="BD21" s="52">
        <v>0</v>
      </c>
      <c r="BE21" s="52">
        <v>0</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271195</v>
      </c>
      <c r="B22" s="52" t="s">
        <v>468</v>
      </c>
      <c r="C22" s="52" t="s">
        <v>640</v>
      </c>
      <c r="D22" s="52">
        <v>1</v>
      </c>
      <c r="E22" s="52">
        <v>0.89695752009184804</v>
      </c>
      <c r="F22" s="52">
        <v>10.9129831611175</v>
      </c>
      <c r="G22" s="52">
        <v>0</v>
      </c>
      <c r="H22" s="52">
        <v>0</v>
      </c>
      <c r="I22" s="52">
        <v>0</v>
      </c>
      <c r="J22" s="52">
        <v>0</v>
      </c>
      <c r="K22" s="52">
        <v>0</v>
      </c>
      <c r="L22" s="52">
        <v>1</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1</v>
      </c>
      <c r="AZ22" s="52">
        <v>0</v>
      </c>
      <c r="BA22" s="52">
        <v>0</v>
      </c>
      <c r="BB22" s="52">
        <v>0</v>
      </c>
      <c r="BC22" s="52">
        <v>0</v>
      </c>
      <c r="BD22" s="52">
        <v>0</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271209</v>
      </c>
      <c r="B23" s="52" t="s">
        <v>468</v>
      </c>
      <c r="C23" s="52" t="s">
        <v>625</v>
      </c>
      <c r="D23" s="52">
        <v>3</v>
      </c>
      <c r="E23" s="52">
        <v>1.98019801980198</v>
      </c>
      <c r="F23" s="52">
        <v>24.092409240924098</v>
      </c>
      <c r="G23" s="52">
        <v>0</v>
      </c>
      <c r="H23" s="52">
        <v>1</v>
      </c>
      <c r="I23" s="52">
        <v>0</v>
      </c>
      <c r="J23" s="52">
        <v>0</v>
      </c>
      <c r="K23" s="52">
        <v>0</v>
      </c>
      <c r="L23" s="52">
        <v>0</v>
      </c>
      <c r="M23" s="52">
        <v>1</v>
      </c>
      <c r="N23" s="52">
        <v>1</v>
      </c>
      <c r="O23" s="52">
        <v>0</v>
      </c>
      <c r="P23" s="52">
        <v>0</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1</v>
      </c>
      <c r="AR23" s="52">
        <v>0</v>
      </c>
      <c r="AS23" s="52">
        <v>0</v>
      </c>
      <c r="AT23" s="52">
        <v>0</v>
      </c>
      <c r="AU23" s="52">
        <v>0</v>
      </c>
      <c r="AV23" s="52">
        <v>0</v>
      </c>
      <c r="AW23" s="52">
        <v>0</v>
      </c>
      <c r="AX23" s="52">
        <v>0</v>
      </c>
      <c r="AY23" s="52">
        <v>0</v>
      </c>
      <c r="AZ23" s="52">
        <v>0</v>
      </c>
      <c r="BA23" s="52">
        <v>0</v>
      </c>
      <c r="BB23" s="52">
        <v>2</v>
      </c>
      <c r="BC23" s="52">
        <v>1</v>
      </c>
      <c r="BD23" s="52">
        <v>1</v>
      </c>
      <c r="BE23" s="52">
        <v>0</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271225</v>
      </c>
      <c r="B24" s="52" t="s">
        <v>468</v>
      </c>
      <c r="C24" s="52" t="s">
        <v>627</v>
      </c>
      <c r="D24" s="52">
        <v>4</v>
      </c>
      <c r="E24" s="52">
        <v>3.8140643623361101</v>
      </c>
      <c r="F24" s="52">
        <v>46.404449741756103</v>
      </c>
      <c r="G24" s="52">
        <v>0</v>
      </c>
      <c r="H24" s="52">
        <v>0</v>
      </c>
      <c r="I24" s="52">
        <v>0</v>
      </c>
      <c r="J24" s="52">
        <v>2</v>
      </c>
      <c r="K24" s="52">
        <v>2</v>
      </c>
      <c r="L24" s="52">
        <v>0</v>
      </c>
      <c r="M24" s="52">
        <v>0</v>
      </c>
      <c r="N24" s="52">
        <v>0</v>
      </c>
      <c r="O24" s="52">
        <v>0</v>
      </c>
      <c r="P24" s="52">
        <v>1</v>
      </c>
      <c r="Q24" s="52">
        <v>3</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1</v>
      </c>
      <c r="AS24" s="52">
        <v>0</v>
      </c>
      <c r="AT24" s="52">
        <v>0</v>
      </c>
      <c r="AU24" s="52">
        <v>0</v>
      </c>
      <c r="AV24" s="52">
        <v>1</v>
      </c>
      <c r="AW24" s="52">
        <v>0</v>
      </c>
      <c r="AX24" s="52">
        <v>0</v>
      </c>
      <c r="AY24" s="52">
        <v>0</v>
      </c>
      <c r="AZ24" s="52">
        <v>0</v>
      </c>
      <c r="BA24" s="52">
        <v>0</v>
      </c>
      <c r="BB24" s="52">
        <v>1</v>
      </c>
      <c r="BC24" s="52">
        <v>0</v>
      </c>
      <c r="BD24" s="52">
        <v>0</v>
      </c>
      <c r="BE24" s="52">
        <v>1</v>
      </c>
      <c r="BF24" s="52">
        <v>0</v>
      </c>
      <c r="BG24" s="52">
        <v>0</v>
      </c>
      <c r="BH24" s="52">
        <v>1</v>
      </c>
      <c r="BI24" s="52">
        <v>2</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271233</v>
      </c>
      <c r="B25" s="52" t="s">
        <v>468</v>
      </c>
      <c r="C25" s="52" t="s">
        <v>628</v>
      </c>
      <c r="D25" s="52">
        <v>4</v>
      </c>
      <c r="E25" s="52">
        <v>2.2075420674735202</v>
      </c>
      <c r="F25" s="52">
        <v>26.858428487594502</v>
      </c>
      <c r="G25" s="52">
        <v>0</v>
      </c>
      <c r="H25" s="52">
        <v>1</v>
      </c>
      <c r="I25" s="52">
        <v>1</v>
      </c>
      <c r="J25" s="52">
        <v>0</v>
      </c>
      <c r="K25" s="52">
        <v>1</v>
      </c>
      <c r="L25" s="52">
        <v>0</v>
      </c>
      <c r="M25" s="52">
        <v>1</v>
      </c>
      <c r="N25" s="52">
        <v>0</v>
      </c>
      <c r="O25" s="52">
        <v>0</v>
      </c>
      <c r="P25" s="52">
        <v>2</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1</v>
      </c>
      <c r="AT25" s="52">
        <v>0</v>
      </c>
      <c r="AU25" s="52">
        <v>0</v>
      </c>
      <c r="AV25" s="52">
        <v>0</v>
      </c>
      <c r="AW25" s="52">
        <v>2</v>
      </c>
      <c r="AX25" s="52">
        <v>0</v>
      </c>
      <c r="AY25" s="52">
        <v>0</v>
      </c>
      <c r="AZ25" s="52">
        <v>1</v>
      </c>
      <c r="BA25" s="52">
        <v>0</v>
      </c>
      <c r="BB25" s="52">
        <v>0</v>
      </c>
      <c r="BC25" s="52">
        <v>1</v>
      </c>
      <c r="BD25" s="52">
        <v>0</v>
      </c>
      <c r="BE25" s="52">
        <v>1</v>
      </c>
      <c r="BF25" s="52">
        <v>0</v>
      </c>
      <c r="BG25" s="52">
        <v>0</v>
      </c>
      <c r="BH25" s="52">
        <v>1</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271241</v>
      </c>
      <c r="B26" s="52" t="s">
        <v>468</v>
      </c>
      <c r="C26" s="52" t="s">
        <v>645</v>
      </c>
      <c r="D26" s="52">
        <v>3</v>
      </c>
      <c r="E26" s="52">
        <v>2.67434500833504</v>
      </c>
      <c r="F26" s="52">
        <v>32.537864268076298</v>
      </c>
      <c r="G26" s="52">
        <v>0</v>
      </c>
      <c r="H26" s="52">
        <v>0</v>
      </c>
      <c r="I26" s="52">
        <v>0</v>
      </c>
      <c r="J26" s="52">
        <v>2</v>
      </c>
      <c r="K26" s="52">
        <v>1</v>
      </c>
      <c r="L26" s="52">
        <v>0</v>
      </c>
      <c r="M26" s="52">
        <v>0</v>
      </c>
      <c r="N26" s="52">
        <v>0</v>
      </c>
      <c r="O26" s="52">
        <v>0</v>
      </c>
      <c r="P26" s="52">
        <v>2</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2</v>
      </c>
      <c r="AY26" s="52">
        <v>0</v>
      </c>
      <c r="AZ26" s="52">
        <v>0</v>
      </c>
      <c r="BA26" s="52">
        <v>0</v>
      </c>
      <c r="BB26" s="52">
        <v>1</v>
      </c>
      <c r="BC26" s="52">
        <v>1</v>
      </c>
      <c r="BD26" s="52">
        <v>1</v>
      </c>
      <c r="BE26" s="52">
        <v>0</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271250</v>
      </c>
      <c r="B27" s="52" t="s">
        <v>468</v>
      </c>
      <c r="C27" s="52" t="s">
        <v>629</v>
      </c>
      <c r="D27" s="52">
        <v>3</v>
      </c>
      <c r="E27" s="52">
        <v>2.5425668059428301</v>
      </c>
      <c r="F27" s="52">
        <v>30.9345628056377</v>
      </c>
      <c r="G27" s="52">
        <v>0</v>
      </c>
      <c r="H27" s="52">
        <v>0</v>
      </c>
      <c r="I27" s="52">
        <v>1</v>
      </c>
      <c r="J27" s="52">
        <v>0</v>
      </c>
      <c r="K27" s="52">
        <v>0</v>
      </c>
      <c r="L27" s="52">
        <v>0</v>
      </c>
      <c r="M27" s="52">
        <v>0</v>
      </c>
      <c r="N27" s="52">
        <v>2</v>
      </c>
      <c r="O27" s="52">
        <v>0</v>
      </c>
      <c r="P27" s="52">
        <v>1</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1</v>
      </c>
      <c r="AS27" s="52">
        <v>0</v>
      </c>
      <c r="AT27" s="52">
        <v>1</v>
      </c>
      <c r="AU27" s="52">
        <v>0</v>
      </c>
      <c r="AV27" s="52">
        <v>0</v>
      </c>
      <c r="AW27" s="52">
        <v>0</v>
      </c>
      <c r="AX27" s="52">
        <v>0</v>
      </c>
      <c r="AY27" s="52">
        <v>0</v>
      </c>
      <c r="AZ27" s="52">
        <v>0</v>
      </c>
      <c r="BA27" s="52">
        <v>0</v>
      </c>
      <c r="BB27" s="52">
        <v>1</v>
      </c>
      <c r="BC27" s="52">
        <v>0</v>
      </c>
      <c r="BD27" s="52">
        <v>2</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271268</v>
      </c>
      <c r="B28" s="52" t="s">
        <v>468</v>
      </c>
      <c r="C28" s="52" t="s">
        <v>630</v>
      </c>
      <c r="D28" s="52">
        <v>5</v>
      </c>
      <c r="E28" s="52">
        <v>2.6265194414969102</v>
      </c>
      <c r="F28" s="52">
        <v>31.9559865382124</v>
      </c>
      <c r="G28" s="52">
        <v>0</v>
      </c>
      <c r="H28" s="52">
        <v>0</v>
      </c>
      <c r="I28" s="52">
        <v>1</v>
      </c>
      <c r="J28" s="52">
        <v>2</v>
      </c>
      <c r="K28" s="52">
        <v>1</v>
      </c>
      <c r="L28" s="52">
        <v>0</v>
      </c>
      <c r="M28" s="52">
        <v>1</v>
      </c>
      <c r="N28" s="52">
        <v>0</v>
      </c>
      <c r="O28" s="52">
        <v>0</v>
      </c>
      <c r="P28" s="52">
        <v>3</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1</v>
      </c>
      <c r="AS28" s="52">
        <v>0</v>
      </c>
      <c r="AT28" s="52">
        <v>0</v>
      </c>
      <c r="AU28" s="52">
        <v>1</v>
      </c>
      <c r="AV28" s="52">
        <v>0</v>
      </c>
      <c r="AW28" s="52">
        <v>0</v>
      </c>
      <c r="AX28" s="52">
        <v>0</v>
      </c>
      <c r="AY28" s="52">
        <v>1</v>
      </c>
      <c r="AZ28" s="52">
        <v>0</v>
      </c>
      <c r="BA28" s="52">
        <v>0</v>
      </c>
      <c r="BB28" s="52">
        <v>2</v>
      </c>
      <c r="BC28" s="52">
        <v>1</v>
      </c>
      <c r="BD28" s="52">
        <v>0</v>
      </c>
      <c r="BE28" s="52">
        <v>2</v>
      </c>
      <c r="BF28" s="52">
        <v>0</v>
      </c>
      <c r="BG28" s="52">
        <v>1</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271276</v>
      </c>
      <c r="B29" s="52" t="s">
        <v>468</v>
      </c>
      <c r="C29" s="52" t="s">
        <v>641</v>
      </c>
      <c r="D29" s="52">
        <v>1</v>
      </c>
      <c r="E29" s="52">
        <v>0.73186618558662697</v>
      </c>
      <c r="F29" s="52">
        <v>8.9043719246372994</v>
      </c>
      <c r="G29" s="52">
        <v>0</v>
      </c>
      <c r="H29" s="52">
        <v>1</v>
      </c>
      <c r="I29" s="52">
        <v>0</v>
      </c>
      <c r="J29" s="52">
        <v>0</v>
      </c>
      <c r="K29" s="52">
        <v>0</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1</v>
      </c>
      <c r="AS29" s="52">
        <v>0</v>
      </c>
      <c r="AT29" s="52">
        <v>0</v>
      </c>
      <c r="AU29" s="52">
        <v>0</v>
      </c>
      <c r="AV29" s="52">
        <v>0</v>
      </c>
      <c r="AW29" s="52">
        <v>0</v>
      </c>
      <c r="AX29" s="52">
        <v>0</v>
      </c>
      <c r="AY29" s="52">
        <v>0</v>
      </c>
      <c r="AZ29" s="52">
        <v>0</v>
      </c>
      <c r="BA29" s="52">
        <v>0</v>
      </c>
      <c r="BB29" s="52">
        <v>0</v>
      </c>
      <c r="BC29" s="52">
        <v>0</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271284</v>
      </c>
      <c r="B30" s="52" t="s">
        <v>468</v>
      </c>
      <c r="C30" s="52" t="s">
        <v>631</v>
      </c>
      <c r="D30" s="52">
        <v>1</v>
      </c>
      <c r="E30" s="52">
        <v>0.889640140563142</v>
      </c>
      <c r="F30" s="52">
        <v>10.8239550435182</v>
      </c>
      <c r="G30" s="52">
        <v>0</v>
      </c>
      <c r="H30" s="52">
        <v>1</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1</v>
      </c>
      <c r="BB30" s="52">
        <v>0</v>
      </c>
      <c r="BC30" s="52">
        <v>0</v>
      </c>
      <c r="BD30" s="52">
        <v>0</v>
      </c>
      <c r="BE30" s="52">
        <v>0</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271403</v>
      </c>
      <c r="B31" s="52" t="s">
        <v>659</v>
      </c>
      <c r="C31" s="52" t="s">
        <v>468</v>
      </c>
      <c r="D31" s="52">
        <v>1</v>
      </c>
      <c r="E31" s="52">
        <v>0.121739215122932</v>
      </c>
      <c r="F31" s="52">
        <v>1.4811604506623399</v>
      </c>
      <c r="G31" s="52">
        <v>0</v>
      </c>
      <c r="H31" s="52">
        <v>0</v>
      </c>
      <c r="I31" s="52">
        <v>0</v>
      </c>
      <c r="J31" s="52">
        <v>0</v>
      </c>
      <c r="K31" s="52">
        <v>0</v>
      </c>
      <c r="L31" s="52">
        <v>0</v>
      </c>
      <c r="M31" s="52">
        <v>0</v>
      </c>
      <c r="N31" s="52">
        <v>1</v>
      </c>
      <c r="O31" s="52">
        <v>0</v>
      </c>
      <c r="P31" s="52">
        <v>1</v>
      </c>
      <c r="Q31" s="52">
        <v>0</v>
      </c>
      <c r="R31" s="52">
        <v>0</v>
      </c>
      <c r="S31" s="52">
        <v>0</v>
      </c>
      <c r="T31" s="52">
        <v>1</v>
      </c>
      <c r="U31" s="52">
        <v>0</v>
      </c>
      <c r="V31" s="52">
        <v>1</v>
      </c>
      <c r="W31" s="52">
        <v>0</v>
      </c>
      <c r="X31" s="52">
        <v>0</v>
      </c>
      <c r="Y31" s="52">
        <v>1</v>
      </c>
      <c r="Z31" s="52">
        <v>0</v>
      </c>
      <c r="AA31" s="52">
        <v>0</v>
      </c>
      <c r="AB31" s="52">
        <v>0</v>
      </c>
      <c r="AC31" s="52">
        <v>0</v>
      </c>
      <c r="AD31" s="52">
        <v>0</v>
      </c>
      <c r="AE31" s="52">
        <v>1</v>
      </c>
      <c r="AF31" s="52">
        <v>0</v>
      </c>
      <c r="AG31" s="52">
        <v>0</v>
      </c>
      <c r="AH31" s="52">
        <v>0</v>
      </c>
      <c r="AI31" s="52">
        <v>0</v>
      </c>
      <c r="AJ31" s="52">
        <v>0</v>
      </c>
      <c r="AK31" s="52">
        <v>0</v>
      </c>
      <c r="AL31" s="52">
        <v>0</v>
      </c>
      <c r="AM31" s="52">
        <v>0</v>
      </c>
      <c r="AN31" s="52">
        <v>1</v>
      </c>
      <c r="AO31" s="52">
        <v>0</v>
      </c>
      <c r="AP31" s="52">
        <v>0</v>
      </c>
      <c r="AQ31" s="52">
        <v>0</v>
      </c>
      <c r="AR31" s="52">
        <v>0</v>
      </c>
      <c r="AS31" s="52">
        <v>0</v>
      </c>
      <c r="AT31" s="52">
        <v>0</v>
      </c>
      <c r="AU31" s="52">
        <v>0</v>
      </c>
      <c r="AV31" s="52">
        <v>1</v>
      </c>
      <c r="AW31" s="52">
        <v>0</v>
      </c>
      <c r="AX31" s="52">
        <v>0</v>
      </c>
      <c r="AY31" s="52">
        <v>0</v>
      </c>
      <c r="AZ31" s="52">
        <v>0</v>
      </c>
      <c r="BA31" s="52">
        <v>0</v>
      </c>
      <c r="BB31" s="52">
        <v>0</v>
      </c>
      <c r="BC31" s="52">
        <v>0</v>
      </c>
      <c r="BD31" s="52">
        <v>0</v>
      </c>
      <c r="BE31" s="52">
        <v>0</v>
      </c>
      <c r="BF31" s="52">
        <v>0</v>
      </c>
      <c r="BG31" s="52">
        <v>0</v>
      </c>
      <c r="BH31" s="52">
        <v>0</v>
      </c>
      <c r="BI31" s="52">
        <v>1</v>
      </c>
      <c r="BJ31" s="52">
        <v>0</v>
      </c>
      <c r="BK31" s="52">
        <v>0</v>
      </c>
      <c r="BL31" s="52">
        <v>1</v>
      </c>
      <c r="BM31" s="52">
        <v>0</v>
      </c>
      <c r="BN31" s="52">
        <v>0</v>
      </c>
      <c r="BO31" s="52">
        <v>0</v>
      </c>
      <c r="BP31" s="52">
        <v>0</v>
      </c>
      <c r="BQ31" s="52">
        <v>0</v>
      </c>
      <c r="BR31" s="52">
        <v>0</v>
      </c>
      <c r="BS31" s="52">
        <v>0</v>
      </c>
      <c r="BT31" s="52">
        <v>1</v>
      </c>
      <c r="BU31" s="52">
        <v>0</v>
      </c>
      <c r="BV31" s="52">
        <v>0</v>
      </c>
    </row>
    <row r="32" spans="1:74" s="52" customFormat="1" x14ac:dyDescent="0.2">
      <c r="A32" s="52">
        <v>271411</v>
      </c>
      <c r="B32" s="52" t="s">
        <v>468</v>
      </c>
      <c r="C32" s="52" t="s">
        <v>632</v>
      </c>
      <c r="D32" s="52">
        <v>3</v>
      </c>
      <c r="E32" s="52">
        <v>2.04379164225471</v>
      </c>
      <c r="F32" s="52">
        <v>24.866131647432301</v>
      </c>
      <c r="G32" s="52">
        <v>0</v>
      </c>
      <c r="H32" s="52">
        <v>0</v>
      </c>
      <c r="I32" s="52">
        <v>1</v>
      </c>
      <c r="J32" s="52">
        <v>0</v>
      </c>
      <c r="K32" s="52">
        <v>2</v>
      </c>
      <c r="L32" s="52">
        <v>0</v>
      </c>
      <c r="M32" s="52">
        <v>0</v>
      </c>
      <c r="N32" s="52">
        <v>0</v>
      </c>
      <c r="O32" s="52">
        <v>0</v>
      </c>
      <c r="P32" s="52">
        <v>1</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1</v>
      </c>
      <c r="AQ32" s="52">
        <v>0</v>
      </c>
      <c r="AR32" s="52">
        <v>1</v>
      </c>
      <c r="AS32" s="52">
        <v>0</v>
      </c>
      <c r="AT32" s="52">
        <v>0</v>
      </c>
      <c r="AU32" s="52">
        <v>0</v>
      </c>
      <c r="AV32" s="52">
        <v>0</v>
      </c>
      <c r="AW32" s="52">
        <v>0</v>
      </c>
      <c r="AX32" s="52">
        <v>0</v>
      </c>
      <c r="AY32" s="52">
        <v>0</v>
      </c>
      <c r="AZ32" s="52">
        <v>0</v>
      </c>
      <c r="BA32" s="52">
        <v>0</v>
      </c>
      <c r="BB32" s="52">
        <v>1</v>
      </c>
      <c r="BC32" s="52">
        <v>0</v>
      </c>
      <c r="BD32" s="52">
        <v>1</v>
      </c>
      <c r="BE32" s="52">
        <v>0</v>
      </c>
      <c r="BF32" s="52">
        <v>1</v>
      </c>
      <c r="BG32" s="52">
        <v>0</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271420</v>
      </c>
      <c r="B33" s="52" t="s">
        <v>468</v>
      </c>
      <c r="C33" s="52" t="s">
        <v>642</v>
      </c>
      <c r="D33" s="52">
        <v>1</v>
      </c>
      <c r="E33" s="52">
        <v>0.83178759471981201</v>
      </c>
      <c r="F33" s="52">
        <v>10.1200824024244</v>
      </c>
      <c r="G33" s="52">
        <v>0</v>
      </c>
      <c r="H33" s="52">
        <v>0</v>
      </c>
      <c r="I33" s="52">
        <v>1</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1</v>
      </c>
      <c r="AT33" s="52">
        <v>0</v>
      </c>
      <c r="AU33" s="52">
        <v>0</v>
      </c>
      <c r="AV33" s="52">
        <v>0</v>
      </c>
      <c r="AW33" s="52">
        <v>0</v>
      </c>
      <c r="AX33" s="52">
        <v>0</v>
      </c>
      <c r="AY33" s="52">
        <v>0</v>
      </c>
      <c r="AZ33" s="52">
        <v>0</v>
      </c>
      <c r="BA33" s="52">
        <v>0</v>
      </c>
      <c r="BB33" s="52">
        <v>0</v>
      </c>
      <c r="BC33" s="52">
        <v>0</v>
      </c>
      <c r="BD33" s="52">
        <v>0</v>
      </c>
      <c r="BE33" s="52">
        <v>1</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271438</v>
      </c>
      <c r="B34" s="52" t="s">
        <v>468</v>
      </c>
      <c r="C34" s="52" t="s">
        <v>633</v>
      </c>
      <c r="D34" s="52">
        <v>3</v>
      </c>
      <c r="E34" s="52">
        <v>3.4832282559476102</v>
      </c>
      <c r="F34" s="52">
        <v>42.3792771140293</v>
      </c>
      <c r="G34" s="52">
        <v>0</v>
      </c>
      <c r="H34" s="52">
        <v>0</v>
      </c>
      <c r="I34" s="52">
        <v>0</v>
      </c>
      <c r="J34" s="52">
        <v>1</v>
      </c>
      <c r="K34" s="52">
        <v>1</v>
      </c>
      <c r="L34" s="52">
        <v>0</v>
      </c>
      <c r="M34" s="52">
        <v>1</v>
      </c>
      <c r="N34" s="52">
        <v>0</v>
      </c>
      <c r="O34" s="52">
        <v>0</v>
      </c>
      <c r="P34" s="52">
        <v>3</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2</v>
      </c>
      <c r="AV34" s="52">
        <v>0</v>
      </c>
      <c r="AW34" s="52">
        <v>0</v>
      </c>
      <c r="AX34" s="52">
        <v>0</v>
      </c>
      <c r="AY34" s="52">
        <v>0</v>
      </c>
      <c r="AZ34" s="52">
        <v>0</v>
      </c>
      <c r="BA34" s="52">
        <v>1</v>
      </c>
      <c r="BB34" s="52">
        <v>0</v>
      </c>
      <c r="BC34" s="52">
        <v>0</v>
      </c>
      <c r="BD34" s="52">
        <v>0</v>
      </c>
      <c r="BE34" s="52">
        <v>1</v>
      </c>
      <c r="BF34" s="52">
        <v>0</v>
      </c>
      <c r="BG34" s="52">
        <v>0</v>
      </c>
      <c r="BH34" s="52">
        <v>2</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271462</v>
      </c>
      <c r="B35" s="52" t="s">
        <v>468</v>
      </c>
      <c r="C35" s="52" t="s">
        <v>636</v>
      </c>
      <c r="D35" s="52">
        <v>1</v>
      </c>
      <c r="E35" s="52">
        <v>0.63220716164272694</v>
      </c>
      <c r="F35" s="52">
        <v>7.69185379998651</v>
      </c>
      <c r="G35" s="52">
        <v>0</v>
      </c>
      <c r="H35" s="52">
        <v>0</v>
      </c>
      <c r="I35" s="52">
        <v>0</v>
      </c>
      <c r="J35" s="52">
        <v>0</v>
      </c>
      <c r="K35" s="52">
        <v>0</v>
      </c>
      <c r="L35" s="52">
        <v>1</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0</v>
      </c>
      <c r="BB35" s="52">
        <v>1</v>
      </c>
      <c r="BC35" s="52">
        <v>0</v>
      </c>
      <c r="BD35" s="52">
        <v>0</v>
      </c>
      <c r="BE35" s="52">
        <v>0</v>
      </c>
      <c r="BF35" s="52">
        <v>1</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272027</v>
      </c>
      <c r="B36" s="52" t="s">
        <v>253</v>
      </c>
      <c r="C36" s="52" t="s">
        <v>468</v>
      </c>
      <c r="D36" s="52">
        <v>3</v>
      </c>
      <c r="E36" s="52">
        <v>1.5839827662674999</v>
      </c>
      <c r="F36" s="52">
        <v>19.271790322921301</v>
      </c>
      <c r="G36" s="52">
        <v>0</v>
      </c>
      <c r="H36" s="52">
        <v>1</v>
      </c>
      <c r="I36" s="52">
        <v>0</v>
      </c>
      <c r="J36" s="52">
        <v>0</v>
      </c>
      <c r="K36" s="52">
        <v>0</v>
      </c>
      <c r="L36" s="52">
        <v>1</v>
      </c>
      <c r="M36" s="52">
        <v>1</v>
      </c>
      <c r="N36" s="52">
        <v>0</v>
      </c>
      <c r="O36" s="52">
        <v>0</v>
      </c>
      <c r="P36" s="52">
        <v>2</v>
      </c>
      <c r="Q36" s="52">
        <v>1</v>
      </c>
      <c r="R36" s="52">
        <v>0</v>
      </c>
      <c r="S36" s="52">
        <v>1</v>
      </c>
      <c r="T36" s="52">
        <v>2</v>
      </c>
      <c r="U36" s="52">
        <v>0</v>
      </c>
      <c r="V36" s="52">
        <v>2</v>
      </c>
      <c r="W36" s="52">
        <v>0</v>
      </c>
      <c r="X36" s="52">
        <v>0</v>
      </c>
      <c r="Y36" s="52">
        <v>1</v>
      </c>
      <c r="Z36" s="52">
        <v>1</v>
      </c>
      <c r="AA36" s="52">
        <v>0</v>
      </c>
      <c r="AB36" s="52">
        <v>3</v>
      </c>
      <c r="AC36" s="52">
        <v>0</v>
      </c>
      <c r="AD36" s="52">
        <v>0</v>
      </c>
      <c r="AE36" s="52">
        <v>0</v>
      </c>
      <c r="AF36" s="52">
        <v>0</v>
      </c>
      <c r="AG36" s="52">
        <v>0</v>
      </c>
      <c r="AH36" s="52">
        <v>0</v>
      </c>
      <c r="AI36" s="52">
        <v>3</v>
      </c>
      <c r="AJ36" s="52">
        <v>0</v>
      </c>
      <c r="AK36" s="52">
        <v>0</v>
      </c>
      <c r="AL36" s="52">
        <v>0</v>
      </c>
      <c r="AM36" s="52">
        <v>0</v>
      </c>
      <c r="AN36" s="52">
        <v>0</v>
      </c>
      <c r="AO36" s="52">
        <v>0</v>
      </c>
      <c r="AP36" s="52">
        <v>0</v>
      </c>
      <c r="AQ36" s="52">
        <v>1</v>
      </c>
      <c r="AR36" s="52">
        <v>0</v>
      </c>
      <c r="AS36" s="52">
        <v>0</v>
      </c>
      <c r="AT36" s="52">
        <v>1</v>
      </c>
      <c r="AU36" s="52">
        <v>0</v>
      </c>
      <c r="AV36" s="52">
        <v>0</v>
      </c>
      <c r="AW36" s="52">
        <v>0</v>
      </c>
      <c r="AX36" s="52">
        <v>0</v>
      </c>
      <c r="AY36" s="52">
        <v>0</v>
      </c>
      <c r="AZ36" s="52">
        <v>0</v>
      </c>
      <c r="BA36" s="52">
        <v>0</v>
      </c>
      <c r="BB36" s="52">
        <v>1</v>
      </c>
      <c r="BC36" s="52">
        <v>2</v>
      </c>
      <c r="BD36" s="52">
        <v>0</v>
      </c>
      <c r="BE36" s="52">
        <v>0</v>
      </c>
      <c r="BF36" s="52">
        <v>0</v>
      </c>
      <c r="BG36" s="52">
        <v>0</v>
      </c>
      <c r="BH36" s="52">
        <v>1</v>
      </c>
      <c r="BI36" s="52">
        <v>0</v>
      </c>
      <c r="BJ36" s="52">
        <v>0</v>
      </c>
      <c r="BK36" s="52">
        <v>0</v>
      </c>
      <c r="BL36" s="52">
        <v>2</v>
      </c>
      <c r="BM36" s="52">
        <v>0</v>
      </c>
      <c r="BN36" s="52">
        <v>0</v>
      </c>
      <c r="BO36" s="52">
        <v>0</v>
      </c>
      <c r="BP36" s="52">
        <v>0</v>
      </c>
      <c r="BQ36" s="52">
        <v>1</v>
      </c>
      <c r="BR36" s="52">
        <v>0</v>
      </c>
      <c r="BS36" s="52">
        <v>1</v>
      </c>
      <c r="BT36" s="52">
        <v>2</v>
      </c>
      <c r="BU36" s="52">
        <v>0</v>
      </c>
      <c r="BV36" s="52">
        <v>0</v>
      </c>
    </row>
    <row r="37" spans="1:74" s="52" customFormat="1" x14ac:dyDescent="0.2">
      <c r="A37" s="52">
        <v>272035</v>
      </c>
      <c r="B37" s="52" t="s">
        <v>174</v>
      </c>
      <c r="C37" s="52" t="s">
        <v>468</v>
      </c>
      <c r="D37" s="52">
        <v>9</v>
      </c>
      <c r="E37" s="52">
        <v>2.2075325917658999</v>
      </c>
      <c r="F37" s="52">
        <v>26.8583131998185</v>
      </c>
      <c r="G37" s="52">
        <v>0</v>
      </c>
      <c r="H37" s="52">
        <v>1</v>
      </c>
      <c r="I37" s="52">
        <v>1</v>
      </c>
      <c r="J37" s="52">
        <v>2</v>
      </c>
      <c r="K37" s="52">
        <v>0</v>
      </c>
      <c r="L37" s="52">
        <v>2</v>
      </c>
      <c r="M37" s="52">
        <v>2</v>
      </c>
      <c r="N37" s="52">
        <v>1</v>
      </c>
      <c r="O37" s="52">
        <v>0</v>
      </c>
      <c r="P37" s="52">
        <v>7</v>
      </c>
      <c r="Q37" s="52">
        <v>2</v>
      </c>
      <c r="R37" s="52">
        <v>0</v>
      </c>
      <c r="S37" s="52">
        <v>4</v>
      </c>
      <c r="T37" s="52">
        <v>5</v>
      </c>
      <c r="U37" s="52">
        <v>0</v>
      </c>
      <c r="V37" s="52">
        <v>5</v>
      </c>
      <c r="W37" s="52">
        <v>0</v>
      </c>
      <c r="X37" s="52">
        <v>0</v>
      </c>
      <c r="Y37" s="52">
        <v>3</v>
      </c>
      <c r="Z37" s="52">
        <v>2</v>
      </c>
      <c r="AA37" s="52">
        <v>0</v>
      </c>
      <c r="AB37" s="52">
        <v>6</v>
      </c>
      <c r="AC37" s="52">
        <v>0</v>
      </c>
      <c r="AD37" s="52">
        <v>0</v>
      </c>
      <c r="AE37" s="52">
        <v>0</v>
      </c>
      <c r="AF37" s="52">
        <v>0</v>
      </c>
      <c r="AG37" s="52">
        <v>3</v>
      </c>
      <c r="AH37" s="52">
        <v>0</v>
      </c>
      <c r="AI37" s="52">
        <v>9</v>
      </c>
      <c r="AJ37" s="52">
        <v>0</v>
      </c>
      <c r="AK37" s="52">
        <v>0</v>
      </c>
      <c r="AL37" s="52">
        <v>0</v>
      </c>
      <c r="AM37" s="52">
        <v>0</v>
      </c>
      <c r="AN37" s="52">
        <v>0</v>
      </c>
      <c r="AO37" s="52">
        <v>0</v>
      </c>
      <c r="AP37" s="52">
        <v>1</v>
      </c>
      <c r="AQ37" s="52">
        <v>0</v>
      </c>
      <c r="AR37" s="52">
        <v>0</v>
      </c>
      <c r="AS37" s="52">
        <v>1</v>
      </c>
      <c r="AT37" s="52">
        <v>1</v>
      </c>
      <c r="AU37" s="52">
        <v>0</v>
      </c>
      <c r="AV37" s="52">
        <v>4</v>
      </c>
      <c r="AW37" s="52">
        <v>0</v>
      </c>
      <c r="AX37" s="52">
        <v>1</v>
      </c>
      <c r="AY37" s="52">
        <v>0</v>
      </c>
      <c r="AZ37" s="52">
        <v>0</v>
      </c>
      <c r="BA37" s="52">
        <v>0</v>
      </c>
      <c r="BB37" s="52">
        <v>1</v>
      </c>
      <c r="BC37" s="52">
        <v>1</v>
      </c>
      <c r="BD37" s="52">
        <v>1</v>
      </c>
      <c r="BE37" s="52">
        <v>2</v>
      </c>
      <c r="BF37" s="52">
        <v>1</v>
      </c>
      <c r="BG37" s="52">
        <v>3</v>
      </c>
      <c r="BH37" s="52">
        <v>0</v>
      </c>
      <c r="BI37" s="52">
        <v>1</v>
      </c>
      <c r="BJ37" s="52">
        <v>0</v>
      </c>
      <c r="BK37" s="52">
        <v>3</v>
      </c>
      <c r="BL37" s="52">
        <v>7</v>
      </c>
      <c r="BM37" s="52">
        <v>3</v>
      </c>
      <c r="BN37" s="52">
        <v>0</v>
      </c>
      <c r="BO37" s="52">
        <v>0</v>
      </c>
      <c r="BP37" s="52">
        <v>0</v>
      </c>
      <c r="BQ37" s="52">
        <v>0</v>
      </c>
      <c r="BR37" s="52">
        <v>0</v>
      </c>
      <c r="BS37" s="52">
        <v>2</v>
      </c>
      <c r="BT37" s="52">
        <v>7</v>
      </c>
      <c r="BU37" s="52">
        <v>0</v>
      </c>
      <c r="BV37" s="52">
        <v>0</v>
      </c>
    </row>
    <row r="38" spans="1:74" s="52" customFormat="1" x14ac:dyDescent="0.2">
      <c r="A38" s="52">
        <v>272043</v>
      </c>
      <c r="B38" s="52" t="s">
        <v>175</v>
      </c>
      <c r="C38" s="52" t="s">
        <v>468</v>
      </c>
      <c r="D38" s="52">
        <v>2</v>
      </c>
      <c r="E38" s="52">
        <v>1.9403535324136101</v>
      </c>
      <c r="F38" s="52">
        <v>23.607634644365501</v>
      </c>
      <c r="G38" s="52">
        <v>0</v>
      </c>
      <c r="H38" s="52">
        <v>1</v>
      </c>
      <c r="I38" s="52">
        <v>1</v>
      </c>
      <c r="J38" s="52">
        <v>0</v>
      </c>
      <c r="K38" s="52">
        <v>0</v>
      </c>
      <c r="L38" s="52">
        <v>0</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1</v>
      </c>
      <c r="AR38" s="52">
        <v>0</v>
      </c>
      <c r="AS38" s="52">
        <v>0</v>
      </c>
      <c r="AT38" s="52">
        <v>0</v>
      </c>
      <c r="AU38" s="52">
        <v>0</v>
      </c>
      <c r="AV38" s="52">
        <v>1</v>
      </c>
      <c r="AW38" s="52">
        <v>0</v>
      </c>
      <c r="AX38" s="52">
        <v>0</v>
      </c>
      <c r="AY38" s="52">
        <v>0</v>
      </c>
      <c r="AZ38" s="52">
        <v>0</v>
      </c>
      <c r="BA38" s="52">
        <v>0</v>
      </c>
      <c r="BB38" s="52">
        <v>0</v>
      </c>
      <c r="BC38" s="52">
        <v>0</v>
      </c>
      <c r="BD38" s="52">
        <v>0</v>
      </c>
      <c r="BE38" s="52">
        <v>0</v>
      </c>
      <c r="BF38" s="52">
        <v>1</v>
      </c>
      <c r="BG38" s="52">
        <v>0</v>
      </c>
      <c r="BH38" s="52">
        <v>0</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272051</v>
      </c>
      <c r="B39" s="52" t="s">
        <v>176</v>
      </c>
      <c r="C39" s="52" t="s">
        <v>468</v>
      </c>
      <c r="D39" s="52">
        <v>5</v>
      </c>
      <c r="E39" s="52">
        <v>1.31124841338942</v>
      </c>
      <c r="F39" s="52">
        <v>15.9535223629046</v>
      </c>
      <c r="G39" s="52">
        <v>0</v>
      </c>
      <c r="H39" s="52">
        <v>2</v>
      </c>
      <c r="I39" s="52">
        <v>1</v>
      </c>
      <c r="J39" s="52">
        <v>0</v>
      </c>
      <c r="K39" s="52">
        <v>0</v>
      </c>
      <c r="L39" s="52">
        <v>1</v>
      </c>
      <c r="M39" s="52">
        <v>1</v>
      </c>
      <c r="N39" s="52">
        <v>0</v>
      </c>
      <c r="O39" s="52">
        <v>0</v>
      </c>
      <c r="P39" s="52">
        <v>4</v>
      </c>
      <c r="Q39" s="52">
        <v>1</v>
      </c>
      <c r="R39" s="52">
        <v>0</v>
      </c>
      <c r="S39" s="52">
        <v>3</v>
      </c>
      <c r="T39" s="52">
        <v>2</v>
      </c>
      <c r="U39" s="52">
        <v>0</v>
      </c>
      <c r="V39" s="52">
        <v>2</v>
      </c>
      <c r="W39" s="52">
        <v>0</v>
      </c>
      <c r="X39" s="52">
        <v>0</v>
      </c>
      <c r="Y39" s="52">
        <v>1</v>
      </c>
      <c r="Z39" s="52">
        <v>1</v>
      </c>
      <c r="AA39" s="52">
        <v>0</v>
      </c>
      <c r="AB39" s="52">
        <v>1</v>
      </c>
      <c r="AC39" s="52">
        <v>1</v>
      </c>
      <c r="AD39" s="52">
        <v>0</v>
      </c>
      <c r="AE39" s="52">
        <v>0</v>
      </c>
      <c r="AF39" s="52">
        <v>0</v>
      </c>
      <c r="AG39" s="52">
        <v>3</v>
      </c>
      <c r="AH39" s="52">
        <v>0</v>
      </c>
      <c r="AI39" s="52">
        <v>2</v>
      </c>
      <c r="AJ39" s="52">
        <v>0</v>
      </c>
      <c r="AK39" s="52">
        <v>0</v>
      </c>
      <c r="AL39" s="52">
        <v>1</v>
      </c>
      <c r="AM39" s="52">
        <v>2</v>
      </c>
      <c r="AN39" s="52">
        <v>0</v>
      </c>
      <c r="AO39" s="52">
        <v>0</v>
      </c>
      <c r="AP39" s="52">
        <v>0</v>
      </c>
      <c r="AQ39" s="52">
        <v>0</v>
      </c>
      <c r="AR39" s="52">
        <v>0</v>
      </c>
      <c r="AS39" s="52">
        <v>1</v>
      </c>
      <c r="AT39" s="52">
        <v>0</v>
      </c>
      <c r="AU39" s="52">
        <v>1</v>
      </c>
      <c r="AV39" s="52">
        <v>1</v>
      </c>
      <c r="AW39" s="52">
        <v>0</v>
      </c>
      <c r="AX39" s="52">
        <v>0</v>
      </c>
      <c r="AY39" s="52">
        <v>0</v>
      </c>
      <c r="AZ39" s="52">
        <v>0</v>
      </c>
      <c r="BA39" s="52">
        <v>1</v>
      </c>
      <c r="BB39" s="52">
        <v>1</v>
      </c>
      <c r="BC39" s="52">
        <v>0</v>
      </c>
      <c r="BD39" s="52">
        <v>0</v>
      </c>
      <c r="BE39" s="52">
        <v>2</v>
      </c>
      <c r="BF39" s="52">
        <v>0</v>
      </c>
      <c r="BG39" s="52">
        <v>1</v>
      </c>
      <c r="BH39" s="52">
        <v>2</v>
      </c>
      <c r="BI39" s="52">
        <v>0</v>
      </c>
      <c r="BJ39" s="52">
        <v>0</v>
      </c>
      <c r="BK39" s="52">
        <v>3</v>
      </c>
      <c r="BL39" s="52">
        <v>5</v>
      </c>
      <c r="BM39" s="52">
        <v>0</v>
      </c>
      <c r="BN39" s="52">
        <v>0</v>
      </c>
      <c r="BO39" s="52">
        <v>0</v>
      </c>
      <c r="BP39" s="52">
        <v>0</v>
      </c>
      <c r="BQ39" s="52">
        <v>0</v>
      </c>
      <c r="BR39" s="52">
        <v>0</v>
      </c>
      <c r="BS39" s="52">
        <v>1</v>
      </c>
      <c r="BT39" s="52">
        <v>4</v>
      </c>
      <c r="BU39" s="52">
        <v>0</v>
      </c>
      <c r="BV39" s="52">
        <v>0</v>
      </c>
    </row>
    <row r="40" spans="1:74" s="52" customFormat="1" x14ac:dyDescent="0.2">
      <c r="A40" s="52">
        <v>272078</v>
      </c>
      <c r="B40" s="52" t="s">
        <v>177</v>
      </c>
      <c r="C40" s="52" t="s">
        <v>468</v>
      </c>
      <c r="D40" s="52">
        <v>2</v>
      </c>
      <c r="E40" s="52">
        <v>0.57383869394313303</v>
      </c>
      <c r="F40" s="52">
        <v>6.9817041096414503</v>
      </c>
      <c r="G40" s="52">
        <v>0</v>
      </c>
      <c r="H40" s="52">
        <v>0</v>
      </c>
      <c r="I40" s="52">
        <v>0</v>
      </c>
      <c r="J40" s="52">
        <v>0</v>
      </c>
      <c r="K40" s="52">
        <v>1</v>
      </c>
      <c r="L40" s="52">
        <v>1</v>
      </c>
      <c r="M40" s="52">
        <v>0</v>
      </c>
      <c r="N40" s="52">
        <v>0</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1</v>
      </c>
      <c r="AW40" s="52">
        <v>0</v>
      </c>
      <c r="AX40" s="52">
        <v>1</v>
      </c>
      <c r="AY40" s="52">
        <v>0</v>
      </c>
      <c r="AZ40" s="52">
        <v>0</v>
      </c>
      <c r="BA40" s="52">
        <v>0</v>
      </c>
      <c r="BB40" s="52">
        <v>0</v>
      </c>
      <c r="BC40" s="52">
        <v>0</v>
      </c>
      <c r="BD40" s="52">
        <v>0</v>
      </c>
      <c r="BE40" s="52">
        <v>2</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272086</v>
      </c>
      <c r="B41" s="52" t="s">
        <v>178</v>
      </c>
      <c r="C41" s="52" t="s">
        <v>468</v>
      </c>
      <c r="D41" s="52">
        <v>1</v>
      </c>
      <c r="E41" s="52">
        <v>1.20255904564914</v>
      </c>
      <c r="F41" s="52">
        <v>14.6311350553979</v>
      </c>
      <c r="G41" s="52">
        <v>0</v>
      </c>
      <c r="H41" s="52">
        <v>0</v>
      </c>
      <c r="I41" s="52">
        <v>0</v>
      </c>
      <c r="J41" s="52">
        <v>1</v>
      </c>
      <c r="K41" s="52">
        <v>0</v>
      </c>
      <c r="L41" s="52">
        <v>0</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1</v>
      </c>
      <c r="AR41" s="52">
        <v>0</v>
      </c>
      <c r="AS41" s="52">
        <v>0</v>
      </c>
      <c r="AT41" s="52">
        <v>0</v>
      </c>
      <c r="AU41" s="52">
        <v>0</v>
      </c>
      <c r="AV41" s="52">
        <v>0</v>
      </c>
      <c r="AW41" s="52">
        <v>0</v>
      </c>
      <c r="AX41" s="52">
        <v>0</v>
      </c>
      <c r="AY41" s="52">
        <v>0</v>
      </c>
      <c r="AZ41" s="52">
        <v>0</v>
      </c>
      <c r="BA41" s="52">
        <v>0</v>
      </c>
      <c r="BB41" s="52">
        <v>0</v>
      </c>
      <c r="BC41" s="52">
        <v>0</v>
      </c>
      <c r="BD41" s="52">
        <v>0</v>
      </c>
      <c r="BE41" s="52">
        <v>1</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272094</v>
      </c>
      <c r="B42" s="52" t="s">
        <v>179</v>
      </c>
      <c r="C42" s="52" t="s">
        <v>468</v>
      </c>
      <c r="D42" s="52">
        <v>1</v>
      </c>
      <c r="E42" s="52">
        <v>0.70415592828875995</v>
      </c>
      <c r="F42" s="52">
        <v>8.5672304608465808</v>
      </c>
      <c r="G42" s="52">
        <v>0</v>
      </c>
      <c r="H42" s="52">
        <v>0</v>
      </c>
      <c r="I42" s="52">
        <v>0</v>
      </c>
      <c r="J42" s="52">
        <v>0</v>
      </c>
      <c r="K42" s="52">
        <v>0</v>
      </c>
      <c r="L42" s="52">
        <v>0</v>
      </c>
      <c r="M42" s="52">
        <v>0</v>
      </c>
      <c r="N42" s="52">
        <v>1</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0</v>
      </c>
      <c r="AZ42" s="52">
        <v>0</v>
      </c>
      <c r="BA42" s="52">
        <v>0</v>
      </c>
      <c r="BB42" s="52">
        <v>1</v>
      </c>
      <c r="BC42" s="52">
        <v>0</v>
      </c>
      <c r="BD42" s="52">
        <v>0</v>
      </c>
      <c r="BE42" s="52">
        <v>0</v>
      </c>
      <c r="BF42" s="52">
        <v>0</v>
      </c>
      <c r="BG42" s="52">
        <v>1</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272108</v>
      </c>
      <c r="B43" s="52" t="s">
        <v>180</v>
      </c>
      <c r="C43" s="52" t="s">
        <v>468</v>
      </c>
      <c r="D43" s="52">
        <v>6</v>
      </c>
      <c r="E43" s="52">
        <v>1.5141879410072401</v>
      </c>
      <c r="F43" s="52">
        <v>18.422619948921401</v>
      </c>
      <c r="G43" s="52">
        <v>0</v>
      </c>
      <c r="H43" s="52">
        <v>0</v>
      </c>
      <c r="I43" s="52">
        <v>2</v>
      </c>
      <c r="J43" s="52">
        <v>1</v>
      </c>
      <c r="K43" s="52">
        <v>0</v>
      </c>
      <c r="L43" s="52">
        <v>0</v>
      </c>
      <c r="M43" s="52">
        <v>1</v>
      </c>
      <c r="N43" s="52">
        <v>2</v>
      </c>
      <c r="O43" s="52">
        <v>0</v>
      </c>
      <c r="P43" s="52">
        <v>5</v>
      </c>
      <c r="Q43" s="52">
        <v>1</v>
      </c>
      <c r="R43" s="52">
        <v>0</v>
      </c>
      <c r="S43" s="52">
        <v>3</v>
      </c>
      <c r="T43" s="52">
        <v>3</v>
      </c>
      <c r="U43" s="52">
        <v>0</v>
      </c>
      <c r="V43" s="52">
        <v>3</v>
      </c>
      <c r="W43" s="52">
        <v>0</v>
      </c>
      <c r="X43" s="52">
        <v>0</v>
      </c>
      <c r="Y43" s="52">
        <v>2</v>
      </c>
      <c r="Z43" s="52">
        <v>1</v>
      </c>
      <c r="AA43" s="52">
        <v>0</v>
      </c>
      <c r="AB43" s="52">
        <v>2</v>
      </c>
      <c r="AC43" s="52">
        <v>0</v>
      </c>
      <c r="AD43" s="52">
        <v>1</v>
      </c>
      <c r="AE43" s="52">
        <v>0</v>
      </c>
      <c r="AF43" s="52">
        <v>0</v>
      </c>
      <c r="AG43" s="52">
        <v>3</v>
      </c>
      <c r="AH43" s="52">
        <v>0</v>
      </c>
      <c r="AI43" s="52">
        <v>4</v>
      </c>
      <c r="AJ43" s="52">
        <v>0</v>
      </c>
      <c r="AK43" s="52">
        <v>0</v>
      </c>
      <c r="AL43" s="52">
        <v>0</v>
      </c>
      <c r="AM43" s="52">
        <v>2</v>
      </c>
      <c r="AN43" s="52">
        <v>0</v>
      </c>
      <c r="AO43" s="52">
        <v>0</v>
      </c>
      <c r="AP43" s="52">
        <v>1</v>
      </c>
      <c r="AQ43" s="52">
        <v>0</v>
      </c>
      <c r="AR43" s="52">
        <v>0</v>
      </c>
      <c r="AS43" s="52">
        <v>1</v>
      </c>
      <c r="AT43" s="52">
        <v>0</v>
      </c>
      <c r="AU43" s="52">
        <v>1</v>
      </c>
      <c r="AV43" s="52">
        <v>0</v>
      </c>
      <c r="AW43" s="52">
        <v>1</v>
      </c>
      <c r="AX43" s="52">
        <v>0</v>
      </c>
      <c r="AY43" s="52">
        <v>0</v>
      </c>
      <c r="AZ43" s="52">
        <v>0</v>
      </c>
      <c r="BA43" s="52">
        <v>1</v>
      </c>
      <c r="BB43" s="52">
        <v>1</v>
      </c>
      <c r="BC43" s="52">
        <v>1</v>
      </c>
      <c r="BD43" s="52">
        <v>1</v>
      </c>
      <c r="BE43" s="52">
        <v>3</v>
      </c>
      <c r="BF43" s="52">
        <v>0</v>
      </c>
      <c r="BG43" s="52">
        <v>1</v>
      </c>
      <c r="BH43" s="52">
        <v>0</v>
      </c>
      <c r="BI43" s="52">
        <v>0</v>
      </c>
      <c r="BJ43" s="52">
        <v>0</v>
      </c>
      <c r="BK43" s="52">
        <v>4</v>
      </c>
      <c r="BL43" s="52">
        <v>4</v>
      </c>
      <c r="BM43" s="52">
        <v>0</v>
      </c>
      <c r="BN43" s="52">
        <v>1</v>
      </c>
      <c r="BO43" s="52">
        <v>0</v>
      </c>
      <c r="BP43" s="52">
        <v>0</v>
      </c>
      <c r="BQ43" s="52">
        <v>0</v>
      </c>
      <c r="BR43" s="52">
        <v>0</v>
      </c>
      <c r="BS43" s="52">
        <v>1</v>
      </c>
      <c r="BT43" s="52">
        <v>5</v>
      </c>
      <c r="BU43" s="52">
        <v>0</v>
      </c>
      <c r="BV43" s="52">
        <v>0</v>
      </c>
    </row>
    <row r="44" spans="1:74" s="52" customFormat="1" x14ac:dyDescent="0.2">
      <c r="A44" s="52">
        <v>272116</v>
      </c>
      <c r="B44" s="52" t="s">
        <v>181</v>
      </c>
      <c r="C44" s="52" t="s">
        <v>468</v>
      </c>
      <c r="D44" s="52">
        <v>4</v>
      </c>
      <c r="E44" s="52">
        <v>1.40389792258205</v>
      </c>
      <c r="F44" s="52">
        <v>17.080758058081599</v>
      </c>
      <c r="G44" s="52">
        <v>1</v>
      </c>
      <c r="H44" s="52">
        <v>0</v>
      </c>
      <c r="I44" s="52">
        <v>0</v>
      </c>
      <c r="J44" s="52">
        <v>1</v>
      </c>
      <c r="K44" s="52">
        <v>0</v>
      </c>
      <c r="L44" s="52">
        <v>1</v>
      </c>
      <c r="M44" s="52">
        <v>1</v>
      </c>
      <c r="N44" s="52">
        <v>0</v>
      </c>
      <c r="O44" s="52">
        <v>0</v>
      </c>
      <c r="P44" s="52">
        <v>3</v>
      </c>
      <c r="Q44" s="52">
        <v>1</v>
      </c>
      <c r="R44" s="52">
        <v>0</v>
      </c>
      <c r="S44" s="52">
        <v>0</v>
      </c>
      <c r="T44" s="52">
        <v>4</v>
      </c>
      <c r="U44" s="52">
        <v>0</v>
      </c>
      <c r="V44" s="52">
        <v>4</v>
      </c>
      <c r="W44" s="52">
        <v>1</v>
      </c>
      <c r="X44" s="52">
        <v>1</v>
      </c>
      <c r="Y44" s="52">
        <v>1</v>
      </c>
      <c r="Z44" s="52">
        <v>1</v>
      </c>
      <c r="AA44" s="52">
        <v>0</v>
      </c>
      <c r="AB44" s="52">
        <v>3</v>
      </c>
      <c r="AC44" s="52">
        <v>1</v>
      </c>
      <c r="AD44" s="52">
        <v>0</v>
      </c>
      <c r="AE44" s="52">
        <v>0</v>
      </c>
      <c r="AF44" s="52">
        <v>0</v>
      </c>
      <c r="AG44" s="52">
        <v>0</v>
      </c>
      <c r="AH44" s="52">
        <v>0</v>
      </c>
      <c r="AI44" s="52">
        <v>1</v>
      </c>
      <c r="AJ44" s="52">
        <v>0</v>
      </c>
      <c r="AK44" s="52">
        <v>0</v>
      </c>
      <c r="AL44" s="52">
        <v>3</v>
      </c>
      <c r="AM44" s="52">
        <v>0</v>
      </c>
      <c r="AN44" s="52">
        <v>0</v>
      </c>
      <c r="AO44" s="52">
        <v>0</v>
      </c>
      <c r="AP44" s="52">
        <v>1</v>
      </c>
      <c r="AQ44" s="52">
        <v>0</v>
      </c>
      <c r="AR44" s="52">
        <v>0</v>
      </c>
      <c r="AS44" s="52">
        <v>0</v>
      </c>
      <c r="AT44" s="52">
        <v>0</v>
      </c>
      <c r="AU44" s="52">
        <v>1</v>
      </c>
      <c r="AV44" s="52">
        <v>0</v>
      </c>
      <c r="AW44" s="52">
        <v>0</v>
      </c>
      <c r="AX44" s="52">
        <v>0</v>
      </c>
      <c r="AY44" s="52">
        <v>1</v>
      </c>
      <c r="AZ44" s="52">
        <v>0</v>
      </c>
      <c r="BA44" s="52">
        <v>0</v>
      </c>
      <c r="BB44" s="52">
        <v>1</v>
      </c>
      <c r="BC44" s="52">
        <v>1</v>
      </c>
      <c r="BD44" s="52">
        <v>0</v>
      </c>
      <c r="BE44" s="52">
        <v>1</v>
      </c>
      <c r="BF44" s="52">
        <v>0</v>
      </c>
      <c r="BG44" s="52">
        <v>1</v>
      </c>
      <c r="BH44" s="52">
        <v>1</v>
      </c>
      <c r="BI44" s="52">
        <v>0</v>
      </c>
      <c r="BJ44" s="52">
        <v>0</v>
      </c>
      <c r="BK44" s="52">
        <v>1</v>
      </c>
      <c r="BL44" s="52">
        <v>4</v>
      </c>
      <c r="BM44" s="52">
        <v>1</v>
      </c>
      <c r="BN44" s="52">
        <v>0</v>
      </c>
      <c r="BO44" s="52">
        <v>0</v>
      </c>
      <c r="BP44" s="52">
        <v>0</v>
      </c>
      <c r="BQ44" s="52">
        <v>0</v>
      </c>
      <c r="BR44" s="52">
        <v>0</v>
      </c>
      <c r="BS44" s="52">
        <v>1</v>
      </c>
      <c r="BT44" s="52">
        <v>3</v>
      </c>
      <c r="BU44" s="52">
        <v>0</v>
      </c>
      <c r="BV44" s="52">
        <v>0</v>
      </c>
    </row>
    <row r="45" spans="1:74" s="52" customFormat="1" x14ac:dyDescent="0.2">
      <c r="A45" s="52">
        <v>272124</v>
      </c>
      <c r="B45" s="52" t="s">
        <v>182</v>
      </c>
      <c r="C45" s="52" t="s">
        <v>468</v>
      </c>
      <c r="D45" s="52">
        <v>3</v>
      </c>
      <c r="E45" s="52">
        <v>1.1450469087550299</v>
      </c>
      <c r="F45" s="52">
        <v>13.931404056519501</v>
      </c>
      <c r="G45" s="52">
        <v>0</v>
      </c>
      <c r="H45" s="52">
        <v>0</v>
      </c>
      <c r="I45" s="52">
        <v>0</v>
      </c>
      <c r="J45" s="52">
        <v>1</v>
      </c>
      <c r="K45" s="52">
        <v>1</v>
      </c>
      <c r="L45" s="52">
        <v>0</v>
      </c>
      <c r="M45" s="52">
        <v>1</v>
      </c>
      <c r="N45" s="52">
        <v>0</v>
      </c>
      <c r="O45" s="52">
        <v>0</v>
      </c>
      <c r="P45" s="52">
        <v>3</v>
      </c>
      <c r="Q45" s="52">
        <v>0</v>
      </c>
      <c r="R45" s="52">
        <v>0</v>
      </c>
      <c r="S45" s="52">
        <v>2</v>
      </c>
      <c r="T45" s="52">
        <v>1</v>
      </c>
      <c r="U45" s="52">
        <v>0</v>
      </c>
      <c r="V45" s="52">
        <v>1</v>
      </c>
      <c r="W45" s="52">
        <v>1</v>
      </c>
      <c r="X45" s="52">
        <v>0</v>
      </c>
      <c r="Y45" s="52">
        <v>0</v>
      </c>
      <c r="Z45" s="52">
        <v>0</v>
      </c>
      <c r="AA45" s="52">
        <v>0</v>
      </c>
      <c r="AB45" s="52">
        <v>3</v>
      </c>
      <c r="AC45" s="52">
        <v>0</v>
      </c>
      <c r="AD45" s="52">
        <v>0</v>
      </c>
      <c r="AE45" s="52">
        <v>0</v>
      </c>
      <c r="AF45" s="52">
        <v>0</v>
      </c>
      <c r="AG45" s="52">
        <v>0</v>
      </c>
      <c r="AH45" s="52">
        <v>0</v>
      </c>
      <c r="AI45" s="52">
        <v>3</v>
      </c>
      <c r="AJ45" s="52">
        <v>0</v>
      </c>
      <c r="AK45" s="52">
        <v>0</v>
      </c>
      <c r="AL45" s="52">
        <v>0</v>
      </c>
      <c r="AM45" s="52">
        <v>0</v>
      </c>
      <c r="AN45" s="52">
        <v>0</v>
      </c>
      <c r="AO45" s="52">
        <v>0</v>
      </c>
      <c r="AP45" s="52">
        <v>0</v>
      </c>
      <c r="AQ45" s="52">
        <v>0</v>
      </c>
      <c r="AR45" s="52">
        <v>0</v>
      </c>
      <c r="AS45" s="52">
        <v>0</v>
      </c>
      <c r="AT45" s="52">
        <v>0</v>
      </c>
      <c r="AU45" s="52">
        <v>0</v>
      </c>
      <c r="AV45" s="52">
        <v>0</v>
      </c>
      <c r="AW45" s="52">
        <v>1</v>
      </c>
      <c r="AX45" s="52">
        <v>0</v>
      </c>
      <c r="AY45" s="52">
        <v>0</v>
      </c>
      <c r="AZ45" s="52">
        <v>1</v>
      </c>
      <c r="BA45" s="52">
        <v>0</v>
      </c>
      <c r="BB45" s="52">
        <v>1</v>
      </c>
      <c r="BC45" s="52">
        <v>1</v>
      </c>
      <c r="BD45" s="52">
        <v>0</v>
      </c>
      <c r="BE45" s="52">
        <v>1</v>
      </c>
      <c r="BF45" s="52">
        <v>1</v>
      </c>
      <c r="BG45" s="52">
        <v>0</v>
      </c>
      <c r="BH45" s="52">
        <v>0</v>
      </c>
      <c r="BI45" s="52">
        <v>0</v>
      </c>
      <c r="BJ45" s="52">
        <v>0</v>
      </c>
      <c r="BK45" s="52">
        <v>1</v>
      </c>
      <c r="BL45" s="52">
        <v>3</v>
      </c>
      <c r="BM45" s="52">
        <v>0</v>
      </c>
      <c r="BN45" s="52">
        <v>0</v>
      </c>
      <c r="BO45" s="52">
        <v>0</v>
      </c>
      <c r="BP45" s="52">
        <v>0</v>
      </c>
      <c r="BQ45" s="52">
        <v>0</v>
      </c>
      <c r="BR45" s="52">
        <v>0</v>
      </c>
      <c r="BS45" s="52">
        <v>2</v>
      </c>
      <c r="BT45" s="52">
        <v>1</v>
      </c>
      <c r="BU45" s="52">
        <v>0</v>
      </c>
      <c r="BV45" s="52">
        <v>0</v>
      </c>
    </row>
    <row r="46" spans="1:74" s="52" customFormat="1" x14ac:dyDescent="0.2">
      <c r="A46" s="52">
        <v>272141</v>
      </c>
      <c r="B46" s="52" t="s">
        <v>272</v>
      </c>
      <c r="C46" s="52" t="s">
        <v>468</v>
      </c>
      <c r="D46" s="52">
        <v>2</v>
      </c>
      <c r="E46" s="52">
        <v>1.85005318902918</v>
      </c>
      <c r="F46" s="52">
        <v>22.508980466521699</v>
      </c>
      <c r="G46" s="52">
        <v>0</v>
      </c>
      <c r="H46" s="52">
        <v>0</v>
      </c>
      <c r="I46" s="52">
        <v>0</v>
      </c>
      <c r="J46" s="52">
        <v>1</v>
      </c>
      <c r="K46" s="52">
        <v>0</v>
      </c>
      <c r="L46" s="52">
        <v>0</v>
      </c>
      <c r="M46" s="52">
        <v>1</v>
      </c>
      <c r="N46" s="52">
        <v>0</v>
      </c>
      <c r="O46" s="52">
        <v>0</v>
      </c>
      <c r="P46" s="52">
        <v>0</v>
      </c>
      <c r="Q46" s="52">
        <v>2</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1</v>
      </c>
      <c r="AQ46" s="52">
        <v>0</v>
      </c>
      <c r="AR46" s="52">
        <v>0</v>
      </c>
      <c r="AS46" s="52">
        <v>0</v>
      </c>
      <c r="AT46" s="52">
        <v>0</v>
      </c>
      <c r="AU46" s="52">
        <v>0</v>
      </c>
      <c r="AV46" s="52">
        <v>0</v>
      </c>
      <c r="AW46" s="52">
        <v>0</v>
      </c>
      <c r="AX46" s="52">
        <v>0</v>
      </c>
      <c r="AY46" s="52">
        <v>0</v>
      </c>
      <c r="AZ46" s="52">
        <v>1</v>
      </c>
      <c r="BA46" s="52">
        <v>0</v>
      </c>
      <c r="BB46" s="52">
        <v>0</v>
      </c>
      <c r="BC46" s="52">
        <v>0</v>
      </c>
      <c r="BD46" s="52">
        <v>1</v>
      </c>
      <c r="BE46" s="52">
        <v>0</v>
      </c>
      <c r="BF46" s="52">
        <v>0</v>
      </c>
      <c r="BG46" s="52">
        <v>0</v>
      </c>
      <c r="BH46" s="52">
        <v>0</v>
      </c>
      <c r="BI46" s="52">
        <v>1</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272159</v>
      </c>
      <c r="B47" s="52" t="s">
        <v>184</v>
      </c>
      <c r="C47" s="52" t="s">
        <v>468</v>
      </c>
      <c r="D47" s="52">
        <v>5</v>
      </c>
      <c r="E47" s="52">
        <v>2.19737721056147</v>
      </c>
      <c r="F47" s="52">
        <v>26.734756061831298</v>
      </c>
      <c r="G47" s="52">
        <v>0</v>
      </c>
      <c r="H47" s="52">
        <v>0</v>
      </c>
      <c r="I47" s="52">
        <v>0</v>
      </c>
      <c r="J47" s="52">
        <v>0</v>
      </c>
      <c r="K47" s="52">
        <v>3</v>
      </c>
      <c r="L47" s="52">
        <v>0</v>
      </c>
      <c r="M47" s="52">
        <v>1</v>
      </c>
      <c r="N47" s="52">
        <v>1</v>
      </c>
      <c r="O47" s="52">
        <v>0</v>
      </c>
      <c r="P47" s="52">
        <v>1</v>
      </c>
      <c r="Q47" s="52">
        <v>4</v>
      </c>
      <c r="R47" s="52">
        <v>0</v>
      </c>
      <c r="S47" s="52">
        <v>1</v>
      </c>
      <c r="T47" s="52">
        <v>3</v>
      </c>
      <c r="U47" s="52">
        <v>0</v>
      </c>
      <c r="V47" s="52">
        <v>3</v>
      </c>
      <c r="W47" s="52">
        <v>0</v>
      </c>
      <c r="X47" s="52">
        <v>1</v>
      </c>
      <c r="Y47" s="52">
        <v>2</v>
      </c>
      <c r="Z47" s="52">
        <v>0</v>
      </c>
      <c r="AA47" s="52">
        <v>1</v>
      </c>
      <c r="AB47" s="52">
        <v>2</v>
      </c>
      <c r="AC47" s="52">
        <v>1</v>
      </c>
      <c r="AD47" s="52">
        <v>0</v>
      </c>
      <c r="AE47" s="52">
        <v>1</v>
      </c>
      <c r="AF47" s="52">
        <v>0</v>
      </c>
      <c r="AG47" s="52">
        <v>1</v>
      </c>
      <c r="AH47" s="52">
        <v>0</v>
      </c>
      <c r="AI47" s="52">
        <v>4</v>
      </c>
      <c r="AJ47" s="52">
        <v>0</v>
      </c>
      <c r="AK47" s="52">
        <v>0</v>
      </c>
      <c r="AL47" s="52">
        <v>1</v>
      </c>
      <c r="AM47" s="52">
        <v>0</v>
      </c>
      <c r="AN47" s="52">
        <v>0</v>
      </c>
      <c r="AO47" s="52">
        <v>0</v>
      </c>
      <c r="AP47" s="52">
        <v>0</v>
      </c>
      <c r="AQ47" s="52">
        <v>2</v>
      </c>
      <c r="AR47" s="52">
        <v>2</v>
      </c>
      <c r="AS47" s="52">
        <v>0</v>
      </c>
      <c r="AT47" s="52">
        <v>0</v>
      </c>
      <c r="AU47" s="52">
        <v>0</v>
      </c>
      <c r="AV47" s="52">
        <v>0</v>
      </c>
      <c r="AW47" s="52">
        <v>0</v>
      </c>
      <c r="AX47" s="52">
        <v>0</v>
      </c>
      <c r="AY47" s="52">
        <v>0</v>
      </c>
      <c r="AZ47" s="52">
        <v>0</v>
      </c>
      <c r="BA47" s="52">
        <v>0</v>
      </c>
      <c r="BB47" s="52">
        <v>1</v>
      </c>
      <c r="BC47" s="52">
        <v>1</v>
      </c>
      <c r="BD47" s="52">
        <v>0</v>
      </c>
      <c r="BE47" s="52">
        <v>1</v>
      </c>
      <c r="BF47" s="52">
        <v>1</v>
      </c>
      <c r="BG47" s="52">
        <v>0</v>
      </c>
      <c r="BH47" s="52">
        <v>2</v>
      </c>
      <c r="BI47" s="52">
        <v>0</v>
      </c>
      <c r="BJ47" s="52">
        <v>0</v>
      </c>
      <c r="BK47" s="52">
        <v>2</v>
      </c>
      <c r="BL47" s="52">
        <v>1</v>
      </c>
      <c r="BM47" s="52">
        <v>1</v>
      </c>
      <c r="BN47" s="52">
        <v>0</v>
      </c>
      <c r="BO47" s="52">
        <v>0</v>
      </c>
      <c r="BP47" s="52">
        <v>0</v>
      </c>
      <c r="BQ47" s="52">
        <v>3</v>
      </c>
      <c r="BR47" s="52">
        <v>0</v>
      </c>
      <c r="BS47" s="52">
        <v>0</v>
      </c>
      <c r="BT47" s="52">
        <v>4</v>
      </c>
      <c r="BU47" s="52">
        <v>1</v>
      </c>
      <c r="BV47" s="52">
        <v>0</v>
      </c>
    </row>
    <row r="48" spans="1:74" s="52" customFormat="1" x14ac:dyDescent="0.2">
      <c r="A48" s="52">
        <v>272167</v>
      </c>
      <c r="B48" s="52" t="s">
        <v>185</v>
      </c>
      <c r="C48" s="52" t="s">
        <v>468</v>
      </c>
      <c r="D48" s="52">
        <v>1</v>
      </c>
      <c r="E48" s="52">
        <v>0.99518331276621197</v>
      </c>
      <c r="F48" s="52">
        <v>12.108063638655601</v>
      </c>
      <c r="G48" s="52">
        <v>0</v>
      </c>
      <c r="H48" s="52">
        <v>0</v>
      </c>
      <c r="I48" s="52">
        <v>0</v>
      </c>
      <c r="J48" s="52">
        <v>0</v>
      </c>
      <c r="K48" s="52">
        <v>0</v>
      </c>
      <c r="L48" s="52">
        <v>0</v>
      </c>
      <c r="M48" s="52">
        <v>0</v>
      </c>
      <c r="N48" s="52">
        <v>1</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1</v>
      </c>
      <c r="AQ48" s="52">
        <v>0</v>
      </c>
      <c r="AR48" s="52">
        <v>0</v>
      </c>
      <c r="AS48" s="52">
        <v>0</v>
      </c>
      <c r="AT48" s="52">
        <v>0</v>
      </c>
      <c r="AU48" s="52">
        <v>0</v>
      </c>
      <c r="AV48" s="52">
        <v>0</v>
      </c>
      <c r="AW48" s="52">
        <v>0</v>
      </c>
      <c r="AX48" s="52">
        <v>0</v>
      </c>
      <c r="AY48" s="52">
        <v>0</v>
      </c>
      <c r="AZ48" s="52">
        <v>0</v>
      </c>
      <c r="BA48" s="52">
        <v>0</v>
      </c>
      <c r="BB48" s="52">
        <v>0</v>
      </c>
      <c r="BC48" s="52">
        <v>1</v>
      </c>
      <c r="BD48" s="52">
        <v>0</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272175</v>
      </c>
      <c r="B49" s="52" t="s">
        <v>186</v>
      </c>
      <c r="C49" s="52" t="s">
        <v>468</v>
      </c>
      <c r="D49" s="52">
        <v>2</v>
      </c>
      <c r="E49" s="52">
        <v>1.70989860301284</v>
      </c>
      <c r="F49" s="52">
        <v>20.803766336656199</v>
      </c>
      <c r="G49" s="52">
        <v>0</v>
      </c>
      <c r="H49" s="52">
        <v>0</v>
      </c>
      <c r="I49" s="52">
        <v>1</v>
      </c>
      <c r="J49" s="52">
        <v>0</v>
      </c>
      <c r="K49" s="52">
        <v>0</v>
      </c>
      <c r="L49" s="52">
        <v>0</v>
      </c>
      <c r="M49" s="52">
        <v>0</v>
      </c>
      <c r="N49" s="52">
        <v>1</v>
      </c>
      <c r="O49" s="52">
        <v>0</v>
      </c>
      <c r="P49" s="52">
        <v>1</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1</v>
      </c>
      <c r="AQ49" s="52">
        <v>0</v>
      </c>
      <c r="AR49" s="52">
        <v>0</v>
      </c>
      <c r="AS49" s="52">
        <v>0</v>
      </c>
      <c r="AT49" s="52">
        <v>0</v>
      </c>
      <c r="AU49" s="52">
        <v>0</v>
      </c>
      <c r="AV49" s="52">
        <v>0</v>
      </c>
      <c r="AW49" s="52">
        <v>1</v>
      </c>
      <c r="AX49" s="52">
        <v>0</v>
      </c>
      <c r="AY49" s="52">
        <v>0</v>
      </c>
      <c r="AZ49" s="52">
        <v>0</v>
      </c>
      <c r="BA49" s="52">
        <v>0</v>
      </c>
      <c r="BB49" s="52">
        <v>0</v>
      </c>
      <c r="BC49" s="52">
        <v>0</v>
      </c>
      <c r="BD49" s="52">
        <v>0</v>
      </c>
      <c r="BE49" s="52">
        <v>0</v>
      </c>
      <c r="BF49" s="52">
        <v>1</v>
      </c>
      <c r="BG49" s="52">
        <v>0</v>
      </c>
      <c r="BH49" s="52">
        <v>1</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272183</v>
      </c>
      <c r="B50" s="52" t="s">
        <v>187</v>
      </c>
      <c r="C50" s="52" t="s">
        <v>468</v>
      </c>
      <c r="D50" s="52">
        <v>2</v>
      </c>
      <c r="E50" s="52">
        <v>1.7051170562859099</v>
      </c>
      <c r="F50" s="52">
        <v>20.7455908514786</v>
      </c>
      <c r="G50" s="52">
        <v>0</v>
      </c>
      <c r="H50" s="52">
        <v>1</v>
      </c>
      <c r="I50" s="52">
        <v>0</v>
      </c>
      <c r="J50" s="52">
        <v>0</v>
      </c>
      <c r="K50" s="52">
        <v>0</v>
      </c>
      <c r="L50" s="52">
        <v>0</v>
      </c>
      <c r="M50" s="52">
        <v>1</v>
      </c>
      <c r="N50" s="52">
        <v>0</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1</v>
      </c>
      <c r="AR50" s="52">
        <v>0</v>
      </c>
      <c r="AS50" s="52">
        <v>0</v>
      </c>
      <c r="AT50" s="52">
        <v>0</v>
      </c>
      <c r="AU50" s="52">
        <v>0</v>
      </c>
      <c r="AV50" s="52">
        <v>0</v>
      </c>
      <c r="AW50" s="52">
        <v>0</v>
      </c>
      <c r="AX50" s="52">
        <v>1</v>
      </c>
      <c r="AY50" s="52">
        <v>0</v>
      </c>
      <c r="AZ50" s="52">
        <v>0</v>
      </c>
      <c r="BA50" s="52">
        <v>0</v>
      </c>
      <c r="BB50" s="52">
        <v>0</v>
      </c>
      <c r="BC50" s="52">
        <v>0</v>
      </c>
      <c r="BD50" s="52">
        <v>0</v>
      </c>
      <c r="BE50" s="52">
        <v>0</v>
      </c>
      <c r="BF50" s="52">
        <v>0</v>
      </c>
      <c r="BG50" s="52">
        <v>0</v>
      </c>
      <c r="BH50" s="52">
        <v>2</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272191</v>
      </c>
      <c r="B51" s="52" t="s">
        <v>278</v>
      </c>
      <c r="C51" s="52" t="s">
        <v>468</v>
      </c>
      <c r="D51" s="52">
        <v>2</v>
      </c>
      <c r="E51" s="52">
        <v>1.0883702200140399</v>
      </c>
      <c r="F51" s="52">
        <v>13.2418376768375</v>
      </c>
      <c r="G51" s="52">
        <v>0</v>
      </c>
      <c r="H51" s="52">
        <v>0</v>
      </c>
      <c r="I51" s="52">
        <v>0</v>
      </c>
      <c r="J51" s="52">
        <v>0</v>
      </c>
      <c r="K51" s="52">
        <v>1</v>
      </c>
      <c r="L51" s="52">
        <v>0</v>
      </c>
      <c r="M51" s="52">
        <v>0</v>
      </c>
      <c r="N51" s="52">
        <v>1</v>
      </c>
      <c r="O51" s="52">
        <v>0</v>
      </c>
      <c r="P51" s="52">
        <v>2</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1</v>
      </c>
      <c r="AX51" s="52">
        <v>0</v>
      </c>
      <c r="AY51" s="52">
        <v>0</v>
      </c>
      <c r="AZ51" s="52">
        <v>0</v>
      </c>
      <c r="BA51" s="52">
        <v>0</v>
      </c>
      <c r="BB51" s="52">
        <v>1</v>
      </c>
      <c r="BC51" s="52">
        <v>0</v>
      </c>
      <c r="BD51" s="52">
        <v>0</v>
      </c>
      <c r="BE51" s="52">
        <v>0</v>
      </c>
      <c r="BF51" s="52">
        <v>2</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272205</v>
      </c>
      <c r="B52" s="52" t="s">
        <v>188</v>
      </c>
      <c r="C52" s="52" t="s">
        <v>468</v>
      </c>
      <c r="D52" s="52">
        <v>1</v>
      </c>
      <c r="E52" s="52">
        <v>0.71876257834512103</v>
      </c>
      <c r="F52" s="52">
        <v>8.7449447031989695</v>
      </c>
      <c r="G52" s="52">
        <v>0</v>
      </c>
      <c r="H52" s="52">
        <v>0</v>
      </c>
      <c r="I52" s="52">
        <v>0</v>
      </c>
      <c r="J52" s="52">
        <v>1</v>
      </c>
      <c r="K52" s="52">
        <v>0</v>
      </c>
      <c r="L52" s="52">
        <v>0</v>
      </c>
      <c r="M52" s="52">
        <v>0</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1</v>
      </c>
      <c r="AR52" s="52">
        <v>0</v>
      </c>
      <c r="AS52" s="52">
        <v>0</v>
      </c>
      <c r="AT52" s="52">
        <v>0</v>
      </c>
      <c r="AU52" s="52">
        <v>0</v>
      </c>
      <c r="AV52" s="52">
        <v>0</v>
      </c>
      <c r="AW52" s="52">
        <v>0</v>
      </c>
      <c r="AX52" s="52">
        <v>0</v>
      </c>
      <c r="AY52" s="52">
        <v>0</v>
      </c>
      <c r="AZ52" s="52">
        <v>0</v>
      </c>
      <c r="BA52" s="52">
        <v>0</v>
      </c>
      <c r="BB52" s="52">
        <v>0</v>
      </c>
      <c r="BC52" s="52">
        <v>0</v>
      </c>
      <c r="BD52" s="52">
        <v>0</v>
      </c>
      <c r="BE52" s="52">
        <v>0</v>
      </c>
      <c r="BF52" s="52">
        <v>0</v>
      </c>
      <c r="BG52" s="52">
        <v>1</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272221</v>
      </c>
      <c r="B53" s="52" t="s">
        <v>189</v>
      </c>
      <c r="C53" s="52" t="s">
        <v>468</v>
      </c>
      <c r="D53" s="52">
        <v>2</v>
      </c>
      <c r="E53" s="52">
        <v>1.83551913069814</v>
      </c>
      <c r="F53" s="52">
        <v>22.332149423493998</v>
      </c>
      <c r="G53" s="52">
        <v>0</v>
      </c>
      <c r="H53" s="52">
        <v>0</v>
      </c>
      <c r="I53" s="52">
        <v>0</v>
      </c>
      <c r="J53" s="52">
        <v>0</v>
      </c>
      <c r="K53" s="52">
        <v>0</v>
      </c>
      <c r="L53" s="52">
        <v>1</v>
      </c>
      <c r="M53" s="52">
        <v>1</v>
      </c>
      <c r="N53" s="52">
        <v>0</v>
      </c>
      <c r="O53" s="52">
        <v>0</v>
      </c>
      <c r="P53" s="52">
        <v>1</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1</v>
      </c>
      <c r="AQ53" s="52">
        <v>0</v>
      </c>
      <c r="AR53" s="52">
        <v>0</v>
      </c>
      <c r="AS53" s="52">
        <v>1</v>
      </c>
      <c r="AT53" s="52">
        <v>0</v>
      </c>
      <c r="AU53" s="52">
        <v>0</v>
      </c>
      <c r="AV53" s="52">
        <v>0</v>
      </c>
      <c r="AW53" s="52">
        <v>0</v>
      </c>
      <c r="AX53" s="52">
        <v>0</v>
      </c>
      <c r="AY53" s="52">
        <v>0</v>
      </c>
      <c r="AZ53" s="52">
        <v>0</v>
      </c>
      <c r="BA53" s="52">
        <v>0</v>
      </c>
      <c r="BB53" s="52">
        <v>0</v>
      </c>
      <c r="BC53" s="52">
        <v>0</v>
      </c>
      <c r="BD53" s="52">
        <v>0</v>
      </c>
      <c r="BE53" s="52">
        <v>1</v>
      </c>
      <c r="BF53" s="52">
        <v>0</v>
      </c>
      <c r="BG53" s="52">
        <v>0</v>
      </c>
      <c r="BH53" s="52">
        <v>1</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272230</v>
      </c>
      <c r="B54" s="52" t="s">
        <v>171</v>
      </c>
      <c r="C54" s="52" t="s">
        <v>468</v>
      </c>
      <c r="D54" s="52">
        <v>1</v>
      </c>
      <c r="E54" s="52">
        <v>0.84791032500402796</v>
      </c>
      <c r="F54" s="52">
        <v>10.316242287549001</v>
      </c>
      <c r="G54" s="52">
        <v>0</v>
      </c>
      <c r="H54" s="52">
        <v>0</v>
      </c>
      <c r="I54" s="52">
        <v>0</v>
      </c>
      <c r="J54" s="52">
        <v>0</v>
      </c>
      <c r="K54" s="52">
        <v>0</v>
      </c>
      <c r="L54" s="52">
        <v>1</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1</v>
      </c>
      <c r="AV54" s="52">
        <v>0</v>
      </c>
      <c r="AW54" s="52">
        <v>0</v>
      </c>
      <c r="AX54" s="52">
        <v>0</v>
      </c>
      <c r="AY54" s="52">
        <v>0</v>
      </c>
      <c r="AZ54" s="52">
        <v>0</v>
      </c>
      <c r="BA54" s="52">
        <v>0</v>
      </c>
      <c r="BB54" s="52">
        <v>0</v>
      </c>
      <c r="BC54" s="52">
        <v>0</v>
      </c>
      <c r="BD54" s="52">
        <v>0</v>
      </c>
      <c r="BE54" s="52">
        <v>0</v>
      </c>
      <c r="BF54" s="52">
        <v>0</v>
      </c>
      <c r="BG54" s="52">
        <v>0</v>
      </c>
      <c r="BH54" s="52">
        <v>0</v>
      </c>
      <c r="BI54" s="52">
        <v>1</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272256</v>
      </c>
      <c r="B55" s="52" t="s">
        <v>191</v>
      </c>
      <c r="C55" s="52" t="s">
        <v>468</v>
      </c>
      <c r="D55" s="52">
        <v>1</v>
      </c>
      <c r="E55" s="52">
        <v>1.75463222908478</v>
      </c>
      <c r="F55" s="52">
        <v>21.348025453864899</v>
      </c>
      <c r="G55" s="52">
        <v>0</v>
      </c>
      <c r="H55" s="52">
        <v>0</v>
      </c>
      <c r="I55" s="52">
        <v>0</v>
      </c>
      <c r="J55" s="52">
        <v>0</v>
      </c>
      <c r="K55" s="52">
        <v>1</v>
      </c>
      <c r="L55" s="52">
        <v>0</v>
      </c>
      <c r="M55" s="52">
        <v>0</v>
      </c>
      <c r="N55" s="52">
        <v>0</v>
      </c>
      <c r="O55" s="52">
        <v>0</v>
      </c>
      <c r="P55" s="52">
        <v>0</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0</v>
      </c>
      <c r="AW55" s="52">
        <v>0</v>
      </c>
      <c r="AX55" s="52">
        <v>0</v>
      </c>
      <c r="AY55" s="52">
        <v>0</v>
      </c>
      <c r="AZ55" s="52">
        <v>0</v>
      </c>
      <c r="BA55" s="52">
        <v>0</v>
      </c>
      <c r="BB55" s="52">
        <v>1</v>
      </c>
      <c r="BC55" s="52">
        <v>0</v>
      </c>
      <c r="BD55" s="52">
        <v>0</v>
      </c>
      <c r="BE55" s="52">
        <v>1</v>
      </c>
      <c r="BF55" s="52">
        <v>0</v>
      </c>
      <c r="BG55" s="52">
        <v>0</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2">
      <c r="A56" s="52">
        <v>272264</v>
      </c>
      <c r="B56" s="52" t="s">
        <v>192</v>
      </c>
      <c r="C56" s="52" t="s">
        <v>468</v>
      </c>
      <c r="D56" s="52">
        <v>3</v>
      </c>
      <c r="E56" s="52">
        <v>4.7366426676771498</v>
      </c>
      <c r="F56" s="52">
        <v>57.629152456738701</v>
      </c>
      <c r="G56" s="52">
        <v>0</v>
      </c>
      <c r="H56" s="52">
        <v>0</v>
      </c>
      <c r="I56" s="52">
        <v>0</v>
      </c>
      <c r="J56" s="52">
        <v>0</v>
      </c>
      <c r="K56" s="52">
        <v>0</v>
      </c>
      <c r="L56" s="52">
        <v>1</v>
      </c>
      <c r="M56" s="52">
        <v>2</v>
      </c>
      <c r="N56" s="52">
        <v>0</v>
      </c>
      <c r="O56" s="52">
        <v>0</v>
      </c>
      <c r="P56" s="52">
        <v>2</v>
      </c>
      <c r="Q56" s="52">
        <v>1</v>
      </c>
      <c r="R56" s="52">
        <v>0</v>
      </c>
      <c r="S56" s="52">
        <v>1</v>
      </c>
      <c r="T56" s="52">
        <v>2</v>
      </c>
      <c r="U56" s="52">
        <v>0</v>
      </c>
      <c r="V56" s="52">
        <v>2</v>
      </c>
      <c r="W56" s="52">
        <v>0</v>
      </c>
      <c r="X56" s="52">
        <v>0</v>
      </c>
      <c r="Y56" s="52">
        <v>2</v>
      </c>
      <c r="Z56" s="52">
        <v>0</v>
      </c>
      <c r="AA56" s="52">
        <v>0</v>
      </c>
      <c r="AB56" s="52">
        <v>3</v>
      </c>
      <c r="AC56" s="52">
        <v>0</v>
      </c>
      <c r="AD56" s="52">
        <v>0</v>
      </c>
      <c r="AE56" s="52">
        <v>0</v>
      </c>
      <c r="AF56" s="52">
        <v>0</v>
      </c>
      <c r="AG56" s="52">
        <v>0</v>
      </c>
      <c r="AH56" s="52">
        <v>0</v>
      </c>
      <c r="AI56" s="52">
        <v>1</v>
      </c>
      <c r="AJ56" s="52">
        <v>0</v>
      </c>
      <c r="AK56" s="52">
        <v>0</v>
      </c>
      <c r="AL56" s="52">
        <v>1</v>
      </c>
      <c r="AM56" s="52">
        <v>0</v>
      </c>
      <c r="AN56" s="52">
        <v>1</v>
      </c>
      <c r="AO56" s="52">
        <v>0</v>
      </c>
      <c r="AP56" s="52">
        <v>1</v>
      </c>
      <c r="AQ56" s="52">
        <v>0</v>
      </c>
      <c r="AR56" s="52">
        <v>0</v>
      </c>
      <c r="AS56" s="52">
        <v>0</v>
      </c>
      <c r="AT56" s="52">
        <v>0</v>
      </c>
      <c r="AU56" s="52">
        <v>1</v>
      </c>
      <c r="AV56" s="52">
        <v>0</v>
      </c>
      <c r="AW56" s="52">
        <v>0</v>
      </c>
      <c r="AX56" s="52">
        <v>0</v>
      </c>
      <c r="AY56" s="52">
        <v>0</v>
      </c>
      <c r="AZ56" s="52">
        <v>0</v>
      </c>
      <c r="BA56" s="52">
        <v>0</v>
      </c>
      <c r="BB56" s="52">
        <v>1</v>
      </c>
      <c r="BC56" s="52">
        <v>2</v>
      </c>
      <c r="BD56" s="52">
        <v>0</v>
      </c>
      <c r="BE56" s="52">
        <v>0</v>
      </c>
      <c r="BF56" s="52">
        <v>0</v>
      </c>
      <c r="BG56" s="52">
        <v>0</v>
      </c>
      <c r="BH56" s="52">
        <v>1</v>
      </c>
      <c r="BI56" s="52">
        <v>0</v>
      </c>
      <c r="BJ56" s="52">
        <v>0</v>
      </c>
      <c r="BK56" s="52">
        <v>0</v>
      </c>
      <c r="BL56" s="52">
        <v>5</v>
      </c>
      <c r="BM56" s="52">
        <v>0</v>
      </c>
      <c r="BN56" s="52">
        <v>0</v>
      </c>
      <c r="BO56" s="52">
        <v>0</v>
      </c>
      <c r="BP56" s="52">
        <v>0</v>
      </c>
      <c r="BQ56" s="52">
        <v>0</v>
      </c>
      <c r="BR56" s="52">
        <v>0</v>
      </c>
      <c r="BS56" s="52">
        <v>1</v>
      </c>
      <c r="BT56" s="52">
        <v>2</v>
      </c>
      <c r="BU56" s="52">
        <v>0</v>
      </c>
      <c r="BV56" s="52">
        <v>0</v>
      </c>
    </row>
    <row r="57" spans="1:74" x14ac:dyDescent="0.2">
      <c r="A57">
        <v>272272</v>
      </c>
      <c r="B57" t="s">
        <v>193</v>
      </c>
      <c r="C57" t="s">
        <v>468</v>
      </c>
      <c r="D57">
        <v>4</v>
      </c>
      <c r="E57">
        <v>0.83309555397730195</v>
      </c>
      <c r="F57">
        <v>10.135995906723799</v>
      </c>
      <c r="G57">
        <v>0</v>
      </c>
      <c r="H57">
        <v>0</v>
      </c>
      <c r="I57">
        <v>0</v>
      </c>
      <c r="J57">
        <v>1</v>
      </c>
      <c r="K57">
        <v>2</v>
      </c>
      <c r="L57">
        <v>0</v>
      </c>
      <c r="M57">
        <v>1</v>
      </c>
      <c r="N57">
        <v>0</v>
      </c>
      <c r="O57">
        <v>0</v>
      </c>
      <c r="P57">
        <v>1</v>
      </c>
      <c r="Q57">
        <v>3</v>
      </c>
      <c r="R57">
        <v>0</v>
      </c>
      <c r="S57">
        <v>3</v>
      </c>
      <c r="T57">
        <v>0</v>
      </c>
      <c r="U57">
        <v>0</v>
      </c>
      <c r="V57">
        <v>0</v>
      </c>
      <c r="W57">
        <v>0</v>
      </c>
      <c r="X57">
        <v>0</v>
      </c>
      <c r="Y57">
        <v>0</v>
      </c>
      <c r="Z57">
        <v>0</v>
      </c>
      <c r="AA57">
        <v>1</v>
      </c>
      <c r="AB57">
        <v>1</v>
      </c>
      <c r="AC57">
        <v>0</v>
      </c>
      <c r="AD57">
        <v>1</v>
      </c>
      <c r="AE57">
        <v>0</v>
      </c>
      <c r="AF57">
        <v>0</v>
      </c>
      <c r="AG57">
        <v>2</v>
      </c>
      <c r="AH57">
        <v>0</v>
      </c>
      <c r="AI57">
        <v>2</v>
      </c>
      <c r="AJ57">
        <v>0</v>
      </c>
      <c r="AK57">
        <v>1</v>
      </c>
      <c r="AL57">
        <v>1</v>
      </c>
      <c r="AM57">
        <v>0</v>
      </c>
      <c r="AN57">
        <v>0</v>
      </c>
      <c r="AO57">
        <v>0</v>
      </c>
      <c r="AP57">
        <v>0</v>
      </c>
      <c r="AQ57">
        <v>0</v>
      </c>
      <c r="AR57">
        <v>1</v>
      </c>
      <c r="AS57">
        <v>0</v>
      </c>
      <c r="AT57">
        <v>0</v>
      </c>
      <c r="AU57">
        <v>0</v>
      </c>
      <c r="AV57">
        <v>0</v>
      </c>
      <c r="AW57">
        <v>0</v>
      </c>
      <c r="AX57">
        <v>0</v>
      </c>
      <c r="AY57">
        <v>0</v>
      </c>
      <c r="AZ57">
        <v>0</v>
      </c>
      <c r="BA57">
        <v>0</v>
      </c>
      <c r="BB57">
        <v>3</v>
      </c>
      <c r="BC57">
        <v>1</v>
      </c>
      <c r="BD57">
        <v>1</v>
      </c>
      <c r="BE57">
        <v>1</v>
      </c>
      <c r="BF57">
        <v>1</v>
      </c>
      <c r="BG57">
        <v>0</v>
      </c>
      <c r="BH57">
        <v>0</v>
      </c>
      <c r="BI57">
        <v>0</v>
      </c>
      <c r="BJ57">
        <v>0</v>
      </c>
      <c r="BK57">
        <v>3</v>
      </c>
      <c r="BL57">
        <v>1</v>
      </c>
      <c r="BM57">
        <v>0</v>
      </c>
      <c r="BN57">
        <v>0</v>
      </c>
      <c r="BO57">
        <v>0</v>
      </c>
      <c r="BP57">
        <v>0</v>
      </c>
      <c r="BQ57">
        <v>1</v>
      </c>
      <c r="BR57">
        <v>1</v>
      </c>
      <c r="BS57">
        <v>1</v>
      </c>
      <c r="BT57">
        <v>2</v>
      </c>
      <c r="BU57">
        <v>1</v>
      </c>
      <c r="BV57">
        <v>0</v>
      </c>
    </row>
    <row r="58" spans="1:74" x14ac:dyDescent="0.2">
      <c r="A58">
        <v>272281</v>
      </c>
      <c r="B58" t="s">
        <v>194</v>
      </c>
      <c r="C58" t="s">
        <v>468</v>
      </c>
      <c r="D58">
        <v>2</v>
      </c>
      <c r="E58">
        <v>3.3537352226041799</v>
      </c>
      <c r="F58">
        <v>40.803778541684103</v>
      </c>
      <c r="G58">
        <v>0</v>
      </c>
      <c r="H58">
        <v>0</v>
      </c>
      <c r="I58">
        <v>0</v>
      </c>
      <c r="J58">
        <v>0</v>
      </c>
      <c r="K58">
        <v>0</v>
      </c>
      <c r="L58">
        <v>0</v>
      </c>
      <c r="M58">
        <v>1</v>
      </c>
      <c r="N58">
        <v>1</v>
      </c>
      <c r="O58">
        <v>0</v>
      </c>
      <c r="P58">
        <v>2</v>
      </c>
      <c r="Q58">
        <v>0</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v>1</v>
      </c>
      <c r="AQ58">
        <v>0</v>
      </c>
      <c r="AR58">
        <v>0</v>
      </c>
      <c r="AS58">
        <v>1</v>
      </c>
      <c r="AT58">
        <v>0</v>
      </c>
      <c r="AU58">
        <v>0</v>
      </c>
      <c r="AV58">
        <v>0</v>
      </c>
      <c r="AW58">
        <v>0</v>
      </c>
      <c r="AX58">
        <v>0</v>
      </c>
      <c r="AY58">
        <v>0</v>
      </c>
      <c r="AZ58">
        <v>0</v>
      </c>
      <c r="BA58">
        <v>0</v>
      </c>
      <c r="BB58">
        <v>0</v>
      </c>
      <c r="BC58">
        <v>0</v>
      </c>
      <c r="BD58">
        <v>1</v>
      </c>
      <c r="BE58">
        <v>0</v>
      </c>
      <c r="BF58">
        <v>0</v>
      </c>
      <c r="BG58">
        <v>0</v>
      </c>
      <c r="BH58">
        <v>0</v>
      </c>
      <c r="BI58">
        <v>1</v>
      </c>
      <c r="BJ58">
        <v>0</v>
      </c>
      <c r="BK58" t="s">
        <v>170</v>
      </c>
      <c r="BL58" t="s">
        <v>170</v>
      </c>
      <c r="BM58" t="s">
        <v>170</v>
      </c>
      <c r="BN58" t="s">
        <v>170</v>
      </c>
      <c r="BO58" t="s">
        <v>170</v>
      </c>
      <c r="BP58" t="s">
        <v>170</v>
      </c>
      <c r="BQ58" t="s">
        <v>170</v>
      </c>
      <c r="BR58" t="s">
        <v>170</v>
      </c>
      <c r="BS58" t="s">
        <v>170</v>
      </c>
      <c r="BT58" t="s">
        <v>170</v>
      </c>
      <c r="BU58" t="s">
        <v>170</v>
      </c>
      <c r="BV58">
        <v>0</v>
      </c>
    </row>
    <row r="59" spans="1:74" x14ac:dyDescent="0.2">
      <c r="A59">
        <v>273015</v>
      </c>
      <c r="B59" t="s">
        <v>646</v>
      </c>
      <c r="C59" t="s">
        <v>468</v>
      </c>
      <c r="D59">
        <v>1</v>
      </c>
      <c r="E59">
        <v>3.1599570245844699</v>
      </c>
      <c r="F59">
        <v>38.446143799110999</v>
      </c>
      <c r="G59">
        <v>0</v>
      </c>
      <c r="H59">
        <v>0</v>
      </c>
      <c r="I59">
        <v>0</v>
      </c>
      <c r="J59">
        <v>1</v>
      </c>
      <c r="K59">
        <v>0</v>
      </c>
      <c r="L59">
        <v>0</v>
      </c>
      <c r="M59">
        <v>0</v>
      </c>
      <c r="N59">
        <v>0</v>
      </c>
      <c r="O59">
        <v>0</v>
      </c>
      <c r="P59">
        <v>0</v>
      </c>
      <c r="Q59">
        <v>1</v>
      </c>
      <c r="R59">
        <v>0</v>
      </c>
      <c r="S59" t="s">
        <v>170</v>
      </c>
      <c r="T59" t="s">
        <v>170</v>
      </c>
      <c r="U59" t="s">
        <v>170</v>
      </c>
      <c r="V59" t="s">
        <v>170</v>
      </c>
      <c r="W59" t="s">
        <v>170</v>
      </c>
      <c r="X59" t="s">
        <v>170</v>
      </c>
      <c r="Y59" t="s">
        <v>170</v>
      </c>
      <c r="Z59" t="s">
        <v>170</v>
      </c>
      <c r="AA59" t="s">
        <v>170</v>
      </c>
      <c r="AB59" t="s">
        <v>170</v>
      </c>
      <c r="AC59" t="s">
        <v>170</v>
      </c>
      <c r="AD59" t="s">
        <v>170</v>
      </c>
      <c r="AE59" t="s">
        <v>170</v>
      </c>
      <c r="AF59" t="s">
        <v>170</v>
      </c>
      <c r="AG59" t="s">
        <v>170</v>
      </c>
      <c r="AH59" t="s">
        <v>170</v>
      </c>
      <c r="AI59" t="s">
        <v>170</v>
      </c>
      <c r="AJ59" t="s">
        <v>170</v>
      </c>
      <c r="AK59" t="s">
        <v>170</v>
      </c>
      <c r="AL59" t="s">
        <v>170</v>
      </c>
      <c r="AM59" t="s">
        <v>170</v>
      </c>
      <c r="AN59" t="s">
        <v>170</v>
      </c>
      <c r="AO59" t="s">
        <v>170</v>
      </c>
      <c r="AP59">
        <v>0</v>
      </c>
      <c r="AQ59">
        <v>0</v>
      </c>
      <c r="AR59">
        <v>0</v>
      </c>
      <c r="AS59">
        <v>0</v>
      </c>
      <c r="AT59">
        <v>1</v>
      </c>
      <c r="AU59">
        <v>0</v>
      </c>
      <c r="AV59">
        <v>0</v>
      </c>
      <c r="AW59">
        <v>0</v>
      </c>
      <c r="AX59">
        <v>0</v>
      </c>
      <c r="AY59">
        <v>0</v>
      </c>
      <c r="AZ59">
        <v>0</v>
      </c>
      <c r="BA59">
        <v>0</v>
      </c>
      <c r="BB59">
        <v>0</v>
      </c>
      <c r="BC59">
        <v>0</v>
      </c>
      <c r="BD59">
        <v>0</v>
      </c>
      <c r="BE59">
        <v>1</v>
      </c>
      <c r="BF59">
        <v>0</v>
      </c>
      <c r="BG59">
        <v>0</v>
      </c>
      <c r="BH59">
        <v>0</v>
      </c>
      <c r="BI59">
        <v>0</v>
      </c>
      <c r="BJ59">
        <v>0</v>
      </c>
      <c r="BK59" t="s">
        <v>170</v>
      </c>
      <c r="BL59" t="s">
        <v>170</v>
      </c>
      <c r="BM59" t="s">
        <v>170</v>
      </c>
      <c r="BN59" t="s">
        <v>170</v>
      </c>
      <c r="BO59" t="s">
        <v>170</v>
      </c>
      <c r="BP59" t="s">
        <v>170</v>
      </c>
      <c r="BQ59" t="s">
        <v>170</v>
      </c>
      <c r="BR59" t="s">
        <v>170</v>
      </c>
      <c r="BS59" t="s">
        <v>170</v>
      </c>
      <c r="BT59" t="s">
        <v>170</v>
      </c>
      <c r="BU59" t="s">
        <v>170</v>
      </c>
      <c r="BV59">
        <v>0</v>
      </c>
    </row>
    <row r="60" spans="1:74" x14ac:dyDescent="0.2">
      <c r="A60">
        <v>273821</v>
      </c>
      <c r="B60" t="s">
        <v>650</v>
      </c>
      <c r="C60" t="s">
        <v>468</v>
      </c>
      <c r="D60">
        <v>1</v>
      </c>
      <c r="E60">
        <v>6.66888962987663</v>
      </c>
      <c r="F60">
        <v>81.138157163498903</v>
      </c>
      <c r="G60">
        <v>0</v>
      </c>
      <c r="H60">
        <v>0</v>
      </c>
      <c r="I60">
        <v>0</v>
      </c>
      <c r="J60">
        <v>1</v>
      </c>
      <c r="K60">
        <v>0</v>
      </c>
      <c r="L60">
        <v>0</v>
      </c>
      <c r="M60">
        <v>0</v>
      </c>
      <c r="N60">
        <v>0</v>
      </c>
      <c r="O60">
        <v>0</v>
      </c>
      <c r="P60">
        <v>1</v>
      </c>
      <c r="Q60">
        <v>0</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v>0</v>
      </c>
      <c r="AQ60">
        <v>0</v>
      </c>
      <c r="AR60">
        <v>0</v>
      </c>
      <c r="AS60">
        <v>0</v>
      </c>
      <c r="AT60">
        <v>0</v>
      </c>
      <c r="AU60">
        <v>0</v>
      </c>
      <c r="AV60">
        <v>0</v>
      </c>
      <c r="AW60">
        <v>0</v>
      </c>
      <c r="AX60">
        <v>0</v>
      </c>
      <c r="AY60">
        <v>1</v>
      </c>
      <c r="AZ60">
        <v>0</v>
      </c>
      <c r="BA60">
        <v>0</v>
      </c>
      <c r="BB60">
        <v>0</v>
      </c>
      <c r="BC60">
        <v>0</v>
      </c>
      <c r="BD60">
        <v>0</v>
      </c>
      <c r="BE60">
        <v>1</v>
      </c>
      <c r="BF60">
        <v>0</v>
      </c>
      <c r="BG60">
        <v>0</v>
      </c>
      <c r="BH60">
        <v>0</v>
      </c>
      <c r="BI60">
        <v>0</v>
      </c>
      <c r="BJ60">
        <v>0</v>
      </c>
      <c r="BK60" t="s">
        <v>170</v>
      </c>
      <c r="BL60" t="s">
        <v>170</v>
      </c>
      <c r="BM60" t="s">
        <v>170</v>
      </c>
      <c r="BN60" t="s">
        <v>170</v>
      </c>
      <c r="BO60" t="s">
        <v>170</v>
      </c>
      <c r="BP60" t="s">
        <v>170</v>
      </c>
      <c r="BQ60" t="s">
        <v>170</v>
      </c>
      <c r="BR60" t="s">
        <v>170</v>
      </c>
      <c r="BS60" t="s">
        <v>170</v>
      </c>
      <c r="BT60" t="s">
        <v>170</v>
      </c>
      <c r="BU60" t="s">
        <v>170</v>
      </c>
      <c r="BV60">
        <v>0</v>
      </c>
    </row>
    <row r="85" spans="1:75" x14ac:dyDescent="0.2">
      <c r="B85" s="52">
        <v>271004</v>
      </c>
      <c r="C85" t="s">
        <v>397</v>
      </c>
      <c r="D85">
        <f>IFERROR(VLOOKUP($B85,$A$8:$BW$70,D$88,FALSE),0)</f>
        <v>48</v>
      </c>
      <c r="E85">
        <f t="shared" ref="E85:BP85" si="0">IFERROR(VLOOKUP($B85,$A$8:$BW$70,E88,FALSE),0)</f>
        <v>1.7508107530419399</v>
      </c>
      <c r="F85">
        <f t="shared" si="0"/>
        <v>21.301530828676999</v>
      </c>
      <c r="G85">
        <f t="shared" si="0"/>
        <v>2</v>
      </c>
      <c r="H85">
        <f t="shared" si="0"/>
        <v>8</v>
      </c>
      <c r="I85">
        <f t="shared" si="0"/>
        <v>6</v>
      </c>
      <c r="J85">
        <f t="shared" si="0"/>
        <v>6</v>
      </c>
      <c r="K85">
        <f t="shared" si="0"/>
        <v>9</v>
      </c>
      <c r="L85">
        <f t="shared" si="0"/>
        <v>3</v>
      </c>
      <c r="M85">
        <f t="shared" si="0"/>
        <v>8</v>
      </c>
      <c r="N85">
        <f t="shared" si="0"/>
        <v>6</v>
      </c>
      <c r="O85">
        <f t="shared" si="0"/>
        <v>0</v>
      </c>
      <c r="P85">
        <f t="shared" si="0"/>
        <v>19</v>
      </c>
      <c r="Q85">
        <f t="shared" si="0"/>
        <v>29</v>
      </c>
      <c r="R85">
        <f t="shared" si="0"/>
        <v>0</v>
      </c>
      <c r="S85">
        <f t="shared" si="0"/>
        <v>14</v>
      </c>
      <c r="T85">
        <f t="shared" si="0"/>
        <v>32</v>
      </c>
      <c r="U85">
        <f t="shared" si="0"/>
        <v>2</v>
      </c>
      <c r="V85">
        <f t="shared" si="0"/>
        <v>30</v>
      </c>
      <c r="W85">
        <f t="shared" si="0"/>
        <v>3</v>
      </c>
      <c r="X85">
        <f t="shared" si="0"/>
        <v>4</v>
      </c>
      <c r="Y85">
        <f t="shared" si="0"/>
        <v>19</v>
      </c>
      <c r="Z85">
        <f t="shared" si="0"/>
        <v>4</v>
      </c>
      <c r="AA85">
        <f t="shared" si="0"/>
        <v>2</v>
      </c>
      <c r="AB85">
        <f t="shared" si="0"/>
        <v>37</v>
      </c>
      <c r="AC85">
        <f t="shared" si="0"/>
        <v>4</v>
      </c>
      <c r="AD85">
        <f t="shared" si="0"/>
        <v>0</v>
      </c>
      <c r="AE85">
        <f t="shared" si="0"/>
        <v>1</v>
      </c>
      <c r="AF85">
        <f t="shared" si="0"/>
        <v>0</v>
      </c>
      <c r="AG85">
        <f t="shared" si="0"/>
        <v>6</v>
      </c>
      <c r="AH85">
        <f t="shared" si="0"/>
        <v>0</v>
      </c>
      <c r="AI85">
        <f t="shared" si="0"/>
        <v>29</v>
      </c>
      <c r="AJ85">
        <f t="shared" si="0"/>
        <v>0</v>
      </c>
      <c r="AK85">
        <f t="shared" si="0"/>
        <v>2</v>
      </c>
      <c r="AL85">
        <f t="shared" si="0"/>
        <v>12</v>
      </c>
      <c r="AM85">
        <f t="shared" si="0"/>
        <v>1</v>
      </c>
      <c r="AN85">
        <f t="shared" si="0"/>
        <v>4</v>
      </c>
      <c r="AO85">
        <f t="shared" si="0"/>
        <v>0</v>
      </c>
      <c r="AP85">
        <f t="shared" si="0"/>
        <v>2</v>
      </c>
      <c r="AQ85">
        <f t="shared" si="0"/>
        <v>2</v>
      </c>
      <c r="AR85">
        <f t="shared" si="0"/>
        <v>5</v>
      </c>
      <c r="AS85">
        <f t="shared" si="0"/>
        <v>5</v>
      </c>
      <c r="AT85">
        <f t="shared" si="0"/>
        <v>1</v>
      </c>
      <c r="AU85">
        <f t="shared" si="0"/>
        <v>1</v>
      </c>
      <c r="AV85">
        <f t="shared" si="0"/>
        <v>2</v>
      </c>
      <c r="AW85">
        <f t="shared" si="0"/>
        <v>5</v>
      </c>
      <c r="AX85">
        <f t="shared" si="0"/>
        <v>2</v>
      </c>
      <c r="AY85">
        <f t="shared" si="0"/>
        <v>2</v>
      </c>
      <c r="AZ85">
        <f t="shared" si="0"/>
        <v>2</v>
      </c>
      <c r="BA85">
        <f t="shared" si="0"/>
        <v>2</v>
      </c>
      <c r="BB85">
        <f t="shared" si="0"/>
        <v>17</v>
      </c>
      <c r="BC85">
        <f t="shared" si="0"/>
        <v>5</v>
      </c>
      <c r="BD85">
        <f t="shared" si="0"/>
        <v>7</v>
      </c>
      <c r="BE85">
        <f t="shared" si="0"/>
        <v>7</v>
      </c>
      <c r="BF85">
        <f t="shared" si="0"/>
        <v>5</v>
      </c>
      <c r="BG85">
        <f t="shared" si="0"/>
        <v>5</v>
      </c>
      <c r="BH85">
        <f t="shared" si="0"/>
        <v>8</v>
      </c>
      <c r="BI85">
        <f t="shared" si="0"/>
        <v>10</v>
      </c>
      <c r="BJ85">
        <f t="shared" si="0"/>
        <v>1</v>
      </c>
      <c r="BK85">
        <f t="shared" si="0"/>
        <v>17</v>
      </c>
      <c r="BL85">
        <f t="shared" si="0"/>
        <v>35</v>
      </c>
      <c r="BM85">
        <f t="shared" si="0"/>
        <v>16</v>
      </c>
      <c r="BN85">
        <f t="shared" si="0"/>
        <v>6</v>
      </c>
      <c r="BO85">
        <f t="shared" si="0"/>
        <v>5</v>
      </c>
      <c r="BP85">
        <f t="shared" si="0"/>
        <v>0</v>
      </c>
      <c r="BQ85">
        <f t="shared" ref="BQ85:BW85" si="1">IFERROR(VLOOKUP($B85,$A$8:$BW$70,BQ88,FALSE),0)</f>
        <v>6</v>
      </c>
      <c r="BR85">
        <f t="shared" si="1"/>
        <v>0</v>
      </c>
      <c r="BS85">
        <f t="shared" si="1"/>
        <v>17</v>
      </c>
      <c r="BT85">
        <f t="shared" si="1"/>
        <v>29</v>
      </c>
      <c r="BU85">
        <f t="shared" si="1"/>
        <v>2</v>
      </c>
      <c r="BV85">
        <f t="shared" si="1"/>
        <v>0</v>
      </c>
      <c r="BW85">
        <f t="shared" si="1"/>
        <v>0</v>
      </c>
    </row>
    <row r="86" spans="1:75" x14ac:dyDescent="0.2">
      <c r="B86" s="52">
        <v>271403</v>
      </c>
      <c r="C86" t="s">
        <v>398</v>
      </c>
      <c r="D86">
        <f>IFERROR(VLOOKUP($B86,$A$8:$BW$70,D$88,FALSE),0)</f>
        <v>1</v>
      </c>
      <c r="E86">
        <f t="shared" ref="E86:BP86" si="2">IFERROR(VLOOKUP($B86,$A$8:$BW$70,E$88,FALSE),0)</f>
        <v>0.121739215122932</v>
      </c>
      <c r="F86">
        <f t="shared" si="2"/>
        <v>1.4811604506623399</v>
      </c>
      <c r="G86">
        <f t="shared" si="2"/>
        <v>0</v>
      </c>
      <c r="H86">
        <f t="shared" si="2"/>
        <v>0</v>
      </c>
      <c r="I86">
        <f t="shared" si="2"/>
        <v>0</v>
      </c>
      <c r="J86">
        <f t="shared" si="2"/>
        <v>0</v>
      </c>
      <c r="K86">
        <f t="shared" si="2"/>
        <v>0</v>
      </c>
      <c r="L86">
        <f t="shared" si="2"/>
        <v>0</v>
      </c>
      <c r="M86">
        <f t="shared" si="2"/>
        <v>0</v>
      </c>
      <c r="N86">
        <f t="shared" si="2"/>
        <v>1</v>
      </c>
      <c r="O86">
        <f t="shared" si="2"/>
        <v>0</v>
      </c>
      <c r="P86">
        <f t="shared" si="2"/>
        <v>1</v>
      </c>
      <c r="Q86">
        <f t="shared" si="2"/>
        <v>0</v>
      </c>
      <c r="R86">
        <f t="shared" si="2"/>
        <v>0</v>
      </c>
      <c r="S86">
        <f t="shared" si="2"/>
        <v>0</v>
      </c>
      <c r="T86">
        <f t="shared" si="2"/>
        <v>1</v>
      </c>
      <c r="U86">
        <f t="shared" si="2"/>
        <v>0</v>
      </c>
      <c r="V86">
        <f t="shared" si="2"/>
        <v>1</v>
      </c>
      <c r="W86">
        <f t="shared" si="2"/>
        <v>0</v>
      </c>
      <c r="X86">
        <f t="shared" si="2"/>
        <v>0</v>
      </c>
      <c r="Y86">
        <f t="shared" si="2"/>
        <v>1</v>
      </c>
      <c r="Z86">
        <f t="shared" si="2"/>
        <v>0</v>
      </c>
      <c r="AA86">
        <f t="shared" si="2"/>
        <v>0</v>
      </c>
      <c r="AB86">
        <f t="shared" si="2"/>
        <v>0</v>
      </c>
      <c r="AC86">
        <f t="shared" si="2"/>
        <v>0</v>
      </c>
      <c r="AD86">
        <f t="shared" si="2"/>
        <v>0</v>
      </c>
      <c r="AE86">
        <f t="shared" si="2"/>
        <v>1</v>
      </c>
      <c r="AF86">
        <f t="shared" si="2"/>
        <v>0</v>
      </c>
      <c r="AG86">
        <f t="shared" si="2"/>
        <v>0</v>
      </c>
      <c r="AH86">
        <f t="shared" si="2"/>
        <v>0</v>
      </c>
      <c r="AI86">
        <f t="shared" si="2"/>
        <v>0</v>
      </c>
      <c r="AJ86">
        <f t="shared" si="2"/>
        <v>0</v>
      </c>
      <c r="AK86">
        <f t="shared" si="2"/>
        <v>0</v>
      </c>
      <c r="AL86">
        <f t="shared" si="2"/>
        <v>0</v>
      </c>
      <c r="AM86">
        <f t="shared" si="2"/>
        <v>0</v>
      </c>
      <c r="AN86">
        <f t="shared" si="2"/>
        <v>1</v>
      </c>
      <c r="AO86">
        <f t="shared" si="2"/>
        <v>0</v>
      </c>
      <c r="AP86">
        <f t="shared" si="2"/>
        <v>0</v>
      </c>
      <c r="AQ86">
        <f t="shared" si="2"/>
        <v>0</v>
      </c>
      <c r="AR86">
        <f t="shared" si="2"/>
        <v>0</v>
      </c>
      <c r="AS86">
        <f t="shared" si="2"/>
        <v>0</v>
      </c>
      <c r="AT86">
        <f t="shared" si="2"/>
        <v>0</v>
      </c>
      <c r="AU86">
        <f t="shared" si="2"/>
        <v>0</v>
      </c>
      <c r="AV86">
        <f t="shared" si="2"/>
        <v>1</v>
      </c>
      <c r="AW86">
        <f t="shared" si="2"/>
        <v>0</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0</v>
      </c>
      <c r="BI86">
        <f t="shared" si="2"/>
        <v>1</v>
      </c>
      <c r="BJ86">
        <f t="shared" si="2"/>
        <v>0</v>
      </c>
      <c r="BK86">
        <f t="shared" si="2"/>
        <v>0</v>
      </c>
      <c r="BL86">
        <f t="shared" si="2"/>
        <v>1</v>
      </c>
      <c r="BM86">
        <f t="shared" si="2"/>
        <v>0</v>
      </c>
      <c r="BN86">
        <f t="shared" si="2"/>
        <v>0</v>
      </c>
      <c r="BO86">
        <f t="shared" si="2"/>
        <v>0</v>
      </c>
      <c r="BP86">
        <f t="shared" si="2"/>
        <v>0</v>
      </c>
      <c r="BQ86">
        <f t="shared" ref="BQ86:BW86" si="3">IFERROR(VLOOKUP($B86,$A$8:$BW$70,BQ$88,FALSE),0)</f>
        <v>0</v>
      </c>
      <c r="BR86">
        <f t="shared" si="3"/>
        <v>0</v>
      </c>
      <c r="BS86">
        <f t="shared" si="3"/>
        <v>0</v>
      </c>
      <c r="BT86">
        <f t="shared" si="3"/>
        <v>1</v>
      </c>
      <c r="BU86">
        <f t="shared" si="3"/>
        <v>0</v>
      </c>
      <c r="BV86">
        <f t="shared" si="3"/>
        <v>0</v>
      </c>
      <c r="BW86">
        <f t="shared" si="3"/>
        <v>0</v>
      </c>
    </row>
    <row r="87" spans="1:75" x14ac:dyDescent="0.2">
      <c r="C87" t="s">
        <v>399</v>
      </c>
      <c r="D87">
        <f>SUM(D8:D83)</f>
        <v>171</v>
      </c>
      <c r="G87">
        <f t="shared" ref="G87:BR87" si="4">SUM(G8:G83)</f>
        <v>5</v>
      </c>
      <c r="H87">
        <f t="shared" si="4"/>
        <v>22</v>
      </c>
      <c r="I87">
        <f t="shared" si="4"/>
        <v>20</v>
      </c>
      <c r="J87">
        <f t="shared" si="4"/>
        <v>24</v>
      </c>
      <c r="K87">
        <f t="shared" si="4"/>
        <v>30</v>
      </c>
      <c r="L87">
        <f t="shared" si="4"/>
        <v>16</v>
      </c>
      <c r="M87">
        <f t="shared" si="4"/>
        <v>32</v>
      </c>
      <c r="N87">
        <f t="shared" si="4"/>
        <v>22</v>
      </c>
      <c r="O87">
        <f t="shared" si="4"/>
        <v>0</v>
      </c>
      <c r="P87">
        <f t="shared" si="4"/>
        <v>87</v>
      </c>
      <c r="Q87">
        <f t="shared" si="4"/>
        <v>84</v>
      </c>
      <c r="R87">
        <f t="shared" si="4"/>
        <v>0</v>
      </c>
      <c r="S87">
        <f t="shared" si="4"/>
        <v>32</v>
      </c>
      <c r="T87">
        <f t="shared" si="4"/>
        <v>55</v>
      </c>
      <c r="U87">
        <f t="shared" si="4"/>
        <v>2</v>
      </c>
      <c r="V87">
        <f t="shared" si="4"/>
        <v>53</v>
      </c>
      <c r="W87">
        <f t="shared" si="4"/>
        <v>5</v>
      </c>
      <c r="X87">
        <f t="shared" si="4"/>
        <v>6</v>
      </c>
      <c r="Y87">
        <f t="shared" si="4"/>
        <v>32</v>
      </c>
      <c r="Z87">
        <f t="shared" si="4"/>
        <v>10</v>
      </c>
      <c r="AA87">
        <f t="shared" si="4"/>
        <v>4</v>
      </c>
      <c r="AB87">
        <f t="shared" si="4"/>
        <v>61</v>
      </c>
      <c r="AC87">
        <f t="shared" si="4"/>
        <v>7</v>
      </c>
      <c r="AD87">
        <f t="shared" si="4"/>
        <v>2</v>
      </c>
      <c r="AE87">
        <f t="shared" si="4"/>
        <v>3</v>
      </c>
      <c r="AF87">
        <f t="shared" si="4"/>
        <v>0</v>
      </c>
      <c r="AG87">
        <f t="shared" si="4"/>
        <v>18</v>
      </c>
      <c r="AH87">
        <f t="shared" si="4"/>
        <v>0</v>
      </c>
      <c r="AI87">
        <f t="shared" si="4"/>
        <v>58</v>
      </c>
      <c r="AJ87">
        <f t="shared" si="4"/>
        <v>0</v>
      </c>
      <c r="AK87">
        <f t="shared" si="4"/>
        <v>3</v>
      </c>
      <c r="AL87">
        <f t="shared" si="4"/>
        <v>19</v>
      </c>
      <c r="AM87">
        <f t="shared" si="4"/>
        <v>5</v>
      </c>
      <c r="AN87">
        <f t="shared" si="4"/>
        <v>6</v>
      </c>
      <c r="AO87">
        <f t="shared" si="4"/>
        <v>0</v>
      </c>
      <c r="AP87">
        <f t="shared" si="4"/>
        <v>14</v>
      </c>
      <c r="AQ87">
        <f t="shared" si="4"/>
        <v>11</v>
      </c>
      <c r="AR87">
        <f t="shared" si="4"/>
        <v>14</v>
      </c>
      <c r="AS87">
        <f t="shared" si="4"/>
        <v>16</v>
      </c>
      <c r="AT87">
        <f t="shared" si="4"/>
        <v>5</v>
      </c>
      <c r="AU87">
        <f t="shared" si="4"/>
        <v>9</v>
      </c>
      <c r="AV87">
        <f t="shared" si="4"/>
        <v>12</v>
      </c>
      <c r="AW87">
        <f t="shared" si="4"/>
        <v>14</v>
      </c>
      <c r="AX87">
        <f t="shared" si="4"/>
        <v>7</v>
      </c>
      <c r="AY87">
        <f t="shared" si="4"/>
        <v>6</v>
      </c>
      <c r="AZ87">
        <f t="shared" si="4"/>
        <v>6</v>
      </c>
      <c r="BA87">
        <f t="shared" si="4"/>
        <v>7</v>
      </c>
      <c r="BB87">
        <f t="shared" si="4"/>
        <v>50</v>
      </c>
      <c r="BC87">
        <f t="shared" si="4"/>
        <v>21</v>
      </c>
      <c r="BD87">
        <f t="shared" si="4"/>
        <v>20</v>
      </c>
      <c r="BE87">
        <f t="shared" si="4"/>
        <v>34</v>
      </c>
      <c r="BF87">
        <f t="shared" si="4"/>
        <v>20</v>
      </c>
      <c r="BG87">
        <f t="shared" si="4"/>
        <v>18</v>
      </c>
      <c r="BH87">
        <f t="shared" si="4"/>
        <v>29</v>
      </c>
      <c r="BI87">
        <f t="shared" si="4"/>
        <v>27</v>
      </c>
      <c r="BJ87">
        <f t="shared" si="4"/>
        <v>2</v>
      </c>
      <c r="BK87">
        <f t="shared" si="4"/>
        <v>34</v>
      </c>
      <c r="BL87">
        <f t="shared" si="4"/>
        <v>68</v>
      </c>
      <c r="BM87">
        <f t="shared" si="4"/>
        <v>21</v>
      </c>
      <c r="BN87">
        <f t="shared" si="4"/>
        <v>7</v>
      </c>
      <c r="BO87">
        <f t="shared" si="4"/>
        <v>5</v>
      </c>
      <c r="BP87">
        <f t="shared" si="4"/>
        <v>0</v>
      </c>
      <c r="BQ87">
        <f t="shared" si="4"/>
        <v>11</v>
      </c>
      <c r="BR87">
        <f t="shared" si="4"/>
        <v>1</v>
      </c>
      <c r="BS87">
        <f t="shared" ref="BS87:BW87" si="5">SUM(BS8:BS83)</f>
        <v>27</v>
      </c>
      <c r="BT87">
        <f t="shared" si="5"/>
        <v>60</v>
      </c>
      <c r="BU87">
        <f t="shared" si="5"/>
        <v>4</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123</v>
      </c>
      <c r="E90">
        <v>1.40020611489363</v>
      </c>
      <c r="F90">
        <v>17.035841064539099</v>
      </c>
      <c r="G90">
        <v>3</v>
      </c>
      <c r="H90">
        <v>14</v>
      </c>
      <c r="I90">
        <v>14</v>
      </c>
      <c r="J90">
        <v>18</v>
      </c>
      <c r="K90">
        <v>21</v>
      </c>
      <c r="L90">
        <v>13</v>
      </c>
      <c r="M90">
        <v>24</v>
      </c>
      <c r="N90">
        <v>16</v>
      </c>
      <c r="O90">
        <v>0</v>
      </c>
      <c r="P90">
        <v>68</v>
      </c>
      <c r="Q90">
        <v>55</v>
      </c>
      <c r="R90">
        <v>0</v>
      </c>
      <c r="S90">
        <v>41</v>
      </c>
      <c r="T90">
        <v>77</v>
      </c>
      <c r="U90">
        <v>3</v>
      </c>
      <c r="V90">
        <v>74</v>
      </c>
      <c r="W90">
        <v>8</v>
      </c>
      <c r="X90">
        <v>9</v>
      </c>
      <c r="Y90">
        <v>43</v>
      </c>
      <c r="Z90">
        <v>14</v>
      </c>
      <c r="AA90">
        <v>5</v>
      </c>
      <c r="AB90">
        <v>83</v>
      </c>
      <c r="AC90">
        <v>9</v>
      </c>
      <c r="AD90">
        <v>2</v>
      </c>
      <c r="AE90">
        <v>3</v>
      </c>
      <c r="AF90">
        <v>0</v>
      </c>
      <c r="AG90">
        <v>26</v>
      </c>
      <c r="AH90">
        <v>0</v>
      </c>
      <c r="AI90">
        <v>78</v>
      </c>
      <c r="AJ90">
        <v>0</v>
      </c>
      <c r="AK90">
        <v>3</v>
      </c>
      <c r="AL90">
        <v>22</v>
      </c>
      <c r="AM90">
        <v>9</v>
      </c>
      <c r="AN90">
        <v>11</v>
      </c>
      <c r="AO90">
        <v>0</v>
      </c>
      <c r="AP90">
        <v>12</v>
      </c>
      <c r="AQ90">
        <v>9</v>
      </c>
      <c r="AR90">
        <v>9</v>
      </c>
      <c r="AS90">
        <v>11</v>
      </c>
      <c r="AT90">
        <v>4</v>
      </c>
      <c r="AU90">
        <v>8</v>
      </c>
      <c r="AV90">
        <v>10</v>
      </c>
      <c r="AW90">
        <v>9</v>
      </c>
      <c r="AX90">
        <v>5</v>
      </c>
      <c r="AY90">
        <v>4</v>
      </c>
      <c r="AZ90">
        <v>4</v>
      </c>
      <c r="BA90">
        <v>5</v>
      </c>
      <c r="BB90">
        <v>33</v>
      </c>
      <c r="BC90">
        <v>16</v>
      </c>
      <c r="BD90">
        <v>13</v>
      </c>
      <c r="BE90">
        <v>27</v>
      </c>
      <c r="BF90">
        <v>15</v>
      </c>
      <c r="BG90">
        <v>13</v>
      </c>
      <c r="BH90">
        <v>21</v>
      </c>
      <c r="BI90">
        <v>17</v>
      </c>
      <c r="BJ90">
        <v>1</v>
      </c>
      <c r="BK90">
        <v>37</v>
      </c>
      <c r="BL90">
        <v>98</v>
      </c>
      <c r="BM90">
        <v>29</v>
      </c>
      <c r="BN90">
        <v>10</v>
      </c>
      <c r="BO90">
        <v>6</v>
      </c>
      <c r="BP90">
        <v>0</v>
      </c>
      <c r="BQ90">
        <v>14</v>
      </c>
      <c r="BR90">
        <v>1</v>
      </c>
      <c r="BS90">
        <v>34</v>
      </c>
      <c r="BT90">
        <v>85</v>
      </c>
      <c r="BU90">
        <v>4</v>
      </c>
      <c r="BV90">
        <v>0</v>
      </c>
    </row>
    <row r="91" spans="1:75" x14ac:dyDescent="0.2">
      <c r="B91" t="s">
        <v>513</v>
      </c>
    </row>
    <row r="92" spans="1:75" x14ac:dyDescent="0.2">
      <c r="D92">
        <f>D87-D85-D86</f>
        <v>122</v>
      </c>
    </row>
    <row r="100" spans="1:6" s="147" customFormat="1" x14ac:dyDescent="0.2"/>
    <row r="101" spans="1:6" x14ac:dyDescent="0.2">
      <c r="A101" s="52">
        <v>271004</v>
      </c>
      <c r="B101" s="52" t="s">
        <v>172</v>
      </c>
      <c r="C101" s="52" t="s">
        <v>468</v>
      </c>
      <c r="D101" s="52">
        <v>50</v>
      </c>
      <c r="E101" s="52">
        <v>1.8300290938025301</v>
      </c>
      <c r="F101" s="52">
        <v>22.265353974597499</v>
      </c>
    </row>
    <row r="102" spans="1:6" x14ac:dyDescent="0.2">
      <c r="A102" s="52">
        <v>271021</v>
      </c>
      <c r="B102" s="52" t="s">
        <v>468</v>
      </c>
      <c r="C102" s="52" t="s">
        <v>612</v>
      </c>
      <c r="D102" s="52">
        <v>2</v>
      </c>
      <c r="E102" s="52">
        <v>1.90045420855584</v>
      </c>
      <c r="F102" s="52">
        <v>23.122192870762799</v>
      </c>
    </row>
    <row r="103" spans="1:6" x14ac:dyDescent="0.2">
      <c r="A103" s="52">
        <v>271039</v>
      </c>
      <c r="B103" s="52" t="s">
        <v>468</v>
      </c>
      <c r="C103" s="52" t="s">
        <v>613</v>
      </c>
      <c r="D103" s="52">
        <v>1</v>
      </c>
      <c r="E103" s="52">
        <v>1.2750873434830301</v>
      </c>
      <c r="F103" s="52">
        <v>15.513562679043501</v>
      </c>
    </row>
    <row r="104" spans="1:6" x14ac:dyDescent="0.2">
      <c r="A104" s="52">
        <v>271047</v>
      </c>
      <c r="B104" s="52" t="s">
        <v>468</v>
      </c>
      <c r="C104" s="52" t="s">
        <v>614</v>
      </c>
      <c r="D104" s="52">
        <v>2</v>
      </c>
      <c r="E104" s="52">
        <v>3.0501288679446699</v>
      </c>
      <c r="F104" s="52">
        <v>37.109901226660199</v>
      </c>
    </row>
    <row r="105" spans="1:6" x14ac:dyDescent="0.2">
      <c r="A105" s="52">
        <v>271063</v>
      </c>
      <c r="B105" s="52" t="s">
        <v>468</v>
      </c>
      <c r="C105" s="52" t="s">
        <v>615</v>
      </c>
      <c r="D105" s="52">
        <v>4</v>
      </c>
      <c r="E105" s="52">
        <v>3.8529335272643199</v>
      </c>
      <c r="F105" s="52">
        <v>46.877357915049203</v>
      </c>
    </row>
    <row r="106" spans="1:6" x14ac:dyDescent="0.2">
      <c r="A106" s="52">
        <v>271071</v>
      </c>
      <c r="B106" s="52" t="s">
        <v>468</v>
      </c>
      <c r="C106" s="52" t="s">
        <v>616</v>
      </c>
      <c r="D106" s="52">
        <v>2</v>
      </c>
      <c r="E106" s="52">
        <v>2.5149007871639499</v>
      </c>
      <c r="F106" s="52">
        <v>30.597959577161401</v>
      </c>
    </row>
    <row r="107" spans="1:6" x14ac:dyDescent="0.2">
      <c r="A107" s="52">
        <v>271110</v>
      </c>
      <c r="B107" s="52" t="s">
        <v>468</v>
      </c>
      <c r="C107" s="52" t="s">
        <v>618</v>
      </c>
      <c r="D107" s="52">
        <v>3</v>
      </c>
      <c r="E107" s="52">
        <v>4.2096400757735202</v>
      </c>
      <c r="F107" s="52">
        <v>51.217287588577904</v>
      </c>
    </row>
    <row r="108" spans="1:6" x14ac:dyDescent="0.2">
      <c r="A108" s="52">
        <v>271136</v>
      </c>
      <c r="B108" s="52" t="s">
        <v>468</v>
      </c>
      <c r="C108" s="52" t="s">
        <v>619</v>
      </c>
      <c r="D108" s="52">
        <v>4</v>
      </c>
      <c r="E108" s="52">
        <v>4.1099831490690901</v>
      </c>
      <c r="F108" s="52">
        <v>50.004794980340598</v>
      </c>
    </row>
    <row r="109" spans="1:6" x14ac:dyDescent="0.2">
      <c r="A109" s="52">
        <v>271144</v>
      </c>
      <c r="B109" s="52" t="s">
        <v>468</v>
      </c>
      <c r="C109" s="52" t="s">
        <v>620</v>
      </c>
      <c r="D109" s="52">
        <v>3</v>
      </c>
      <c r="E109" s="52">
        <v>1.7542013121425799</v>
      </c>
      <c r="F109" s="52">
        <v>21.342782631068101</v>
      </c>
    </row>
    <row r="110" spans="1:6" x14ac:dyDescent="0.2">
      <c r="A110" s="52">
        <v>271152</v>
      </c>
      <c r="B110" s="52" t="s">
        <v>468</v>
      </c>
      <c r="C110" s="52" t="s">
        <v>621</v>
      </c>
      <c r="D110" s="52">
        <v>1</v>
      </c>
      <c r="E110" s="52">
        <v>1.1852554225435601</v>
      </c>
      <c r="F110" s="52">
        <v>14.420607640946599</v>
      </c>
    </row>
    <row r="111" spans="1:6" x14ac:dyDescent="0.2">
      <c r="A111" s="52">
        <v>271161</v>
      </c>
      <c r="B111" s="52" t="s">
        <v>468</v>
      </c>
      <c r="C111" s="52" t="s">
        <v>622</v>
      </c>
      <c r="D111" s="52">
        <v>2</v>
      </c>
      <c r="E111" s="52">
        <v>1.59108989657916</v>
      </c>
      <c r="F111" s="52">
        <v>19.358260408379699</v>
      </c>
    </row>
    <row r="112" spans="1:6" x14ac:dyDescent="0.2">
      <c r="A112" s="52">
        <v>271179</v>
      </c>
      <c r="B112" s="52" t="s">
        <v>468</v>
      </c>
      <c r="C112" s="52" t="s">
        <v>623</v>
      </c>
      <c r="D112" s="52">
        <v>1</v>
      </c>
      <c r="E112" s="52">
        <v>1.11446689476089</v>
      </c>
      <c r="F112" s="52">
        <v>13.5593472195908</v>
      </c>
    </row>
    <row r="113" spans="1:6" x14ac:dyDescent="0.2">
      <c r="A113" s="52">
        <v>271187</v>
      </c>
      <c r="B113" s="52" t="s">
        <v>468</v>
      </c>
      <c r="C113" s="52" t="s">
        <v>624</v>
      </c>
      <c r="D113" s="52">
        <v>1</v>
      </c>
      <c r="E113" s="52">
        <v>0.58708185095165999</v>
      </c>
      <c r="F113" s="52">
        <v>7.1428291865785303</v>
      </c>
    </row>
    <row r="114" spans="1:6" x14ac:dyDescent="0.2">
      <c r="A114" s="52">
        <v>271195</v>
      </c>
      <c r="B114" s="52" t="s">
        <v>468</v>
      </c>
      <c r="C114" s="52" t="s">
        <v>640</v>
      </c>
      <c r="D114" s="52">
        <v>3</v>
      </c>
      <c r="E114" s="52">
        <v>2.6974536037980101</v>
      </c>
      <c r="F114" s="52">
        <v>32.819018846209197</v>
      </c>
    </row>
    <row r="115" spans="1:6" x14ac:dyDescent="0.2">
      <c r="A115" s="52">
        <v>271209</v>
      </c>
      <c r="B115" s="52" t="s">
        <v>468</v>
      </c>
      <c r="C115" s="52" t="s">
        <v>625</v>
      </c>
      <c r="D115" s="52">
        <v>4</v>
      </c>
      <c r="E115" s="52">
        <v>2.6288636079838601</v>
      </c>
      <c r="F115" s="52">
        <v>31.9845072304703</v>
      </c>
    </row>
    <row r="116" spans="1:6" x14ac:dyDescent="0.2">
      <c r="A116" s="52">
        <v>271225</v>
      </c>
      <c r="B116" s="52" t="s">
        <v>468</v>
      </c>
      <c r="C116" s="52" t="s">
        <v>627</v>
      </c>
      <c r="D116" s="52">
        <v>5</v>
      </c>
      <c r="E116" s="52">
        <v>4.7734063982739396</v>
      </c>
      <c r="F116" s="52">
        <v>58.076444512332898</v>
      </c>
    </row>
    <row r="117" spans="1:6" x14ac:dyDescent="0.2">
      <c r="A117" s="52">
        <v>271233</v>
      </c>
      <c r="B117" s="52" t="s">
        <v>468</v>
      </c>
      <c r="C117" s="52" t="s">
        <v>628</v>
      </c>
      <c r="D117" s="52">
        <v>4</v>
      </c>
      <c r="E117" s="52">
        <v>2.2201131147631998</v>
      </c>
      <c r="F117" s="52">
        <v>27.0113762296189</v>
      </c>
    </row>
    <row r="118" spans="1:6" x14ac:dyDescent="0.2">
      <c r="A118" s="52">
        <v>271241</v>
      </c>
      <c r="B118" s="52" t="s">
        <v>468</v>
      </c>
      <c r="C118" s="52" t="s">
        <v>645</v>
      </c>
      <c r="D118" s="52">
        <v>1</v>
      </c>
      <c r="E118" s="52">
        <v>0.88651696350209697</v>
      </c>
      <c r="F118" s="52">
        <v>10.785956389275499</v>
      </c>
    </row>
    <row r="119" spans="1:6" x14ac:dyDescent="0.2">
      <c r="A119" s="52">
        <v>271250</v>
      </c>
      <c r="B119" s="52" t="s">
        <v>468</v>
      </c>
      <c r="C119" s="52" t="s">
        <v>629</v>
      </c>
      <c r="D119" s="52">
        <v>3</v>
      </c>
      <c r="E119" s="52">
        <v>2.5212838377301701</v>
      </c>
      <c r="F119" s="52">
        <v>30.675620025717102</v>
      </c>
    </row>
    <row r="120" spans="1:6" x14ac:dyDescent="0.2">
      <c r="A120" s="52">
        <v>271268</v>
      </c>
      <c r="B120" s="52" t="s">
        <v>468</v>
      </c>
      <c r="C120" s="52" t="s">
        <v>630</v>
      </c>
      <c r="D120" s="52">
        <v>3</v>
      </c>
      <c r="E120" s="52">
        <v>1.5614265192679999</v>
      </c>
      <c r="F120" s="52">
        <v>18.997355984427401</v>
      </c>
    </row>
    <row r="121" spans="1:6" x14ac:dyDescent="0.2">
      <c r="A121" s="52">
        <v>271284</v>
      </c>
      <c r="B121" s="52" t="s">
        <v>468</v>
      </c>
      <c r="C121" s="52" t="s">
        <v>631</v>
      </c>
      <c r="D121" s="52">
        <v>1</v>
      </c>
      <c r="E121" s="52">
        <v>0.92057296461317495</v>
      </c>
      <c r="F121" s="52">
        <v>11.2003044027936</v>
      </c>
    </row>
    <row r="122" spans="1:6" x14ac:dyDescent="0.2">
      <c r="A122" s="52">
        <v>271403</v>
      </c>
      <c r="B122" s="52" t="s">
        <v>173</v>
      </c>
      <c r="C122" s="52" t="s">
        <v>468</v>
      </c>
      <c r="D122" s="52">
        <v>16</v>
      </c>
      <c r="E122" s="52">
        <v>1.9366755511657601</v>
      </c>
      <c r="F122" s="52">
        <v>23.562885872516699</v>
      </c>
    </row>
    <row r="123" spans="1:6" x14ac:dyDescent="0.2">
      <c r="A123" s="52">
        <v>271411</v>
      </c>
      <c r="B123" s="52" t="s">
        <v>468</v>
      </c>
      <c r="C123" s="52" t="s">
        <v>632</v>
      </c>
      <c r="D123" s="52">
        <v>5</v>
      </c>
      <c r="E123" s="52">
        <v>3.41637399729423</v>
      </c>
      <c r="F123" s="52">
        <v>41.565883633746502</v>
      </c>
    </row>
    <row r="124" spans="1:6" x14ac:dyDescent="0.2">
      <c r="A124" s="52">
        <v>271420</v>
      </c>
      <c r="B124" s="52" t="s">
        <v>468</v>
      </c>
      <c r="C124" s="52" t="s">
        <v>642</v>
      </c>
      <c r="D124" s="52">
        <v>3</v>
      </c>
      <c r="E124" s="52">
        <v>2.4730438223365301</v>
      </c>
      <c r="F124" s="52">
        <v>30.0886998384278</v>
      </c>
    </row>
    <row r="125" spans="1:6" x14ac:dyDescent="0.2">
      <c r="A125" s="52">
        <v>271446</v>
      </c>
      <c r="B125" s="52" t="s">
        <v>468</v>
      </c>
      <c r="C125" s="52" t="s">
        <v>634</v>
      </c>
      <c r="D125" s="52">
        <v>2</v>
      </c>
      <c r="E125" s="52">
        <v>1.4613900742386201</v>
      </c>
      <c r="F125" s="52">
        <v>17.780245903236501</v>
      </c>
    </row>
    <row r="126" spans="1:6" x14ac:dyDescent="0.2">
      <c r="A126" s="52">
        <v>271454</v>
      </c>
      <c r="B126" s="52" t="s">
        <v>468</v>
      </c>
      <c r="C126" s="52" t="s">
        <v>635</v>
      </c>
      <c r="D126" s="52">
        <v>4</v>
      </c>
      <c r="E126" s="52">
        <v>2.8842964479889202</v>
      </c>
      <c r="F126" s="52">
        <v>35.092273450531899</v>
      </c>
    </row>
    <row r="127" spans="1:6" x14ac:dyDescent="0.2">
      <c r="A127" s="52">
        <v>271462</v>
      </c>
      <c r="B127" s="52" t="s">
        <v>468</v>
      </c>
      <c r="C127" s="52" t="s">
        <v>636</v>
      </c>
      <c r="D127" s="52">
        <v>1</v>
      </c>
      <c r="E127" s="52">
        <v>0.62989348501168496</v>
      </c>
      <c r="F127" s="52">
        <v>7.6637040676421604</v>
      </c>
    </row>
    <row r="128" spans="1:6" x14ac:dyDescent="0.2">
      <c r="A128" s="52">
        <v>271471</v>
      </c>
      <c r="B128" s="52" t="s">
        <v>468</v>
      </c>
      <c r="C128" s="52" t="s">
        <v>637</v>
      </c>
      <c r="D128" s="52">
        <v>1</v>
      </c>
      <c r="E128" s="52">
        <v>2.6315096971132301</v>
      </c>
      <c r="F128" s="52">
        <v>32.0167013148777</v>
      </c>
    </row>
    <row r="129" spans="1:6" x14ac:dyDescent="0.2">
      <c r="A129" s="52">
        <v>272027</v>
      </c>
      <c r="B129" s="52" t="s">
        <v>253</v>
      </c>
      <c r="C129" s="52" t="s">
        <v>468</v>
      </c>
      <c r="D129" s="52">
        <v>5</v>
      </c>
      <c r="E129" s="52">
        <v>2.6198173463346102</v>
      </c>
      <c r="F129" s="52">
        <v>31.874444380404501</v>
      </c>
    </row>
    <row r="130" spans="1:6" x14ac:dyDescent="0.2">
      <c r="A130" s="52">
        <v>272035</v>
      </c>
      <c r="B130" s="52" t="s">
        <v>174</v>
      </c>
      <c r="C130" s="52" t="s">
        <v>468</v>
      </c>
      <c r="D130" s="52">
        <v>5</v>
      </c>
      <c r="E130" s="52">
        <v>1.22308599272998</v>
      </c>
      <c r="F130" s="52">
        <v>14.880879578214699</v>
      </c>
    </row>
    <row r="131" spans="1:6" x14ac:dyDescent="0.2">
      <c r="A131" s="52">
        <v>272051</v>
      </c>
      <c r="B131" s="52" t="s">
        <v>176</v>
      </c>
      <c r="C131" s="52" t="s">
        <v>468</v>
      </c>
      <c r="D131" s="52">
        <v>6</v>
      </c>
      <c r="E131" s="52">
        <v>1.5836608431938199</v>
      </c>
      <c r="F131" s="52">
        <v>19.267873592191499</v>
      </c>
    </row>
    <row r="132" spans="1:6" x14ac:dyDescent="0.2">
      <c r="A132" s="52">
        <v>272078</v>
      </c>
      <c r="B132" s="52" t="s">
        <v>177</v>
      </c>
      <c r="C132" s="52" t="s">
        <v>468</v>
      </c>
      <c r="D132" s="52">
        <v>5</v>
      </c>
      <c r="E132" s="52">
        <v>1.42881228549956</v>
      </c>
      <c r="F132" s="52">
        <v>17.383882806911299</v>
      </c>
    </row>
    <row r="133" spans="1:6" x14ac:dyDescent="0.2">
      <c r="A133" s="52">
        <v>272094</v>
      </c>
      <c r="B133" s="52" t="s">
        <v>179</v>
      </c>
      <c r="C133" s="52" t="s">
        <v>468</v>
      </c>
      <c r="D133" s="52">
        <v>2</v>
      </c>
      <c r="E133" s="52">
        <v>1.4019838070870301</v>
      </c>
      <c r="F133" s="52">
        <v>17.057469652892198</v>
      </c>
    </row>
    <row r="134" spans="1:6" x14ac:dyDescent="0.2">
      <c r="A134" s="52">
        <v>272108</v>
      </c>
      <c r="B134" s="52" t="s">
        <v>180</v>
      </c>
      <c r="C134" s="52" t="s">
        <v>468</v>
      </c>
      <c r="D134" s="52">
        <v>7</v>
      </c>
      <c r="E134" s="52">
        <v>1.76020478725411</v>
      </c>
      <c r="F134" s="52">
        <v>21.415824911591599</v>
      </c>
    </row>
    <row r="135" spans="1:6" x14ac:dyDescent="0.2">
      <c r="A135" s="52">
        <v>272116</v>
      </c>
      <c r="B135" s="52" t="s">
        <v>181</v>
      </c>
      <c r="C135" s="52" t="s">
        <v>468</v>
      </c>
      <c r="D135" s="52">
        <v>2</v>
      </c>
      <c r="E135" s="52">
        <v>0.70545741859021405</v>
      </c>
      <c r="F135" s="52">
        <v>8.5830652595142691</v>
      </c>
    </row>
    <row r="136" spans="1:6" x14ac:dyDescent="0.2">
      <c r="A136" s="52">
        <v>272124</v>
      </c>
      <c r="B136" s="52" t="s">
        <v>182</v>
      </c>
      <c r="C136" s="52" t="s">
        <v>468</v>
      </c>
      <c r="D136" s="52">
        <v>5</v>
      </c>
      <c r="E136" s="52">
        <v>1.8961443800176701</v>
      </c>
      <c r="F136" s="52">
        <v>23.069756623548301</v>
      </c>
    </row>
    <row r="137" spans="1:6" x14ac:dyDescent="0.2">
      <c r="A137" s="52">
        <v>272132</v>
      </c>
      <c r="B137" s="52" t="s">
        <v>183</v>
      </c>
      <c r="C137" s="52" t="s">
        <v>468</v>
      </c>
      <c r="D137" s="52">
        <v>3</v>
      </c>
      <c r="E137" s="52">
        <v>3.0352084176446801</v>
      </c>
      <c r="F137" s="52">
        <v>36.928369081343597</v>
      </c>
    </row>
    <row r="138" spans="1:6" x14ac:dyDescent="0.2">
      <c r="A138" s="52">
        <v>272159</v>
      </c>
      <c r="B138" s="52" t="s">
        <v>184</v>
      </c>
      <c r="C138" s="52" t="s">
        <v>468</v>
      </c>
      <c r="D138" s="52">
        <v>3</v>
      </c>
      <c r="E138" s="52">
        <v>1.30903188365325</v>
      </c>
      <c r="F138" s="52">
        <v>15.9265545844478</v>
      </c>
    </row>
    <row r="139" spans="1:6" x14ac:dyDescent="0.2">
      <c r="A139" s="52">
        <v>272167</v>
      </c>
      <c r="B139" s="52" t="s">
        <v>185</v>
      </c>
      <c r="C139" s="52" t="s">
        <v>468</v>
      </c>
      <c r="D139" s="52">
        <v>3</v>
      </c>
      <c r="E139" s="52">
        <v>2.94585518175926</v>
      </c>
      <c r="F139" s="52">
        <v>35.8412380447377</v>
      </c>
    </row>
    <row r="140" spans="1:6" x14ac:dyDescent="0.2">
      <c r="A140" s="52">
        <v>272175</v>
      </c>
      <c r="B140" s="52" t="s">
        <v>186</v>
      </c>
      <c r="C140" s="52" t="s">
        <v>468</v>
      </c>
      <c r="D140" s="52">
        <v>3</v>
      </c>
      <c r="E140" s="52">
        <v>2.5466676853337402</v>
      </c>
      <c r="F140" s="52">
        <v>30.984456838227199</v>
      </c>
    </row>
    <row r="141" spans="1:6" x14ac:dyDescent="0.2">
      <c r="A141" s="52">
        <v>272183</v>
      </c>
      <c r="B141" s="52" t="s">
        <v>187</v>
      </c>
      <c r="C141" s="52" t="s">
        <v>468</v>
      </c>
      <c r="D141" s="52">
        <v>3</v>
      </c>
      <c r="E141" s="52">
        <v>2.5353683890269298</v>
      </c>
      <c r="F141" s="52">
        <v>30.846982066494299</v>
      </c>
    </row>
    <row r="142" spans="1:6" x14ac:dyDescent="0.2">
      <c r="A142" s="52">
        <v>272191</v>
      </c>
      <c r="B142" s="52" t="s">
        <v>278</v>
      </c>
      <c r="C142" s="52" t="s">
        <v>468</v>
      </c>
      <c r="D142" s="52">
        <v>6</v>
      </c>
      <c r="E142" s="52">
        <v>3.2500067708474401</v>
      </c>
      <c r="F142" s="52">
        <v>39.541749045310503</v>
      </c>
    </row>
    <row r="143" spans="1:6" x14ac:dyDescent="0.2">
      <c r="A143" s="52">
        <v>272213</v>
      </c>
      <c r="B143" s="52" t="s">
        <v>281</v>
      </c>
      <c r="C143" s="52" t="s">
        <v>468</v>
      </c>
      <c r="D143" s="52">
        <v>1</v>
      </c>
      <c r="E143" s="52">
        <v>1.4758187104296101</v>
      </c>
      <c r="F143" s="52">
        <v>17.955794310226899</v>
      </c>
    </row>
    <row r="144" spans="1:6" x14ac:dyDescent="0.2">
      <c r="A144" s="52">
        <v>272221</v>
      </c>
      <c r="B144" s="52" t="s">
        <v>189</v>
      </c>
      <c r="C144" s="52" t="s">
        <v>468</v>
      </c>
      <c r="D144" s="52">
        <v>1</v>
      </c>
      <c r="E144" s="52">
        <v>0.91270022361155501</v>
      </c>
      <c r="F144" s="52">
        <v>11.1045193872739</v>
      </c>
    </row>
    <row r="145" spans="1:6" x14ac:dyDescent="0.2">
      <c r="A145" s="52">
        <v>272230</v>
      </c>
      <c r="B145" s="52" t="s">
        <v>171</v>
      </c>
      <c r="C145" s="52" t="s">
        <v>468</v>
      </c>
      <c r="D145" s="52">
        <v>4</v>
      </c>
      <c r="E145" s="52">
        <v>3.3568029808410502</v>
      </c>
      <c r="F145" s="52">
        <v>40.841102933566098</v>
      </c>
    </row>
    <row r="146" spans="1:6" x14ac:dyDescent="0.2">
      <c r="A146" s="52">
        <v>272248</v>
      </c>
      <c r="B146" s="52" t="s">
        <v>190</v>
      </c>
      <c r="C146" s="52" t="s">
        <v>468</v>
      </c>
      <c r="D146" s="52">
        <v>1</v>
      </c>
      <c r="E146" s="52">
        <v>1.1535488931698401</v>
      </c>
      <c r="F146" s="52">
        <v>14.0348448668997</v>
      </c>
    </row>
    <row r="147" spans="1:6" x14ac:dyDescent="0.2">
      <c r="A147" s="52">
        <v>272264</v>
      </c>
      <c r="B147" s="52" t="s">
        <v>192</v>
      </c>
      <c r="C147" s="52" t="s">
        <v>468</v>
      </c>
      <c r="D147" s="52">
        <v>1</v>
      </c>
      <c r="E147" s="52">
        <v>1.57400994774287</v>
      </c>
      <c r="F147" s="52">
        <v>19.150454364204901</v>
      </c>
    </row>
    <row r="148" spans="1:6" x14ac:dyDescent="0.2">
      <c r="A148" s="52">
        <v>272272</v>
      </c>
      <c r="B148" s="52" t="s">
        <v>193</v>
      </c>
      <c r="C148" s="52" t="s">
        <v>468</v>
      </c>
      <c r="D148" s="52">
        <v>6</v>
      </c>
      <c r="E148" s="52">
        <v>1.24446988693991</v>
      </c>
      <c r="F148" s="52">
        <v>15.1410502911022</v>
      </c>
    </row>
    <row r="149" spans="1:6" x14ac:dyDescent="0.2">
      <c r="A149" s="52">
        <v>272281</v>
      </c>
      <c r="B149" s="52" t="s">
        <v>194</v>
      </c>
      <c r="C149" s="52" t="s">
        <v>468</v>
      </c>
      <c r="D149" s="52">
        <v>2</v>
      </c>
      <c r="E149" s="52">
        <v>3.31581477858647</v>
      </c>
      <c r="F149" s="52">
        <v>40.342413139468697</v>
      </c>
    </row>
    <row r="150" spans="1:6" x14ac:dyDescent="0.2">
      <c r="A150" s="52">
        <v>272299</v>
      </c>
      <c r="B150" s="52" t="s">
        <v>195</v>
      </c>
      <c r="C150" s="52" t="s">
        <v>468</v>
      </c>
      <c r="D150" s="52">
        <v>2</v>
      </c>
      <c r="E150" s="52">
        <v>3.6353721712260301</v>
      </c>
      <c r="F150" s="52">
        <v>44.2303614165833</v>
      </c>
    </row>
    <row r="151" spans="1:6" x14ac:dyDescent="0.2">
      <c r="A151" s="52">
        <v>272329</v>
      </c>
      <c r="B151" s="52" t="s">
        <v>198</v>
      </c>
      <c r="C151" s="52" t="s">
        <v>468</v>
      </c>
      <c r="D151" s="52">
        <v>1</v>
      </c>
      <c r="E151" s="52">
        <v>1.9120824489952</v>
      </c>
      <c r="F151" s="52">
        <v>23.263669796108299</v>
      </c>
    </row>
    <row r="152" spans="1:6" x14ac:dyDescent="0.2">
      <c r="A152" s="52">
        <v>273619</v>
      </c>
      <c r="B152" s="52" t="s">
        <v>638</v>
      </c>
      <c r="C152" s="52" t="s">
        <v>468</v>
      </c>
      <c r="D152" s="52">
        <v>1</v>
      </c>
      <c r="E152" s="52">
        <v>2.3172822913287301</v>
      </c>
      <c r="F152" s="52">
        <v>28.1936012111662</v>
      </c>
    </row>
    <row r="153" spans="1:6" x14ac:dyDescent="0.2">
      <c r="A153" s="52">
        <v>273830</v>
      </c>
      <c r="B153" s="52" t="s">
        <v>652</v>
      </c>
      <c r="C153" s="52" t="s">
        <v>468</v>
      </c>
      <c r="D153" s="52">
        <v>1</v>
      </c>
      <c r="E153" s="52">
        <v>20.1207243460765</v>
      </c>
      <c r="F153" s="52">
        <v>244.80214621059699</v>
      </c>
    </row>
    <row r="154" spans="1:6" x14ac:dyDescent="0.2">
      <c r="A154" s="52"/>
      <c r="B154" s="52"/>
      <c r="C154" s="52"/>
      <c r="D154" s="52"/>
      <c r="E154" s="52"/>
      <c r="F154" s="52"/>
    </row>
    <row r="155" spans="1:6" x14ac:dyDescent="0.2">
      <c r="A155" s="52"/>
      <c r="B155" s="52"/>
      <c r="C155" s="52"/>
      <c r="D155" s="52"/>
      <c r="E155" s="52"/>
      <c r="F155" s="52"/>
    </row>
    <row r="156" spans="1:6" x14ac:dyDescent="0.2">
      <c r="A156" s="52"/>
      <c r="B156" s="52"/>
      <c r="C156" s="52"/>
      <c r="D156" s="52"/>
      <c r="E156" s="52"/>
      <c r="F156" s="52"/>
    </row>
    <row r="178" spans="1:6" x14ac:dyDescent="0.2">
      <c r="B178">
        <v>271004</v>
      </c>
      <c r="C178" t="s">
        <v>249</v>
      </c>
      <c r="D178">
        <v>50</v>
      </c>
      <c r="E178">
        <v>1.8300290938025301</v>
      </c>
      <c r="F178">
        <v>22.265353974597499</v>
      </c>
    </row>
    <row r="179" spans="1:6" x14ac:dyDescent="0.2">
      <c r="B179">
        <v>271403</v>
      </c>
      <c r="C179" t="s">
        <v>251</v>
      </c>
      <c r="D179">
        <v>16</v>
      </c>
      <c r="E179">
        <v>1.9366755511657601</v>
      </c>
      <c r="F179">
        <v>23.562885872516699</v>
      </c>
    </row>
    <row r="180" spans="1:6" x14ac:dyDescent="0.2">
      <c r="B180" s="52"/>
      <c r="C180" t="s">
        <v>399</v>
      </c>
      <c r="D180">
        <v>211</v>
      </c>
    </row>
    <row r="181" spans="1:6" x14ac:dyDescent="0.2">
      <c r="A181">
        <v>1</v>
      </c>
      <c r="B181" s="52">
        <v>2</v>
      </c>
      <c r="C181">
        <v>3</v>
      </c>
      <c r="D181">
        <v>4</v>
      </c>
      <c r="E181">
        <v>5</v>
      </c>
      <c r="F181">
        <v>6</v>
      </c>
    </row>
    <row r="183" spans="1:6" x14ac:dyDescent="0.2">
      <c r="A183">
        <v>270000</v>
      </c>
      <c r="B183" t="s">
        <v>313</v>
      </c>
      <c r="C183" t="s">
        <v>409</v>
      </c>
      <c r="D183">
        <v>145</v>
      </c>
      <c r="E183">
        <v>1.6475862917638999</v>
      </c>
      <c r="F183">
        <v>20.0456332164608</v>
      </c>
    </row>
  </sheetData>
  <phoneticPr fontId="17"/>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""&amp;市町村別自殺者集計表!Q7&amp;市町村別自殺者集計表!R7&amp;"年9月暫定値"</f>
        <v>令和5年9月暫定値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令和5年9月暫定値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令和5年9月暫定値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32</v>
      </c>
      <c r="E8" s="52">
        <v>2.4108348947256202</v>
      </c>
      <c r="F8" s="52">
        <v>29.3318245524951</v>
      </c>
      <c r="G8" s="52">
        <v>0</v>
      </c>
      <c r="H8" s="52">
        <v>5</v>
      </c>
      <c r="I8" s="52">
        <v>4</v>
      </c>
      <c r="J8" s="52">
        <v>4</v>
      </c>
      <c r="K8" s="52">
        <v>7</v>
      </c>
      <c r="L8" s="52">
        <v>3</v>
      </c>
      <c r="M8" s="52">
        <v>4</v>
      </c>
      <c r="N8" s="52">
        <v>5</v>
      </c>
      <c r="O8" s="52">
        <v>0</v>
      </c>
      <c r="P8" s="52">
        <v>10</v>
      </c>
      <c r="Q8" s="52">
        <v>22</v>
      </c>
      <c r="R8" s="52">
        <v>0</v>
      </c>
      <c r="S8" s="52">
        <v>10</v>
      </c>
      <c r="T8" s="52">
        <v>20</v>
      </c>
      <c r="U8" s="52">
        <v>0</v>
      </c>
      <c r="V8" s="52">
        <v>20</v>
      </c>
      <c r="W8" s="52">
        <v>1</v>
      </c>
      <c r="X8" s="52">
        <v>3</v>
      </c>
      <c r="Y8" s="52">
        <v>12</v>
      </c>
      <c r="Z8" s="52">
        <v>4</v>
      </c>
      <c r="AA8" s="52">
        <v>2</v>
      </c>
      <c r="AB8" s="52">
        <v>24</v>
      </c>
      <c r="AC8" s="52">
        <v>2</v>
      </c>
      <c r="AD8" s="52">
        <v>0</v>
      </c>
      <c r="AE8" s="52">
        <v>1</v>
      </c>
      <c r="AF8" s="52">
        <v>0</v>
      </c>
      <c r="AG8" s="52">
        <v>5</v>
      </c>
      <c r="AH8" s="52">
        <v>0</v>
      </c>
      <c r="AI8" s="52">
        <v>21</v>
      </c>
      <c r="AJ8" s="52">
        <v>0</v>
      </c>
      <c r="AK8" s="52">
        <v>2</v>
      </c>
      <c r="AL8" s="52">
        <v>5</v>
      </c>
      <c r="AM8" s="52">
        <v>1</v>
      </c>
      <c r="AN8" s="52">
        <v>3</v>
      </c>
      <c r="AO8" s="52">
        <v>0</v>
      </c>
      <c r="AP8" s="52">
        <v>1</v>
      </c>
      <c r="AQ8" s="52">
        <v>0</v>
      </c>
      <c r="AR8" s="52">
        <v>5</v>
      </c>
      <c r="AS8" s="52">
        <v>2</v>
      </c>
      <c r="AT8" s="52">
        <v>1</v>
      </c>
      <c r="AU8" s="52">
        <v>0</v>
      </c>
      <c r="AV8" s="52">
        <v>1</v>
      </c>
      <c r="AW8" s="52">
        <v>2</v>
      </c>
      <c r="AX8" s="52">
        <v>2</v>
      </c>
      <c r="AY8" s="52">
        <v>2</v>
      </c>
      <c r="AZ8" s="52">
        <v>1</v>
      </c>
      <c r="BA8" s="52">
        <v>2</v>
      </c>
      <c r="BB8" s="52">
        <v>13</v>
      </c>
      <c r="BC8" s="52">
        <v>3</v>
      </c>
      <c r="BD8" s="52">
        <v>6</v>
      </c>
      <c r="BE8" s="52">
        <v>5</v>
      </c>
      <c r="BF8" s="52">
        <v>3</v>
      </c>
      <c r="BG8" s="52">
        <v>3</v>
      </c>
      <c r="BH8" s="52">
        <v>5</v>
      </c>
      <c r="BI8" s="52">
        <v>6</v>
      </c>
      <c r="BJ8" s="52">
        <v>1</v>
      </c>
      <c r="BK8" s="52">
        <v>9</v>
      </c>
      <c r="BL8" s="52">
        <v>17</v>
      </c>
      <c r="BM8" s="52">
        <v>14</v>
      </c>
      <c r="BN8" s="52">
        <v>6</v>
      </c>
      <c r="BO8" s="52">
        <v>2</v>
      </c>
      <c r="BP8" s="52">
        <v>0</v>
      </c>
      <c r="BQ8" s="52">
        <v>2</v>
      </c>
      <c r="BR8" s="52">
        <v>0</v>
      </c>
      <c r="BS8" s="52">
        <v>8</v>
      </c>
      <c r="BT8" s="52">
        <v>22</v>
      </c>
      <c r="BU8" s="52">
        <v>2</v>
      </c>
      <c r="BV8" s="52">
        <v>0</v>
      </c>
    </row>
    <row r="9" spans="1:74" s="52" customFormat="1" x14ac:dyDescent="0.2">
      <c r="A9" s="52">
        <v>271039</v>
      </c>
      <c r="B9" s="52" t="s">
        <v>468</v>
      </c>
      <c r="C9" s="52" t="s">
        <v>613</v>
      </c>
      <c r="D9" s="52">
        <v>2</v>
      </c>
      <c r="E9" s="52">
        <v>5.3235380233703298</v>
      </c>
      <c r="F9" s="52">
        <v>64.769712617672397</v>
      </c>
      <c r="G9" s="52">
        <v>0</v>
      </c>
      <c r="H9" s="52">
        <v>0</v>
      </c>
      <c r="I9" s="52">
        <v>1</v>
      </c>
      <c r="J9" s="52">
        <v>0</v>
      </c>
      <c r="K9" s="52">
        <v>0</v>
      </c>
      <c r="L9" s="52">
        <v>1</v>
      </c>
      <c r="M9" s="52">
        <v>0</v>
      </c>
      <c r="N9" s="52">
        <v>0</v>
      </c>
      <c r="O9" s="52">
        <v>0</v>
      </c>
      <c r="P9" s="52">
        <v>0</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2</v>
      </c>
      <c r="BC9" s="52">
        <v>0</v>
      </c>
      <c r="BD9" s="52">
        <v>0</v>
      </c>
      <c r="BE9" s="52">
        <v>1</v>
      </c>
      <c r="BF9" s="52">
        <v>0</v>
      </c>
      <c r="BG9" s="52">
        <v>0</v>
      </c>
      <c r="BH9" s="52">
        <v>0</v>
      </c>
      <c r="BI9" s="52">
        <v>0</v>
      </c>
      <c r="BJ9" s="52">
        <v>1</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468</v>
      </c>
      <c r="C10" s="52" t="s">
        <v>614</v>
      </c>
      <c r="D10" s="52">
        <v>1</v>
      </c>
      <c r="E10" s="52">
        <v>3.1274433150899101</v>
      </c>
      <c r="F10" s="52">
        <v>38.050560333593999</v>
      </c>
      <c r="G10" s="52">
        <v>0</v>
      </c>
      <c r="H10" s="52">
        <v>0</v>
      </c>
      <c r="I10" s="52">
        <v>0</v>
      </c>
      <c r="J10" s="52">
        <v>0</v>
      </c>
      <c r="K10" s="52">
        <v>0</v>
      </c>
      <c r="L10" s="52">
        <v>1</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271071</v>
      </c>
      <c r="B11" s="52" t="s">
        <v>468</v>
      </c>
      <c r="C11" s="52" t="s">
        <v>616</v>
      </c>
      <c r="D11" s="52">
        <v>2</v>
      </c>
      <c r="E11" s="52">
        <v>5.1714330040854302</v>
      </c>
      <c r="F11" s="52">
        <v>62.919101549706099</v>
      </c>
      <c r="G11" s="52">
        <v>0</v>
      </c>
      <c r="H11" s="52">
        <v>0</v>
      </c>
      <c r="I11" s="52">
        <v>0</v>
      </c>
      <c r="J11" s="52">
        <v>0</v>
      </c>
      <c r="K11" s="52">
        <v>2</v>
      </c>
      <c r="L11" s="52">
        <v>0</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1</v>
      </c>
      <c r="AS11" s="52">
        <v>0</v>
      </c>
      <c r="AT11" s="52">
        <v>0</v>
      </c>
      <c r="AU11" s="52">
        <v>0</v>
      </c>
      <c r="AV11" s="52">
        <v>1</v>
      </c>
      <c r="AW11" s="52">
        <v>0</v>
      </c>
      <c r="AX11" s="52">
        <v>0</v>
      </c>
      <c r="AY11" s="52">
        <v>0</v>
      </c>
      <c r="AZ11" s="52">
        <v>0</v>
      </c>
      <c r="BA11" s="52">
        <v>0</v>
      </c>
      <c r="BB11" s="52">
        <v>0</v>
      </c>
      <c r="BC11" s="52">
        <v>0</v>
      </c>
      <c r="BD11" s="52">
        <v>1</v>
      </c>
      <c r="BE11" s="52">
        <v>0</v>
      </c>
      <c r="BF11" s="52">
        <v>0</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271080</v>
      </c>
      <c r="B12" s="52" t="s">
        <v>468</v>
      </c>
      <c r="C12" s="52" t="s">
        <v>617</v>
      </c>
      <c r="D12" s="52">
        <v>1</v>
      </c>
      <c r="E12" s="52">
        <v>3.2479132157588801</v>
      </c>
      <c r="F12" s="52">
        <v>39.5162774583996</v>
      </c>
      <c r="G12" s="52">
        <v>0</v>
      </c>
      <c r="H12" s="52">
        <v>0</v>
      </c>
      <c r="I12" s="52">
        <v>0</v>
      </c>
      <c r="J12" s="52">
        <v>0</v>
      </c>
      <c r="K12" s="52">
        <v>0</v>
      </c>
      <c r="L12" s="52">
        <v>0</v>
      </c>
      <c r="M12" s="52">
        <v>0</v>
      </c>
      <c r="N12" s="52">
        <v>1</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1</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271110</v>
      </c>
      <c r="B13" s="52" t="s">
        <v>468</v>
      </c>
      <c r="C13" s="52" t="s">
        <v>618</v>
      </c>
      <c r="D13" s="52">
        <v>2</v>
      </c>
      <c r="E13" s="52">
        <v>5.2995574869498396</v>
      </c>
      <c r="F13" s="52">
        <v>64.4779494245564</v>
      </c>
      <c r="G13" s="52">
        <v>0</v>
      </c>
      <c r="H13" s="52">
        <v>0</v>
      </c>
      <c r="I13" s="52">
        <v>1</v>
      </c>
      <c r="J13" s="52">
        <v>0</v>
      </c>
      <c r="K13" s="52">
        <v>0</v>
      </c>
      <c r="L13" s="52">
        <v>0</v>
      </c>
      <c r="M13" s="52">
        <v>0</v>
      </c>
      <c r="N13" s="52">
        <v>1</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1</v>
      </c>
      <c r="BB13" s="52">
        <v>1</v>
      </c>
      <c r="BC13" s="52">
        <v>0</v>
      </c>
      <c r="BD13" s="52">
        <v>1</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468</v>
      </c>
      <c r="C14" s="52" t="s">
        <v>620</v>
      </c>
      <c r="D14" s="52">
        <v>1</v>
      </c>
      <c r="E14" s="52">
        <v>1.1825502879509999</v>
      </c>
      <c r="F14" s="52">
        <v>14.387695170070399</v>
      </c>
      <c r="G14" s="52">
        <v>0</v>
      </c>
      <c r="H14" s="52">
        <v>0</v>
      </c>
      <c r="I14" s="52">
        <v>0</v>
      </c>
      <c r="J14" s="52">
        <v>0</v>
      </c>
      <c r="K14" s="52">
        <v>0</v>
      </c>
      <c r="L14" s="52">
        <v>0</v>
      </c>
      <c r="M14" s="52">
        <v>0</v>
      </c>
      <c r="N14" s="52">
        <v>1</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0</v>
      </c>
      <c r="BF14" s="52">
        <v>0</v>
      </c>
      <c r="BG14" s="52">
        <v>0</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271152</v>
      </c>
      <c r="B15" s="52" t="s">
        <v>468</v>
      </c>
      <c r="C15" s="52" t="s">
        <v>621</v>
      </c>
      <c r="D15" s="52">
        <v>1</v>
      </c>
      <c r="E15" s="52">
        <v>2.4945120734384401</v>
      </c>
      <c r="F15" s="52">
        <v>30.349896893501001</v>
      </c>
      <c r="G15" s="52">
        <v>0</v>
      </c>
      <c r="H15" s="52">
        <v>1</v>
      </c>
      <c r="I15" s="52">
        <v>0</v>
      </c>
      <c r="J15" s="52">
        <v>0</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1</v>
      </c>
      <c r="AT15" s="52">
        <v>0</v>
      </c>
      <c r="AU15" s="52">
        <v>0</v>
      </c>
      <c r="AV15" s="52">
        <v>0</v>
      </c>
      <c r="AW15" s="52">
        <v>0</v>
      </c>
      <c r="AX15" s="52">
        <v>0</v>
      </c>
      <c r="AY15" s="52">
        <v>0</v>
      </c>
      <c r="AZ15" s="52">
        <v>0</v>
      </c>
      <c r="BA15" s="52">
        <v>0</v>
      </c>
      <c r="BB15" s="52">
        <v>0</v>
      </c>
      <c r="BC15" s="52">
        <v>0</v>
      </c>
      <c r="BD15" s="52">
        <v>0</v>
      </c>
      <c r="BE15" s="52">
        <v>0</v>
      </c>
      <c r="BF15" s="52">
        <v>0</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271161</v>
      </c>
      <c r="B16" s="52" t="s">
        <v>468</v>
      </c>
      <c r="C16" s="52" t="s">
        <v>622</v>
      </c>
      <c r="D16" s="52">
        <v>1</v>
      </c>
      <c r="E16" s="52">
        <v>1.6404468577240401</v>
      </c>
      <c r="F16" s="52">
        <v>19.958770102309199</v>
      </c>
      <c r="G16" s="52">
        <v>0</v>
      </c>
      <c r="H16" s="52">
        <v>0</v>
      </c>
      <c r="I16" s="52">
        <v>0</v>
      </c>
      <c r="J16" s="52">
        <v>0</v>
      </c>
      <c r="K16" s="52">
        <v>1</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1</v>
      </c>
      <c r="AT16" s="52">
        <v>0</v>
      </c>
      <c r="AU16" s="52">
        <v>0</v>
      </c>
      <c r="AV16" s="52">
        <v>0</v>
      </c>
      <c r="AW16" s="52">
        <v>0</v>
      </c>
      <c r="AX16" s="52">
        <v>0</v>
      </c>
      <c r="AY16" s="52">
        <v>0</v>
      </c>
      <c r="AZ16" s="52">
        <v>0</v>
      </c>
      <c r="BA16" s="52">
        <v>0</v>
      </c>
      <c r="BB16" s="52">
        <v>0</v>
      </c>
      <c r="BC16" s="52">
        <v>0</v>
      </c>
      <c r="BD16" s="52">
        <v>0</v>
      </c>
      <c r="BE16" s="52">
        <v>0</v>
      </c>
      <c r="BF16" s="52">
        <v>0</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271179</v>
      </c>
      <c r="B17" s="52" t="s">
        <v>468</v>
      </c>
      <c r="C17" s="52" t="s">
        <v>623</v>
      </c>
      <c r="D17" s="52">
        <v>1</v>
      </c>
      <c r="E17" s="52">
        <v>2.3378687988030098</v>
      </c>
      <c r="F17" s="52">
        <v>28.4440703854366</v>
      </c>
      <c r="G17" s="52">
        <v>0</v>
      </c>
      <c r="H17" s="52">
        <v>0</v>
      </c>
      <c r="I17" s="52">
        <v>0</v>
      </c>
      <c r="J17" s="52">
        <v>0</v>
      </c>
      <c r="K17" s="52">
        <v>0</v>
      </c>
      <c r="L17" s="52">
        <v>0</v>
      </c>
      <c r="M17" s="52">
        <v>1</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0</v>
      </c>
      <c r="AW17" s="52">
        <v>0</v>
      </c>
      <c r="AX17" s="52">
        <v>0</v>
      </c>
      <c r="AY17" s="52">
        <v>0</v>
      </c>
      <c r="AZ17" s="52">
        <v>0</v>
      </c>
      <c r="BA17" s="52">
        <v>0</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271195</v>
      </c>
      <c r="B18" s="52" t="s">
        <v>468</v>
      </c>
      <c r="C18" s="52" t="s">
        <v>640</v>
      </c>
      <c r="D18" s="52">
        <v>1</v>
      </c>
      <c r="E18" s="52">
        <v>1.9368584156498201</v>
      </c>
      <c r="F18" s="52">
        <v>23.565110723739402</v>
      </c>
      <c r="G18" s="52">
        <v>0</v>
      </c>
      <c r="H18" s="52">
        <v>0</v>
      </c>
      <c r="I18" s="52">
        <v>0</v>
      </c>
      <c r="J18" s="52">
        <v>0</v>
      </c>
      <c r="K18" s="52">
        <v>0</v>
      </c>
      <c r="L18" s="52">
        <v>1</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1</v>
      </c>
      <c r="AZ18" s="52">
        <v>0</v>
      </c>
      <c r="BA18" s="52">
        <v>0</v>
      </c>
      <c r="BB18" s="52">
        <v>0</v>
      </c>
      <c r="BC18" s="52">
        <v>0</v>
      </c>
      <c r="BD18" s="52">
        <v>0</v>
      </c>
      <c r="BE18" s="52">
        <v>0</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271209</v>
      </c>
      <c r="B19" s="52" t="s">
        <v>468</v>
      </c>
      <c r="C19" s="52" t="s">
        <v>625</v>
      </c>
      <c r="D19" s="52">
        <v>2</v>
      </c>
      <c r="E19" s="52">
        <v>2.8221880423892598</v>
      </c>
      <c r="F19" s="52">
        <v>34.336621182402702</v>
      </c>
      <c r="G19" s="52">
        <v>0</v>
      </c>
      <c r="H19" s="52">
        <v>1</v>
      </c>
      <c r="I19" s="52">
        <v>0</v>
      </c>
      <c r="J19" s="52">
        <v>0</v>
      </c>
      <c r="K19" s="52">
        <v>0</v>
      </c>
      <c r="L19" s="52">
        <v>0</v>
      </c>
      <c r="M19" s="52">
        <v>1</v>
      </c>
      <c r="N19" s="52">
        <v>0</v>
      </c>
      <c r="O19" s="52">
        <v>0</v>
      </c>
      <c r="P19" s="52">
        <v>0</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0</v>
      </c>
      <c r="BB19" s="52">
        <v>2</v>
      </c>
      <c r="BC19" s="52">
        <v>1</v>
      </c>
      <c r="BD19" s="52">
        <v>1</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271225</v>
      </c>
      <c r="B20" s="52" t="s">
        <v>468</v>
      </c>
      <c r="C20" s="52" t="s">
        <v>627</v>
      </c>
      <c r="D20" s="52">
        <v>2</v>
      </c>
      <c r="E20" s="52">
        <v>3.2956530336486201</v>
      </c>
      <c r="F20" s="52">
        <v>40.097111909391501</v>
      </c>
      <c r="G20" s="52">
        <v>0</v>
      </c>
      <c r="H20" s="52">
        <v>0</v>
      </c>
      <c r="I20" s="52">
        <v>0</v>
      </c>
      <c r="J20" s="52">
        <v>0</v>
      </c>
      <c r="K20" s="52">
        <v>2</v>
      </c>
      <c r="L20" s="52">
        <v>0</v>
      </c>
      <c r="M20" s="52">
        <v>0</v>
      </c>
      <c r="N20" s="52">
        <v>0</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0</v>
      </c>
      <c r="AV20" s="52">
        <v>0</v>
      </c>
      <c r="AW20" s="52">
        <v>0</v>
      </c>
      <c r="AX20" s="52">
        <v>0</v>
      </c>
      <c r="AY20" s="52">
        <v>0</v>
      </c>
      <c r="AZ20" s="52">
        <v>0</v>
      </c>
      <c r="BA20" s="52">
        <v>0</v>
      </c>
      <c r="BB20" s="52">
        <v>1</v>
      </c>
      <c r="BC20" s="52">
        <v>0</v>
      </c>
      <c r="BD20" s="52">
        <v>0</v>
      </c>
      <c r="BE20" s="52">
        <v>1</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271233</v>
      </c>
      <c r="B21" s="52" t="s">
        <v>468</v>
      </c>
      <c r="C21" s="52" t="s">
        <v>628</v>
      </c>
      <c r="D21" s="52">
        <v>3</v>
      </c>
      <c r="E21" s="52">
        <v>3.3284146760897801</v>
      </c>
      <c r="F21" s="52">
        <v>40.495711892425597</v>
      </c>
      <c r="G21" s="52">
        <v>0</v>
      </c>
      <c r="H21" s="52">
        <v>1</v>
      </c>
      <c r="I21" s="52">
        <v>1</v>
      </c>
      <c r="J21" s="52">
        <v>0</v>
      </c>
      <c r="K21" s="52">
        <v>0</v>
      </c>
      <c r="L21" s="52">
        <v>0</v>
      </c>
      <c r="M21" s="52">
        <v>1</v>
      </c>
      <c r="N21" s="52">
        <v>0</v>
      </c>
      <c r="O21" s="52">
        <v>0</v>
      </c>
      <c r="P21" s="52">
        <v>2</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2</v>
      </c>
      <c r="AX21" s="52">
        <v>0</v>
      </c>
      <c r="AY21" s="52">
        <v>0</v>
      </c>
      <c r="AZ21" s="52">
        <v>1</v>
      </c>
      <c r="BA21" s="52">
        <v>0</v>
      </c>
      <c r="BB21" s="52">
        <v>0</v>
      </c>
      <c r="BC21" s="52">
        <v>0</v>
      </c>
      <c r="BD21" s="52">
        <v>0</v>
      </c>
      <c r="BE21" s="52">
        <v>1</v>
      </c>
      <c r="BF21" s="52">
        <v>0</v>
      </c>
      <c r="BG21" s="52">
        <v>0</v>
      </c>
      <c r="BH21" s="52">
        <v>1</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271241</v>
      </c>
      <c r="B22" s="52" t="s">
        <v>468</v>
      </c>
      <c r="C22" s="52" t="s">
        <v>645</v>
      </c>
      <c r="D22" s="52">
        <v>3</v>
      </c>
      <c r="E22" s="52">
        <v>5.6248242242429898</v>
      </c>
      <c r="F22" s="52">
        <v>68.435361394956402</v>
      </c>
      <c r="G22" s="52">
        <v>0</v>
      </c>
      <c r="H22" s="52">
        <v>0</v>
      </c>
      <c r="I22" s="52">
        <v>0</v>
      </c>
      <c r="J22" s="52">
        <v>2</v>
      </c>
      <c r="K22" s="52">
        <v>1</v>
      </c>
      <c r="L22" s="52">
        <v>0</v>
      </c>
      <c r="M22" s="52">
        <v>0</v>
      </c>
      <c r="N22" s="52">
        <v>0</v>
      </c>
      <c r="O22" s="52">
        <v>0</v>
      </c>
      <c r="P22" s="52">
        <v>2</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2</v>
      </c>
      <c r="AY22" s="52">
        <v>0</v>
      </c>
      <c r="AZ22" s="52">
        <v>0</v>
      </c>
      <c r="BA22" s="52">
        <v>0</v>
      </c>
      <c r="BB22" s="52">
        <v>1</v>
      </c>
      <c r="BC22" s="52">
        <v>1</v>
      </c>
      <c r="BD22" s="52">
        <v>1</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271250</v>
      </c>
      <c r="B23" s="52" t="s">
        <v>468</v>
      </c>
      <c r="C23" s="52" t="s">
        <v>629</v>
      </c>
      <c r="D23" s="52">
        <v>3</v>
      </c>
      <c r="E23" s="52">
        <v>5.2602970314390403</v>
      </c>
      <c r="F23" s="52">
        <v>64.000280549175002</v>
      </c>
      <c r="G23" s="52">
        <v>0</v>
      </c>
      <c r="H23" s="52">
        <v>0</v>
      </c>
      <c r="I23" s="52">
        <v>1</v>
      </c>
      <c r="J23" s="52">
        <v>0</v>
      </c>
      <c r="K23" s="52">
        <v>0</v>
      </c>
      <c r="L23" s="52">
        <v>0</v>
      </c>
      <c r="M23" s="52">
        <v>0</v>
      </c>
      <c r="N23" s="52">
        <v>2</v>
      </c>
      <c r="O23" s="52">
        <v>0</v>
      </c>
      <c r="P23" s="52">
        <v>1</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1</v>
      </c>
      <c r="AS23" s="52">
        <v>0</v>
      </c>
      <c r="AT23" s="52">
        <v>1</v>
      </c>
      <c r="AU23" s="52">
        <v>0</v>
      </c>
      <c r="AV23" s="52">
        <v>0</v>
      </c>
      <c r="AW23" s="52">
        <v>0</v>
      </c>
      <c r="AX23" s="52">
        <v>0</v>
      </c>
      <c r="AY23" s="52">
        <v>0</v>
      </c>
      <c r="AZ23" s="52">
        <v>0</v>
      </c>
      <c r="BA23" s="52">
        <v>0</v>
      </c>
      <c r="BB23" s="52">
        <v>1</v>
      </c>
      <c r="BC23" s="52">
        <v>0</v>
      </c>
      <c r="BD23" s="52">
        <v>2</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271268</v>
      </c>
      <c r="B24" s="52" t="s">
        <v>468</v>
      </c>
      <c r="C24" s="52" t="s">
        <v>630</v>
      </c>
      <c r="D24" s="52">
        <v>4</v>
      </c>
      <c r="E24" s="52">
        <v>4.4269334631900499</v>
      </c>
      <c r="F24" s="52">
        <v>53.861023802145603</v>
      </c>
      <c r="G24" s="52">
        <v>0</v>
      </c>
      <c r="H24" s="52">
        <v>0</v>
      </c>
      <c r="I24" s="52">
        <v>0</v>
      </c>
      <c r="J24" s="52">
        <v>2</v>
      </c>
      <c r="K24" s="52">
        <v>1</v>
      </c>
      <c r="L24" s="52">
        <v>0</v>
      </c>
      <c r="M24" s="52">
        <v>1</v>
      </c>
      <c r="N24" s="52">
        <v>0</v>
      </c>
      <c r="O24" s="52">
        <v>0</v>
      </c>
      <c r="P24" s="52">
        <v>2</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0</v>
      </c>
      <c r="AV24" s="52">
        <v>0</v>
      </c>
      <c r="AW24" s="52">
        <v>0</v>
      </c>
      <c r="AX24" s="52">
        <v>0</v>
      </c>
      <c r="AY24" s="52">
        <v>1</v>
      </c>
      <c r="AZ24" s="52">
        <v>0</v>
      </c>
      <c r="BA24" s="52">
        <v>0</v>
      </c>
      <c r="BB24" s="52">
        <v>2</v>
      </c>
      <c r="BC24" s="52">
        <v>1</v>
      </c>
      <c r="BD24" s="52">
        <v>0</v>
      </c>
      <c r="BE24" s="52">
        <v>1</v>
      </c>
      <c r="BF24" s="52">
        <v>0</v>
      </c>
      <c r="BG24" s="52">
        <v>1</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271276</v>
      </c>
      <c r="B25" s="52" t="s">
        <v>468</v>
      </c>
      <c r="C25" s="52" t="s">
        <v>641</v>
      </c>
      <c r="D25" s="52">
        <v>1</v>
      </c>
      <c r="E25" s="52">
        <v>1.5081818867355401</v>
      </c>
      <c r="F25" s="52">
        <v>18.349546288615699</v>
      </c>
      <c r="G25" s="52">
        <v>0</v>
      </c>
      <c r="H25" s="52">
        <v>1</v>
      </c>
      <c r="I25" s="52">
        <v>0</v>
      </c>
      <c r="J25" s="52">
        <v>0</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1</v>
      </c>
      <c r="AS25" s="52">
        <v>0</v>
      </c>
      <c r="AT25" s="52">
        <v>0</v>
      </c>
      <c r="AU25" s="52">
        <v>0</v>
      </c>
      <c r="AV25" s="52">
        <v>0</v>
      </c>
      <c r="AW25" s="52">
        <v>0</v>
      </c>
      <c r="AX25" s="52">
        <v>0</v>
      </c>
      <c r="AY25" s="52">
        <v>0</v>
      </c>
      <c r="AZ25" s="52">
        <v>0</v>
      </c>
      <c r="BA25" s="52">
        <v>0</v>
      </c>
      <c r="BB25" s="52">
        <v>0</v>
      </c>
      <c r="BC25" s="52">
        <v>0</v>
      </c>
      <c r="BD25" s="52">
        <v>0</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271284</v>
      </c>
      <c r="B26" s="52" t="s">
        <v>468</v>
      </c>
      <c r="C26" s="52" t="s">
        <v>631</v>
      </c>
      <c r="D26" s="52">
        <v>1</v>
      </c>
      <c r="E26" s="52">
        <v>1.90023752969121</v>
      </c>
      <c r="F26" s="52">
        <v>23.119556611243102</v>
      </c>
      <c r="G26" s="52">
        <v>0</v>
      </c>
      <c r="H26" s="52">
        <v>1</v>
      </c>
      <c r="I26" s="52">
        <v>0</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1</v>
      </c>
      <c r="BB26" s="52">
        <v>0</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271403</v>
      </c>
      <c r="B27" s="52" t="s">
        <v>659</v>
      </c>
      <c r="C27" s="52" t="s">
        <v>468</v>
      </c>
      <c r="D27" s="52">
        <v>1</v>
      </c>
      <c r="E27" s="52">
        <v>0.25420066600574498</v>
      </c>
      <c r="F27" s="52">
        <v>3.0927747697365602</v>
      </c>
      <c r="G27" s="52">
        <v>0</v>
      </c>
      <c r="H27" s="52">
        <v>0</v>
      </c>
      <c r="I27" s="52">
        <v>0</v>
      </c>
      <c r="J27" s="52">
        <v>0</v>
      </c>
      <c r="K27" s="52">
        <v>0</v>
      </c>
      <c r="L27" s="52">
        <v>0</v>
      </c>
      <c r="M27" s="52">
        <v>0</v>
      </c>
      <c r="N27" s="52">
        <v>1</v>
      </c>
      <c r="O27" s="52">
        <v>0</v>
      </c>
      <c r="P27" s="52">
        <v>1</v>
      </c>
      <c r="Q27" s="52">
        <v>0</v>
      </c>
      <c r="R27" s="52">
        <v>0</v>
      </c>
      <c r="S27" s="52">
        <v>0</v>
      </c>
      <c r="T27" s="52">
        <v>1</v>
      </c>
      <c r="U27" s="52">
        <v>0</v>
      </c>
      <c r="V27" s="52">
        <v>1</v>
      </c>
      <c r="W27" s="52">
        <v>0</v>
      </c>
      <c r="X27" s="52">
        <v>0</v>
      </c>
      <c r="Y27" s="52">
        <v>1</v>
      </c>
      <c r="Z27" s="52">
        <v>0</v>
      </c>
      <c r="AA27" s="52">
        <v>0</v>
      </c>
      <c r="AB27" s="52">
        <v>0</v>
      </c>
      <c r="AC27" s="52">
        <v>0</v>
      </c>
      <c r="AD27" s="52">
        <v>0</v>
      </c>
      <c r="AE27" s="52">
        <v>1</v>
      </c>
      <c r="AF27" s="52">
        <v>0</v>
      </c>
      <c r="AG27" s="52">
        <v>0</v>
      </c>
      <c r="AH27" s="52">
        <v>0</v>
      </c>
      <c r="AI27" s="52">
        <v>0</v>
      </c>
      <c r="AJ27" s="52">
        <v>0</v>
      </c>
      <c r="AK27" s="52">
        <v>0</v>
      </c>
      <c r="AL27" s="52">
        <v>0</v>
      </c>
      <c r="AM27" s="52">
        <v>0</v>
      </c>
      <c r="AN27" s="52">
        <v>1</v>
      </c>
      <c r="AO27" s="52">
        <v>0</v>
      </c>
      <c r="AP27" s="52">
        <v>0</v>
      </c>
      <c r="AQ27" s="52">
        <v>0</v>
      </c>
      <c r="AR27" s="52">
        <v>0</v>
      </c>
      <c r="AS27" s="52">
        <v>0</v>
      </c>
      <c r="AT27" s="52">
        <v>0</v>
      </c>
      <c r="AU27" s="52">
        <v>0</v>
      </c>
      <c r="AV27" s="52">
        <v>1</v>
      </c>
      <c r="AW27" s="52">
        <v>0</v>
      </c>
      <c r="AX27" s="52">
        <v>0</v>
      </c>
      <c r="AY27" s="52">
        <v>0</v>
      </c>
      <c r="AZ27" s="52">
        <v>0</v>
      </c>
      <c r="BA27" s="52">
        <v>0</v>
      </c>
      <c r="BB27" s="52">
        <v>0</v>
      </c>
      <c r="BC27" s="52">
        <v>0</v>
      </c>
      <c r="BD27" s="52">
        <v>0</v>
      </c>
      <c r="BE27" s="52">
        <v>0</v>
      </c>
      <c r="BF27" s="52">
        <v>0</v>
      </c>
      <c r="BG27" s="52">
        <v>0</v>
      </c>
      <c r="BH27" s="52">
        <v>0</v>
      </c>
      <c r="BI27" s="52">
        <v>1</v>
      </c>
      <c r="BJ27" s="52">
        <v>0</v>
      </c>
      <c r="BK27" s="52">
        <v>0</v>
      </c>
      <c r="BL27" s="52">
        <v>1</v>
      </c>
      <c r="BM27" s="52">
        <v>0</v>
      </c>
      <c r="BN27" s="52">
        <v>0</v>
      </c>
      <c r="BO27" s="52">
        <v>0</v>
      </c>
      <c r="BP27" s="52">
        <v>0</v>
      </c>
      <c r="BQ27" s="52">
        <v>0</v>
      </c>
      <c r="BR27" s="52">
        <v>0</v>
      </c>
      <c r="BS27" s="52">
        <v>0</v>
      </c>
      <c r="BT27" s="52">
        <v>1</v>
      </c>
      <c r="BU27" s="52">
        <v>0</v>
      </c>
      <c r="BV27" s="52">
        <v>0</v>
      </c>
    </row>
    <row r="28" spans="1:74" s="52" customFormat="1" x14ac:dyDescent="0.2">
      <c r="A28" s="52">
        <v>271411</v>
      </c>
      <c r="B28" s="52" t="s">
        <v>468</v>
      </c>
      <c r="C28" s="52" t="s">
        <v>632</v>
      </c>
      <c r="D28" s="52">
        <v>2</v>
      </c>
      <c r="E28" s="52">
        <v>2.77523381344878</v>
      </c>
      <c r="F28" s="52">
        <v>33.765344730293499</v>
      </c>
      <c r="G28" s="52">
        <v>0</v>
      </c>
      <c r="H28" s="52">
        <v>0</v>
      </c>
      <c r="I28" s="52">
        <v>1</v>
      </c>
      <c r="J28" s="52">
        <v>0</v>
      </c>
      <c r="K28" s="52">
        <v>1</v>
      </c>
      <c r="L28" s="52">
        <v>0</v>
      </c>
      <c r="M28" s="52">
        <v>0</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1</v>
      </c>
      <c r="AS28" s="52">
        <v>0</v>
      </c>
      <c r="AT28" s="52">
        <v>0</v>
      </c>
      <c r="AU28" s="52">
        <v>0</v>
      </c>
      <c r="AV28" s="52">
        <v>0</v>
      </c>
      <c r="AW28" s="52">
        <v>0</v>
      </c>
      <c r="AX28" s="52">
        <v>0</v>
      </c>
      <c r="AY28" s="52">
        <v>0</v>
      </c>
      <c r="AZ28" s="52">
        <v>0</v>
      </c>
      <c r="BA28" s="52">
        <v>0</v>
      </c>
      <c r="BB28" s="52">
        <v>1</v>
      </c>
      <c r="BC28" s="52">
        <v>0</v>
      </c>
      <c r="BD28" s="52">
        <v>1</v>
      </c>
      <c r="BE28" s="52">
        <v>0</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271438</v>
      </c>
      <c r="B29" s="52" t="s">
        <v>468</v>
      </c>
      <c r="C29" s="52" t="s">
        <v>633</v>
      </c>
      <c r="D29" s="52">
        <v>2</v>
      </c>
      <c r="E29" s="52">
        <v>4.8672458689250702</v>
      </c>
      <c r="F29" s="52">
        <v>59.2181580719217</v>
      </c>
      <c r="G29" s="52">
        <v>0</v>
      </c>
      <c r="H29" s="52">
        <v>0</v>
      </c>
      <c r="I29" s="52">
        <v>0</v>
      </c>
      <c r="J29" s="52">
        <v>1</v>
      </c>
      <c r="K29" s="52">
        <v>0</v>
      </c>
      <c r="L29" s="52">
        <v>0</v>
      </c>
      <c r="M29" s="52">
        <v>1</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1</v>
      </c>
      <c r="AV29" s="52">
        <v>0</v>
      </c>
      <c r="AW29" s="52">
        <v>0</v>
      </c>
      <c r="AX29" s="52">
        <v>0</v>
      </c>
      <c r="AY29" s="52">
        <v>0</v>
      </c>
      <c r="AZ29" s="52">
        <v>0</v>
      </c>
      <c r="BA29" s="52">
        <v>1</v>
      </c>
      <c r="BB29" s="52">
        <v>0</v>
      </c>
      <c r="BC29" s="52">
        <v>0</v>
      </c>
      <c r="BD29" s="52">
        <v>0</v>
      </c>
      <c r="BE29" s="52">
        <v>0</v>
      </c>
      <c r="BF29" s="52">
        <v>0</v>
      </c>
      <c r="BG29" s="52">
        <v>0</v>
      </c>
      <c r="BH29" s="52">
        <v>2</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271462</v>
      </c>
      <c r="B30" s="52" t="s">
        <v>468</v>
      </c>
      <c r="C30" s="52" t="s">
        <v>636</v>
      </c>
      <c r="D30" s="52">
        <v>1</v>
      </c>
      <c r="E30" s="52">
        <v>1.3378821325841199</v>
      </c>
      <c r="F30" s="52">
        <v>16.277565946440099</v>
      </c>
      <c r="G30" s="52">
        <v>0</v>
      </c>
      <c r="H30" s="52">
        <v>0</v>
      </c>
      <c r="I30" s="52">
        <v>0</v>
      </c>
      <c r="J30" s="52">
        <v>0</v>
      </c>
      <c r="K30" s="52">
        <v>0</v>
      </c>
      <c r="L30" s="52">
        <v>1</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0</v>
      </c>
      <c r="BE30" s="52">
        <v>0</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272027</v>
      </c>
      <c r="B31" s="52" t="s">
        <v>253</v>
      </c>
      <c r="C31" s="52" t="s">
        <v>468</v>
      </c>
      <c r="D31" s="52">
        <v>2</v>
      </c>
      <c r="E31" s="52">
        <v>2.2012855507616398</v>
      </c>
      <c r="F31" s="52">
        <v>26.7823075342667</v>
      </c>
      <c r="G31" s="52">
        <v>0</v>
      </c>
      <c r="H31" s="52">
        <v>1</v>
      </c>
      <c r="I31" s="52">
        <v>0</v>
      </c>
      <c r="J31" s="52">
        <v>0</v>
      </c>
      <c r="K31" s="52">
        <v>0</v>
      </c>
      <c r="L31" s="52">
        <v>1</v>
      </c>
      <c r="M31" s="52">
        <v>0</v>
      </c>
      <c r="N31" s="52">
        <v>0</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0</v>
      </c>
      <c r="AW31" s="52">
        <v>0</v>
      </c>
      <c r="AX31" s="52">
        <v>0</v>
      </c>
      <c r="AY31" s="52">
        <v>0</v>
      </c>
      <c r="AZ31" s="52">
        <v>0</v>
      </c>
      <c r="BA31" s="52">
        <v>0</v>
      </c>
      <c r="BB31" s="52">
        <v>1</v>
      </c>
      <c r="BC31" s="52">
        <v>2</v>
      </c>
      <c r="BD31" s="52">
        <v>0</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272035</v>
      </c>
      <c r="B32" s="52" t="s">
        <v>174</v>
      </c>
      <c r="C32" s="52" t="s">
        <v>468</v>
      </c>
      <c r="D32" s="52">
        <v>5</v>
      </c>
      <c r="E32" s="52">
        <v>2.5822578229500701</v>
      </c>
      <c r="F32" s="52">
        <v>31.417470179225901</v>
      </c>
      <c r="G32" s="52">
        <v>0</v>
      </c>
      <c r="H32" s="52">
        <v>0</v>
      </c>
      <c r="I32" s="52">
        <v>1</v>
      </c>
      <c r="J32" s="52">
        <v>1</v>
      </c>
      <c r="K32" s="52">
        <v>0</v>
      </c>
      <c r="L32" s="52">
        <v>0</v>
      </c>
      <c r="M32" s="52">
        <v>2</v>
      </c>
      <c r="N32" s="52">
        <v>1</v>
      </c>
      <c r="O32" s="52">
        <v>0</v>
      </c>
      <c r="P32" s="52">
        <v>4</v>
      </c>
      <c r="Q32" s="52">
        <v>1</v>
      </c>
      <c r="R32" s="52">
        <v>0</v>
      </c>
      <c r="S32" s="52">
        <v>1</v>
      </c>
      <c r="T32" s="52">
        <v>4</v>
      </c>
      <c r="U32" s="52">
        <v>0</v>
      </c>
      <c r="V32" s="52">
        <v>4</v>
      </c>
      <c r="W32" s="52">
        <v>0</v>
      </c>
      <c r="X32" s="52">
        <v>0</v>
      </c>
      <c r="Y32" s="52">
        <v>2</v>
      </c>
      <c r="Z32" s="52">
        <v>2</v>
      </c>
      <c r="AA32" s="52">
        <v>0</v>
      </c>
      <c r="AB32" s="52">
        <v>2</v>
      </c>
      <c r="AC32" s="52">
        <v>0</v>
      </c>
      <c r="AD32" s="52">
        <v>0</v>
      </c>
      <c r="AE32" s="52">
        <v>0</v>
      </c>
      <c r="AF32" s="52">
        <v>0</v>
      </c>
      <c r="AG32" s="52">
        <v>3</v>
      </c>
      <c r="AH32" s="52">
        <v>0</v>
      </c>
      <c r="AI32" s="52">
        <v>5</v>
      </c>
      <c r="AJ32" s="52">
        <v>0</v>
      </c>
      <c r="AK32" s="52">
        <v>0</v>
      </c>
      <c r="AL32" s="52">
        <v>0</v>
      </c>
      <c r="AM32" s="52">
        <v>0</v>
      </c>
      <c r="AN32" s="52">
        <v>0</v>
      </c>
      <c r="AO32" s="52">
        <v>0</v>
      </c>
      <c r="AP32" s="52">
        <v>1</v>
      </c>
      <c r="AQ32" s="52">
        <v>0</v>
      </c>
      <c r="AR32" s="52">
        <v>0</v>
      </c>
      <c r="AS32" s="52">
        <v>0</v>
      </c>
      <c r="AT32" s="52">
        <v>1</v>
      </c>
      <c r="AU32" s="52">
        <v>0</v>
      </c>
      <c r="AV32" s="52">
        <v>2</v>
      </c>
      <c r="AW32" s="52">
        <v>0</v>
      </c>
      <c r="AX32" s="52">
        <v>1</v>
      </c>
      <c r="AY32" s="52">
        <v>0</v>
      </c>
      <c r="AZ32" s="52">
        <v>0</v>
      </c>
      <c r="BA32" s="52">
        <v>0</v>
      </c>
      <c r="BB32" s="52">
        <v>0</v>
      </c>
      <c r="BC32" s="52">
        <v>0</v>
      </c>
      <c r="BD32" s="52">
        <v>1</v>
      </c>
      <c r="BE32" s="52">
        <v>1</v>
      </c>
      <c r="BF32" s="52">
        <v>0</v>
      </c>
      <c r="BG32" s="52">
        <v>2</v>
      </c>
      <c r="BH32" s="52">
        <v>0</v>
      </c>
      <c r="BI32" s="52">
        <v>1</v>
      </c>
      <c r="BJ32" s="52">
        <v>0</v>
      </c>
      <c r="BK32" s="52">
        <v>2</v>
      </c>
      <c r="BL32" s="52">
        <v>4</v>
      </c>
      <c r="BM32" s="52">
        <v>2</v>
      </c>
      <c r="BN32" s="52">
        <v>0</v>
      </c>
      <c r="BO32" s="52">
        <v>0</v>
      </c>
      <c r="BP32" s="52">
        <v>0</v>
      </c>
      <c r="BQ32" s="52">
        <v>0</v>
      </c>
      <c r="BR32" s="52">
        <v>0</v>
      </c>
      <c r="BS32" s="52">
        <v>1</v>
      </c>
      <c r="BT32" s="52">
        <v>4</v>
      </c>
      <c r="BU32" s="52">
        <v>0</v>
      </c>
      <c r="BV32" s="52">
        <v>0</v>
      </c>
    </row>
    <row r="33" spans="1:74" s="52" customFormat="1" x14ac:dyDescent="0.2">
      <c r="A33" s="52">
        <v>272043</v>
      </c>
      <c r="B33" s="52" t="s">
        <v>175</v>
      </c>
      <c r="C33" s="52" t="s">
        <v>468</v>
      </c>
      <c r="D33" s="52">
        <v>1</v>
      </c>
      <c r="E33" s="52">
        <v>2.0345466012898998</v>
      </c>
      <c r="F33" s="52">
        <v>24.7536503156938</v>
      </c>
      <c r="G33" s="52">
        <v>0</v>
      </c>
      <c r="H33" s="52">
        <v>1</v>
      </c>
      <c r="I33" s="52">
        <v>0</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1</v>
      </c>
      <c r="AR33" s="52">
        <v>0</v>
      </c>
      <c r="AS33" s="52">
        <v>0</v>
      </c>
      <c r="AT33" s="52">
        <v>0</v>
      </c>
      <c r="AU33" s="52">
        <v>0</v>
      </c>
      <c r="AV33" s="52">
        <v>0</v>
      </c>
      <c r="AW33" s="52">
        <v>0</v>
      </c>
      <c r="AX33" s="52">
        <v>0</v>
      </c>
      <c r="AY33" s="52">
        <v>0</v>
      </c>
      <c r="AZ33" s="52">
        <v>0</v>
      </c>
      <c r="BA33" s="52">
        <v>0</v>
      </c>
      <c r="BB33" s="52">
        <v>0</v>
      </c>
      <c r="BC33" s="52">
        <v>0</v>
      </c>
      <c r="BD33" s="52">
        <v>0</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272051</v>
      </c>
      <c r="B34" s="52" t="s">
        <v>176</v>
      </c>
      <c r="C34" s="52" t="s">
        <v>468</v>
      </c>
      <c r="D34" s="52">
        <v>1</v>
      </c>
      <c r="E34" s="52">
        <v>0.54921517151989796</v>
      </c>
      <c r="F34" s="52">
        <v>6.6821179201587597</v>
      </c>
      <c r="G34" s="52">
        <v>0</v>
      </c>
      <c r="H34" s="52">
        <v>1</v>
      </c>
      <c r="I34" s="52">
        <v>0</v>
      </c>
      <c r="J34" s="52">
        <v>0</v>
      </c>
      <c r="K34" s="52">
        <v>0</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0</v>
      </c>
      <c r="BA34" s="52">
        <v>1</v>
      </c>
      <c r="BB34" s="52">
        <v>0</v>
      </c>
      <c r="BC34" s="52">
        <v>0</v>
      </c>
      <c r="BD34" s="52">
        <v>0</v>
      </c>
      <c r="BE34" s="52">
        <v>1</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272078</v>
      </c>
      <c r="B35" s="52" t="s">
        <v>177</v>
      </c>
      <c r="C35" s="52" t="s">
        <v>468</v>
      </c>
      <c r="D35" s="52">
        <v>2</v>
      </c>
      <c r="E35" s="52">
        <v>1.203058173878</v>
      </c>
      <c r="F35" s="52">
        <v>14.637207782182299</v>
      </c>
      <c r="G35" s="52">
        <v>0</v>
      </c>
      <c r="H35" s="52">
        <v>0</v>
      </c>
      <c r="I35" s="52">
        <v>0</v>
      </c>
      <c r="J35" s="52">
        <v>0</v>
      </c>
      <c r="K35" s="52">
        <v>1</v>
      </c>
      <c r="L35" s="52">
        <v>1</v>
      </c>
      <c r="M35" s="52">
        <v>0</v>
      </c>
      <c r="N35" s="52">
        <v>0</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1</v>
      </c>
      <c r="AW35" s="52">
        <v>0</v>
      </c>
      <c r="AX35" s="52">
        <v>1</v>
      </c>
      <c r="AY35" s="52">
        <v>0</v>
      </c>
      <c r="AZ35" s="52">
        <v>0</v>
      </c>
      <c r="BA35" s="52">
        <v>0</v>
      </c>
      <c r="BB35" s="52">
        <v>0</v>
      </c>
      <c r="BC35" s="52">
        <v>0</v>
      </c>
      <c r="BD35" s="52">
        <v>0</v>
      </c>
      <c r="BE35" s="52">
        <v>2</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272086</v>
      </c>
      <c r="B36" s="52" t="s">
        <v>178</v>
      </c>
      <c r="C36" s="52" t="s">
        <v>468</v>
      </c>
      <c r="D36" s="52">
        <v>1</v>
      </c>
      <c r="E36" s="52">
        <v>2.4925845609312298</v>
      </c>
      <c r="F36" s="52">
        <v>30.326445491329999</v>
      </c>
      <c r="G36" s="52">
        <v>0</v>
      </c>
      <c r="H36" s="52">
        <v>0</v>
      </c>
      <c r="I36" s="52">
        <v>0</v>
      </c>
      <c r="J36" s="52">
        <v>1</v>
      </c>
      <c r="K36" s="52">
        <v>0</v>
      </c>
      <c r="L36" s="52">
        <v>0</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1</v>
      </c>
      <c r="AR36" s="52">
        <v>0</v>
      </c>
      <c r="AS36" s="52">
        <v>0</v>
      </c>
      <c r="AT36" s="52">
        <v>0</v>
      </c>
      <c r="AU36" s="52">
        <v>0</v>
      </c>
      <c r="AV36" s="52">
        <v>0</v>
      </c>
      <c r="AW36" s="52">
        <v>0</v>
      </c>
      <c r="AX36" s="52">
        <v>0</v>
      </c>
      <c r="AY36" s="52">
        <v>0</v>
      </c>
      <c r="AZ36" s="52">
        <v>0</v>
      </c>
      <c r="BA36" s="52">
        <v>0</v>
      </c>
      <c r="BB36" s="52">
        <v>0</v>
      </c>
      <c r="BC36" s="52">
        <v>0</v>
      </c>
      <c r="BD36" s="52">
        <v>0</v>
      </c>
      <c r="BE36" s="52">
        <v>1</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272094</v>
      </c>
      <c r="B37" s="52" t="s">
        <v>179</v>
      </c>
      <c r="C37" s="52" t="s">
        <v>468</v>
      </c>
      <c r="D37" s="52">
        <v>1</v>
      </c>
      <c r="E37" s="52">
        <v>1.45188454614089</v>
      </c>
      <c r="F37" s="52">
        <v>17.664595311380801</v>
      </c>
      <c r="G37" s="52">
        <v>0</v>
      </c>
      <c r="H37" s="52">
        <v>0</v>
      </c>
      <c r="I37" s="52">
        <v>0</v>
      </c>
      <c r="J37" s="52">
        <v>0</v>
      </c>
      <c r="K37" s="52">
        <v>0</v>
      </c>
      <c r="L37" s="52">
        <v>0</v>
      </c>
      <c r="M37" s="52">
        <v>0</v>
      </c>
      <c r="N37" s="52">
        <v>1</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0</v>
      </c>
      <c r="BB37" s="52">
        <v>1</v>
      </c>
      <c r="BC37" s="52">
        <v>0</v>
      </c>
      <c r="BD37" s="52">
        <v>0</v>
      </c>
      <c r="BE37" s="52">
        <v>0</v>
      </c>
      <c r="BF37" s="52">
        <v>0</v>
      </c>
      <c r="BG37" s="52">
        <v>1</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272108</v>
      </c>
      <c r="B38" s="52" t="s">
        <v>180</v>
      </c>
      <c r="C38" s="52" t="s">
        <v>468</v>
      </c>
      <c r="D38" s="52">
        <v>1</v>
      </c>
      <c r="E38" s="52">
        <v>0.52702310996337198</v>
      </c>
      <c r="F38" s="52">
        <v>6.4121145045543599</v>
      </c>
      <c r="G38" s="52">
        <v>0</v>
      </c>
      <c r="H38" s="52">
        <v>0</v>
      </c>
      <c r="I38" s="52">
        <v>0</v>
      </c>
      <c r="J38" s="52">
        <v>0</v>
      </c>
      <c r="K38" s="52">
        <v>0</v>
      </c>
      <c r="L38" s="52">
        <v>0</v>
      </c>
      <c r="M38" s="52">
        <v>0</v>
      </c>
      <c r="N38" s="52">
        <v>1</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0</v>
      </c>
      <c r="BA38" s="52">
        <v>0</v>
      </c>
      <c r="BB38" s="52">
        <v>1</v>
      </c>
      <c r="BC38" s="52">
        <v>1</v>
      </c>
      <c r="BD38" s="52">
        <v>0</v>
      </c>
      <c r="BE38" s="52">
        <v>0</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272116</v>
      </c>
      <c r="B39" s="52" t="s">
        <v>181</v>
      </c>
      <c r="C39" s="52" t="s">
        <v>468</v>
      </c>
      <c r="D39" s="52">
        <v>1</v>
      </c>
      <c r="E39" s="52">
        <v>0.72743673119030505</v>
      </c>
      <c r="F39" s="52">
        <v>8.8504802294820397</v>
      </c>
      <c r="G39" s="52">
        <v>0</v>
      </c>
      <c r="H39" s="52">
        <v>0</v>
      </c>
      <c r="I39" s="52">
        <v>0</v>
      </c>
      <c r="J39" s="52">
        <v>0</v>
      </c>
      <c r="K39" s="52">
        <v>0</v>
      </c>
      <c r="L39" s="52">
        <v>0</v>
      </c>
      <c r="M39" s="52">
        <v>1</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0</v>
      </c>
      <c r="AZ39" s="52">
        <v>0</v>
      </c>
      <c r="BA39" s="52">
        <v>0</v>
      </c>
      <c r="BB39" s="52">
        <v>1</v>
      </c>
      <c r="BC39" s="52">
        <v>1</v>
      </c>
      <c r="BD39" s="52">
        <v>0</v>
      </c>
      <c r="BE39" s="52">
        <v>0</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272124</v>
      </c>
      <c r="B40" s="52" t="s">
        <v>182</v>
      </c>
      <c r="C40" s="52" t="s">
        <v>468</v>
      </c>
      <c r="D40" s="52">
        <v>2</v>
      </c>
      <c r="E40" s="52">
        <v>1.5999360025599001</v>
      </c>
      <c r="F40" s="52">
        <v>19.465888031145401</v>
      </c>
      <c r="G40" s="52">
        <v>0</v>
      </c>
      <c r="H40" s="52">
        <v>0</v>
      </c>
      <c r="I40" s="52">
        <v>0</v>
      </c>
      <c r="J40" s="52">
        <v>1</v>
      </c>
      <c r="K40" s="52">
        <v>0</v>
      </c>
      <c r="L40" s="52">
        <v>0</v>
      </c>
      <c r="M40" s="52">
        <v>1</v>
      </c>
      <c r="N40" s="52">
        <v>0</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1</v>
      </c>
      <c r="AX40" s="52">
        <v>0</v>
      </c>
      <c r="AY40" s="52">
        <v>0</v>
      </c>
      <c r="AZ40" s="52">
        <v>0</v>
      </c>
      <c r="BA40" s="52">
        <v>0</v>
      </c>
      <c r="BB40" s="52">
        <v>1</v>
      </c>
      <c r="BC40" s="52">
        <v>1</v>
      </c>
      <c r="BD40" s="52">
        <v>0</v>
      </c>
      <c r="BE40" s="52">
        <v>1</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272141</v>
      </c>
      <c r="B41" s="52" t="s">
        <v>272</v>
      </c>
      <c r="C41" s="52" t="s">
        <v>468</v>
      </c>
      <c r="D41" s="52">
        <v>2</v>
      </c>
      <c r="E41" s="52">
        <v>3.9237998077338099</v>
      </c>
      <c r="F41" s="52">
        <v>47.739564327427999</v>
      </c>
      <c r="G41" s="52">
        <v>0</v>
      </c>
      <c r="H41" s="52">
        <v>0</v>
      </c>
      <c r="I41" s="52">
        <v>0</v>
      </c>
      <c r="J41" s="52">
        <v>1</v>
      </c>
      <c r="K41" s="52">
        <v>0</v>
      </c>
      <c r="L41" s="52">
        <v>0</v>
      </c>
      <c r="M41" s="52">
        <v>1</v>
      </c>
      <c r="N41" s="52">
        <v>0</v>
      </c>
      <c r="O41" s="52">
        <v>0</v>
      </c>
      <c r="P41" s="52">
        <v>0</v>
      </c>
      <c r="Q41" s="52">
        <v>2</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1</v>
      </c>
      <c r="AQ41" s="52">
        <v>0</v>
      </c>
      <c r="AR41" s="52">
        <v>0</v>
      </c>
      <c r="AS41" s="52">
        <v>0</v>
      </c>
      <c r="AT41" s="52">
        <v>0</v>
      </c>
      <c r="AU41" s="52">
        <v>0</v>
      </c>
      <c r="AV41" s="52">
        <v>0</v>
      </c>
      <c r="AW41" s="52">
        <v>0</v>
      </c>
      <c r="AX41" s="52">
        <v>0</v>
      </c>
      <c r="AY41" s="52">
        <v>0</v>
      </c>
      <c r="AZ41" s="52">
        <v>1</v>
      </c>
      <c r="BA41" s="52">
        <v>0</v>
      </c>
      <c r="BB41" s="52">
        <v>0</v>
      </c>
      <c r="BC41" s="52">
        <v>0</v>
      </c>
      <c r="BD41" s="52">
        <v>1</v>
      </c>
      <c r="BE41" s="52">
        <v>0</v>
      </c>
      <c r="BF41" s="52">
        <v>0</v>
      </c>
      <c r="BG41" s="52">
        <v>0</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272159</v>
      </c>
      <c r="B42" s="52" t="s">
        <v>184</v>
      </c>
      <c r="C42" s="52" t="s">
        <v>468</v>
      </c>
      <c r="D42" s="52">
        <v>3</v>
      </c>
      <c r="E42" s="52">
        <v>2.7337093702444801</v>
      </c>
      <c r="F42" s="52">
        <v>33.260130671307898</v>
      </c>
      <c r="G42" s="52">
        <v>0</v>
      </c>
      <c r="H42" s="52">
        <v>0</v>
      </c>
      <c r="I42" s="52">
        <v>0</v>
      </c>
      <c r="J42" s="52">
        <v>0</v>
      </c>
      <c r="K42" s="52">
        <v>2</v>
      </c>
      <c r="L42" s="52">
        <v>0</v>
      </c>
      <c r="M42" s="52">
        <v>1</v>
      </c>
      <c r="N42" s="52">
        <v>0</v>
      </c>
      <c r="O42" s="52">
        <v>0</v>
      </c>
      <c r="P42" s="52">
        <v>0</v>
      </c>
      <c r="Q42" s="52">
        <v>3</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1</v>
      </c>
      <c r="AR42" s="52">
        <v>1</v>
      </c>
      <c r="AS42" s="52">
        <v>0</v>
      </c>
      <c r="AT42" s="52">
        <v>0</v>
      </c>
      <c r="AU42" s="52">
        <v>0</v>
      </c>
      <c r="AV42" s="52">
        <v>0</v>
      </c>
      <c r="AW42" s="52">
        <v>0</v>
      </c>
      <c r="AX42" s="52">
        <v>0</v>
      </c>
      <c r="AY42" s="52">
        <v>0</v>
      </c>
      <c r="AZ42" s="52">
        <v>0</v>
      </c>
      <c r="BA42" s="52">
        <v>0</v>
      </c>
      <c r="BB42" s="52">
        <v>1</v>
      </c>
      <c r="BC42" s="52">
        <v>0</v>
      </c>
      <c r="BD42" s="52">
        <v>0</v>
      </c>
      <c r="BE42" s="52">
        <v>1</v>
      </c>
      <c r="BF42" s="52">
        <v>1</v>
      </c>
      <c r="BG42" s="52">
        <v>0</v>
      </c>
      <c r="BH42" s="52">
        <v>1</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272167</v>
      </c>
      <c r="B43" s="52" t="s">
        <v>185</v>
      </c>
      <c r="C43" s="52" t="s">
        <v>468</v>
      </c>
      <c r="D43" s="52">
        <v>1</v>
      </c>
      <c r="E43" s="52">
        <v>2.1114419036760199</v>
      </c>
      <c r="F43" s="52">
        <v>25.6892098280582</v>
      </c>
      <c r="G43" s="52">
        <v>0</v>
      </c>
      <c r="H43" s="52">
        <v>0</v>
      </c>
      <c r="I43" s="52">
        <v>0</v>
      </c>
      <c r="J43" s="52">
        <v>0</v>
      </c>
      <c r="K43" s="52">
        <v>0</v>
      </c>
      <c r="L43" s="52">
        <v>0</v>
      </c>
      <c r="M43" s="52">
        <v>0</v>
      </c>
      <c r="N43" s="52">
        <v>1</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1</v>
      </c>
      <c r="AQ43" s="52">
        <v>0</v>
      </c>
      <c r="AR43" s="52">
        <v>0</v>
      </c>
      <c r="AS43" s="52">
        <v>0</v>
      </c>
      <c r="AT43" s="52">
        <v>0</v>
      </c>
      <c r="AU43" s="52">
        <v>0</v>
      </c>
      <c r="AV43" s="52">
        <v>0</v>
      </c>
      <c r="AW43" s="52">
        <v>0</v>
      </c>
      <c r="AX43" s="52">
        <v>0</v>
      </c>
      <c r="AY43" s="52">
        <v>0</v>
      </c>
      <c r="AZ43" s="52">
        <v>0</v>
      </c>
      <c r="BA43" s="52">
        <v>0</v>
      </c>
      <c r="BB43" s="52">
        <v>0</v>
      </c>
      <c r="BC43" s="52">
        <v>1</v>
      </c>
      <c r="BD43" s="52">
        <v>0</v>
      </c>
      <c r="BE43" s="52">
        <v>0</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272175</v>
      </c>
      <c r="B44" s="52" t="s">
        <v>186</v>
      </c>
      <c r="C44" s="52" t="s">
        <v>468</v>
      </c>
      <c r="D44" s="52">
        <v>1</v>
      </c>
      <c r="E44" s="52">
        <v>1.77853662006901</v>
      </c>
      <c r="F44" s="52">
        <v>21.638862210839601</v>
      </c>
      <c r="G44" s="52">
        <v>0</v>
      </c>
      <c r="H44" s="52">
        <v>0</v>
      </c>
      <c r="I44" s="52">
        <v>1</v>
      </c>
      <c r="J44" s="52">
        <v>0</v>
      </c>
      <c r="K44" s="52">
        <v>0</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1</v>
      </c>
      <c r="AQ44" s="52">
        <v>0</v>
      </c>
      <c r="AR44" s="52">
        <v>0</v>
      </c>
      <c r="AS44" s="52">
        <v>0</v>
      </c>
      <c r="AT44" s="52">
        <v>0</v>
      </c>
      <c r="AU44" s="52">
        <v>0</v>
      </c>
      <c r="AV44" s="52">
        <v>0</v>
      </c>
      <c r="AW44" s="52">
        <v>0</v>
      </c>
      <c r="AX44" s="52">
        <v>0</v>
      </c>
      <c r="AY44" s="52">
        <v>0</v>
      </c>
      <c r="AZ44" s="52">
        <v>0</v>
      </c>
      <c r="BA44" s="52">
        <v>0</v>
      </c>
      <c r="BB44" s="52">
        <v>0</v>
      </c>
      <c r="BC44" s="52">
        <v>0</v>
      </c>
      <c r="BD44" s="52">
        <v>0</v>
      </c>
      <c r="BE44" s="52">
        <v>0</v>
      </c>
      <c r="BF44" s="52">
        <v>1</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272183</v>
      </c>
      <c r="B45" s="52" t="s">
        <v>187</v>
      </c>
      <c r="C45" s="52" t="s">
        <v>468</v>
      </c>
      <c r="D45" s="52">
        <v>2</v>
      </c>
      <c r="E45" s="52">
        <v>3.5017683930384802</v>
      </c>
      <c r="F45" s="52">
        <v>42.604848781968201</v>
      </c>
      <c r="G45" s="52">
        <v>0</v>
      </c>
      <c r="H45" s="52">
        <v>1</v>
      </c>
      <c r="I45" s="52">
        <v>0</v>
      </c>
      <c r="J45" s="52">
        <v>0</v>
      </c>
      <c r="K45" s="52">
        <v>0</v>
      </c>
      <c r="L45" s="52">
        <v>0</v>
      </c>
      <c r="M45" s="52">
        <v>1</v>
      </c>
      <c r="N45" s="52">
        <v>0</v>
      </c>
      <c r="O45" s="52">
        <v>0</v>
      </c>
      <c r="P45" s="52">
        <v>2</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1</v>
      </c>
      <c r="AR45" s="52">
        <v>0</v>
      </c>
      <c r="AS45" s="52">
        <v>0</v>
      </c>
      <c r="AT45" s="52">
        <v>0</v>
      </c>
      <c r="AU45" s="52">
        <v>0</v>
      </c>
      <c r="AV45" s="52">
        <v>0</v>
      </c>
      <c r="AW45" s="52">
        <v>0</v>
      </c>
      <c r="AX45" s="52">
        <v>1</v>
      </c>
      <c r="AY45" s="52">
        <v>0</v>
      </c>
      <c r="AZ45" s="52">
        <v>0</v>
      </c>
      <c r="BA45" s="52">
        <v>0</v>
      </c>
      <c r="BB45" s="52">
        <v>0</v>
      </c>
      <c r="BC45" s="52">
        <v>0</v>
      </c>
      <c r="BD45" s="52">
        <v>0</v>
      </c>
      <c r="BE45" s="52">
        <v>0</v>
      </c>
      <c r="BF45" s="52">
        <v>0</v>
      </c>
      <c r="BG45" s="52">
        <v>0</v>
      </c>
      <c r="BH45" s="52">
        <v>2</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272205</v>
      </c>
      <c r="B46" s="52" t="s">
        <v>188</v>
      </c>
      <c r="C46" s="52" t="s">
        <v>468</v>
      </c>
      <c r="D46" s="52">
        <v>1</v>
      </c>
      <c r="E46" s="52">
        <v>1.5015015015015001</v>
      </c>
      <c r="F46" s="52">
        <v>18.268268268268301</v>
      </c>
      <c r="G46" s="52">
        <v>0</v>
      </c>
      <c r="H46" s="52">
        <v>0</v>
      </c>
      <c r="I46" s="52">
        <v>0</v>
      </c>
      <c r="J46" s="52">
        <v>1</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1</v>
      </c>
      <c r="AR46" s="52">
        <v>0</v>
      </c>
      <c r="AS46" s="52">
        <v>0</v>
      </c>
      <c r="AT46" s="52">
        <v>0</v>
      </c>
      <c r="AU46" s="52">
        <v>0</v>
      </c>
      <c r="AV46" s="52">
        <v>0</v>
      </c>
      <c r="AW46" s="52">
        <v>0</v>
      </c>
      <c r="AX46" s="52">
        <v>0</v>
      </c>
      <c r="AY46" s="52">
        <v>0</v>
      </c>
      <c r="AZ46" s="52">
        <v>0</v>
      </c>
      <c r="BA46" s="52">
        <v>0</v>
      </c>
      <c r="BB46" s="52">
        <v>0</v>
      </c>
      <c r="BC46" s="52">
        <v>0</v>
      </c>
      <c r="BD46" s="52">
        <v>0</v>
      </c>
      <c r="BE46" s="52">
        <v>0</v>
      </c>
      <c r="BF46" s="52">
        <v>0</v>
      </c>
      <c r="BG46" s="52">
        <v>1</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272230</v>
      </c>
      <c r="B47" s="52" t="s">
        <v>171</v>
      </c>
      <c r="C47" s="52" t="s">
        <v>468</v>
      </c>
      <c r="D47" s="52">
        <v>1</v>
      </c>
      <c r="E47" s="52">
        <v>1.72312782162181</v>
      </c>
      <c r="F47" s="52">
        <v>20.964721829731999</v>
      </c>
      <c r="G47" s="52">
        <v>0</v>
      </c>
      <c r="H47" s="52">
        <v>0</v>
      </c>
      <c r="I47" s="52">
        <v>0</v>
      </c>
      <c r="J47" s="52">
        <v>0</v>
      </c>
      <c r="K47" s="52">
        <v>0</v>
      </c>
      <c r="L47" s="52">
        <v>1</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1</v>
      </c>
      <c r="AV47" s="52">
        <v>0</v>
      </c>
      <c r="AW47" s="52">
        <v>0</v>
      </c>
      <c r="AX47" s="52">
        <v>0</v>
      </c>
      <c r="AY47" s="52">
        <v>0</v>
      </c>
      <c r="AZ47" s="52">
        <v>0</v>
      </c>
      <c r="BA47" s="52">
        <v>0</v>
      </c>
      <c r="BB47" s="52">
        <v>0</v>
      </c>
      <c r="BC47" s="52">
        <v>0</v>
      </c>
      <c r="BD47" s="52">
        <v>0</v>
      </c>
      <c r="BE47" s="52">
        <v>0</v>
      </c>
      <c r="BF47" s="52">
        <v>0</v>
      </c>
      <c r="BG47" s="52">
        <v>0</v>
      </c>
      <c r="BH47" s="52">
        <v>0</v>
      </c>
      <c r="BI47" s="52">
        <v>1</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272256</v>
      </c>
      <c r="B48" s="52" t="s">
        <v>191</v>
      </c>
      <c r="C48" s="52" t="s">
        <v>468</v>
      </c>
      <c r="D48" s="52">
        <v>1</v>
      </c>
      <c r="E48" s="52">
        <v>3.6852773171181101</v>
      </c>
      <c r="F48" s="52">
        <v>44.837540691603699</v>
      </c>
      <c r="G48" s="52">
        <v>0</v>
      </c>
      <c r="H48" s="52">
        <v>0</v>
      </c>
      <c r="I48" s="52">
        <v>0</v>
      </c>
      <c r="J48" s="52">
        <v>0</v>
      </c>
      <c r="K48" s="52">
        <v>1</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0</v>
      </c>
      <c r="AZ48" s="52">
        <v>0</v>
      </c>
      <c r="BA48" s="52">
        <v>0</v>
      </c>
      <c r="BB48" s="52">
        <v>1</v>
      </c>
      <c r="BC48" s="52">
        <v>0</v>
      </c>
      <c r="BD48" s="52">
        <v>0</v>
      </c>
      <c r="BE48" s="52">
        <v>1</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272264</v>
      </c>
      <c r="B49" s="52" t="s">
        <v>192</v>
      </c>
      <c r="C49" s="52" t="s">
        <v>468</v>
      </c>
      <c r="D49" s="52">
        <v>3</v>
      </c>
      <c r="E49" s="52">
        <v>9.9528896556300204</v>
      </c>
      <c r="F49" s="52">
        <v>121.09349081016499</v>
      </c>
      <c r="G49" s="52">
        <v>0</v>
      </c>
      <c r="H49" s="52">
        <v>0</v>
      </c>
      <c r="I49" s="52">
        <v>0</v>
      </c>
      <c r="J49" s="52">
        <v>0</v>
      </c>
      <c r="K49" s="52">
        <v>0</v>
      </c>
      <c r="L49" s="52">
        <v>1</v>
      </c>
      <c r="M49" s="52">
        <v>2</v>
      </c>
      <c r="N49" s="52">
        <v>0</v>
      </c>
      <c r="O49" s="52">
        <v>0</v>
      </c>
      <c r="P49" s="52">
        <v>2</v>
      </c>
      <c r="Q49" s="52">
        <v>1</v>
      </c>
      <c r="R49" s="52">
        <v>0</v>
      </c>
      <c r="S49" s="52">
        <v>1</v>
      </c>
      <c r="T49" s="52">
        <v>2</v>
      </c>
      <c r="U49" s="52">
        <v>0</v>
      </c>
      <c r="V49" s="52">
        <v>2</v>
      </c>
      <c r="W49" s="52">
        <v>0</v>
      </c>
      <c r="X49" s="52">
        <v>0</v>
      </c>
      <c r="Y49" s="52">
        <v>2</v>
      </c>
      <c r="Z49" s="52">
        <v>0</v>
      </c>
      <c r="AA49" s="52">
        <v>0</v>
      </c>
      <c r="AB49" s="52">
        <v>3</v>
      </c>
      <c r="AC49" s="52">
        <v>0</v>
      </c>
      <c r="AD49" s="52">
        <v>0</v>
      </c>
      <c r="AE49" s="52">
        <v>0</v>
      </c>
      <c r="AF49" s="52">
        <v>0</v>
      </c>
      <c r="AG49" s="52">
        <v>0</v>
      </c>
      <c r="AH49" s="52">
        <v>0</v>
      </c>
      <c r="AI49" s="52">
        <v>1</v>
      </c>
      <c r="AJ49" s="52">
        <v>0</v>
      </c>
      <c r="AK49" s="52">
        <v>0</v>
      </c>
      <c r="AL49" s="52">
        <v>1</v>
      </c>
      <c r="AM49" s="52">
        <v>0</v>
      </c>
      <c r="AN49" s="52">
        <v>1</v>
      </c>
      <c r="AO49" s="52">
        <v>0</v>
      </c>
      <c r="AP49" s="52">
        <v>1</v>
      </c>
      <c r="AQ49" s="52">
        <v>0</v>
      </c>
      <c r="AR49" s="52">
        <v>0</v>
      </c>
      <c r="AS49" s="52">
        <v>0</v>
      </c>
      <c r="AT49" s="52">
        <v>0</v>
      </c>
      <c r="AU49" s="52">
        <v>1</v>
      </c>
      <c r="AV49" s="52">
        <v>0</v>
      </c>
      <c r="AW49" s="52">
        <v>0</v>
      </c>
      <c r="AX49" s="52">
        <v>0</v>
      </c>
      <c r="AY49" s="52">
        <v>0</v>
      </c>
      <c r="AZ49" s="52">
        <v>0</v>
      </c>
      <c r="BA49" s="52">
        <v>0</v>
      </c>
      <c r="BB49" s="52">
        <v>1</v>
      </c>
      <c r="BC49" s="52">
        <v>2</v>
      </c>
      <c r="BD49" s="52">
        <v>0</v>
      </c>
      <c r="BE49" s="52">
        <v>0</v>
      </c>
      <c r="BF49" s="52">
        <v>0</v>
      </c>
      <c r="BG49" s="52">
        <v>0</v>
      </c>
      <c r="BH49" s="52">
        <v>1</v>
      </c>
      <c r="BI49" s="52">
        <v>0</v>
      </c>
      <c r="BJ49" s="52">
        <v>0</v>
      </c>
      <c r="BK49" s="52">
        <v>0</v>
      </c>
      <c r="BL49" s="52">
        <v>5</v>
      </c>
      <c r="BM49" s="52">
        <v>0</v>
      </c>
      <c r="BN49" s="52">
        <v>0</v>
      </c>
      <c r="BO49" s="52">
        <v>0</v>
      </c>
      <c r="BP49" s="52">
        <v>0</v>
      </c>
      <c r="BQ49" s="52">
        <v>0</v>
      </c>
      <c r="BR49" s="52">
        <v>0</v>
      </c>
      <c r="BS49" s="52">
        <v>1</v>
      </c>
      <c r="BT49" s="52">
        <v>2</v>
      </c>
      <c r="BU49" s="52">
        <v>0</v>
      </c>
      <c r="BV49" s="52">
        <v>0</v>
      </c>
    </row>
    <row r="50" spans="1:74" x14ac:dyDescent="0.2">
      <c r="A50">
        <v>272272</v>
      </c>
      <c r="B50" t="s">
        <v>193</v>
      </c>
      <c r="C50" t="s">
        <v>468</v>
      </c>
      <c r="D50">
        <v>3</v>
      </c>
      <c r="E50">
        <v>1.28530298875788</v>
      </c>
      <c r="F50">
        <v>15.6378530298876</v>
      </c>
      <c r="G50">
        <v>0</v>
      </c>
      <c r="H50">
        <v>0</v>
      </c>
      <c r="I50">
        <v>0</v>
      </c>
      <c r="J50">
        <v>0</v>
      </c>
      <c r="K50">
        <v>2</v>
      </c>
      <c r="L50">
        <v>0</v>
      </c>
      <c r="M50">
        <v>1</v>
      </c>
      <c r="N50">
        <v>0</v>
      </c>
      <c r="O50">
        <v>0</v>
      </c>
      <c r="P50">
        <v>0</v>
      </c>
      <c r="Q50">
        <v>3</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v>0</v>
      </c>
      <c r="AQ50">
        <v>0</v>
      </c>
      <c r="AR50">
        <v>1</v>
      </c>
      <c r="AS50">
        <v>0</v>
      </c>
      <c r="AT50">
        <v>0</v>
      </c>
      <c r="AU50">
        <v>0</v>
      </c>
      <c r="AV50">
        <v>0</v>
      </c>
      <c r="AW50">
        <v>0</v>
      </c>
      <c r="AX50">
        <v>0</v>
      </c>
      <c r="AY50">
        <v>0</v>
      </c>
      <c r="AZ50">
        <v>0</v>
      </c>
      <c r="BA50">
        <v>0</v>
      </c>
      <c r="BB50">
        <v>2</v>
      </c>
      <c r="BC50">
        <v>1</v>
      </c>
      <c r="BD50">
        <v>0</v>
      </c>
      <c r="BE50">
        <v>1</v>
      </c>
      <c r="BF50">
        <v>1</v>
      </c>
      <c r="BG50">
        <v>0</v>
      </c>
      <c r="BH50">
        <v>0</v>
      </c>
      <c r="BI50">
        <v>0</v>
      </c>
      <c r="BJ50">
        <v>0</v>
      </c>
      <c r="BK50" t="s">
        <v>170</v>
      </c>
      <c r="BL50" t="s">
        <v>170</v>
      </c>
      <c r="BM50" t="s">
        <v>170</v>
      </c>
      <c r="BN50" t="s">
        <v>170</v>
      </c>
      <c r="BO50" t="s">
        <v>170</v>
      </c>
      <c r="BP50" t="s">
        <v>170</v>
      </c>
      <c r="BQ50" t="s">
        <v>170</v>
      </c>
      <c r="BR50" t="s">
        <v>170</v>
      </c>
      <c r="BS50" t="s">
        <v>170</v>
      </c>
      <c r="BT50" t="s">
        <v>170</v>
      </c>
      <c r="BU50" t="s">
        <v>170</v>
      </c>
      <c r="BV50">
        <v>0</v>
      </c>
    </row>
    <row r="51" spans="1:74" x14ac:dyDescent="0.2">
      <c r="A51">
        <v>272281</v>
      </c>
      <c r="B51" t="s">
        <v>194</v>
      </c>
      <c r="C51" t="s">
        <v>468</v>
      </c>
      <c r="D51">
        <v>1</v>
      </c>
      <c r="E51">
        <v>3.4721016631367001</v>
      </c>
      <c r="F51">
        <v>42.243903568163098</v>
      </c>
      <c r="G51">
        <v>0</v>
      </c>
      <c r="H51">
        <v>0</v>
      </c>
      <c r="I51">
        <v>0</v>
      </c>
      <c r="J51">
        <v>0</v>
      </c>
      <c r="K51">
        <v>0</v>
      </c>
      <c r="L51">
        <v>0</v>
      </c>
      <c r="M51">
        <v>0</v>
      </c>
      <c r="N51">
        <v>1</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v>1</v>
      </c>
      <c r="AQ51">
        <v>0</v>
      </c>
      <c r="AR51">
        <v>0</v>
      </c>
      <c r="AS51">
        <v>0</v>
      </c>
      <c r="AT51">
        <v>0</v>
      </c>
      <c r="AU51">
        <v>0</v>
      </c>
      <c r="AV51">
        <v>0</v>
      </c>
      <c r="AW51">
        <v>0</v>
      </c>
      <c r="AX51">
        <v>0</v>
      </c>
      <c r="AY51">
        <v>0</v>
      </c>
      <c r="AZ51">
        <v>0</v>
      </c>
      <c r="BA51">
        <v>0</v>
      </c>
      <c r="BB51">
        <v>0</v>
      </c>
      <c r="BC51">
        <v>0</v>
      </c>
      <c r="BD51">
        <v>1</v>
      </c>
      <c r="BE51">
        <v>0</v>
      </c>
      <c r="BF51">
        <v>0</v>
      </c>
      <c r="BG51">
        <v>0</v>
      </c>
      <c r="BH51">
        <v>0</v>
      </c>
      <c r="BI51">
        <v>0</v>
      </c>
      <c r="BJ51">
        <v>0</v>
      </c>
      <c r="BK51" t="s">
        <v>170</v>
      </c>
      <c r="BL51" t="s">
        <v>170</v>
      </c>
      <c r="BM51" t="s">
        <v>170</v>
      </c>
      <c r="BN51" t="s">
        <v>170</v>
      </c>
      <c r="BO51" t="s">
        <v>170</v>
      </c>
      <c r="BP51" t="s">
        <v>170</v>
      </c>
      <c r="BQ51" t="s">
        <v>170</v>
      </c>
      <c r="BR51" t="s">
        <v>170</v>
      </c>
      <c r="BS51" t="s">
        <v>170</v>
      </c>
      <c r="BT51" t="s">
        <v>170</v>
      </c>
      <c r="BU51" t="s">
        <v>170</v>
      </c>
      <c r="BV51">
        <v>0</v>
      </c>
    </row>
    <row r="52" spans="1:74" x14ac:dyDescent="0.2">
      <c r="A52">
        <v>273015</v>
      </c>
      <c r="B52" t="s">
        <v>646</v>
      </c>
      <c r="C52" t="s">
        <v>468</v>
      </c>
      <c r="D52">
        <v>1</v>
      </c>
      <c r="E52">
        <v>6.6831517743767996</v>
      </c>
      <c r="F52">
        <v>81.3116799215844</v>
      </c>
      <c r="G52">
        <v>0</v>
      </c>
      <c r="H52">
        <v>0</v>
      </c>
      <c r="I52">
        <v>0</v>
      </c>
      <c r="J52">
        <v>1</v>
      </c>
      <c r="K52">
        <v>0</v>
      </c>
      <c r="L52">
        <v>0</v>
      </c>
      <c r="M52">
        <v>0</v>
      </c>
      <c r="N52">
        <v>0</v>
      </c>
      <c r="O52">
        <v>0</v>
      </c>
      <c r="P52">
        <v>0</v>
      </c>
      <c r="Q52">
        <v>1</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v>0</v>
      </c>
      <c r="AQ52">
        <v>0</v>
      </c>
      <c r="AR52">
        <v>0</v>
      </c>
      <c r="AS52">
        <v>0</v>
      </c>
      <c r="AT52">
        <v>1</v>
      </c>
      <c r="AU52">
        <v>0</v>
      </c>
      <c r="AV52">
        <v>0</v>
      </c>
      <c r="AW52">
        <v>0</v>
      </c>
      <c r="AX52">
        <v>0</v>
      </c>
      <c r="AY52">
        <v>0</v>
      </c>
      <c r="AZ52">
        <v>0</v>
      </c>
      <c r="BA52">
        <v>0</v>
      </c>
      <c r="BB52">
        <v>0</v>
      </c>
      <c r="BC52">
        <v>0</v>
      </c>
      <c r="BD52">
        <v>0</v>
      </c>
      <c r="BE52">
        <v>1</v>
      </c>
      <c r="BF52">
        <v>0</v>
      </c>
      <c r="BG52">
        <v>0</v>
      </c>
      <c r="BH52">
        <v>0</v>
      </c>
      <c r="BI52">
        <v>0</v>
      </c>
      <c r="BJ52">
        <v>0</v>
      </c>
      <c r="BK52" t="s">
        <v>170</v>
      </c>
      <c r="BL52" t="s">
        <v>170</v>
      </c>
      <c r="BM52" t="s">
        <v>170</v>
      </c>
      <c r="BN52" t="s">
        <v>170</v>
      </c>
      <c r="BO52" t="s">
        <v>170</v>
      </c>
      <c r="BP52" t="s">
        <v>170</v>
      </c>
      <c r="BQ52" t="s">
        <v>170</v>
      </c>
      <c r="BR52" t="s">
        <v>170</v>
      </c>
      <c r="BS52" t="s">
        <v>170</v>
      </c>
      <c r="BT52" t="s">
        <v>170</v>
      </c>
      <c r="BU52" t="s">
        <v>170</v>
      </c>
      <c r="BV52">
        <v>0</v>
      </c>
    </row>
    <row r="53" spans="1:74" x14ac:dyDescent="0.2">
      <c r="A53">
        <v>273821</v>
      </c>
      <c r="B53" t="s">
        <v>650</v>
      </c>
      <c r="C53" t="s">
        <v>468</v>
      </c>
      <c r="D53">
        <v>1</v>
      </c>
      <c r="E53">
        <v>13.6574706364381</v>
      </c>
      <c r="F53">
        <v>166.165892743331</v>
      </c>
      <c r="G53">
        <v>0</v>
      </c>
      <c r="H53">
        <v>0</v>
      </c>
      <c r="I53">
        <v>0</v>
      </c>
      <c r="J53">
        <v>1</v>
      </c>
      <c r="K53">
        <v>0</v>
      </c>
      <c r="L53">
        <v>0</v>
      </c>
      <c r="M53">
        <v>0</v>
      </c>
      <c r="N53">
        <v>0</v>
      </c>
      <c r="O53">
        <v>0</v>
      </c>
      <c r="P53">
        <v>1</v>
      </c>
      <c r="Q53">
        <v>0</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v>0</v>
      </c>
      <c r="AQ53">
        <v>0</v>
      </c>
      <c r="AR53">
        <v>0</v>
      </c>
      <c r="AS53">
        <v>0</v>
      </c>
      <c r="AT53">
        <v>0</v>
      </c>
      <c r="AU53">
        <v>0</v>
      </c>
      <c r="AV53">
        <v>0</v>
      </c>
      <c r="AW53">
        <v>0</v>
      </c>
      <c r="AX53">
        <v>0</v>
      </c>
      <c r="AY53">
        <v>1</v>
      </c>
      <c r="AZ53">
        <v>0</v>
      </c>
      <c r="BA53">
        <v>0</v>
      </c>
      <c r="BB53">
        <v>0</v>
      </c>
      <c r="BC53">
        <v>0</v>
      </c>
      <c r="BD53">
        <v>0</v>
      </c>
      <c r="BE53">
        <v>1</v>
      </c>
      <c r="BF53">
        <v>0</v>
      </c>
      <c r="BG53">
        <v>0</v>
      </c>
      <c r="BH53">
        <v>0</v>
      </c>
      <c r="BI53">
        <v>0</v>
      </c>
      <c r="BJ53">
        <v>0</v>
      </c>
      <c r="BK53" t="s">
        <v>170</v>
      </c>
      <c r="BL53" t="s">
        <v>170</v>
      </c>
      <c r="BM53" t="s">
        <v>170</v>
      </c>
      <c r="BN53" t="s">
        <v>170</v>
      </c>
      <c r="BO53" t="s">
        <v>170</v>
      </c>
      <c r="BP53" t="s">
        <v>170</v>
      </c>
      <c r="BQ53" t="s">
        <v>170</v>
      </c>
      <c r="BR53" t="s">
        <v>170</v>
      </c>
      <c r="BS53" t="s">
        <v>170</v>
      </c>
      <c r="BT53" t="s">
        <v>170</v>
      </c>
      <c r="BU53" t="s">
        <v>170</v>
      </c>
      <c r="BV53">
        <v>0</v>
      </c>
    </row>
    <row r="85" spans="1:75" x14ac:dyDescent="0.2">
      <c r="B85" s="52">
        <v>271004</v>
      </c>
      <c r="C85" t="s">
        <v>397</v>
      </c>
      <c r="D85">
        <f>IFERROR(VLOOKUP($B85,$A$8:$BW$70,D$88,FALSE),0)</f>
        <v>32</v>
      </c>
      <c r="E85">
        <f t="shared" ref="E85:BP85" si="0">IFERROR(VLOOKUP($B85,$A$8:$BW$70,E88,FALSE),0)</f>
        <v>2.4108348947256202</v>
      </c>
      <c r="F85">
        <f t="shared" si="0"/>
        <v>29.3318245524951</v>
      </c>
      <c r="G85">
        <f t="shared" si="0"/>
        <v>0</v>
      </c>
      <c r="H85">
        <f t="shared" si="0"/>
        <v>5</v>
      </c>
      <c r="I85">
        <f t="shared" si="0"/>
        <v>4</v>
      </c>
      <c r="J85">
        <f t="shared" si="0"/>
        <v>4</v>
      </c>
      <c r="K85">
        <f t="shared" si="0"/>
        <v>7</v>
      </c>
      <c r="L85">
        <f t="shared" si="0"/>
        <v>3</v>
      </c>
      <c r="M85">
        <f t="shared" si="0"/>
        <v>4</v>
      </c>
      <c r="N85">
        <f t="shared" si="0"/>
        <v>5</v>
      </c>
      <c r="O85">
        <f t="shared" si="0"/>
        <v>0</v>
      </c>
      <c r="P85">
        <f t="shared" si="0"/>
        <v>10</v>
      </c>
      <c r="Q85">
        <f t="shared" si="0"/>
        <v>22</v>
      </c>
      <c r="R85">
        <f t="shared" si="0"/>
        <v>0</v>
      </c>
      <c r="S85">
        <f t="shared" si="0"/>
        <v>10</v>
      </c>
      <c r="T85">
        <f t="shared" si="0"/>
        <v>20</v>
      </c>
      <c r="U85">
        <f t="shared" si="0"/>
        <v>0</v>
      </c>
      <c r="V85">
        <f t="shared" si="0"/>
        <v>20</v>
      </c>
      <c r="W85">
        <f t="shared" si="0"/>
        <v>1</v>
      </c>
      <c r="X85">
        <f t="shared" si="0"/>
        <v>3</v>
      </c>
      <c r="Y85">
        <f t="shared" si="0"/>
        <v>12</v>
      </c>
      <c r="Z85">
        <f t="shared" si="0"/>
        <v>4</v>
      </c>
      <c r="AA85">
        <f t="shared" si="0"/>
        <v>2</v>
      </c>
      <c r="AB85">
        <f t="shared" si="0"/>
        <v>24</v>
      </c>
      <c r="AC85">
        <f t="shared" si="0"/>
        <v>2</v>
      </c>
      <c r="AD85">
        <f t="shared" si="0"/>
        <v>0</v>
      </c>
      <c r="AE85">
        <f t="shared" si="0"/>
        <v>1</v>
      </c>
      <c r="AF85">
        <f t="shared" si="0"/>
        <v>0</v>
      </c>
      <c r="AG85">
        <f t="shared" si="0"/>
        <v>5</v>
      </c>
      <c r="AH85">
        <f t="shared" si="0"/>
        <v>0</v>
      </c>
      <c r="AI85">
        <f t="shared" si="0"/>
        <v>21</v>
      </c>
      <c r="AJ85">
        <f t="shared" si="0"/>
        <v>0</v>
      </c>
      <c r="AK85">
        <f t="shared" si="0"/>
        <v>2</v>
      </c>
      <c r="AL85">
        <f t="shared" si="0"/>
        <v>5</v>
      </c>
      <c r="AM85">
        <f t="shared" si="0"/>
        <v>1</v>
      </c>
      <c r="AN85">
        <f t="shared" si="0"/>
        <v>3</v>
      </c>
      <c r="AO85">
        <f t="shared" si="0"/>
        <v>0</v>
      </c>
      <c r="AP85">
        <f t="shared" si="0"/>
        <v>1</v>
      </c>
      <c r="AQ85">
        <f t="shared" si="0"/>
        <v>0</v>
      </c>
      <c r="AR85">
        <f t="shared" si="0"/>
        <v>5</v>
      </c>
      <c r="AS85">
        <f t="shared" si="0"/>
        <v>2</v>
      </c>
      <c r="AT85">
        <f t="shared" si="0"/>
        <v>1</v>
      </c>
      <c r="AU85">
        <f t="shared" si="0"/>
        <v>0</v>
      </c>
      <c r="AV85">
        <f t="shared" si="0"/>
        <v>1</v>
      </c>
      <c r="AW85">
        <f t="shared" si="0"/>
        <v>2</v>
      </c>
      <c r="AX85">
        <f t="shared" si="0"/>
        <v>2</v>
      </c>
      <c r="AY85">
        <f t="shared" si="0"/>
        <v>2</v>
      </c>
      <c r="AZ85">
        <f t="shared" si="0"/>
        <v>1</v>
      </c>
      <c r="BA85">
        <f t="shared" si="0"/>
        <v>2</v>
      </c>
      <c r="BB85">
        <f t="shared" si="0"/>
        <v>13</v>
      </c>
      <c r="BC85">
        <f t="shared" si="0"/>
        <v>3</v>
      </c>
      <c r="BD85">
        <f t="shared" si="0"/>
        <v>6</v>
      </c>
      <c r="BE85">
        <f t="shared" si="0"/>
        <v>5</v>
      </c>
      <c r="BF85">
        <f t="shared" si="0"/>
        <v>3</v>
      </c>
      <c r="BG85">
        <f t="shared" si="0"/>
        <v>3</v>
      </c>
      <c r="BH85">
        <f t="shared" si="0"/>
        <v>5</v>
      </c>
      <c r="BI85">
        <f t="shared" si="0"/>
        <v>6</v>
      </c>
      <c r="BJ85">
        <f t="shared" si="0"/>
        <v>1</v>
      </c>
      <c r="BK85">
        <f t="shared" si="0"/>
        <v>9</v>
      </c>
      <c r="BL85">
        <f t="shared" si="0"/>
        <v>17</v>
      </c>
      <c r="BM85">
        <f t="shared" si="0"/>
        <v>14</v>
      </c>
      <c r="BN85">
        <f t="shared" si="0"/>
        <v>6</v>
      </c>
      <c r="BO85">
        <f t="shared" si="0"/>
        <v>2</v>
      </c>
      <c r="BP85">
        <f t="shared" si="0"/>
        <v>0</v>
      </c>
      <c r="BQ85">
        <f t="shared" ref="BQ85:BW85" si="1">IFERROR(VLOOKUP($B85,$A$8:$BW$70,BQ88,FALSE),0)</f>
        <v>2</v>
      </c>
      <c r="BR85">
        <f t="shared" si="1"/>
        <v>0</v>
      </c>
      <c r="BS85">
        <f t="shared" si="1"/>
        <v>8</v>
      </c>
      <c r="BT85">
        <f t="shared" si="1"/>
        <v>22</v>
      </c>
      <c r="BU85">
        <f t="shared" si="1"/>
        <v>2</v>
      </c>
      <c r="BV85">
        <f t="shared" si="1"/>
        <v>0</v>
      </c>
      <c r="BW85">
        <f t="shared" si="1"/>
        <v>0</v>
      </c>
    </row>
    <row r="86" spans="1:75" x14ac:dyDescent="0.2">
      <c r="B86" s="52">
        <v>271403</v>
      </c>
      <c r="C86" t="s">
        <v>398</v>
      </c>
      <c r="D86">
        <f>IFERROR(VLOOKUP($B86,$A$8:$BW$70,D$88,FALSE),0)</f>
        <v>1</v>
      </c>
      <c r="E86">
        <f t="shared" ref="E86:BP86" si="2">IFERROR(VLOOKUP($B86,$A$8:$BW$70,E$88,FALSE),0)</f>
        <v>0.25420066600574498</v>
      </c>
      <c r="F86">
        <f t="shared" si="2"/>
        <v>3.0927747697365602</v>
      </c>
      <c r="G86">
        <f t="shared" si="2"/>
        <v>0</v>
      </c>
      <c r="H86">
        <f t="shared" si="2"/>
        <v>0</v>
      </c>
      <c r="I86">
        <f t="shared" si="2"/>
        <v>0</v>
      </c>
      <c r="J86">
        <f t="shared" si="2"/>
        <v>0</v>
      </c>
      <c r="K86">
        <f t="shared" si="2"/>
        <v>0</v>
      </c>
      <c r="L86">
        <f t="shared" si="2"/>
        <v>0</v>
      </c>
      <c r="M86">
        <f t="shared" si="2"/>
        <v>0</v>
      </c>
      <c r="N86">
        <f t="shared" si="2"/>
        <v>1</v>
      </c>
      <c r="O86">
        <f t="shared" si="2"/>
        <v>0</v>
      </c>
      <c r="P86">
        <f t="shared" si="2"/>
        <v>1</v>
      </c>
      <c r="Q86">
        <f t="shared" si="2"/>
        <v>0</v>
      </c>
      <c r="R86">
        <f t="shared" si="2"/>
        <v>0</v>
      </c>
      <c r="S86">
        <f t="shared" si="2"/>
        <v>0</v>
      </c>
      <c r="T86">
        <f t="shared" si="2"/>
        <v>1</v>
      </c>
      <c r="U86">
        <f t="shared" si="2"/>
        <v>0</v>
      </c>
      <c r="V86">
        <f t="shared" si="2"/>
        <v>1</v>
      </c>
      <c r="W86">
        <f t="shared" si="2"/>
        <v>0</v>
      </c>
      <c r="X86">
        <f t="shared" si="2"/>
        <v>0</v>
      </c>
      <c r="Y86">
        <f t="shared" si="2"/>
        <v>1</v>
      </c>
      <c r="Z86">
        <f t="shared" si="2"/>
        <v>0</v>
      </c>
      <c r="AA86">
        <f t="shared" si="2"/>
        <v>0</v>
      </c>
      <c r="AB86">
        <f t="shared" si="2"/>
        <v>0</v>
      </c>
      <c r="AC86">
        <f t="shared" si="2"/>
        <v>0</v>
      </c>
      <c r="AD86">
        <f t="shared" si="2"/>
        <v>0</v>
      </c>
      <c r="AE86">
        <f t="shared" si="2"/>
        <v>1</v>
      </c>
      <c r="AF86">
        <f t="shared" si="2"/>
        <v>0</v>
      </c>
      <c r="AG86">
        <f t="shared" si="2"/>
        <v>0</v>
      </c>
      <c r="AH86">
        <f t="shared" si="2"/>
        <v>0</v>
      </c>
      <c r="AI86">
        <f t="shared" si="2"/>
        <v>0</v>
      </c>
      <c r="AJ86">
        <f t="shared" si="2"/>
        <v>0</v>
      </c>
      <c r="AK86">
        <f t="shared" si="2"/>
        <v>0</v>
      </c>
      <c r="AL86">
        <f t="shared" si="2"/>
        <v>0</v>
      </c>
      <c r="AM86">
        <f t="shared" si="2"/>
        <v>0</v>
      </c>
      <c r="AN86">
        <f t="shared" si="2"/>
        <v>1</v>
      </c>
      <c r="AO86">
        <f t="shared" si="2"/>
        <v>0</v>
      </c>
      <c r="AP86">
        <f t="shared" si="2"/>
        <v>0</v>
      </c>
      <c r="AQ86">
        <f t="shared" si="2"/>
        <v>0</v>
      </c>
      <c r="AR86">
        <f t="shared" si="2"/>
        <v>0</v>
      </c>
      <c r="AS86">
        <f t="shared" si="2"/>
        <v>0</v>
      </c>
      <c r="AT86">
        <f t="shared" si="2"/>
        <v>0</v>
      </c>
      <c r="AU86">
        <f t="shared" si="2"/>
        <v>0</v>
      </c>
      <c r="AV86">
        <f t="shared" si="2"/>
        <v>1</v>
      </c>
      <c r="AW86">
        <f t="shared" si="2"/>
        <v>0</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0</v>
      </c>
      <c r="BI86">
        <f t="shared" si="2"/>
        <v>1</v>
      </c>
      <c r="BJ86">
        <f t="shared" si="2"/>
        <v>0</v>
      </c>
      <c r="BK86">
        <f t="shared" si="2"/>
        <v>0</v>
      </c>
      <c r="BL86">
        <f t="shared" si="2"/>
        <v>1</v>
      </c>
      <c r="BM86">
        <f t="shared" si="2"/>
        <v>0</v>
      </c>
      <c r="BN86">
        <f t="shared" si="2"/>
        <v>0</v>
      </c>
      <c r="BO86">
        <f t="shared" si="2"/>
        <v>0</v>
      </c>
      <c r="BP86">
        <f t="shared" si="2"/>
        <v>0</v>
      </c>
      <c r="BQ86">
        <f t="shared" ref="BQ86:BW86" si="3">IFERROR(VLOOKUP($B86,$A$8:$BW$70,BQ$88,FALSE),0)</f>
        <v>0</v>
      </c>
      <c r="BR86">
        <f t="shared" si="3"/>
        <v>0</v>
      </c>
      <c r="BS86">
        <f t="shared" si="3"/>
        <v>0</v>
      </c>
      <c r="BT86">
        <f t="shared" si="3"/>
        <v>1</v>
      </c>
      <c r="BU86">
        <f t="shared" si="3"/>
        <v>0</v>
      </c>
      <c r="BV86">
        <f t="shared" si="3"/>
        <v>0</v>
      </c>
      <c r="BW86">
        <f t="shared" si="3"/>
        <v>0</v>
      </c>
    </row>
    <row r="87" spans="1:75" x14ac:dyDescent="0.2">
      <c r="C87" t="s">
        <v>399</v>
      </c>
      <c r="D87">
        <f>SUM(D8:D83)</f>
        <v>108</v>
      </c>
      <c r="G87">
        <f t="shared" ref="G87:BR87" si="4">SUM(G8:G83)</f>
        <v>0</v>
      </c>
      <c r="H87">
        <f t="shared" si="4"/>
        <v>14</v>
      </c>
      <c r="I87">
        <f t="shared" si="4"/>
        <v>11</v>
      </c>
      <c r="J87">
        <f t="shared" si="4"/>
        <v>16</v>
      </c>
      <c r="K87">
        <f t="shared" si="4"/>
        <v>21</v>
      </c>
      <c r="L87">
        <f t="shared" si="4"/>
        <v>11</v>
      </c>
      <c r="M87">
        <f t="shared" si="4"/>
        <v>19</v>
      </c>
      <c r="N87">
        <f t="shared" si="4"/>
        <v>16</v>
      </c>
      <c r="O87">
        <f t="shared" si="4"/>
        <v>0</v>
      </c>
      <c r="P87">
        <f t="shared" si="4"/>
        <v>43</v>
      </c>
      <c r="Q87">
        <f t="shared" si="4"/>
        <v>65</v>
      </c>
      <c r="R87">
        <f t="shared" si="4"/>
        <v>0</v>
      </c>
      <c r="S87">
        <f t="shared" si="4"/>
        <v>12</v>
      </c>
      <c r="T87">
        <f t="shared" si="4"/>
        <v>27</v>
      </c>
      <c r="U87">
        <f t="shared" si="4"/>
        <v>0</v>
      </c>
      <c r="V87">
        <f t="shared" si="4"/>
        <v>27</v>
      </c>
      <c r="W87">
        <f t="shared" si="4"/>
        <v>1</v>
      </c>
      <c r="X87">
        <f t="shared" si="4"/>
        <v>3</v>
      </c>
      <c r="Y87">
        <f t="shared" si="4"/>
        <v>17</v>
      </c>
      <c r="Z87">
        <f t="shared" si="4"/>
        <v>6</v>
      </c>
      <c r="AA87">
        <f t="shared" si="4"/>
        <v>2</v>
      </c>
      <c r="AB87">
        <f t="shared" si="4"/>
        <v>29</v>
      </c>
      <c r="AC87">
        <f t="shared" si="4"/>
        <v>2</v>
      </c>
      <c r="AD87">
        <f t="shared" si="4"/>
        <v>0</v>
      </c>
      <c r="AE87">
        <f t="shared" si="4"/>
        <v>2</v>
      </c>
      <c r="AF87">
        <f t="shared" si="4"/>
        <v>0</v>
      </c>
      <c r="AG87">
        <f t="shared" si="4"/>
        <v>8</v>
      </c>
      <c r="AH87">
        <f t="shared" si="4"/>
        <v>0</v>
      </c>
      <c r="AI87">
        <f t="shared" si="4"/>
        <v>27</v>
      </c>
      <c r="AJ87">
        <f t="shared" si="4"/>
        <v>0</v>
      </c>
      <c r="AK87">
        <f t="shared" si="4"/>
        <v>2</v>
      </c>
      <c r="AL87">
        <f t="shared" si="4"/>
        <v>6</v>
      </c>
      <c r="AM87">
        <f t="shared" si="4"/>
        <v>1</v>
      </c>
      <c r="AN87">
        <f t="shared" si="4"/>
        <v>5</v>
      </c>
      <c r="AO87">
        <f t="shared" si="4"/>
        <v>0</v>
      </c>
      <c r="AP87">
        <f t="shared" si="4"/>
        <v>8</v>
      </c>
      <c r="AQ87">
        <f t="shared" si="4"/>
        <v>6</v>
      </c>
      <c r="AR87">
        <f t="shared" si="4"/>
        <v>13</v>
      </c>
      <c r="AS87">
        <f t="shared" si="4"/>
        <v>4</v>
      </c>
      <c r="AT87">
        <f t="shared" si="4"/>
        <v>4</v>
      </c>
      <c r="AU87">
        <f t="shared" si="4"/>
        <v>3</v>
      </c>
      <c r="AV87">
        <f t="shared" si="4"/>
        <v>6</v>
      </c>
      <c r="AW87">
        <f t="shared" si="4"/>
        <v>5</v>
      </c>
      <c r="AX87">
        <f t="shared" si="4"/>
        <v>7</v>
      </c>
      <c r="AY87">
        <f t="shared" si="4"/>
        <v>5</v>
      </c>
      <c r="AZ87">
        <f t="shared" si="4"/>
        <v>3</v>
      </c>
      <c r="BA87">
        <f t="shared" si="4"/>
        <v>6</v>
      </c>
      <c r="BB87">
        <f t="shared" si="4"/>
        <v>38</v>
      </c>
      <c r="BC87">
        <f t="shared" si="4"/>
        <v>15</v>
      </c>
      <c r="BD87">
        <f t="shared" si="4"/>
        <v>16</v>
      </c>
      <c r="BE87">
        <f t="shared" si="4"/>
        <v>21</v>
      </c>
      <c r="BF87">
        <f t="shared" si="4"/>
        <v>12</v>
      </c>
      <c r="BG87">
        <f t="shared" si="4"/>
        <v>10</v>
      </c>
      <c r="BH87">
        <f t="shared" si="4"/>
        <v>16</v>
      </c>
      <c r="BI87">
        <f t="shared" si="4"/>
        <v>16</v>
      </c>
      <c r="BJ87">
        <f t="shared" si="4"/>
        <v>2</v>
      </c>
      <c r="BK87">
        <f t="shared" si="4"/>
        <v>11</v>
      </c>
      <c r="BL87">
        <f t="shared" si="4"/>
        <v>27</v>
      </c>
      <c r="BM87">
        <f t="shared" si="4"/>
        <v>16</v>
      </c>
      <c r="BN87">
        <f t="shared" si="4"/>
        <v>6</v>
      </c>
      <c r="BO87">
        <f t="shared" si="4"/>
        <v>2</v>
      </c>
      <c r="BP87">
        <f t="shared" si="4"/>
        <v>0</v>
      </c>
      <c r="BQ87">
        <f t="shared" si="4"/>
        <v>2</v>
      </c>
      <c r="BR87">
        <f t="shared" si="4"/>
        <v>0</v>
      </c>
      <c r="BS87">
        <f t="shared" ref="BS87:BW87" si="5">SUM(BS8:BS83)</f>
        <v>10</v>
      </c>
      <c r="BT87">
        <f t="shared" si="5"/>
        <v>29</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76</v>
      </c>
      <c r="E90">
        <v>1.7977830023875001</v>
      </c>
      <c r="F90">
        <v>21.873026529048001</v>
      </c>
      <c r="G90">
        <v>0</v>
      </c>
      <c r="H90">
        <v>9</v>
      </c>
      <c r="I90">
        <v>7</v>
      </c>
      <c r="J90">
        <v>12</v>
      </c>
      <c r="K90">
        <v>14</v>
      </c>
      <c r="L90">
        <v>8</v>
      </c>
      <c r="M90">
        <v>15</v>
      </c>
      <c r="N90">
        <v>11</v>
      </c>
      <c r="O90">
        <v>0</v>
      </c>
      <c r="P90">
        <v>33</v>
      </c>
      <c r="Q90">
        <v>43</v>
      </c>
      <c r="R90">
        <v>0</v>
      </c>
      <c r="S90">
        <v>27</v>
      </c>
      <c r="T90">
        <v>44</v>
      </c>
      <c r="U90">
        <v>1</v>
      </c>
      <c r="V90">
        <v>43</v>
      </c>
      <c r="W90">
        <v>1</v>
      </c>
      <c r="X90">
        <v>8</v>
      </c>
      <c r="Y90">
        <v>25</v>
      </c>
      <c r="Z90">
        <v>9</v>
      </c>
      <c r="AA90">
        <v>5</v>
      </c>
      <c r="AB90">
        <v>49</v>
      </c>
      <c r="AC90">
        <v>4</v>
      </c>
      <c r="AD90">
        <v>1</v>
      </c>
      <c r="AE90">
        <v>3</v>
      </c>
      <c r="AF90">
        <v>0</v>
      </c>
      <c r="AG90">
        <v>19</v>
      </c>
      <c r="AH90">
        <v>0</v>
      </c>
      <c r="AI90">
        <v>51</v>
      </c>
      <c r="AJ90">
        <v>0</v>
      </c>
      <c r="AK90">
        <v>3</v>
      </c>
      <c r="AL90">
        <v>9</v>
      </c>
      <c r="AM90">
        <v>5</v>
      </c>
      <c r="AN90">
        <v>8</v>
      </c>
      <c r="AO90">
        <v>0</v>
      </c>
      <c r="AP90">
        <v>7</v>
      </c>
      <c r="AQ90">
        <v>6</v>
      </c>
      <c r="AR90">
        <v>8</v>
      </c>
      <c r="AS90">
        <v>2</v>
      </c>
      <c r="AT90">
        <v>3</v>
      </c>
      <c r="AU90">
        <v>3</v>
      </c>
      <c r="AV90">
        <v>5</v>
      </c>
      <c r="AW90">
        <v>3</v>
      </c>
      <c r="AX90">
        <v>5</v>
      </c>
      <c r="AY90">
        <v>3</v>
      </c>
      <c r="AZ90">
        <v>2</v>
      </c>
      <c r="BA90">
        <v>4</v>
      </c>
      <c r="BB90">
        <v>25</v>
      </c>
      <c r="BC90">
        <v>12</v>
      </c>
      <c r="BD90">
        <v>10</v>
      </c>
      <c r="BE90">
        <v>16</v>
      </c>
      <c r="BF90">
        <v>9</v>
      </c>
      <c r="BG90">
        <v>7</v>
      </c>
      <c r="BH90">
        <v>11</v>
      </c>
      <c r="BI90">
        <v>10</v>
      </c>
      <c r="BJ90">
        <v>1</v>
      </c>
      <c r="BK90">
        <v>16</v>
      </c>
      <c r="BL90">
        <v>50</v>
      </c>
      <c r="BM90">
        <v>25</v>
      </c>
      <c r="BN90">
        <v>9</v>
      </c>
      <c r="BO90">
        <v>3</v>
      </c>
      <c r="BP90">
        <v>0</v>
      </c>
      <c r="BQ90">
        <v>8</v>
      </c>
      <c r="BR90">
        <v>1</v>
      </c>
      <c r="BS90">
        <v>14</v>
      </c>
      <c r="BT90">
        <v>58</v>
      </c>
      <c r="BU90">
        <v>4</v>
      </c>
      <c r="BV90">
        <v>0</v>
      </c>
    </row>
    <row r="91" spans="1:75" x14ac:dyDescent="0.2">
      <c r="B91" t="s">
        <v>513</v>
      </c>
    </row>
    <row r="92" spans="1:75" x14ac:dyDescent="0.2">
      <c r="D92">
        <f>D87-D85-D86</f>
        <v>75</v>
      </c>
    </row>
    <row r="100" spans="1:6" s="147" customFormat="1" x14ac:dyDescent="0.2"/>
    <row r="101" spans="1:6" x14ac:dyDescent="0.2">
      <c r="A101" s="52">
        <v>271004</v>
      </c>
      <c r="B101" s="52" t="s">
        <v>172</v>
      </c>
      <c r="C101" s="52" t="s">
        <v>468</v>
      </c>
      <c r="D101" s="52">
        <v>34</v>
      </c>
      <c r="E101" s="52">
        <v>2.5690313844963502</v>
      </c>
      <c r="F101" s="52">
        <v>31.256548511372198</v>
      </c>
    </row>
    <row r="102" spans="1:6" x14ac:dyDescent="0.2">
      <c r="A102" s="52">
        <v>271021</v>
      </c>
      <c r="B102" s="52" t="s">
        <v>468</v>
      </c>
      <c r="C102" s="52" t="s">
        <v>612</v>
      </c>
      <c r="D102" s="52">
        <v>2</v>
      </c>
      <c r="E102" s="52">
        <v>3.9675454779900399</v>
      </c>
      <c r="F102" s="52">
        <v>48.271803315545498</v>
      </c>
    </row>
    <row r="103" spans="1:6" x14ac:dyDescent="0.2">
      <c r="A103" s="52">
        <v>271039</v>
      </c>
      <c r="B103" s="52" t="s">
        <v>468</v>
      </c>
      <c r="C103" s="52" t="s">
        <v>613</v>
      </c>
      <c r="D103" s="52">
        <v>1</v>
      </c>
      <c r="E103" s="52">
        <v>2.68622236548741</v>
      </c>
      <c r="F103" s="52">
        <v>32.682372113430198</v>
      </c>
    </row>
    <row r="104" spans="1:6" x14ac:dyDescent="0.2">
      <c r="A104" s="52">
        <v>271047</v>
      </c>
      <c r="B104" s="52" t="s">
        <v>468</v>
      </c>
      <c r="C104" s="52" t="s">
        <v>614</v>
      </c>
      <c r="D104" s="52">
        <v>2</v>
      </c>
      <c r="E104" s="52">
        <v>6.2278134147101003</v>
      </c>
      <c r="F104" s="52">
        <v>75.771729878972806</v>
      </c>
    </row>
    <row r="105" spans="1:6" x14ac:dyDescent="0.2">
      <c r="A105" s="52">
        <v>271063</v>
      </c>
      <c r="B105" s="52" t="s">
        <v>468</v>
      </c>
      <c r="C105" s="52" t="s">
        <v>615</v>
      </c>
      <c r="D105" s="52">
        <v>3</v>
      </c>
      <c r="E105" s="52">
        <v>6.1484229295185804</v>
      </c>
      <c r="F105" s="52">
        <v>74.805812309142695</v>
      </c>
    </row>
    <row r="106" spans="1:6" x14ac:dyDescent="0.2">
      <c r="A106" s="52">
        <v>271071</v>
      </c>
      <c r="B106" s="52" t="s">
        <v>468</v>
      </c>
      <c r="C106" s="52" t="s">
        <v>616</v>
      </c>
      <c r="D106" s="52">
        <v>1</v>
      </c>
      <c r="E106" s="52">
        <v>2.5695051133151798</v>
      </c>
      <c r="F106" s="52">
        <v>31.262312212001302</v>
      </c>
    </row>
    <row r="107" spans="1:6" x14ac:dyDescent="0.2">
      <c r="A107" s="52">
        <v>271110</v>
      </c>
      <c r="B107" s="52" t="s">
        <v>468</v>
      </c>
      <c r="C107" s="52" t="s">
        <v>618</v>
      </c>
      <c r="D107" s="52">
        <v>1</v>
      </c>
      <c r="E107" s="52">
        <v>2.7474037035001899</v>
      </c>
      <c r="F107" s="52">
        <v>33.426745059252298</v>
      </c>
    </row>
    <row r="108" spans="1:6" x14ac:dyDescent="0.2">
      <c r="A108" s="52">
        <v>271136</v>
      </c>
      <c r="B108" s="52" t="s">
        <v>468</v>
      </c>
      <c r="C108" s="52" t="s">
        <v>619</v>
      </c>
      <c r="D108" s="52">
        <v>2</v>
      </c>
      <c r="E108" s="52">
        <v>4.1625907965117497</v>
      </c>
      <c r="F108" s="52">
        <v>50.644854690892899</v>
      </c>
    </row>
    <row r="109" spans="1:6" x14ac:dyDescent="0.2">
      <c r="A109" s="52">
        <v>271144</v>
      </c>
      <c r="B109" s="52" t="s">
        <v>468</v>
      </c>
      <c r="C109" s="52" t="s">
        <v>620</v>
      </c>
      <c r="D109" s="52">
        <v>2</v>
      </c>
      <c r="E109" s="52">
        <v>2.36666785000059</v>
      </c>
      <c r="F109" s="52">
        <v>28.794458841673901</v>
      </c>
    </row>
    <row r="110" spans="1:6" x14ac:dyDescent="0.2">
      <c r="A110" s="52">
        <v>271161</v>
      </c>
      <c r="B110" s="52" t="s">
        <v>468</v>
      </c>
      <c r="C110" s="52" t="s">
        <v>622</v>
      </c>
      <c r="D110" s="52">
        <v>1</v>
      </c>
      <c r="E110" s="52">
        <v>1.6476636129967701</v>
      </c>
      <c r="F110" s="52">
        <v>20.0465739581274</v>
      </c>
    </row>
    <row r="111" spans="1:6" x14ac:dyDescent="0.2">
      <c r="A111" s="52">
        <v>271179</v>
      </c>
      <c r="B111" s="52" t="s">
        <v>468</v>
      </c>
      <c r="C111" s="52" t="s">
        <v>623</v>
      </c>
      <c r="D111" s="52">
        <v>1</v>
      </c>
      <c r="E111" s="52">
        <v>2.3273675146042301</v>
      </c>
      <c r="F111" s="52">
        <v>28.316304761018099</v>
      </c>
    </row>
    <row r="112" spans="1:6" x14ac:dyDescent="0.2">
      <c r="A112" s="52">
        <v>271195</v>
      </c>
      <c r="B112" s="52" t="s">
        <v>468</v>
      </c>
      <c r="C112" s="52" t="s">
        <v>640</v>
      </c>
      <c r="D112" s="52">
        <v>3</v>
      </c>
      <c r="E112" s="52">
        <v>5.8201571442428897</v>
      </c>
      <c r="F112" s="52">
        <v>70.811911921621899</v>
      </c>
    </row>
    <row r="113" spans="1:6" x14ac:dyDescent="0.2">
      <c r="A113" s="52">
        <v>271209</v>
      </c>
      <c r="B113" s="52" t="s">
        <v>468</v>
      </c>
      <c r="C113" s="52" t="s">
        <v>625</v>
      </c>
      <c r="D113" s="52">
        <v>2</v>
      </c>
      <c r="E113" s="52">
        <v>2.80516711783104</v>
      </c>
      <c r="F113" s="52">
        <v>34.129533266944399</v>
      </c>
    </row>
    <row r="114" spans="1:6" x14ac:dyDescent="0.2">
      <c r="A114" s="52">
        <v>271225</v>
      </c>
      <c r="B114" s="52" t="s">
        <v>468</v>
      </c>
      <c r="C114" s="52" t="s">
        <v>627</v>
      </c>
      <c r="D114" s="52">
        <v>5</v>
      </c>
      <c r="E114" s="52">
        <v>8.2311301341674206</v>
      </c>
      <c r="F114" s="52">
        <v>100.14541663237</v>
      </c>
    </row>
    <row r="115" spans="1:6" x14ac:dyDescent="0.2">
      <c r="A115" s="52">
        <v>271233</v>
      </c>
      <c r="B115" s="52" t="s">
        <v>468</v>
      </c>
      <c r="C115" s="52" t="s">
        <v>628</v>
      </c>
      <c r="D115" s="52">
        <v>3</v>
      </c>
      <c r="E115" s="52">
        <v>3.3511689994526401</v>
      </c>
      <c r="F115" s="52">
        <v>40.772556160007099</v>
      </c>
    </row>
    <row r="116" spans="1:6" x14ac:dyDescent="0.2">
      <c r="A116" s="52">
        <v>271241</v>
      </c>
      <c r="B116" s="52" t="s">
        <v>468</v>
      </c>
      <c r="C116" s="52" t="s">
        <v>645</v>
      </c>
      <c r="D116" s="52">
        <v>1</v>
      </c>
      <c r="E116" s="52">
        <v>1.86122692078618</v>
      </c>
      <c r="F116" s="52">
        <v>22.644927536231901</v>
      </c>
    </row>
    <row r="117" spans="1:6" x14ac:dyDescent="0.2">
      <c r="A117" s="52">
        <v>271250</v>
      </c>
      <c r="B117" s="52" t="s">
        <v>468</v>
      </c>
      <c r="C117" s="52" t="s">
        <v>629</v>
      </c>
      <c r="D117" s="52">
        <v>2</v>
      </c>
      <c r="E117" s="52">
        <v>3.4874799469903102</v>
      </c>
      <c r="F117" s="52">
        <v>42.431006021715397</v>
      </c>
    </row>
    <row r="118" spans="1:6" x14ac:dyDescent="0.2">
      <c r="A118" s="52">
        <v>271268</v>
      </c>
      <c r="B118" s="52" t="s">
        <v>468</v>
      </c>
      <c r="C118" s="52" t="s">
        <v>630</v>
      </c>
      <c r="D118" s="52">
        <v>2</v>
      </c>
      <c r="E118" s="52">
        <v>2.1886148256768299</v>
      </c>
      <c r="F118" s="52">
        <v>26.628147045734799</v>
      </c>
    </row>
    <row r="119" spans="1:6" x14ac:dyDescent="0.2">
      <c r="A119" s="52">
        <v>271403</v>
      </c>
      <c r="B119" s="52" t="s">
        <v>173</v>
      </c>
      <c r="C119" s="52" t="s">
        <v>468</v>
      </c>
      <c r="D119" s="52">
        <v>6</v>
      </c>
      <c r="E119" s="52">
        <v>1.5158481928563099</v>
      </c>
      <c r="F119" s="52">
        <v>18.4428196797518</v>
      </c>
    </row>
    <row r="120" spans="1:6" x14ac:dyDescent="0.2">
      <c r="A120" s="52">
        <v>271411</v>
      </c>
      <c r="B120" s="52" t="s">
        <v>468</v>
      </c>
      <c r="C120" s="52" t="s">
        <v>632</v>
      </c>
      <c r="D120" s="52">
        <v>4</v>
      </c>
      <c r="E120" s="52">
        <v>5.5723499993034604</v>
      </c>
      <c r="F120" s="52">
        <v>67.796924991525401</v>
      </c>
    </row>
    <row r="121" spans="1:6" x14ac:dyDescent="0.2">
      <c r="A121" s="52">
        <v>271420</v>
      </c>
      <c r="B121" s="52" t="s">
        <v>468</v>
      </c>
      <c r="C121" s="52" t="s">
        <v>642</v>
      </c>
      <c r="D121" s="52">
        <v>1</v>
      </c>
      <c r="E121" s="52">
        <v>1.7009695526450099</v>
      </c>
      <c r="F121" s="52">
        <v>20.695129557180898</v>
      </c>
    </row>
    <row r="122" spans="1:6" x14ac:dyDescent="0.2">
      <c r="A122" s="52">
        <v>271446</v>
      </c>
      <c r="B122" s="52" t="s">
        <v>468</v>
      </c>
      <c r="C122" s="52" t="s">
        <v>634</v>
      </c>
      <c r="D122" s="52">
        <v>1</v>
      </c>
      <c r="E122" s="52">
        <v>1.5161852778409499</v>
      </c>
      <c r="F122" s="52">
        <v>18.446920880398299</v>
      </c>
    </row>
    <row r="123" spans="1:6" x14ac:dyDescent="0.2">
      <c r="A123" s="52">
        <v>272027</v>
      </c>
      <c r="B123" s="52" t="s">
        <v>253</v>
      </c>
      <c r="C123" s="52" t="s">
        <v>468</v>
      </c>
      <c r="D123" s="52">
        <v>4</v>
      </c>
      <c r="E123" s="52">
        <v>4.3685291162465596</v>
      </c>
      <c r="F123" s="52">
        <v>53.1504375809998</v>
      </c>
    </row>
    <row r="124" spans="1:6" x14ac:dyDescent="0.2">
      <c r="A124" s="52">
        <v>272035</v>
      </c>
      <c r="B124" s="52" t="s">
        <v>174</v>
      </c>
      <c r="C124" s="52" t="s">
        <v>468</v>
      </c>
      <c r="D124" s="52">
        <v>4</v>
      </c>
      <c r="E124" s="52">
        <v>2.0590748576664502</v>
      </c>
      <c r="F124" s="52">
        <v>25.052077434941801</v>
      </c>
    </row>
    <row r="125" spans="1:6" x14ac:dyDescent="0.2">
      <c r="A125" s="52">
        <v>272051</v>
      </c>
      <c r="B125" s="52" t="s">
        <v>176</v>
      </c>
      <c r="C125" s="52" t="s">
        <v>468</v>
      </c>
      <c r="D125" s="52">
        <v>2</v>
      </c>
      <c r="E125" s="52">
        <v>1.10447810648273</v>
      </c>
      <c r="F125" s="52">
        <v>13.4378169622066</v>
      </c>
    </row>
    <row r="126" spans="1:6" x14ac:dyDescent="0.2">
      <c r="A126" s="52">
        <v>272078</v>
      </c>
      <c r="B126" s="52" t="s">
        <v>177</v>
      </c>
      <c r="C126" s="52" t="s">
        <v>468</v>
      </c>
      <c r="D126" s="52">
        <v>4</v>
      </c>
      <c r="E126" s="52">
        <v>2.3927308835757</v>
      </c>
      <c r="F126" s="52">
        <v>29.1115590835043</v>
      </c>
    </row>
    <row r="127" spans="1:6" x14ac:dyDescent="0.2">
      <c r="A127" s="52">
        <v>272094</v>
      </c>
      <c r="B127" s="52" t="s">
        <v>179</v>
      </c>
      <c r="C127" s="52" t="s">
        <v>468</v>
      </c>
      <c r="D127" s="52">
        <v>1</v>
      </c>
      <c r="E127" s="52">
        <v>1.4444604940054899</v>
      </c>
      <c r="F127" s="52">
        <v>17.574269343733398</v>
      </c>
    </row>
    <row r="128" spans="1:6" x14ac:dyDescent="0.2">
      <c r="A128" s="52">
        <v>272108</v>
      </c>
      <c r="B128" s="52" t="s">
        <v>180</v>
      </c>
      <c r="C128" s="52" t="s">
        <v>468</v>
      </c>
      <c r="D128" s="52">
        <v>5</v>
      </c>
      <c r="E128" s="52">
        <v>2.6231021855687402</v>
      </c>
      <c r="F128" s="52">
        <v>31.914409924419701</v>
      </c>
    </row>
    <row r="129" spans="1:6" x14ac:dyDescent="0.2">
      <c r="A129" s="52">
        <v>272116</v>
      </c>
      <c r="B129" s="52" t="s">
        <v>181</v>
      </c>
      <c r="C129" s="52" t="s">
        <v>468</v>
      </c>
      <c r="D129" s="52">
        <v>2</v>
      </c>
      <c r="E129" s="52">
        <v>1.45961962312621</v>
      </c>
      <c r="F129" s="52">
        <v>17.758705414702298</v>
      </c>
    </row>
    <row r="130" spans="1:6" x14ac:dyDescent="0.2">
      <c r="A130" s="52">
        <v>272124</v>
      </c>
      <c r="B130" s="52" t="s">
        <v>182</v>
      </c>
      <c r="C130" s="52" t="s">
        <v>468</v>
      </c>
      <c r="D130" s="52">
        <v>3</v>
      </c>
      <c r="E130" s="52">
        <v>2.3836008263149502</v>
      </c>
      <c r="F130" s="52">
        <v>29.000476720165299</v>
      </c>
    </row>
    <row r="131" spans="1:6" x14ac:dyDescent="0.2">
      <c r="A131" s="52">
        <v>272132</v>
      </c>
      <c r="B131" s="52" t="s">
        <v>183</v>
      </c>
      <c r="C131" s="52" t="s">
        <v>468</v>
      </c>
      <c r="D131" s="52">
        <v>2</v>
      </c>
      <c r="E131" s="52">
        <v>4.2171850289931498</v>
      </c>
      <c r="F131" s="52">
        <v>51.309084519416601</v>
      </c>
    </row>
    <row r="132" spans="1:6" x14ac:dyDescent="0.2">
      <c r="A132" s="52">
        <v>272159</v>
      </c>
      <c r="B132" s="52" t="s">
        <v>184</v>
      </c>
      <c r="C132" s="52" t="s">
        <v>468</v>
      </c>
      <c r="D132" s="52">
        <v>2</v>
      </c>
      <c r="E132" s="52">
        <v>1.80764815936226</v>
      </c>
      <c r="F132" s="52">
        <v>21.993052605574199</v>
      </c>
    </row>
    <row r="133" spans="1:6" x14ac:dyDescent="0.2">
      <c r="A133" s="52">
        <v>272167</v>
      </c>
      <c r="B133" s="52" t="s">
        <v>185</v>
      </c>
      <c r="C133" s="52" t="s">
        <v>468</v>
      </c>
      <c r="D133" s="52">
        <v>3</v>
      </c>
      <c r="E133" s="52">
        <v>6.2561257898358802</v>
      </c>
      <c r="F133" s="52">
        <v>76.116197109669898</v>
      </c>
    </row>
    <row r="134" spans="1:6" x14ac:dyDescent="0.2">
      <c r="A134" s="52">
        <v>272175</v>
      </c>
      <c r="B134" s="52" t="s">
        <v>186</v>
      </c>
      <c r="C134" s="52" t="s">
        <v>468</v>
      </c>
      <c r="D134" s="52">
        <v>2</v>
      </c>
      <c r="E134" s="52">
        <v>3.52640394957242</v>
      </c>
      <c r="F134" s="52">
        <v>42.9045813864645</v>
      </c>
    </row>
    <row r="135" spans="1:6" x14ac:dyDescent="0.2">
      <c r="A135" s="52">
        <v>272183</v>
      </c>
      <c r="B135" s="52" t="s">
        <v>187</v>
      </c>
      <c r="C135" s="52" t="s">
        <v>468</v>
      </c>
      <c r="D135" s="52">
        <v>2</v>
      </c>
      <c r="E135" s="52">
        <v>3.46897006278836</v>
      </c>
      <c r="F135" s="52">
        <v>42.205802430591703</v>
      </c>
    </row>
    <row r="136" spans="1:6" x14ac:dyDescent="0.2">
      <c r="A136" s="52">
        <v>272191</v>
      </c>
      <c r="B136" s="52" t="s">
        <v>278</v>
      </c>
      <c r="C136" s="52" t="s">
        <v>468</v>
      </c>
      <c r="D136" s="52">
        <v>5</v>
      </c>
      <c r="E136" s="52">
        <v>5.6009230321156904</v>
      </c>
      <c r="F136" s="52">
        <v>68.144563557407594</v>
      </c>
    </row>
    <row r="137" spans="1:6" x14ac:dyDescent="0.2">
      <c r="A137" s="52">
        <v>272230</v>
      </c>
      <c r="B137" s="52" t="s">
        <v>171</v>
      </c>
      <c r="C137" s="52" t="s">
        <v>468</v>
      </c>
      <c r="D137" s="52">
        <v>2</v>
      </c>
      <c r="E137" s="52">
        <v>3.4116302475137701</v>
      </c>
      <c r="F137" s="52">
        <v>41.508168011417602</v>
      </c>
    </row>
    <row r="138" spans="1:6" x14ac:dyDescent="0.2">
      <c r="A138" s="52">
        <v>272248</v>
      </c>
      <c r="B138" s="52" t="s">
        <v>190</v>
      </c>
      <c r="C138" s="52" t="s">
        <v>468</v>
      </c>
      <c r="D138" s="52">
        <v>1</v>
      </c>
      <c r="E138" s="52">
        <v>2.3301875801001999</v>
      </c>
      <c r="F138" s="52">
        <v>28.3506155578857</v>
      </c>
    </row>
    <row r="139" spans="1:6" x14ac:dyDescent="0.2">
      <c r="A139" s="52">
        <v>272264</v>
      </c>
      <c r="B139" s="52" t="s">
        <v>192</v>
      </c>
      <c r="C139" s="52" t="s">
        <v>468</v>
      </c>
      <c r="D139" s="52">
        <v>1</v>
      </c>
      <c r="E139" s="52">
        <v>3.3123550844650498</v>
      </c>
      <c r="F139" s="52">
        <v>40.300320194324797</v>
      </c>
    </row>
    <row r="140" spans="1:6" x14ac:dyDescent="0.2">
      <c r="A140" s="52">
        <v>272272</v>
      </c>
      <c r="B140" s="52" t="s">
        <v>193</v>
      </c>
      <c r="C140" s="52" t="s">
        <v>468</v>
      </c>
      <c r="D140" s="52">
        <v>4</v>
      </c>
      <c r="E140" s="52">
        <v>1.70558237110061</v>
      </c>
      <c r="F140" s="52">
        <v>20.751252181724102</v>
      </c>
    </row>
    <row r="141" spans="1:6" x14ac:dyDescent="0.2">
      <c r="A141" s="52">
        <v>272281</v>
      </c>
      <c r="B141" s="52" t="s">
        <v>194</v>
      </c>
      <c r="C141" s="52" t="s">
        <v>468</v>
      </c>
      <c r="D141" s="52">
        <v>2</v>
      </c>
      <c r="E141" s="52">
        <v>6.8730884222825503</v>
      </c>
      <c r="F141" s="52">
        <v>83.622575804437702</v>
      </c>
    </row>
    <row r="142" spans="1:6" x14ac:dyDescent="0.2">
      <c r="A142" s="52">
        <v>272299</v>
      </c>
      <c r="B142" s="52" t="s">
        <v>195</v>
      </c>
      <c r="C142" s="52" t="s">
        <v>468</v>
      </c>
      <c r="D142" s="52">
        <v>2</v>
      </c>
      <c r="E142" s="52">
        <v>7.4532309756279398</v>
      </c>
      <c r="F142" s="52">
        <v>90.680976870139901</v>
      </c>
    </row>
    <row r="143" spans="1:6" x14ac:dyDescent="0.2">
      <c r="A143" s="52">
        <v>272329</v>
      </c>
      <c r="B143" s="52" t="s">
        <v>198</v>
      </c>
      <c r="C143" s="52" t="s">
        <v>468</v>
      </c>
      <c r="D143" s="52">
        <v>1</v>
      </c>
      <c r="E143" s="52">
        <v>4.0083373416706696</v>
      </c>
      <c r="F143" s="52">
        <v>48.768104323659898</v>
      </c>
    </row>
    <row r="144" spans="1:6" x14ac:dyDescent="0.2">
      <c r="A144" s="52">
        <v>273830</v>
      </c>
      <c r="B144" s="52" t="s">
        <v>652</v>
      </c>
      <c r="C144" s="52" t="s">
        <v>468</v>
      </c>
      <c r="D144" s="52">
        <v>1</v>
      </c>
      <c r="E144" s="52">
        <v>42.4268137462876</v>
      </c>
      <c r="F144" s="52">
        <v>516.19290057983301</v>
      </c>
    </row>
    <row r="145" spans="1:6" x14ac:dyDescent="0.2">
      <c r="A145" s="52"/>
      <c r="B145" s="52"/>
      <c r="C145" s="52"/>
      <c r="D145" s="52"/>
      <c r="E145" s="52"/>
      <c r="F145" s="52"/>
    </row>
    <row r="146" spans="1:6" x14ac:dyDescent="0.2">
      <c r="A146" s="52"/>
      <c r="B146" s="52"/>
      <c r="C146" s="52"/>
      <c r="D146" s="52"/>
      <c r="E146" s="52"/>
      <c r="F146" s="52"/>
    </row>
    <row r="147" spans="1:6" x14ac:dyDescent="0.2">
      <c r="A147" s="52"/>
      <c r="B147" s="52"/>
      <c r="C147" s="52"/>
      <c r="D147" s="52"/>
      <c r="E147" s="52"/>
      <c r="F147" s="52"/>
    </row>
    <row r="148" spans="1:6" x14ac:dyDescent="0.2">
      <c r="A148" s="52"/>
      <c r="B148" s="52"/>
      <c r="C148" s="52"/>
      <c r="D148" s="52"/>
      <c r="E148" s="52"/>
      <c r="F148" s="52"/>
    </row>
    <row r="149" spans="1:6" x14ac:dyDescent="0.2">
      <c r="A149" s="52"/>
      <c r="B149" s="52"/>
      <c r="C149" s="52"/>
      <c r="D149" s="52"/>
      <c r="E149" s="52"/>
      <c r="F149" s="52"/>
    </row>
    <row r="150" spans="1:6" x14ac:dyDescent="0.2">
      <c r="A150" s="52"/>
      <c r="B150" s="52"/>
      <c r="C150" s="52"/>
      <c r="D150" s="52"/>
      <c r="E150" s="52"/>
      <c r="F150" s="52"/>
    </row>
    <row r="178" spans="1:6" x14ac:dyDescent="0.2">
      <c r="B178">
        <v>271004</v>
      </c>
      <c r="C178" t="s">
        <v>249</v>
      </c>
      <c r="D178">
        <v>34</v>
      </c>
      <c r="E178">
        <v>2.5690313844963502</v>
      </c>
      <c r="F178">
        <v>31.256548511372198</v>
      </c>
    </row>
    <row r="179" spans="1:6" x14ac:dyDescent="0.2">
      <c r="B179">
        <v>271403</v>
      </c>
      <c r="C179" t="s">
        <v>251</v>
      </c>
      <c r="D179">
        <v>6</v>
      </c>
      <c r="E179">
        <v>1.5158481928563099</v>
      </c>
      <c r="F179">
        <v>18.4428196797518</v>
      </c>
    </row>
    <row r="180" spans="1:6" x14ac:dyDescent="0.2">
      <c r="B180" s="52"/>
      <c r="C180" t="s">
        <v>399</v>
      </c>
      <c r="D180">
        <v>135</v>
      </c>
    </row>
    <row r="181" spans="1:6" x14ac:dyDescent="0.2">
      <c r="A181">
        <v>1</v>
      </c>
      <c r="B181" s="52">
        <v>2</v>
      </c>
      <c r="C181">
        <v>3</v>
      </c>
      <c r="D181">
        <v>4</v>
      </c>
      <c r="E181">
        <v>5</v>
      </c>
      <c r="F181">
        <v>6</v>
      </c>
    </row>
    <row r="183" spans="1:6" x14ac:dyDescent="0.2">
      <c r="A183">
        <v>270000</v>
      </c>
      <c r="B183" t="s">
        <v>313</v>
      </c>
      <c r="C183" t="s">
        <v>409</v>
      </c>
      <c r="D183">
        <v>95</v>
      </c>
      <c r="E183">
        <v>2.24170169227241</v>
      </c>
      <c r="F183">
        <v>27.2740372559809</v>
      </c>
    </row>
  </sheetData>
  <phoneticPr fontId="17"/>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""&amp;市町村別自殺者集計表!Q7&amp;市町村別自殺者集計表!R7&amp;"年9月暫定値"</f>
        <v>令和5年9月暫定値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令和5年9月暫定値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令和5年9月暫定値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361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16</v>
      </c>
      <c r="E8" s="52">
        <v>1.1313449003921501</v>
      </c>
      <c r="F8" s="52">
        <v>13.764696288104499</v>
      </c>
      <c r="G8" s="52">
        <v>2</v>
      </c>
      <c r="H8" s="52">
        <v>3</v>
      </c>
      <c r="I8" s="52">
        <v>2</v>
      </c>
      <c r="J8" s="52">
        <v>2</v>
      </c>
      <c r="K8" s="52">
        <v>2</v>
      </c>
      <c r="L8" s="52">
        <v>0</v>
      </c>
      <c r="M8" s="52">
        <v>4</v>
      </c>
      <c r="N8" s="52">
        <v>1</v>
      </c>
      <c r="O8" s="52">
        <v>0</v>
      </c>
      <c r="P8" s="52">
        <v>9</v>
      </c>
      <c r="Q8" s="52">
        <v>7</v>
      </c>
      <c r="R8" s="52">
        <v>0</v>
      </c>
      <c r="S8" s="52">
        <v>4</v>
      </c>
      <c r="T8" s="52">
        <v>12</v>
      </c>
      <c r="U8" s="52">
        <v>2</v>
      </c>
      <c r="V8" s="52">
        <v>10</v>
      </c>
      <c r="W8" s="52">
        <v>2</v>
      </c>
      <c r="X8" s="52">
        <v>1</v>
      </c>
      <c r="Y8" s="52">
        <v>7</v>
      </c>
      <c r="Z8" s="52">
        <v>0</v>
      </c>
      <c r="AA8" s="52">
        <v>0</v>
      </c>
      <c r="AB8" s="52">
        <v>13</v>
      </c>
      <c r="AC8" s="52">
        <v>2</v>
      </c>
      <c r="AD8" s="52">
        <v>0</v>
      </c>
      <c r="AE8" s="52">
        <v>0</v>
      </c>
      <c r="AF8" s="52">
        <v>0</v>
      </c>
      <c r="AG8" s="52">
        <v>1</v>
      </c>
      <c r="AH8" s="52">
        <v>0</v>
      </c>
      <c r="AI8" s="52">
        <v>8</v>
      </c>
      <c r="AJ8" s="52">
        <v>0</v>
      </c>
      <c r="AK8" s="52">
        <v>0</v>
      </c>
      <c r="AL8" s="52">
        <v>7</v>
      </c>
      <c r="AM8" s="52">
        <v>0</v>
      </c>
      <c r="AN8" s="52">
        <v>1</v>
      </c>
      <c r="AO8" s="52">
        <v>0</v>
      </c>
      <c r="AP8" s="52">
        <v>1</v>
      </c>
      <c r="AQ8" s="52">
        <v>2</v>
      </c>
      <c r="AR8" s="52">
        <v>0</v>
      </c>
      <c r="AS8" s="52">
        <v>3</v>
      </c>
      <c r="AT8" s="52">
        <v>0</v>
      </c>
      <c r="AU8" s="52">
        <v>1</v>
      </c>
      <c r="AV8" s="52">
        <v>1</v>
      </c>
      <c r="AW8" s="52">
        <v>3</v>
      </c>
      <c r="AX8" s="52">
        <v>0</v>
      </c>
      <c r="AY8" s="52">
        <v>0</v>
      </c>
      <c r="AZ8" s="52">
        <v>1</v>
      </c>
      <c r="BA8" s="52">
        <v>0</v>
      </c>
      <c r="BB8" s="52">
        <v>4</v>
      </c>
      <c r="BC8" s="52">
        <v>2</v>
      </c>
      <c r="BD8" s="52">
        <v>1</v>
      </c>
      <c r="BE8" s="52">
        <v>2</v>
      </c>
      <c r="BF8" s="52">
        <v>2</v>
      </c>
      <c r="BG8" s="52">
        <v>2</v>
      </c>
      <c r="BH8" s="52">
        <v>3</v>
      </c>
      <c r="BI8" s="52">
        <v>4</v>
      </c>
      <c r="BJ8" s="52">
        <v>0</v>
      </c>
      <c r="BK8" s="52">
        <v>8</v>
      </c>
      <c r="BL8" s="52">
        <v>18</v>
      </c>
      <c r="BM8" s="52">
        <v>2</v>
      </c>
      <c r="BN8" s="52">
        <v>0</v>
      </c>
      <c r="BO8" s="52">
        <v>3</v>
      </c>
      <c r="BP8" s="52">
        <v>0</v>
      </c>
      <c r="BQ8" s="52">
        <v>4</v>
      </c>
      <c r="BR8" s="52">
        <v>0</v>
      </c>
      <c r="BS8" s="52">
        <v>9</v>
      </c>
      <c r="BT8" s="52">
        <v>7</v>
      </c>
      <c r="BU8" s="52">
        <v>0</v>
      </c>
      <c r="BV8" s="52">
        <v>0</v>
      </c>
    </row>
    <row r="9" spans="1:74" s="52" customFormat="1" x14ac:dyDescent="0.2">
      <c r="A9" s="52">
        <v>271021</v>
      </c>
      <c r="B9" s="52" t="s">
        <v>468</v>
      </c>
      <c r="C9" s="52" t="s">
        <v>612</v>
      </c>
      <c r="D9" s="52">
        <v>2</v>
      </c>
      <c r="E9" s="52">
        <v>3.64451409515826</v>
      </c>
      <c r="F9" s="52">
        <v>44.341588157758899</v>
      </c>
      <c r="G9" s="52">
        <v>1</v>
      </c>
      <c r="H9" s="52">
        <v>0</v>
      </c>
      <c r="I9" s="52">
        <v>0</v>
      </c>
      <c r="J9" s="52">
        <v>0</v>
      </c>
      <c r="K9" s="52">
        <v>0</v>
      </c>
      <c r="L9" s="52">
        <v>0</v>
      </c>
      <c r="M9" s="52">
        <v>1</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1</v>
      </c>
      <c r="BA9" s="52">
        <v>0</v>
      </c>
      <c r="BB9" s="52">
        <v>1</v>
      </c>
      <c r="BC9" s="52">
        <v>0</v>
      </c>
      <c r="BD9" s="52">
        <v>1</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468</v>
      </c>
      <c r="C10" s="52" t="s">
        <v>615</v>
      </c>
      <c r="D10" s="52">
        <v>1</v>
      </c>
      <c r="E10" s="52">
        <v>1.7814515267039599</v>
      </c>
      <c r="F10" s="52">
        <v>21.6743269082315</v>
      </c>
      <c r="G10" s="52">
        <v>0</v>
      </c>
      <c r="H10" s="52">
        <v>1</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1</v>
      </c>
      <c r="AT10" s="52">
        <v>0</v>
      </c>
      <c r="AU10" s="52">
        <v>0</v>
      </c>
      <c r="AV10" s="52">
        <v>0</v>
      </c>
      <c r="AW10" s="52">
        <v>0</v>
      </c>
      <c r="AX10" s="52">
        <v>0</v>
      </c>
      <c r="AY10" s="52">
        <v>0</v>
      </c>
      <c r="AZ10" s="52">
        <v>0</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271071</v>
      </c>
      <c r="B11" s="52" t="s">
        <v>468</v>
      </c>
      <c r="C11" s="52" t="s">
        <v>616</v>
      </c>
      <c r="D11" s="52">
        <v>2</v>
      </c>
      <c r="E11" s="52">
        <v>4.9293865378453701</v>
      </c>
      <c r="F11" s="52">
        <v>59.9742028771186</v>
      </c>
      <c r="G11" s="52">
        <v>0</v>
      </c>
      <c r="H11" s="52">
        <v>0</v>
      </c>
      <c r="I11" s="52">
        <v>0</v>
      </c>
      <c r="J11" s="52">
        <v>0</v>
      </c>
      <c r="K11" s="52">
        <v>0</v>
      </c>
      <c r="L11" s="52">
        <v>0</v>
      </c>
      <c r="M11" s="52">
        <v>2</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1</v>
      </c>
      <c r="AX11" s="52">
        <v>0</v>
      </c>
      <c r="AY11" s="52">
        <v>0</v>
      </c>
      <c r="AZ11" s="52">
        <v>0</v>
      </c>
      <c r="BA11" s="52">
        <v>0</v>
      </c>
      <c r="BB11" s="52">
        <v>1</v>
      </c>
      <c r="BC11" s="52">
        <v>1</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468</v>
      </c>
      <c r="C12" s="52" t="s">
        <v>618</v>
      </c>
      <c r="D12" s="52">
        <v>1</v>
      </c>
      <c r="E12" s="52">
        <v>2.7735404243516899</v>
      </c>
      <c r="F12" s="52">
        <v>33.744741829612202</v>
      </c>
      <c r="G12" s="52">
        <v>0</v>
      </c>
      <c r="H12" s="52">
        <v>1</v>
      </c>
      <c r="I12" s="52">
        <v>0</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0</v>
      </c>
      <c r="BB12" s="52">
        <v>0</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468</v>
      </c>
      <c r="C13" s="52" t="s">
        <v>619</v>
      </c>
      <c r="D13" s="52">
        <v>2</v>
      </c>
      <c r="E13" s="52">
        <v>4.0510431436094798</v>
      </c>
      <c r="F13" s="52">
        <v>49.287691580581999</v>
      </c>
      <c r="G13" s="52">
        <v>1</v>
      </c>
      <c r="H13" s="52">
        <v>0</v>
      </c>
      <c r="I13" s="52">
        <v>0</v>
      </c>
      <c r="J13" s="52">
        <v>0</v>
      </c>
      <c r="K13" s="52">
        <v>1</v>
      </c>
      <c r="L13" s="52">
        <v>0</v>
      </c>
      <c r="M13" s="52">
        <v>0</v>
      </c>
      <c r="N13" s="52">
        <v>0</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1</v>
      </c>
      <c r="AX13" s="52">
        <v>0</v>
      </c>
      <c r="AY13" s="52">
        <v>0</v>
      </c>
      <c r="AZ13" s="52">
        <v>0</v>
      </c>
      <c r="BA13" s="52">
        <v>0</v>
      </c>
      <c r="BB13" s="52">
        <v>0</v>
      </c>
      <c r="BC13" s="52">
        <v>0</v>
      </c>
      <c r="BD13" s="52">
        <v>0</v>
      </c>
      <c r="BE13" s="52">
        <v>0</v>
      </c>
      <c r="BF13" s="52">
        <v>0</v>
      </c>
      <c r="BG13" s="52">
        <v>0</v>
      </c>
      <c r="BH13" s="52">
        <v>1</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271161</v>
      </c>
      <c r="B14" s="52" t="s">
        <v>468</v>
      </c>
      <c r="C14" s="52" t="s">
        <v>622</v>
      </c>
      <c r="D14" s="52">
        <v>2</v>
      </c>
      <c r="E14" s="52">
        <v>3.0779174810323302</v>
      </c>
      <c r="F14" s="52">
        <v>37.4479960192267</v>
      </c>
      <c r="G14" s="52">
        <v>0</v>
      </c>
      <c r="H14" s="52">
        <v>1</v>
      </c>
      <c r="I14" s="52">
        <v>1</v>
      </c>
      <c r="J14" s="52">
        <v>0</v>
      </c>
      <c r="K14" s="52">
        <v>0</v>
      </c>
      <c r="L14" s="52">
        <v>0</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0</v>
      </c>
      <c r="BA14" s="52">
        <v>0</v>
      </c>
      <c r="BB14" s="52">
        <v>1</v>
      </c>
      <c r="BC14" s="52">
        <v>0</v>
      </c>
      <c r="BD14" s="52">
        <v>0</v>
      </c>
      <c r="BE14" s="52">
        <v>0</v>
      </c>
      <c r="BF14" s="52">
        <v>1</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271187</v>
      </c>
      <c r="B15" s="52" t="s">
        <v>468</v>
      </c>
      <c r="C15" s="52" t="s">
        <v>624</v>
      </c>
      <c r="D15" s="52">
        <v>1</v>
      </c>
      <c r="E15" s="52">
        <v>1.1241007194244601</v>
      </c>
      <c r="F15" s="52">
        <v>13.6765587529976</v>
      </c>
      <c r="G15" s="52">
        <v>0</v>
      </c>
      <c r="H15" s="52">
        <v>0</v>
      </c>
      <c r="I15" s="52">
        <v>0</v>
      </c>
      <c r="J15" s="52">
        <v>0</v>
      </c>
      <c r="K15" s="52">
        <v>0</v>
      </c>
      <c r="L15" s="52">
        <v>0</v>
      </c>
      <c r="M15" s="52">
        <v>1</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271209</v>
      </c>
      <c r="B16" s="52" t="s">
        <v>468</v>
      </c>
      <c r="C16" s="52" t="s">
        <v>625</v>
      </c>
      <c r="D16" s="52">
        <v>1</v>
      </c>
      <c r="E16" s="52">
        <v>1.2401870202026499</v>
      </c>
      <c r="F16" s="52">
        <v>15.088942079132201</v>
      </c>
      <c r="G16" s="52">
        <v>0</v>
      </c>
      <c r="H16" s="52">
        <v>0</v>
      </c>
      <c r="I16" s="52">
        <v>0</v>
      </c>
      <c r="J16" s="52">
        <v>0</v>
      </c>
      <c r="K16" s="52">
        <v>0</v>
      </c>
      <c r="L16" s="52">
        <v>0</v>
      </c>
      <c r="M16" s="52">
        <v>0</v>
      </c>
      <c r="N16" s="52">
        <v>1</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1</v>
      </c>
      <c r="AR16" s="52">
        <v>0</v>
      </c>
      <c r="AS16" s="52">
        <v>0</v>
      </c>
      <c r="AT16" s="52">
        <v>0</v>
      </c>
      <c r="AU16" s="52">
        <v>0</v>
      </c>
      <c r="AV16" s="52">
        <v>0</v>
      </c>
      <c r="AW16" s="52">
        <v>0</v>
      </c>
      <c r="AX16" s="52">
        <v>0</v>
      </c>
      <c r="AY16" s="52">
        <v>0</v>
      </c>
      <c r="AZ16" s="52">
        <v>0</v>
      </c>
      <c r="BA16" s="52">
        <v>0</v>
      </c>
      <c r="BB16" s="52">
        <v>0</v>
      </c>
      <c r="BC16" s="52">
        <v>0</v>
      </c>
      <c r="BD16" s="52">
        <v>0</v>
      </c>
      <c r="BE16" s="52">
        <v>0</v>
      </c>
      <c r="BF16" s="52">
        <v>0</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271225</v>
      </c>
      <c r="B17" s="52" t="s">
        <v>468</v>
      </c>
      <c r="C17" s="52" t="s">
        <v>627</v>
      </c>
      <c r="D17" s="52">
        <v>2</v>
      </c>
      <c r="E17" s="52">
        <v>4.5260132612188597</v>
      </c>
      <c r="F17" s="52">
        <v>55.066494678162698</v>
      </c>
      <c r="G17" s="52">
        <v>0</v>
      </c>
      <c r="H17" s="52">
        <v>0</v>
      </c>
      <c r="I17" s="52">
        <v>0</v>
      </c>
      <c r="J17" s="52">
        <v>2</v>
      </c>
      <c r="K17" s="52">
        <v>0</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1</v>
      </c>
      <c r="AW17" s="52">
        <v>0</v>
      </c>
      <c r="AX17" s="52">
        <v>0</v>
      </c>
      <c r="AY17" s="52">
        <v>0</v>
      </c>
      <c r="AZ17" s="52">
        <v>0</v>
      </c>
      <c r="BA17" s="52">
        <v>0</v>
      </c>
      <c r="BB17" s="52">
        <v>0</v>
      </c>
      <c r="BC17" s="52">
        <v>0</v>
      </c>
      <c r="BD17" s="52">
        <v>0</v>
      </c>
      <c r="BE17" s="52">
        <v>0</v>
      </c>
      <c r="BF17" s="52">
        <v>0</v>
      </c>
      <c r="BG17" s="52">
        <v>0</v>
      </c>
      <c r="BH17" s="52">
        <v>1</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271233</v>
      </c>
      <c r="B18" s="52" t="s">
        <v>468</v>
      </c>
      <c r="C18" s="52" t="s">
        <v>628</v>
      </c>
      <c r="D18" s="52">
        <v>1</v>
      </c>
      <c r="E18" s="52">
        <v>1.0981287885443201</v>
      </c>
      <c r="F18" s="52">
        <v>13.3605669272892</v>
      </c>
      <c r="G18" s="52">
        <v>0</v>
      </c>
      <c r="H18" s="52">
        <v>0</v>
      </c>
      <c r="I18" s="52">
        <v>0</v>
      </c>
      <c r="J18" s="52">
        <v>0</v>
      </c>
      <c r="K18" s="52">
        <v>1</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0</v>
      </c>
      <c r="AV18" s="52">
        <v>0</v>
      </c>
      <c r="AW18" s="52">
        <v>0</v>
      </c>
      <c r="AX18" s="52">
        <v>0</v>
      </c>
      <c r="AY18" s="52">
        <v>0</v>
      </c>
      <c r="AZ18" s="52">
        <v>0</v>
      </c>
      <c r="BA18" s="52">
        <v>0</v>
      </c>
      <c r="BB18" s="52">
        <v>0</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271268</v>
      </c>
      <c r="B19" s="52" t="s">
        <v>468</v>
      </c>
      <c r="C19" s="52" t="s">
        <v>630</v>
      </c>
      <c r="D19" s="52">
        <v>1</v>
      </c>
      <c r="E19" s="52">
        <v>0.99990000999899997</v>
      </c>
      <c r="F19" s="52">
        <v>12.1654501216545</v>
      </c>
      <c r="G19" s="52">
        <v>0</v>
      </c>
      <c r="H19" s="52">
        <v>0</v>
      </c>
      <c r="I19" s="52">
        <v>1</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1</v>
      </c>
      <c r="AV19" s="52">
        <v>0</v>
      </c>
      <c r="AW19" s="52">
        <v>0</v>
      </c>
      <c r="AX19" s="52">
        <v>0</v>
      </c>
      <c r="AY19" s="52">
        <v>0</v>
      </c>
      <c r="AZ19" s="52">
        <v>0</v>
      </c>
      <c r="BA19" s="52">
        <v>0</v>
      </c>
      <c r="BB19" s="52">
        <v>0</v>
      </c>
      <c r="BC19" s="52">
        <v>0</v>
      </c>
      <c r="BD19" s="52">
        <v>0</v>
      </c>
      <c r="BE19" s="52">
        <v>1</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271403</v>
      </c>
      <c r="B20" s="52" t="s">
        <v>173</v>
      </c>
      <c r="C20" s="52" t="s">
        <v>468</v>
      </c>
      <c r="D20" s="52">
        <v>3</v>
      </c>
      <c r="E20" s="52">
        <v>0.70087235245468904</v>
      </c>
      <c r="F20" s="52">
        <v>8.5272802881987104</v>
      </c>
      <c r="G20" s="52">
        <v>0</v>
      </c>
      <c r="H20" s="52">
        <v>0</v>
      </c>
      <c r="I20" s="52">
        <v>1</v>
      </c>
      <c r="J20" s="52">
        <v>0</v>
      </c>
      <c r="K20" s="52">
        <v>2</v>
      </c>
      <c r="L20" s="52">
        <v>0</v>
      </c>
      <c r="M20" s="52">
        <v>0</v>
      </c>
      <c r="N20" s="52">
        <v>0</v>
      </c>
      <c r="O20" s="52">
        <v>0</v>
      </c>
      <c r="P20" s="52">
        <v>2</v>
      </c>
      <c r="Q20" s="52">
        <v>1</v>
      </c>
      <c r="R20" s="52">
        <v>0</v>
      </c>
      <c r="S20" s="52">
        <v>1</v>
      </c>
      <c r="T20" s="52">
        <v>2</v>
      </c>
      <c r="U20" s="52">
        <v>0</v>
      </c>
      <c r="V20" s="52">
        <v>2</v>
      </c>
      <c r="W20" s="52">
        <v>1</v>
      </c>
      <c r="X20" s="52">
        <v>0</v>
      </c>
      <c r="Y20" s="52">
        <v>0</v>
      </c>
      <c r="Z20" s="52">
        <v>1</v>
      </c>
      <c r="AA20" s="52">
        <v>0</v>
      </c>
      <c r="AB20" s="52">
        <v>3</v>
      </c>
      <c r="AC20" s="52">
        <v>0</v>
      </c>
      <c r="AD20" s="52">
        <v>0</v>
      </c>
      <c r="AE20" s="52">
        <v>0</v>
      </c>
      <c r="AF20" s="52">
        <v>0</v>
      </c>
      <c r="AG20" s="52">
        <v>0</v>
      </c>
      <c r="AH20" s="52">
        <v>0</v>
      </c>
      <c r="AI20" s="52">
        <v>2</v>
      </c>
      <c r="AJ20" s="52">
        <v>0</v>
      </c>
      <c r="AK20" s="52">
        <v>0</v>
      </c>
      <c r="AL20" s="52">
        <v>0</v>
      </c>
      <c r="AM20" s="52">
        <v>0</v>
      </c>
      <c r="AN20" s="52">
        <v>1</v>
      </c>
      <c r="AO20" s="52">
        <v>0</v>
      </c>
      <c r="AP20" s="52">
        <v>1</v>
      </c>
      <c r="AQ20" s="52">
        <v>0</v>
      </c>
      <c r="AR20" s="52">
        <v>0</v>
      </c>
      <c r="AS20" s="52">
        <v>1</v>
      </c>
      <c r="AT20" s="52">
        <v>0</v>
      </c>
      <c r="AU20" s="52">
        <v>1</v>
      </c>
      <c r="AV20" s="52">
        <v>0</v>
      </c>
      <c r="AW20" s="52">
        <v>0</v>
      </c>
      <c r="AX20" s="52">
        <v>0</v>
      </c>
      <c r="AY20" s="52">
        <v>0</v>
      </c>
      <c r="AZ20" s="52">
        <v>0</v>
      </c>
      <c r="BA20" s="52">
        <v>0</v>
      </c>
      <c r="BB20" s="52">
        <v>0</v>
      </c>
      <c r="BC20" s="52">
        <v>0</v>
      </c>
      <c r="BD20" s="52">
        <v>0</v>
      </c>
      <c r="BE20" s="52">
        <v>2</v>
      </c>
      <c r="BF20" s="52">
        <v>0</v>
      </c>
      <c r="BG20" s="52">
        <v>0</v>
      </c>
      <c r="BH20" s="52">
        <v>0</v>
      </c>
      <c r="BI20" s="52">
        <v>1</v>
      </c>
      <c r="BJ20" s="52">
        <v>0</v>
      </c>
      <c r="BK20" s="52">
        <v>0</v>
      </c>
      <c r="BL20" s="52">
        <v>6</v>
      </c>
      <c r="BM20" s="52">
        <v>1</v>
      </c>
      <c r="BN20" s="52">
        <v>0</v>
      </c>
      <c r="BO20" s="52">
        <v>0</v>
      </c>
      <c r="BP20" s="52">
        <v>0</v>
      </c>
      <c r="BQ20" s="52">
        <v>1</v>
      </c>
      <c r="BR20" s="52">
        <v>0</v>
      </c>
      <c r="BS20" s="52">
        <v>2</v>
      </c>
      <c r="BT20" s="52">
        <v>1</v>
      </c>
      <c r="BU20" s="52">
        <v>0</v>
      </c>
      <c r="BV20" s="52">
        <v>0</v>
      </c>
    </row>
    <row r="21" spans="1:74" s="52" customFormat="1" x14ac:dyDescent="0.2">
      <c r="A21" s="52">
        <v>271411</v>
      </c>
      <c r="B21" s="52" t="s">
        <v>468</v>
      </c>
      <c r="C21" s="52" t="s">
        <v>632</v>
      </c>
      <c r="D21" s="52">
        <v>1</v>
      </c>
      <c r="E21" s="52">
        <v>1.33832976445396</v>
      </c>
      <c r="F21" s="52">
        <v>16.283012134189899</v>
      </c>
      <c r="G21" s="52">
        <v>0</v>
      </c>
      <c r="H21" s="52">
        <v>0</v>
      </c>
      <c r="I21" s="52">
        <v>0</v>
      </c>
      <c r="J21" s="52">
        <v>0</v>
      </c>
      <c r="K21" s="52">
        <v>1</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0</v>
      </c>
      <c r="AT21" s="52">
        <v>0</v>
      </c>
      <c r="AU21" s="52">
        <v>0</v>
      </c>
      <c r="AV21" s="52">
        <v>0</v>
      </c>
      <c r="AW21" s="52">
        <v>0</v>
      </c>
      <c r="AX21" s="52">
        <v>0</v>
      </c>
      <c r="AY21" s="52">
        <v>0</v>
      </c>
      <c r="AZ21" s="52">
        <v>0</v>
      </c>
      <c r="BA21" s="52">
        <v>0</v>
      </c>
      <c r="BB21" s="52">
        <v>0</v>
      </c>
      <c r="BC21" s="52">
        <v>0</v>
      </c>
      <c r="BD21" s="52">
        <v>0</v>
      </c>
      <c r="BE21" s="52">
        <v>0</v>
      </c>
      <c r="BF21" s="52">
        <v>0</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271420</v>
      </c>
      <c r="B22" s="52" t="s">
        <v>468</v>
      </c>
      <c r="C22" s="52" t="s">
        <v>642</v>
      </c>
      <c r="D22" s="52">
        <v>1</v>
      </c>
      <c r="E22" s="52">
        <v>1.6149870801033599</v>
      </c>
      <c r="F22" s="52">
        <v>19.649009474590901</v>
      </c>
      <c r="G22" s="52">
        <v>0</v>
      </c>
      <c r="H22" s="52">
        <v>0</v>
      </c>
      <c r="I22" s="52">
        <v>1</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1</v>
      </c>
      <c r="AT22" s="52">
        <v>0</v>
      </c>
      <c r="AU22" s="52">
        <v>0</v>
      </c>
      <c r="AV22" s="52">
        <v>0</v>
      </c>
      <c r="AW22" s="52">
        <v>0</v>
      </c>
      <c r="AX22" s="52">
        <v>0</v>
      </c>
      <c r="AY22" s="52">
        <v>0</v>
      </c>
      <c r="AZ22" s="52">
        <v>0</v>
      </c>
      <c r="BA22" s="52">
        <v>0</v>
      </c>
      <c r="BB22" s="52">
        <v>0</v>
      </c>
      <c r="BC22" s="52">
        <v>0</v>
      </c>
      <c r="BD22" s="52">
        <v>0</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271438</v>
      </c>
      <c r="B23" s="52" t="s">
        <v>468</v>
      </c>
      <c r="C23" s="52" t="s">
        <v>633</v>
      </c>
      <c r="D23" s="52">
        <v>1</v>
      </c>
      <c r="E23" s="52">
        <v>2.2204458655298001</v>
      </c>
      <c r="F23" s="52">
        <v>27.015424697279201</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1</v>
      </c>
      <c r="AV23" s="52">
        <v>0</v>
      </c>
      <c r="AW23" s="52">
        <v>0</v>
      </c>
      <c r="AX23" s="52">
        <v>0</v>
      </c>
      <c r="AY23" s="52">
        <v>0</v>
      </c>
      <c r="AZ23" s="52">
        <v>0</v>
      </c>
      <c r="BA23" s="52">
        <v>0</v>
      </c>
      <c r="BB23" s="52">
        <v>0</v>
      </c>
      <c r="BC23" s="52">
        <v>0</v>
      </c>
      <c r="BD23" s="52">
        <v>0</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272027</v>
      </c>
      <c r="B24" s="52" t="s">
        <v>253</v>
      </c>
      <c r="C24" s="52" t="s">
        <v>468</v>
      </c>
      <c r="D24" s="52">
        <v>1</v>
      </c>
      <c r="E24" s="52">
        <v>1.0148163182464001</v>
      </c>
      <c r="F24" s="52">
        <v>12.3469318719978</v>
      </c>
      <c r="G24" s="52">
        <v>0</v>
      </c>
      <c r="H24" s="52">
        <v>0</v>
      </c>
      <c r="I24" s="52">
        <v>0</v>
      </c>
      <c r="J24" s="52">
        <v>0</v>
      </c>
      <c r="K24" s="52">
        <v>0</v>
      </c>
      <c r="L24" s="52">
        <v>0</v>
      </c>
      <c r="M24" s="52">
        <v>1</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1</v>
      </c>
      <c r="AU24" s="52">
        <v>0</v>
      </c>
      <c r="AV24" s="52">
        <v>0</v>
      </c>
      <c r="AW24" s="52">
        <v>0</v>
      </c>
      <c r="AX24" s="52">
        <v>0</v>
      </c>
      <c r="AY24" s="52">
        <v>0</v>
      </c>
      <c r="AZ24" s="52">
        <v>0</v>
      </c>
      <c r="BA24" s="52">
        <v>0</v>
      </c>
      <c r="BB24" s="52">
        <v>0</v>
      </c>
      <c r="BC24" s="52">
        <v>0</v>
      </c>
      <c r="BD24" s="52">
        <v>0</v>
      </c>
      <c r="BE24" s="52">
        <v>0</v>
      </c>
      <c r="BF24" s="52">
        <v>0</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272035</v>
      </c>
      <c r="B25" s="52" t="s">
        <v>174</v>
      </c>
      <c r="C25" s="52" t="s">
        <v>468</v>
      </c>
      <c r="D25" s="52">
        <v>4</v>
      </c>
      <c r="E25" s="52">
        <v>1.8685825866788801</v>
      </c>
      <c r="F25" s="52">
        <v>22.734421471259601</v>
      </c>
      <c r="G25" s="52">
        <v>0</v>
      </c>
      <c r="H25" s="52">
        <v>1</v>
      </c>
      <c r="I25" s="52">
        <v>0</v>
      </c>
      <c r="J25" s="52">
        <v>1</v>
      </c>
      <c r="K25" s="52">
        <v>0</v>
      </c>
      <c r="L25" s="52">
        <v>2</v>
      </c>
      <c r="M25" s="52">
        <v>0</v>
      </c>
      <c r="N25" s="52">
        <v>0</v>
      </c>
      <c r="O25" s="52">
        <v>0</v>
      </c>
      <c r="P25" s="52">
        <v>3</v>
      </c>
      <c r="Q25" s="52">
        <v>1</v>
      </c>
      <c r="R25" s="52">
        <v>0</v>
      </c>
      <c r="S25" s="52">
        <v>3</v>
      </c>
      <c r="T25" s="52">
        <v>1</v>
      </c>
      <c r="U25" s="52">
        <v>0</v>
      </c>
      <c r="V25" s="52">
        <v>1</v>
      </c>
      <c r="W25" s="52">
        <v>0</v>
      </c>
      <c r="X25" s="52">
        <v>0</v>
      </c>
      <c r="Y25" s="52">
        <v>1</v>
      </c>
      <c r="Z25" s="52">
        <v>0</v>
      </c>
      <c r="AA25" s="52">
        <v>0</v>
      </c>
      <c r="AB25" s="52">
        <v>4</v>
      </c>
      <c r="AC25" s="52">
        <v>0</v>
      </c>
      <c r="AD25" s="52">
        <v>0</v>
      </c>
      <c r="AE25" s="52">
        <v>0</v>
      </c>
      <c r="AF25" s="52">
        <v>0</v>
      </c>
      <c r="AG25" s="52">
        <v>0</v>
      </c>
      <c r="AH25" s="52">
        <v>0</v>
      </c>
      <c r="AI25" s="52">
        <v>4</v>
      </c>
      <c r="AJ25" s="52">
        <v>0</v>
      </c>
      <c r="AK25" s="52">
        <v>0</v>
      </c>
      <c r="AL25" s="52">
        <v>0</v>
      </c>
      <c r="AM25" s="52">
        <v>0</v>
      </c>
      <c r="AN25" s="52">
        <v>0</v>
      </c>
      <c r="AO25" s="52">
        <v>0</v>
      </c>
      <c r="AP25" s="52">
        <v>0</v>
      </c>
      <c r="AQ25" s="52">
        <v>0</v>
      </c>
      <c r="AR25" s="52">
        <v>0</v>
      </c>
      <c r="AS25" s="52">
        <v>1</v>
      </c>
      <c r="AT25" s="52">
        <v>0</v>
      </c>
      <c r="AU25" s="52">
        <v>0</v>
      </c>
      <c r="AV25" s="52">
        <v>2</v>
      </c>
      <c r="AW25" s="52">
        <v>0</v>
      </c>
      <c r="AX25" s="52">
        <v>0</v>
      </c>
      <c r="AY25" s="52">
        <v>0</v>
      </c>
      <c r="AZ25" s="52">
        <v>0</v>
      </c>
      <c r="BA25" s="52">
        <v>0</v>
      </c>
      <c r="BB25" s="52">
        <v>1</v>
      </c>
      <c r="BC25" s="52">
        <v>1</v>
      </c>
      <c r="BD25" s="52">
        <v>0</v>
      </c>
      <c r="BE25" s="52">
        <v>1</v>
      </c>
      <c r="BF25" s="52">
        <v>1</v>
      </c>
      <c r="BG25" s="52">
        <v>1</v>
      </c>
      <c r="BH25" s="52">
        <v>0</v>
      </c>
      <c r="BI25" s="52">
        <v>0</v>
      </c>
      <c r="BJ25" s="52">
        <v>0</v>
      </c>
      <c r="BK25" s="52">
        <v>1</v>
      </c>
      <c r="BL25" s="52">
        <v>3</v>
      </c>
      <c r="BM25" s="52">
        <v>1</v>
      </c>
      <c r="BN25" s="52">
        <v>0</v>
      </c>
      <c r="BO25" s="52">
        <v>0</v>
      </c>
      <c r="BP25" s="52">
        <v>0</v>
      </c>
      <c r="BQ25" s="52">
        <v>0</v>
      </c>
      <c r="BR25" s="52">
        <v>0</v>
      </c>
      <c r="BS25" s="52">
        <v>1</v>
      </c>
      <c r="BT25" s="52">
        <v>3</v>
      </c>
      <c r="BU25" s="52">
        <v>0</v>
      </c>
      <c r="BV25" s="52">
        <v>0</v>
      </c>
    </row>
    <row r="26" spans="1:74" s="52" customFormat="1" x14ac:dyDescent="0.2">
      <c r="A26" s="52">
        <v>272043</v>
      </c>
      <c r="B26" s="52" t="s">
        <v>175</v>
      </c>
      <c r="C26" s="52" t="s">
        <v>468</v>
      </c>
      <c r="D26" s="52">
        <v>1</v>
      </c>
      <c r="E26" s="52">
        <v>1.8544962261001801</v>
      </c>
      <c r="F26" s="52">
        <v>22.563037417552199</v>
      </c>
      <c r="G26" s="52">
        <v>0</v>
      </c>
      <c r="H26" s="52">
        <v>0</v>
      </c>
      <c r="I26" s="52">
        <v>1</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1</v>
      </c>
      <c r="AW26" s="52">
        <v>0</v>
      </c>
      <c r="AX26" s="52">
        <v>0</v>
      </c>
      <c r="AY26" s="52">
        <v>0</v>
      </c>
      <c r="AZ26" s="52">
        <v>0</v>
      </c>
      <c r="BA26" s="52">
        <v>0</v>
      </c>
      <c r="BB26" s="52">
        <v>0</v>
      </c>
      <c r="BC26" s="52">
        <v>0</v>
      </c>
      <c r="BD26" s="52">
        <v>0</v>
      </c>
      <c r="BE26" s="52">
        <v>0</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272051</v>
      </c>
      <c r="B27" s="52" t="s">
        <v>176</v>
      </c>
      <c r="C27" s="52" t="s">
        <v>468</v>
      </c>
      <c r="D27" s="52">
        <v>4</v>
      </c>
      <c r="E27" s="52">
        <v>2.0076491432357302</v>
      </c>
      <c r="F27" s="52">
        <v>24.426397909367999</v>
      </c>
      <c r="G27" s="52">
        <v>0</v>
      </c>
      <c r="H27" s="52">
        <v>1</v>
      </c>
      <c r="I27" s="52">
        <v>1</v>
      </c>
      <c r="J27" s="52">
        <v>0</v>
      </c>
      <c r="K27" s="52">
        <v>0</v>
      </c>
      <c r="L27" s="52">
        <v>1</v>
      </c>
      <c r="M27" s="52">
        <v>1</v>
      </c>
      <c r="N27" s="52">
        <v>0</v>
      </c>
      <c r="O27" s="52">
        <v>0</v>
      </c>
      <c r="P27" s="52">
        <v>4</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1</v>
      </c>
      <c r="AT27" s="52">
        <v>0</v>
      </c>
      <c r="AU27" s="52">
        <v>1</v>
      </c>
      <c r="AV27" s="52">
        <v>1</v>
      </c>
      <c r="AW27" s="52">
        <v>0</v>
      </c>
      <c r="AX27" s="52">
        <v>0</v>
      </c>
      <c r="AY27" s="52">
        <v>0</v>
      </c>
      <c r="AZ27" s="52">
        <v>0</v>
      </c>
      <c r="BA27" s="52">
        <v>0</v>
      </c>
      <c r="BB27" s="52">
        <v>1</v>
      </c>
      <c r="BC27" s="52">
        <v>0</v>
      </c>
      <c r="BD27" s="52">
        <v>0</v>
      </c>
      <c r="BE27" s="52">
        <v>1</v>
      </c>
      <c r="BF27" s="52">
        <v>0</v>
      </c>
      <c r="BG27" s="52">
        <v>1</v>
      </c>
      <c r="BH27" s="52">
        <v>2</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272108</v>
      </c>
      <c r="B28" s="52" t="s">
        <v>180</v>
      </c>
      <c r="C28" s="52" t="s">
        <v>468</v>
      </c>
      <c r="D28" s="52">
        <v>5</v>
      </c>
      <c r="E28" s="52">
        <v>2.4212254306149399</v>
      </c>
      <c r="F28" s="52">
        <v>29.458242739148499</v>
      </c>
      <c r="G28" s="52">
        <v>0</v>
      </c>
      <c r="H28" s="52">
        <v>0</v>
      </c>
      <c r="I28" s="52">
        <v>2</v>
      </c>
      <c r="J28" s="52">
        <v>1</v>
      </c>
      <c r="K28" s="52">
        <v>0</v>
      </c>
      <c r="L28" s="52">
        <v>0</v>
      </c>
      <c r="M28" s="52">
        <v>1</v>
      </c>
      <c r="N28" s="52">
        <v>1</v>
      </c>
      <c r="O28" s="52">
        <v>0</v>
      </c>
      <c r="P28" s="52">
        <v>5</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1</v>
      </c>
      <c r="AT28" s="52">
        <v>0</v>
      </c>
      <c r="AU28" s="52">
        <v>1</v>
      </c>
      <c r="AV28" s="52">
        <v>0</v>
      </c>
      <c r="AW28" s="52">
        <v>1</v>
      </c>
      <c r="AX28" s="52">
        <v>0</v>
      </c>
      <c r="AY28" s="52">
        <v>0</v>
      </c>
      <c r="AZ28" s="52">
        <v>0</v>
      </c>
      <c r="BA28" s="52">
        <v>1</v>
      </c>
      <c r="BB28" s="52">
        <v>0</v>
      </c>
      <c r="BC28" s="52">
        <v>0</v>
      </c>
      <c r="BD28" s="52">
        <v>1</v>
      </c>
      <c r="BE28" s="52">
        <v>3</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272116</v>
      </c>
      <c r="B29" s="52" t="s">
        <v>181</v>
      </c>
      <c r="C29" s="52" t="s">
        <v>468</v>
      </c>
      <c r="D29" s="52">
        <v>3</v>
      </c>
      <c r="E29" s="52">
        <v>2.0345603993163901</v>
      </c>
      <c r="F29" s="52">
        <v>24.753818191682701</v>
      </c>
      <c r="G29" s="52">
        <v>1</v>
      </c>
      <c r="H29" s="52">
        <v>0</v>
      </c>
      <c r="I29" s="52">
        <v>0</v>
      </c>
      <c r="J29" s="52">
        <v>1</v>
      </c>
      <c r="K29" s="52">
        <v>0</v>
      </c>
      <c r="L29" s="52">
        <v>1</v>
      </c>
      <c r="M29" s="52">
        <v>0</v>
      </c>
      <c r="N29" s="52">
        <v>0</v>
      </c>
      <c r="O29" s="52">
        <v>0</v>
      </c>
      <c r="P29" s="52">
        <v>2</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1</v>
      </c>
      <c r="AQ29" s="52">
        <v>0</v>
      </c>
      <c r="AR29" s="52">
        <v>0</v>
      </c>
      <c r="AS29" s="52">
        <v>0</v>
      </c>
      <c r="AT29" s="52">
        <v>0</v>
      </c>
      <c r="AU29" s="52">
        <v>1</v>
      </c>
      <c r="AV29" s="52">
        <v>0</v>
      </c>
      <c r="AW29" s="52">
        <v>0</v>
      </c>
      <c r="AX29" s="52">
        <v>0</v>
      </c>
      <c r="AY29" s="52">
        <v>1</v>
      </c>
      <c r="AZ29" s="52">
        <v>0</v>
      </c>
      <c r="BA29" s="52">
        <v>0</v>
      </c>
      <c r="BB29" s="52">
        <v>0</v>
      </c>
      <c r="BC29" s="52">
        <v>0</v>
      </c>
      <c r="BD29" s="52">
        <v>0</v>
      </c>
      <c r="BE29" s="52">
        <v>1</v>
      </c>
      <c r="BF29" s="52">
        <v>0</v>
      </c>
      <c r="BG29" s="52">
        <v>1</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272124</v>
      </c>
      <c r="B30" s="52" t="s">
        <v>182</v>
      </c>
      <c r="C30" s="52" t="s">
        <v>468</v>
      </c>
      <c r="D30" s="52">
        <v>1</v>
      </c>
      <c r="E30" s="52">
        <v>0.729964304745498</v>
      </c>
      <c r="F30" s="52">
        <v>8.8812323744035595</v>
      </c>
      <c r="G30" s="52">
        <v>0</v>
      </c>
      <c r="H30" s="52">
        <v>0</v>
      </c>
      <c r="I30" s="52">
        <v>0</v>
      </c>
      <c r="J30" s="52">
        <v>0</v>
      </c>
      <c r="K30" s="52">
        <v>1</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1</v>
      </c>
      <c r="BA30" s="52">
        <v>0</v>
      </c>
      <c r="BB30" s="52">
        <v>0</v>
      </c>
      <c r="BC30" s="52">
        <v>0</v>
      </c>
      <c r="BD30" s="52">
        <v>0</v>
      </c>
      <c r="BE30" s="52">
        <v>0</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272159</v>
      </c>
      <c r="B31" s="52" t="s">
        <v>184</v>
      </c>
      <c r="C31" s="52" t="s">
        <v>468</v>
      </c>
      <c r="D31" s="52">
        <v>2</v>
      </c>
      <c r="E31" s="52">
        <v>1.6977496328616399</v>
      </c>
      <c r="F31" s="52">
        <v>20.655953866483301</v>
      </c>
      <c r="G31" s="52">
        <v>0</v>
      </c>
      <c r="H31" s="52">
        <v>0</v>
      </c>
      <c r="I31" s="52">
        <v>0</v>
      </c>
      <c r="J31" s="52">
        <v>0</v>
      </c>
      <c r="K31" s="52">
        <v>1</v>
      </c>
      <c r="L31" s="52">
        <v>0</v>
      </c>
      <c r="M31" s="52">
        <v>0</v>
      </c>
      <c r="N31" s="52">
        <v>1</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1</v>
      </c>
      <c r="AS31" s="52">
        <v>0</v>
      </c>
      <c r="AT31" s="52">
        <v>0</v>
      </c>
      <c r="AU31" s="52">
        <v>0</v>
      </c>
      <c r="AV31" s="52">
        <v>0</v>
      </c>
      <c r="AW31" s="52">
        <v>0</v>
      </c>
      <c r="AX31" s="52">
        <v>0</v>
      </c>
      <c r="AY31" s="52">
        <v>0</v>
      </c>
      <c r="AZ31" s="52">
        <v>0</v>
      </c>
      <c r="BA31" s="52">
        <v>0</v>
      </c>
      <c r="BB31" s="52">
        <v>0</v>
      </c>
      <c r="BC31" s="52">
        <v>1</v>
      </c>
      <c r="BD31" s="52">
        <v>0</v>
      </c>
      <c r="BE31" s="52">
        <v>0</v>
      </c>
      <c r="BF31" s="52">
        <v>0</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x14ac:dyDescent="0.2">
      <c r="A32">
        <v>272175</v>
      </c>
      <c r="B32" t="s">
        <v>186</v>
      </c>
      <c r="C32" t="s">
        <v>468</v>
      </c>
      <c r="D32">
        <v>1</v>
      </c>
      <c r="E32">
        <v>1.6463615409943999</v>
      </c>
      <c r="F32">
        <v>20.030732082098599</v>
      </c>
      <c r="G32">
        <v>0</v>
      </c>
      <c r="H32">
        <v>0</v>
      </c>
      <c r="I32">
        <v>0</v>
      </c>
      <c r="J32">
        <v>0</v>
      </c>
      <c r="K32">
        <v>0</v>
      </c>
      <c r="L32">
        <v>0</v>
      </c>
      <c r="M32">
        <v>0</v>
      </c>
      <c r="N32">
        <v>1</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v>0</v>
      </c>
      <c r="AQ32">
        <v>0</v>
      </c>
      <c r="AR32">
        <v>0</v>
      </c>
      <c r="AS32">
        <v>0</v>
      </c>
      <c r="AT32">
        <v>0</v>
      </c>
      <c r="AU32">
        <v>0</v>
      </c>
      <c r="AV32">
        <v>0</v>
      </c>
      <c r="AW32">
        <v>1</v>
      </c>
      <c r="AX32">
        <v>0</v>
      </c>
      <c r="AY32">
        <v>0</v>
      </c>
      <c r="AZ32">
        <v>0</v>
      </c>
      <c r="BA32">
        <v>0</v>
      </c>
      <c r="BB32">
        <v>0</v>
      </c>
      <c r="BC32">
        <v>0</v>
      </c>
      <c r="BD32">
        <v>0</v>
      </c>
      <c r="BE32">
        <v>0</v>
      </c>
      <c r="BF32">
        <v>0</v>
      </c>
      <c r="BG32">
        <v>0</v>
      </c>
      <c r="BH32">
        <v>1</v>
      </c>
      <c r="BI32">
        <v>0</v>
      </c>
      <c r="BJ32">
        <v>0</v>
      </c>
      <c r="BK32" t="s">
        <v>170</v>
      </c>
      <c r="BL32" t="s">
        <v>170</v>
      </c>
      <c r="BM32" t="s">
        <v>170</v>
      </c>
      <c r="BN32" t="s">
        <v>170</v>
      </c>
      <c r="BO32" t="s">
        <v>170</v>
      </c>
      <c r="BP32" t="s">
        <v>170</v>
      </c>
      <c r="BQ32" t="s">
        <v>170</v>
      </c>
      <c r="BR32" t="s">
        <v>170</v>
      </c>
      <c r="BS32" t="s">
        <v>170</v>
      </c>
      <c r="BT32" t="s">
        <v>170</v>
      </c>
      <c r="BU32" t="s">
        <v>170</v>
      </c>
      <c r="BV32">
        <v>0</v>
      </c>
    </row>
    <row r="33" spans="1:74" x14ac:dyDescent="0.2">
      <c r="A33">
        <v>272191</v>
      </c>
      <c r="B33" t="s">
        <v>278</v>
      </c>
      <c r="C33" t="s">
        <v>468</v>
      </c>
      <c r="D33">
        <v>2</v>
      </c>
      <c r="E33">
        <v>2.1046206947352899</v>
      </c>
      <c r="F33">
        <v>25.606218452612701</v>
      </c>
      <c r="G33">
        <v>0</v>
      </c>
      <c r="H33">
        <v>0</v>
      </c>
      <c r="I33">
        <v>0</v>
      </c>
      <c r="J33">
        <v>0</v>
      </c>
      <c r="K33">
        <v>1</v>
      </c>
      <c r="L33">
        <v>0</v>
      </c>
      <c r="M33">
        <v>0</v>
      </c>
      <c r="N33">
        <v>1</v>
      </c>
      <c r="O33">
        <v>0</v>
      </c>
      <c r="P33">
        <v>2</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v>0</v>
      </c>
      <c r="AQ33">
        <v>0</v>
      </c>
      <c r="AR33">
        <v>0</v>
      </c>
      <c r="AS33">
        <v>0</v>
      </c>
      <c r="AT33">
        <v>0</v>
      </c>
      <c r="AU33">
        <v>0</v>
      </c>
      <c r="AV33">
        <v>0</v>
      </c>
      <c r="AW33">
        <v>1</v>
      </c>
      <c r="AX33">
        <v>0</v>
      </c>
      <c r="AY33">
        <v>0</v>
      </c>
      <c r="AZ33">
        <v>0</v>
      </c>
      <c r="BA33">
        <v>0</v>
      </c>
      <c r="BB33">
        <v>1</v>
      </c>
      <c r="BC33">
        <v>0</v>
      </c>
      <c r="BD33">
        <v>0</v>
      </c>
      <c r="BE33">
        <v>0</v>
      </c>
      <c r="BF33">
        <v>2</v>
      </c>
      <c r="BG33">
        <v>0</v>
      </c>
      <c r="BH33">
        <v>0</v>
      </c>
      <c r="BI33">
        <v>0</v>
      </c>
      <c r="BJ33">
        <v>0</v>
      </c>
      <c r="BK33" t="s">
        <v>170</v>
      </c>
      <c r="BL33" t="s">
        <v>170</v>
      </c>
      <c r="BM33" t="s">
        <v>170</v>
      </c>
      <c r="BN33" t="s">
        <v>170</v>
      </c>
      <c r="BO33" t="s">
        <v>170</v>
      </c>
      <c r="BP33" t="s">
        <v>170</v>
      </c>
      <c r="BQ33" t="s">
        <v>170</v>
      </c>
      <c r="BR33" t="s">
        <v>170</v>
      </c>
      <c r="BS33" t="s">
        <v>170</v>
      </c>
      <c r="BT33" t="s">
        <v>170</v>
      </c>
      <c r="BU33" t="s">
        <v>170</v>
      </c>
      <c r="BV33">
        <v>0</v>
      </c>
    </row>
    <row r="34" spans="1:74" x14ac:dyDescent="0.2">
      <c r="A34">
        <v>272221</v>
      </c>
      <c r="B34" t="s">
        <v>189</v>
      </c>
      <c r="C34" t="s">
        <v>468</v>
      </c>
      <c r="D34">
        <v>2</v>
      </c>
      <c r="E34">
        <v>3.49815472338341</v>
      </c>
      <c r="F34">
        <v>42.560882467831497</v>
      </c>
      <c r="G34">
        <v>0</v>
      </c>
      <c r="H34">
        <v>0</v>
      </c>
      <c r="I34">
        <v>0</v>
      </c>
      <c r="J34">
        <v>0</v>
      </c>
      <c r="K34">
        <v>0</v>
      </c>
      <c r="L34">
        <v>1</v>
      </c>
      <c r="M34">
        <v>1</v>
      </c>
      <c r="N34">
        <v>0</v>
      </c>
      <c r="O34">
        <v>0</v>
      </c>
      <c r="P34">
        <v>1</v>
      </c>
      <c r="Q34">
        <v>1</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1</v>
      </c>
      <c r="AQ34">
        <v>0</v>
      </c>
      <c r="AR34">
        <v>0</v>
      </c>
      <c r="AS34">
        <v>1</v>
      </c>
      <c r="AT34">
        <v>0</v>
      </c>
      <c r="AU34">
        <v>0</v>
      </c>
      <c r="AV34">
        <v>0</v>
      </c>
      <c r="AW34">
        <v>0</v>
      </c>
      <c r="AX34">
        <v>0</v>
      </c>
      <c r="AY34">
        <v>0</v>
      </c>
      <c r="AZ34">
        <v>0</v>
      </c>
      <c r="BA34">
        <v>0</v>
      </c>
      <c r="BB34">
        <v>0</v>
      </c>
      <c r="BC34">
        <v>0</v>
      </c>
      <c r="BD34">
        <v>0</v>
      </c>
      <c r="BE34">
        <v>1</v>
      </c>
      <c r="BF34">
        <v>0</v>
      </c>
      <c r="BG34">
        <v>0</v>
      </c>
      <c r="BH34">
        <v>1</v>
      </c>
      <c r="BI34">
        <v>0</v>
      </c>
      <c r="BJ34">
        <v>0</v>
      </c>
      <c r="BK34" t="s">
        <v>170</v>
      </c>
      <c r="BL34" t="s">
        <v>170</v>
      </c>
      <c r="BM34" t="s">
        <v>170</v>
      </c>
      <c r="BN34" t="s">
        <v>170</v>
      </c>
      <c r="BO34" t="s">
        <v>170</v>
      </c>
      <c r="BP34" t="s">
        <v>170</v>
      </c>
      <c r="BQ34" t="s">
        <v>170</v>
      </c>
      <c r="BR34" t="s">
        <v>170</v>
      </c>
      <c r="BS34" t="s">
        <v>170</v>
      </c>
      <c r="BT34" t="s">
        <v>170</v>
      </c>
      <c r="BU34" t="s">
        <v>170</v>
      </c>
      <c r="BV34">
        <v>0</v>
      </c>
    </row>
    <row r="35" spans="1:74" x14ac:dyDescent="0.2">
      <c r="A35">
        <v>272272</v>
      </c>
      <c r="B35" t="s">
        <v>193</v>
      </c>
      <c r="C35" t="s">
        <v>468</v>
      </c>
      <c r="D35">
        <v>1</v>
      </c>
      <c r="E35">
        <v>0.40530298424587302</v>
      </c>
      <c r="F35">
        <v>4.93118630832479</v>
      </c>
      <c r="G35">
        <v>0</v>
      </c>
      <c r="H35">
        <v>0</v>
      </c>
      <c r="I35">
        <v>0</v>
      </c>
      <c r="J35">
        <v>1</v>
      </c>
      <c r="K35">
        <v>0</v>
      </c>
      <c r="L35">
        <v>0</v>
      </c>
      <c r="M35">
        <v>0</v>
      </c>
      <c r="N35">
        <v>0</v>
      </c>
      <c r="O35">
        <v>0</v>
      </c>
      <c r="P35">
        <v>1</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0</v>
      </c>
      <c r="AQ35">
        <v>0</v>
      </c>
      <c r="AR35">
        <v>0</v>
      </c>
      <c r="AS35">
        <v>0</v>
      </c>
      <c r="AT35">
        <v>0</v>
      </c>
      <c r="AU35">
        <v>0</v>
      </c>
      <c r="AV35">
        <v>0</v>
      </c>
      <c r="AW35">
        <v>0</v>
      </c>
      <c r="AX35">
        <v>0</v>
      </c>
      <c r="AY35">
        <v>0</v>
      </c>
      <c r="AZ35">
        <v>0</v>
      </c>
      <c r="BA35">
        <v>0</v>
      </c>
      <c r="BB35">
        <v>1</v>
      </c>
      <c r="BC35">
        <v>0</v>
      </c>
      <c r="BD35">
        <v>1</v>
      </c>
      <c r="BE35">
        <v>0</v>
      </c>
      <c r="BF35">
        <v>0</v>
      </c>
      <c r="BG35">
        <v>0</v>
      </c>
      <c r="BH35">
        <v>0</v>
      </c>
      <c r="BI35">
        <v>0</v>
      </c>
      <c r="BJ35">
        <v>0</v>
      </c>
      <c r="BK35" t="s">
        <v>170</v>
      </c>
      <c r="BL35" t="s">
        <v>170</v>
      </c>
      <c r="BM35" t="s">
        <v>170</v>
      </c>
      <c r="BN35" t="s">
        <v>170</v>
      </c>
      <c r="BO35" t="s">
        <v>170</v>
      </c>
      <c r="BP35" t="s">
        <v>170</v>
      </c>
      <c r="BQ35" t="s">
        <v>170</v>
      </c>
      <c r="BR35" t="s">
        <v>170</v>
      </c>
      <c r="BS35" t="s">
        <v>170</v>
      </c>
      <c r="BT35" t="s">
        <v>170</v>
      </c>
      <c r="BU35" t="s">
        <v>170</v>
      </c>
      <c r="BV35">
        <v>0</v>
      </c>
    </row>
    <row r="36" spans="1:74" x14ac:dyDescent="0.2">
      <c r="A36">
        <v>272281</v>
      </c>
      <c r="B36" t="s">
        <v>194</v>
      </c>
      <c r="C36" t="s">
        <v>468</v>
      </c>
      <c r="D36">
        <v>1</v>
      </c>
      <c r="E36">
        <v>3.2431731205811798</v>
      </c>
      <c r="F36">
        <v>39.458606300404298</v>
      </c>
      <c r="G36">
        <v>0</v>
      </c>
      <c r="H36">
        <v>0</v>
      </c>
      <c r="I36">
        <v>0</v>
      </c>
      <c r="J36">
        <v>0</v>
      </c>
      <c r="K36">
        <v>0</v>
      </c>
      <c r="L36">
        <v>0</v>
      </c>
      <c r="M36">
        <v>1</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v>0</v>
      </c>
      <c r="AQ36">
        <v>0</v>
      </c>
      <c r="AR36">
        <v>0</v>
      </c>
      <c r="AS36">
        <v>1</v>
      </c>
      <c r="AT36">
        <v>0</v>
      </c>
      <c r="AU36">
        <v>0</v>
      </c>
      <c r="AV36">
        <v>0</v>
      </c>
      <c r="AW36">
        <v>0</v>
      </c>
      <c r="AX36">
        <v>0</v>
      </c>
      <c r="AY36">
        <v>0</v>
      </c>
      <c r="AZ36">
        <v>0</v>
      </c>
      <c r="BA36">
        <v>0</v>
      </c>
      <c r="BB36">
        <v>0</v>
      </c>
      <c r="BC36">
        <v>0</v>
      </c>
      <c r="BD36">
        <v>0</v>
      </c>
      <c r="BE36">
        <v>0</v>
      </c>
      <c r="BF36">
        <v>0</v>
      </c>
      <c r="BG36">
        <v>0</v>
      </c>
      <c r="BH36">
        <v>0</v>
      </c>
      <c r="BI36">
        <v>1</v>
      </c>
      <c r="BJ36">
        <v>0</v>
      </c>
      <c r="BK36" t="s">
        <v>170</v>
      </c>
      <c r="BL36" t="s">
        <v>170</v>
      </c>
      <c r="BM36" t="s">
        <v>170</v>
      </c>
      <c r="BN36" t="s">
        <v>170</v>
      </c>
      <c r="BO36" t="s">
        <v>170</v>
      </c>
      <c r="BP36" t="s">
        <v>170</v>
      </c>
      <c r="BQ36" t="s">
        <v>170</v>
      </c>
      <c r="BR36" t="s">
        <v>170</v>
      </c>
      <c r="BS36" t="s">
        <v>170</v>
      </c>
      <c r="BT36" t="s">
        <v>170</v>
      </c>
      <c r="BU36" t="s">
        <v>170</v>
      </c>
      <c r="BV36">
        <v>0</v>
      </c>
    </row>
    <row r="85" spans="1:75" x14ac:dyDescent="0.2">
      <c r="B85" s="52">
        <v>271004</v>
      </c>
      <c r="C85" t="s">
        <v>397</v>
      </c>
      <c r="D85">
        <f>IFERROR(VLOOKUP($B85,$A$8:$BW$70,D$88,FALSE),0)</f>
        <v>16</v>
      </c>
      <c r="E85">
        <f t="shared" ref="E85:BP85" si="0">IFERROR(VLOOKUP($B85,$A$8:$BW$70,E88,FALSE),0)</f>
        <v>1.1313449003921501</v>
      </c>
      <c r="F85">
        <f t="shared" si="0"/>
        <v>13.764696288104499</v>
      </c>
      <c r="G85">
        <f t="shared" si="0"/>
        <v>2</v>
      </c>
      <c r="H85">
        <f t="shared" si="0"/>
        <v>3</v>
      </c>
      <c r="I85">
        <f t="shared" si="0"/>
        <v>2</v>
      </c>
      <c r="J85">
        <f t="shared" si="0"/>
        <v>2</v>
      </c>
      <c r="K85">
        <f t="shared" si="0"/>
        <v>2</v>
      </c>
      <c r="L85">
        <f t="shared" si="0"/>
        <v>0</v>
      </c>
      <c r="M85">
        <f t="shared" si="0"/>
        <v>4</v>
      </c>
      <c r="N85">
        <f t="shared" si="0"/>
        <v>1</v>
      </c>
      <c r="O85">
        <f t="shared" si="0"/>
        <v>0</v>
      </c>
      <c r="P85">
        <f t="shared" si="0"/>
        <v>9</v>
      </c>
      <c r="Q85">
        <f t="shared" si="0"/>
        <v>7</v>
      </c>
      <c r="R85">
        <f t="shared" si="0"/>
        <v>0</v>
      </c>
      <c r="S85">
        <f t="shared" si="0"/>
        <v>4</v>
      </c>
      <c r="T85">
        <f t="shared" si="0"/>
        <v>12</v>
      </c>
      <c r="U85">
        <f t="shared" si="0"/>
        <v>2</v>
      </c>
      <c r="V85">
        <f t="shared" si="0"/>
        <v>10</v>
      </c>
      <c r="W85">
        <f t="shared" si="0"/>
        <v>2</v>
      </c>
      <c r="X85">
        <f t="shared" si="0"/>
        <v>1</v>
      </c>
      <c r="Y85">
        <f t="shared" si="0"/>
        <v>7</v>
      </c>
      <c r="Z85">
        <f t="shared" si="0"/>
        <v>0</v>
      </c>
      <c r="AA85">
        <f t="shared" si="0"/>
        <v>0</v>
      </c>
      <c r="AB85">
        <f t="shared" si="0"/>
        <v>13</v>
      </c>
      <c r="AC85">
        <f t="shared" si="0"/>
        <v>2</v>
      </c>
      <c r="AD85">
        <f t="shared" si="0"/>
        <v>0</v>
      </c>
      <c r="AE85">
        <f t="shared" si="0"/>
        <v>0</v>
      </c>
      <c r="AF85">
        <f t="shared" si="0"/>
        <v>0</v>
      </c>
      <c r="AG85">
        <f t="shared" si="0"/>
        <v>1</v>
      </c>
      <c r="AH85">
        <f t="shared" si="0"/>
        <v>0</v>
      </c>
      <c r="AI85">
        <f t="shared" si="0"/>
        <v>8</v>
      </c>
      <c r="AJ85">
        <f t="shared" si="0"/>
        <v>0</v>
      </c>
      <c r="AK85">
        <f t="shared" si="0"/>
        <v>0</v>
      </c>
      <c r="AL85">
        <f t="shared" si="0"/>
        <v>7</v>
      </c>
      <c r="AM85">
        <f t="shared" si="0"/>
        <v>0</v>
      </c>
      <c r="AN85">
        <f t="shared" si="0"/>
        <v>1</v>
      </c>
      <c r="AO85">
        <f t="shared" si="0"/>
        <v>0</v>
      </c>
      <c r="AP85">
        <f t="shared" si="0"/>
        <v>1</v>
      </c>
      <c r="AQ85">
        <f t="shared" si="0"/>
        <v>2</v>
      </c>
      <c r="AR85">
        <f t="shared" si="0"/>
        <v>0</v>
      </c>
      <c r="AS85">
        <f t="shared" si="0"/>
        <v>3</v>
      </c>
      <c r="AT85">
        <f t="shared" si="0"/>
        <v>0</v>
      </c>
      <c r="AU85">
        <f t="shared" si="0"/>
        <v>1</v>
      </c>
      <c r="AV85">
        <f t="shared" si="0"/>
        <v>1</v>
      </c>
      <c r="AW85">
        <f t="shared" si="0"/>
        <v>3</v>
      </c>
      <c r="AX85">
        <f t="shared" si="0"/>
        <v>0</v>
      </c>
      <c r="AY85">
        <f t="shared" si="0"/>
        <v>0</v>
      </c>
      <c r="AZ85">
        <f t="shared" si="0"/>
        <v>1</v>
      </c>
      <c r="BA85">
        <f t="shared" si="0"/>
        <v>0</v>
      </c>
      <c r="BB85">
        <f t="shared" si="0"/>
        <v>4</v>
      </c>
      <c r="BC85">
        <f t="shared" si="0"/>
        <v>2</v>
      </c>
      <c r="BD85">
        <f t="shared" si="0"/>
        <v>1</v>
      </c>
      <c r="BE85">
        <f t="shared" si="0"/>
        <v>2</v>
      </c>
      <c r="BF85">
        <f t="shared" si="0"/>
        <v>2</v>
      </c>
      <c r="BG85">
        <f t="shared" si="0"/>
        <v>2</v>
      </c>
      <c r="BH85">
        <f t="shared" si="0"/>
        <v>3</v>
      </c>
      <c r="BI85">
        <f t="shared" si="0"/>
        <v>4</v>
      </c>
      <c r="BJ85">
        <f t="shared" si="0"/>
        <v>0</v>
      </c>
      <c r="BK85">
        <f t="shared" si="0"/>
        <v>8</v>
      </c>
      <c r="BL85">
        <f t="shared" si="0"/>
        <v>18</v>
      </c>
      <c r="BM85">
        <f t="shared" si="0"/>
        <v>2</v>
      </c>
      <c r="BN85">
        <f t="shared" si="0"/>
        <v>0</v>
      </c>
      <c r="BO85">
        <f t="shared" si="0"/>
        <v>3</v>
      </c>
      <c r="BP85">
        <f t="shared" si="0"/>
        <v>0</v>
      </c>
      <c r="BQ85">
        <f t="shared" ref="BQ85:BW85" si="1">IFERROR(VLOOKUP($B85,$A$8:$BW$70,BQ88,FALSE),0)</f>
        <v>4</v>
      </c>
      <c r="BR85">
        <f t="shared" si="1"/>
        <v>0</v>
      </c>
      <c r="BS85">
        <f t="shared" si="1"/>
        <v>9</v>
      </c>
      <c r="BT85">
        <f t="shared" si="1"/>
        <v>7</v>
      </c>
      <c r="BU85">
        <f t="shared" si="1"/>
        <v>0</v>
      </c>
      <c r="BV85">
        <f t="shared" si="1"/>
        <v>0</v>
      </c>
      <c r="BW85">
        <f t="shared" si="1"/>
        <v>0</v>
      </c>
    </row>
    <row r="86" spans="1:75" x14ac:dyDescent="0.2">
      <c r="B86" s="52">
        <v>271403</v>
      </c>
      <c r="C86" t="s">
        <v>398</v>
      </c>
      <c r="D86">
        <f>IFERROR(VLOOKUP($B86,$A$8:$BW$70,D$88,FALSE),0)</f>
        <v>3</v>
      </c>
      <c r="E86">
        <f t="shared" ref="E86:BP86" si="2">IFERROR(VLOOKUP($B86,$A$8:$BW$70,E$88,FALSE),0)</f>
        <v>0.70087235245468904</v>
      </c>
      <c r="F86">
        <f t="shared" si="2"/>
        <v>8.5272802881987104</v>
      </c>
      <c r="G86">
        <f t="shared" si="2"/>
        <v>0</v>
      </c>
      <c r="H86">
        <f t="shared" si="2"/>
        <v>0</v>
      </c>
      <c r="I86">
        <f t="shared" si="2"/>
        <v>1</v>
      </c>
      <c r="J86">
        <f t="shared" si="2"/>
        <v>0</v>
      </c>
      <c r="K86">
        <f t="shared" si="2"/>
        <v>2</v>
      </c>
      <c r="L86">
        <f t="shared" si="2"/>
        <v>0</v>
      </c>
      <c r="M86">
        <f t="shared" si="2"/>
        <v>0</v>
      </c>
      <c r="N86">
        <f t="shared" si="2"/>
        <v>0</v>
      </c>
      <c r="O86">
        <f t="shared" si="2"/>
        <v>0</v>
      </c>
      <c r="P86">
        <f t="shared" si="2"/>
        <v>2</v>
      </c>
      <c r="Q86">
        <f t="shared" si="2"/>
        <v>1</v>
      </c>
      <c r="R86">
        <f t="shared" si="2"/>
        <v>0</v>
      </c>
      <c r="S86">
        <f t="shared" si="2"/>
        <v>1</v>
      </c>
      <c r="T86">
        <f t="shared" si="2"/>
        <v>2</v>
      </c>
      <c r="U86">
        <f t="shared" si="2"/>
        <v>0</v>
      </c>
      <c r="V86">
        <f t="shared" si="2"/>
        <v>2</v>
      </c>
      <c r="W86">
        <f t="shared" si="2"/>
        <v>1</v>
      </c>
      <c r="X86">
        <f t="shared" si="2"/>
        <v>0</v>
      </c>
      <c r="Y86">
        <f t="shared" si="2"/>
        <v>0</v>
      </c>
      <c r="Z86">
        <f t="shared" si="2"/>
        <v>1</v>
      </c>
      <c r="AA86">
        <f t="shared" si="2"/>
        <v>0</v>
      </c>
      <c r="AB86">
        <f t="shared" si="2"/>
        <v>3</v>
      </c>
      <c r="AC86">
        <f t="shared" si="2"/>
        <v>0</v>
      </c>
      <c r="AD86">
        <f t="shared" si="2"/>
        <v>0</v>
      </c>
      <c r="AE86">
        <f t="shared" si="2"/>
        <v>0</v>
      </c>
      <c r="AF86">
        <f t="shared" si="2"/>
        <v>0</v>
      </c>
      <c r="AG86">
        <f t="shared" si="2"/>
        <v>0</v>
      </c>
      <c r="AH86">
        <f t="shared" si="2"/>
        <v>0</v>
      </c>
      <c r="AI86">
        <f t="shared" si="2"/>
        <v>2</v>
      </c>
      <c r="AJ86">
        <f t="shared" si="2"/>
        <v>0</v>
      </c>
      <c r="AK86">
        <f t="shared" si="2"/>
        <v>0</v>
      </c>
      <c r="AL86">
        <f t="shared" si="2"/>
        <v>0</v>
      </c>
      <c r="AM86">
        <f t="shared" si="2"/>
        <v>0</v>
      </c>
      <c r="AN86">
        <f t="shared" si="2"/>
        <v>1</v>
      </c>
      <c r="AO86">
        <f t="shared" si="2"/>
        <v>0</v>
      </c>
      <c r="AP86">
        <f t="shared" si="2"/>
        <v>1</v>
      </c>
      <c r="AQ86">
        <f t="shared" si="2"/>
        <v>0</v>
      </c>
      <c r="AR86">
        <f t="shared" si="2"/>
        <v>0</v>
      </c>
      <c r="AS86">
        <f t="shared" si="2"/>
        <v>1</v>
      </c>
      <c r="AT86">
        <f t="shared" si="2"/>
        <v>0</v>
      </c>
      <c r="AU86">
        <f t="shared" si="2"/>
        <v>1</v>
      </c>
      <c r="AV86">
        <f t="shared" si="2"/>
        <v>0</v>
      </c>
      <c r="AW86">
        <f t="shared" si="2"/>
        <v>0</v>
      </c>
      <c r="AX86">
        <f t="shared" si="2"/>
        <v>0</v>
      </c>
      <c r="AY86">
        <f t="shared" si="2"/>
        <v>0</v>
      </c>
      <c r="AZ86">
        <f t="shared" si="2"/>
        <v>0</v>
      </c>
      <c r="BA86">
        <f t="shared" si="2"/>
        <v>0</v>
      </c>
      <c r="BB86">
        <f t="shared" si="2"/>
        <v>0</v>
      </c>
      <c r="BC86">
        <f t="shared" si="2"/>
        <v>0</v>
      </c>
      <c r="BD86">
        <f t="shared" si="2"/>
        <v>0</v>
      </c>
      <c r="BE86">
        <f t="shared" si="2"/>
        <v>2</v>
      </c>
      <c r="BF86">
        <f t="shared" si="2"/>
        <v>0</v>
      </c>
      <c r="BG86">
        <f t="shared" si="2"/>
        <v>0</v>
      </c>
      <c r="BH86">
        <f t="shared" si="2"/>
        <v>0</v>
      </c>
      <c r="BI86">
        <f t="shared" si="2"/>
        <v>1</v>
      </c>
      <c r="BJ86">
        <f t="shared" si="2"/>
        <v>0</v>
      </c>
      <c r="BK86">
        <f t="shared" si="2"/>
        <v>0</v>
      </c>
      <c r="BL86">
        <f t="shared" si="2"/>
        <v>6</v>
      </c>
      <c r="BM86">
        <f t="shared" si="2"/>
        <v>1</v>
      </c>
      <c r="BN86">
        <f t="shared" si="2"/>
        <v>0</v>
      </c>
      <c r="BO86">
        <f t="shared" si="2"/>
        <v>0</v>
      </c>
      <c r="BP86">
        <f t="shared" si="2"/>
        <v>0</v>
      </c>
      <c r="BQ86">
        <f t="shared" ref="BQ86:BW86" si="3">IFERROR(VLOOKUP($B86,$A$8:$BW$70,BQ$88,FALSE),0)</f>
        <v>1</v>
      </c>
      <c r="BR86">
        <f t="shared" si="3"/>
        <v>0</v>
      </c>
      <c r="BS86">
        <f t="shared" si="3"/>
        <v>2</v>
      </c>
      <c r="BT86">
        <f t="shared" si="3"/>
        <v>1</v>
      </c>
      <c r="BU86">
        <f t="shared" si="3"/>
        <v>0</v>
      </c>
      <c r="BV86">
        <f t="shared" si="3"/>
        <v>0</v>
      </c>
      <c r="BW86">
        <f t="shared" si="3"/>
        <v>0</v>
      </c>
    </row>
    <row r="87" spans="1:75" x14ac:dyDescent="0.2">
      <c r="C87" t="s">
        <v>399</v>
      </c>
      <c r="D87">
        <f>SUM(D8:D83)</f>
        <v>66</v>
      </c>
      <c r="G87">
        <f t="shared" ref="G87:BR87" si="4">SUM(G8:G83)</f>
        <v>5</v>
      </c>
      <c r="H87">
        <f t="shared" si="4"/>
        <v>8</v>
      </c>
      <c r="I87">
        <f t="shared" si="4"/>
        <v>10</v>
      </c>
      <c r="J87">
        <f t="shared" si="4"/>
        <v>8</v>
      </c>
      <c r="K87">
        <f t="shared" si="4"/>
        <v>11</v>
      </c>
      <c r="L87">
        <f t="shared" si="4"/>
        <v>5</v>
      </c>
      <c r="M87">
        <f t="shared" si="4"/>
        <v>13</v>
      </c>
      <c r="N87">
        <f t="shared" si="4"/>
        <v>6</v>
      </c>
      <c r="O87">
        <f t="shared" si="4"/>
        <v>0</v>
      </c>
      <c r="P87">
        <f t="shared" si="4"/>
        <v>46</v>
      </c>
      <c r="Q87">
        <f t="shared" si="4"/>
        <v>20</v>
      </c>
      <c r="R87">
        <f t="shared" si="4"/>
        <v>0</v>
      </c>
      <c r="S87">
        <f t="shared" si="4"/>
        <v>8</v>
      </c>
      <c r="T87">
        <f t="shared" si="4"/>
        <v>15</v>
      </c>
      <c r="U87">
        <f t="shared" si="4"/>
        <v>2</v>
      </c>
      <c r="V87">
        <f t="shared" si="4"/>
        <v>13</v>
      </c>
      <c r="W87">
        <f t="shared" si="4"/>
        <v>3</v>
      </c>
      <c r="X87">
        <f t="shared" si="4"/>
        <v>1</v>
      </c>
      <c r="Y87">
        <f t="shared" si="4"/>
        <v>8</v>
      </c>
      <c r="Z87">
        <f t="shared" si="4"/>
        <v>1</v>
      </c>
      <c r="AA87">
        <f t="shared" si="4"/>
        <v>0</v>
      </c>
      <c r="AB87">
        <f t="shared" si="4"/>
        <v>20</v>
      </c>
      <c r="AC87">
        <f t="shared" si="4"/>
        <v>2</v>
      </c>
      <c r="AD87">
        <f t="shared" si="4"/>
        <v>0</v>
      </c>
      <c r="AE87">
        <f t="shared" si="4"/>
        <v>0</v>
      </c>
      <c r="AF87">
        <f t="shared" si="4"/>
        <v>0</v>
      </c>
      <c r="AG87">
        <f t="shared" si="4"/>
        <v>1</v>
      </c>
      <c r="AH87">
        <f t="shared" si="4"/>
        <v>0</v>
      </c>
      <c r="AI87">
        <f t="shared" si="4"/>
        <v>14</v>
      </c>
      <c r="AJ87">
        <f t="shared" si="4"/>
        <v>0</v>
      </c>
      <c r="AK87">
        <f t="shared" si="4"/>
        <v>0</v>
      </c>
      <c r="AL87">
        <f t="shared" si="4"/>
        <v>7</v>
      </c>
      <c r="AM87">
        <f t="shared" si="4"/>
        <v>0</v>
      </c>
      <c r="AN87">
        <f t="shared" si="4"/>
        <v>2</v>
      </c>
      <c r="AO87">
        <f t="shared" si="4"/>
        <v>0</v>
      </c>
      <c r="AP87">
        <f t="shared" si="4"/>
        <v>7</v>
      </c>
      <c r="AQ87">
        <f t="shared" si="4"/>
        <v>5</v>
      </c>
      <c r="AR87">
        <f t="shared" si="4"/>
        <v>1</v>
      </c>
      <c r="AS87">
        <f t="shared" si="4"/>
        <v>13</v>
      </c>
      <c r="AT87">
        <f t="shared" si="4"/>
        <v>1</v>
      </c>
      <c r="AU87">
        <f t="shared" si="4"/>
        <v>7</v>
      </c>
      <c r="AV87">
        <f t="shared" si="4"/>
        <v>6</v>
      </c>
      <c r="AW87">
        <f t="shared" si="4"/>
        <v>9</v>
      </c>
      <c r="AX87">
        <f t="shared" si="4"/>
        <v>0</v>
      </c>
      <c r="AY87">
        <f t="shared" si="4"/>
        <v>1</v>
      </c>
      <c r="AZ87">
        <f t="shared" si="4"/>
        <v>3</v>
      </c>
      <c r="BA87">
        <f t="shared" si="4"/>
        <v>1</v>
      </c>
      <c r="BB87">
        <f t="shared" si="4"/>
        <v>12</v>
      </c>
      <c r="BC87">
        <f t="shared" si="4"/>
        <v>6</v>
      </c>
      <c r="BD87">
        <f t="shared" si="4"/>
        <v>4</v>
      </c>
      <c r="BE87">
        <f t="shared" si="4"/>
        <v>15</v>
      </c>
      <c r="BF87">
        <f t="shared" si="4"/>
        <v>8</v>
      </c>
      <c r="BG87">
        <f t="shared" si="4"/>
        <v>8</v>
      </c>
      <c r="BH87">
        <f t="shared" si="4"/>
        <v>13</v>
      </c>
      <c r="BI87">
        <f t="shared" si="4"/>
        <v>12</v>
      </c>
      <c r="BJ87">
        <f t="shared" si="4"/>
        <v>0</v>
      </c>
      <c r="BK87">
        <f t="shared" si="4"/>
        <v>9</v>
      </c>
      <c r="BL87">
        <f t="shared" si="4"/>
        <v>27</v>
      </c>
      <c r="BM87">
        <f t="shared" si="4"/>
        <v>4</v>
      </c>
      <c r="BN87">
        <f t="shared" si="4"/>
        <v>0</v>
      </c>
      <c r="BO87">
        <f t="shared" si="4"/>
        <v>3</v>
      </c>
      <c r="BP87">
        <f t="shared" si="4"/>
        <v>0</v>
      </c>
      <c r="BQ87">
        <f t="shared" si="4"/>
        <v>5</v>
      </c>
      <c r="BR87">
        <f t="shared" si="4"/>
        <v>0</v>
      </c>
      <c r="BS87">
        <f t="shared" ref="BS87:BW87" si="5">SUM(BS8:BS83)</f>
        <v>12</v>
      </c>
      <c r="BT87">
        <f t="shared" si="5"/>
        <v>11</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47</v>
      </c>
      <c r="E90">
        <v>1.0313821046866001</v>
      </c>
      <c r="F90">
        <v>12.548482273687</v>
      </c>
      <c r="G90">
        <v>3</v>
      </c>
      <c r="H90">
        <v>5</v>
      </c>
      <c r="I90">
        <v>7</v>
      </c>
      <c r="J90">
        <v>6</v>
      </c>
      <c r="K90">
        <v>7</v>
      </c>
      <c r="L90">
        <v>5</v>
      </c>
      <c r="M90">
        <v>9</v>
      </c>
      <c r="N90">
        <v>5</v>
      </c>
      <c r="O90">
        <v>0</v>
      </c>
      <c r="P90">
        <v>35</v>
      </c>
      <c r="Q90">
        <v>12</v>
      </c>
      <c r="R90">
        <v>0</v>
      </c>
      <c r="S90">
        <v>14</v>
      </c>
      <c r="T90">
        <v>33</v>
      </c>
      <c r="U90">
        <v>2</v>
      </c>
      <c r="V90">
        <v>31</v>
      </c>
      <c r="W90">
        <v>7</v>
      </c>
      <c r="X90">
        <v>1</v>
      </c>
      <c r="Y90">
        <v>18</v>
      </c>
      <c r="Z90">
        <v>5</v>
      </c>
      <c r="AA90">
        <v>0</v>
      </c>
      <c r="AB90">
        <v>34</v>
      </c>
      <c r="AC90">
        <v>5</v>
      </c>
      <c r="AD90">
        <v>1</v>
      </c>
      <c r="AE90">
        <v>0</v>
      </c>
      <c r="AF90">
        <v>0</v>
      </c>
      <c r="AG90">
        <v>7</v>
      </c>
      <c r="AH90">
        <v>0</v>
      </c>
      <c r="AI90">
        <v>27</v>
      </c>
      <c r="AJ90">
        <v>0</v>
      </c>
      <c r="AK90">
        <v>0</v>
      </c>
      <c r="AL90">
        <v>13</v>
      </c>
      <c r="AM90">
        <v>4</v>
      </c>
      <c r="AN90">
        <v>3</v>
      </c>
      <c r="AO90">
        <v>0</v>
      </c>
      <c r="AP90">
        <v>5</v>
      </c>
      <c r="AQ90">
        <v>3</v>
      </c>
      <c r="AR90">
        <v>1</v>
      </c>
      <c r="AS90">
        <v>9</v>
      </c>
      <c r="AT90">
        <v>1</v>
      </c>
      <c r="AU90">
        <v>5</v>
      </c>
      <c r="AV90">
        <v>5</v>
      </c>
      <c r="AW90">
        <v>6</v>
      </c>
      <c r="AX90">
        <v>0</v>
      </c>
      <c r="AY90">
        <v>1</v>
      </c>
      <c r="AZ90">
        <v>2</v>
      </c>
      <c r="BA90">
        <v>1</v>
      </c>
      <c r="BB90">
        <v>8</v>
      </c>
      <c r="BC90">
        <v>4</v>
      </c>
      <c r="BD90">
        <v>3</v>
      </c>
      <c r="BE90">
        <v>11</v>
      </c>
      <c r="BF90">
        <v>6</v>
      </c>
      <c r="BG90">
        <v>6</v>
      </c>
      <c r="BH90">
        <v>10</v>
      </c>
      <c r="BI90">
        <v>7</v>
      </c>
      <c r="BJ90">
        <v>0</v>
      </c>
      <c r="BK90">
        <v>21</v>
      </c>
      <c r="BL90">
        <v>48</v>
      </c>
      <c r="BM90">
        <v>4</v>
      </c>
      <c r="BN90">
        <v>1</v>
      </c>
      <c r="BO90">
        <v>3</v>
      </c>
      <c r="BP90">
        <v>0</v>
      </c>
      <c r="BQ90">
        <v>6</v>
      </c>
      <c r="BR90">
        <v>0</v>
      </c>
      <c r="BS90">
        <v>20</v>
      </c>
      <c r="BT90">
        <v>27</v>
      </c>
      <c r="BU90">
        <v>0</v>
      </c>
      <c r="BV90">
        <v>0</v>
      </c>
    </row>
    <row r="91" spans="1:75" x14ac:dyDescent="0.2">
      <c r="B91" t="s">
        <v>513</v>
      </c>
    </row>
    <row r="92" spans="1:75" x14ac:dyDescent="0.2">
      <c r="D92">
        <f>D87-D85-D86</f>
        <v>47</v>
      </c>
    </row>
    <row r="100" spans="1:6" s="147" customFormat="1" x14ac:dyDescent="0.2"/>
    <row r="101" spans="1:6" x14ac:dyDescent="0.2">
      <c r="A101" s="52">
        <v>271004</v>
      </c>
      <c r="B101" s="52" t="s">
        <v>172</v>
      </c>
      <c r="C101" s="52" t="s">
        <v>468</v>
      </c>
      <c r="D101" s="52">
        <v>16</v>
      </c>
      <c r="E101" s="52">
        <v>1.13576590728885</v>
      </c>
      <c r="F101" s="52">
        <v>13.818485205347701</v>
      </c>
    </row>
    <row r="102" spans="1:6" x14ac:dyDescent="0.2">
      <c r="A102" s="52">
        <v>271063</v>
      </c>
      <c r="B102" s="52" t="s">
        <v>468</v>
      </c>
      <c r="C102" s="52" t="s">
        <v>615</v>
      </c>
      <c r="D102" s="52">
        <v>1</v>
      </c>
      <c r="E102" s="52">
        <v>1.81738877580692</v>
      </c>
      <c r="F102" s="52">
        <v>22.111563438984199</v>
      </c>
    </row>
    <row r="103" spans="1:6" x14ac:dyDescent="0.2">
      <c r="A103" s="52">
        <v>271071</v>
      </c>
      <c r="B103" s="52" t="s">
        <v>468</v>
      </c>
      <c r="C103" s="52" t="s">
        <v>616</v>
      </c>
      <c r="D103" s="52">
        <v>1</v>
      </c>
      <c r="E103" s="52">
        <v>2.46256895193065</v>
      </c>
      <c r="F103" s="52">
        <v>29.961255581823</v>
      </c>
    </row>
    <row r="104" spans="1:6" x14ac:dyDescent="0.2">
      <c r="A104" s="52">
        <v>271110</v>
      </c>
      <c r="B104" s="52" t="s">
        <v>468</v>
      </c>
      <c r="C104" s="52" t="s">
        <v>618</v>
      </c>
      <c r="D104" s="52">
        <v>2</v>
      </c>
      <c r="E104" s="52">
        <v>5.7360828290360502</v>
      </c>
      <c r="F104" s="52">
        <v>69.789007753272003</v>
      </c>
    </row>
    <row r="105" spans="1:6" x14ac:dyDescent="0.2">
      <c r="A105" s="52">
        <v>271136</v>
      </c>
      <c r="B105" s="52" t="s">
        <v>468</v>
      </c>
      <c r="C105" s="52" t="s">
        <v>619</v>
      </c>
      <c r="D105" s="52">
        <v>2</v>
      </c>
      <c r="E105" s="52">
        <v>4.0586886377011604</v>
      </c>
      <c r="F105" s="52">
        <v>49.380711758697402</v>
      </c>
    </row>
    <row r="106" spans="1:6" x14ac:dyDescent="0.2">
      <c r="A106" s="52">
        <v>271144</v>
      </c>
      <c r="B106" s="52" t="s">
        <v>468</v>
      </c>
      <c r="C106" s="52" t="s">
        <v>620</v>
      </c>
      <c r="D106" s="52">
        <v>1</v>
      </c>
      <c r="E106" s="52">
        <v>1.1559223682537501</v>
      </c>
      <c r="F106" s="52">
        <v>14.063722147087301</v>
      </c>
    </row>
    <row r="107" spans="1:6" x14ac:dyDescent="0.2">
      <c r="A107" s="52">
        <v>271152</v>
      </c>
      <c r="B107" s="52" t="s">
        <v>468</v>
      </c>
      <c r="C107" s="52" t="s">
        <v>621</v>
      </c>
      <c r="D107" s="52">
        <v>1</v>
      </c>
      <c r="E107" s="52">
        <v>2.2506808309513602</v>
      </c>
      <c r="F107" s="52">
        <v>27.383283443241599</v>
      </c>
    </row>
    <row r="108" spans="1:6" x14ac:dyDescent="0.2">
      <c r="A108" s="52">
        <v>271161</v>
      </c>
      <c r="B108" s="52" t="s">
        <v>468</v>
      </c>
      <c r="C108" s="52" t="s">
        <v>622</v>
      </c>
      <c r="D108" s="52">
        <v>1</v>
      </c>
      <c r="E108" s="52">
        <v>1.53827221265075</v>
      </c>
      <c r="F108" s="52">
        <v>18.715645253917501</v>
      </c>
    </row>
    <row r="109" spans="1:6" x14ac:dyDescent="0.2">
      <c r="A109" s="52">
        <v>271187</v>
      </c>
      <c r="B109" s="52" t="s">
        <v>468</v>
      </c>
      <c r="C109" s="52" t="s">
        <v>624</v>
      </c>
      <c r="D109" s="52">
        <v>1</v>
      </c>
      <c r="E109" s="52">
        <v>1.1211013699858701</v>
      </c>
      <c r="F109" s="52">
        <v>13.6400666681615</v>
      </c>
    </row>
    <row r="110" spans="1:6" x14ac:dyDescent="0.2">
      <c r="A110" s="52">
        <v>271209</v>
      </c>
      <c r="B110" s="52" t="s">
        <v>468</v>
      </c>
      <c r="C110" s="52" t="s">
        <v>625</v>
      </c>
      <c r="D110" s="52">
        <v>2</v>
      </c>
      <c r="E110" s="52">
        <v>2.4734108335394498</v>
      </c>
      <c r="F110" s="52">
        <v>30.0931651413967</v>
      </c>
    </row>
    <row r="111" spans="1:6" x14ac:dyDescent="0.2">
      <c r="A111" s="52">
        <v>271233</v>
      </c>
      <c r="B111" s="52" t="s">
        <v>468</v>
      </c>
      <c r="C111" s="52" t="s">
        <v>628</v>
      </c>
      <c r="D111" s="52">
        <v>1</v>
      </c>
      <c r="E111" s="52">
        <v>1.10314396028682</v>
      </c>
      <c r="F111" s="52">
        <v>13.4215848501563</v>
      </c>
    </row>
    <row r="112" spans="1:6" x14ac:dyDescent="0.2">
      <c r="A112" s="52">
        <v>271250</v>
      </c>
      <c r="B112" s="52" t="s">
        <v>468</v>
      </c>
      <c r="C112" s="52" t="s">
        <v>629</v>
      </c>
      <c r="D112" s="52">
        <v>1</v>
      </c>
      <c r="E112" s="52">
        <v>1.6223494865263901</v>
      </c>
      <c r="F112" s="52">
        <v>19.738585419404401</v>
      </c>
    </row>
    <row r="113" spans="1:6" x14ac:dyDescent="0.2">
      <c r="A113" s="52">
        <v>271268</v>
      </c>
      <c r="B113" s="52" t="s">
        <v>468</v>
      </c>
      <c r="C113" s="52" t="s">
        <v>630</v>
      </c>
      <c r="D113" s="52">
        <v>1</v>
      </c>
      <c r="E113" s="52">
        <v>0.99255583126550895</v>
      </c>
      <c r="F113" s="52">
        <v>12.076095947063701</v>
      </c>
    </row>
    <row r="114" spans="1:6" x14ac:dyDescent="0.2">
      <c r="A114" s="52">
        <v>271284</v>
      </c>
      <c r="B114" s="52" t="s">
        <v>468</v>
      </c>
      <c r="C114" s="52" t="s">
        <v>631</v>
      </c>
      <c r="D114" s="52">
        <v>1</v>
      </c>
      <c r="E114" s="52">
        <v>1.7290567995158601</v>
      </c>
      <c r="F114" s="52">
        <v>21.036857727443</v>
      </c>
    </row>
    <row r="115" spans="1:6" x14ac:dyDescent="0.2">
      <c r="A115" s="52">
        <v>271403</v>
      </c>
      <c r="B115" s="52" t="s">
        <v>173</v>
      </c>
      <c r="C115" s="52" t="s">
        <v>468</v>
      </c>
      <c r="D115" s="52">
        <v>10</v>
      </c>
      <c r="E115" s="52">
        <v>2.3237440163591598</v>
      </c>
      <c r="F115" s="52">
        <v>28.272218865703099</v>
      </c>
    </row>
    <row r="116" spans="1:6" x14ac:dyDescent="0.2">
      <c r="A116" s="52">
        <v>271411</v>
      </c>
      <c r="B116" s="52" t="s">
        <v>468</v>
      </c>
      <c r="C116" s="52" t="s">
        <v>632</v>
      </c>
      <c r="D116" s="52">
        <v>1</v>
      </c>
      <c r="E116" s="52">
        <v>1.3410038755011999</v>
      </c>
      <c r="F116" s="52">
        <v>16.315547151931298</v>
      </c>
    </row>
    <row r="117" spans="1:6" x14ac:dyDescent="0.2">
      <c r="A117" s="52">
        <v>271420</v>
      </c>
      <c r="B117" s="52" t="s">
        <v>468</v>
      </c>
      <c r="C117" s="52" t="s">
        <v>642</v>
      </c>
      <c r="D117" s="52">
        <v>2</v>
      </c>
      <c r="E117" s="52">
        <v>3.1990786653443801</v>
      </c>
      <c r="F117" s="52">
        <v>38.922123761690003</v>
      </c>
    </row>
    <row r="118" spans="1:6" x14ac:dyDescent="0.2">
      <c r="A118" s="52">
        <v>271446</v>
      </c>
      <c r="B118" s="52" t="s">
        <v>468</v>
      </c>
      <c r="C118" s="52" t="s">
        <v>634</v>
      </c>
      <c r="D118" s="52">
        <v>1</v>
      </c>
      <c r="E118" s="52">
        <v>1.41041734249164</v>
      </c>
      <c r="F118" s="52">
        <v>17.160077666981699</v>
      </c>
    </row>
    <row r="119" spans="1:6" x14ac:dyDescent="0.2">
      <c r="A119" s="52">
        <v>271454</v>
      </c>
      <c r="B119" s="52" t="s">
        <v>468</v>
      </c>
      <c r="C119" s="52" t="s">
        <v>635</v>
      </c>
      <c r="D119" s="52">
        <v>4</v>
      </c>
      <c r="E119" s="52">
        <v>5.3938159899675</v>
      </c>
      <c r="F119" s="52">
        <v>65.624761211271306</v>
      </c>
    </row>
    <row r="120" spans="1:6" x14ac:dyDescent="0.2">
      <c r="A120" s="52">
        <v>271462</v>
      </c>
      <c r="B120" s="52" t="s">
        <v>468</v>
      </c>
      <c r="C120" s="52" t="s">
        <v>636</v>
      </c>
      <c r="D120" s="52">
        <v>1</v>
      </c>
      <c r="E120" s="52">
        <v>1.19610071167992</v>
      </c>
      <c r="F120" s="52">
        <v>14.5525586587724</v>
      </c>
    </row>
    <row r="121" spans="1:6" x14ac:dyDescent="0.2">
      <c r="A121" s="52">
        <v>271471</v>
      </c>
      <c r="B121" s="52" t="s">
        <v>468</v>
      </c>
      <c r="C121" s="52" t="s">
        <v>637</v>
      </c>
      <c r="D121" s="52">
        <v>1</v>
      </c>
      <c r="E121" s="52">
        <v>5.1310995946431301</v>
      </c>
      <c r="F121" s="52">
        <v>62.4283784014914</v>
      </c>
    </row>
    <row r="122" spans="1:6" x14ac:dyDescent="0.2">
      <c r="A122" s="52">
        <v>272027</v>
      </c>
      <c r="B122" s="52" t="s">
        <v>253</v>
      </c>
      <c r="C122" s="52" t="s">
        <v>468</v>
      </c>
      <c r="D122" s="52">
        <v>1</v>
      </c>
      <c r="E122" s="52">
        <v>1.0071609140992499</v>
      </c>
      <c r="F122" s="52">
        <v>12.2537911215408</v>
      </c>
    </row>
    <row r="123" spans="1:6" x14ac:dyDescent="0.2">
      <c r="A123" s="52">
        <v>272035</v>
      </c>
      <c r="B123" s="52" t="s">
        <v>174</v>
      </c>
      <c r="C123" s="52" t="s">
        <v>468</v>
      </c>
      <c r="D123" s="52">
        <v>1</v>
      </c>
      <c r="E123" s="52">
        <v>0.46611354525962501</v>
      </c>
      <c r="F123" s="52">
        <v>5.6710481339921097</v>
      </c>
    </row>
    <row r="124" spans="1:6" x14ac:dyDescent="0.2">
      <c r="A124" s="52">
        <v>272051</v>
      </c>
      <c r="B124" s="52" t="s">
        <v>176</v>
      </c>
      <c r="C124" s="52" t="s">
        <v>468</v>
      </c>
      <c r="D124" s="52">
        <v>4</v>
      </c>
      <c r="E124" s="52">
        <v>2.0223673832588398</v>
      </c>
      <c r="F124" s="52">
        <v>24.605469829649302</v>
      </c>
    </row>
    <row r="125" spans="1:6" x14ac:dyDescent="0.2">
      <c r="A125" s="52">
        <v>272078</v>
      </c>
      <c r="B125" s="52" t="s">
        <v>177</v>
      </c>
      <c r="C125" s="52" t="s">
        <v>468</v>
      </c>
      <c r="D125" s="52">
        <v>1</v>
      </c>
      <c r="E125" s="52">
        <v>0.54714173159415203</v>
      </c>
      <c r="F125" s="52">
        <v>6.65689106772885</v>
      </c>
    </row>
    <row r="126" spans="1:6" x14ac:dyDescent="0.2">
      <c r="A126" s="52">
        <v>272094</v>
      </c>
      <c r="B126" s="52" t="s">
        <v>179</v>
      </c>
      <c r="C126" s="52" t="s">
        <v>468</v>
      </c>
      <c r="D126" s="52">
        <v>1</v>
      </c>
      <c r="E126" s="52">
        <v>1.36193394620361</v>
      </c>
      <c r="F126" s="52">
        <v>16.5701963454772</v>
      </c>
    </row>
    <row r="127" spans="1:6" x14ac:dyDescent="0.2">
      <c r="A127" s="52">
        <v>272108</v>
      </c>
      <c r="B127" s="52" t="s">
        <v>180</v>
      </c>
      <c r="C127" s="52" t="s">
        <v>468</v>
      </c>
      <c r="D127" s="52">
        <v>2</v>
      </c>
      <c r="E127" s="52">
        <v>0.96587094998237299</v>
      </c>
      <c r="F127" s="52">
        <v>11.751429891452201</v>
      </c>
    </row>
    <row r="128" spans="1:6" x14ac:dyDescent="0.2">
      <c r="A128" s="52">
        <v>272124</v>
      </c>
      <c r="B128" s="52" t="s">
        <v>182</v>
      </c>
      <c r="C128" s="52" t="s">
        <v>468</v>
      </c>
      <c r="D128" s="52">
        <v>2</v>
      </c>
      <c r="E128" s="52">
        <v>1.4510313205110501</v>
      </c>
      <c r="F128" s="52">
        <v>17.654214399551101</v>
      </c>
    </row>
    <row r="129" spans="1:6" x14ac:dyDescent="0.2">
      <c r="A129" s="52">
        <v>272132</v>
      </c>
      <c r="B129" s="52" t="s">
        <v>183</v>
      </c>
      <c r="C129" s="52" t="s">
        <v>468</v>
      </c>
      <c r="D129" s="52">
        <v>1</v>
      </c>
      <c r="E129" s="52">
        <v>1.9449576971700899</v>
      </c>
      <c r="F129" s="52">
        <v>23.663651982236001</v>
      </c>
    </row>
    <row r="130" spans="1:6" x14ac:dyDescent="0.2">
      <c r="A130" s="52">
        <v>272159</v>
      </c>
      <c r="B130" s="52" t="s">
        <v>184</v>
      </c>
      <c r="C130" s="52" t="s">
        <v>468</v>
      </c>
      <c r="D130" s="52">
        <v>1</v>
      </c>
      <c r="E130" s="52">
        <v>0.84362556522912902</v>
      </c>
      <c r="F130" s="52">
        <v>10.264111043621099</v>
      </c>
    </row>
    <row r="131" spans="1:6" x14ac:dyDescent="0.2">
      <c r="A131" s="52">
        <v>272175</v>
      </c>
      <c r="B131" s="52" t="s">
        <v>186</v>
      </c>
      <c r="C131" s="52" t="s">
        <v>468</v>
      </c>
      <c r="D131" s="52">
        <v>1</v>
      </c>
      <c r="E131" s="52">
        <v>1.63703630946534</v>
      </c>
      <c r="F131" s="52">
        <v>19.917275098495001</v>
      </c>
    </row>
    <row r="132" spans="1:6" x14ac:dyDescent="0.2">
      <c r="A132" s="52">
        <v>272183</v>
      </c>
      <c r="B132" s="52" t="s">
        <v>187</v>
      </c>
      <c r="C132" s="52" t="s">
        <v>468</v>
      </c>
      <c r="D132" s="52">
        <v>1</v>
      </c>
      <c r="E132" s="52">
        <v>1.6482067510548499</v>
      </c>
      <c r="F132" s="52">
        <v>20.053182137834</v>
      </c>
    </row>
    <row r="133" spans="1:6" x14ac:dyDescent="0.2">
      <c r="A133" s="52">
        <v>272191</v>
      </c>
      <c r="B133" s="52" t="s">
        <v>278</v>
      </c>
      <c r="C133" s="52" t="s">
        <v>468</v>
      </c>
      <c r="D133" s="52">
        <v>1</v>
      </c>
      <c r="E133" s="52">
        <v>1.04883369692902</v>
      </c>
      <c r="F133" s="52">
        <v>12.760809979303</v>
      </c>
    </row>
    <row r="134" spans="1:6" x14ac:dyDescent="0.2">
      <c r="A134">
        <v>272213</v>
      </c>
      <c r="B134" t="s">
        <v>281</v>
      </c>
      <c r="C134" t="s">
        <v>468</v>
      </c>
      <c r="D134">
        <v>1</v>
      </c>
      <c r="E134">
        <v>2.8399409292286699</v>
      </c>
      <c r="F134">
        <v>34.552614638948803</v>
      </c>
    </row>
    <row r="135" spans="1:6" x14ac:dyDescent="0.2">
      <c r="A135">
        <v>272221</v>
      </c>
      <c r="B135" t="s">
        <v>189</v>
      </c>
      <c r="C135" t="s">
        <v>468</v>
      </c>
      <c r="D135">
        <v>1</v>
      </c>
      <c r="E135">
        <v>1.7389489792369499</v>
      </c>
      <c r="F135">
        <v>21.157212580716202</v>
      </c>
    </row>
    <row r="136" spans="1:6" x14ac:dyDescent="0.2">
      <c r="A136">
        <v>272230</v>
      </c>
      <c r="B136" t="s">
        <v>171</v>
      </c>
      <c r="C136" t="s">
        <v>468</v>
      </c>
      <c r="D136">
        <v>2</v>
      </c>
      <c r="E136">
        <v>3.30371006640457</v>
      </c>
      <c r="F136">
        <v>40.195139141255602</v>
      </c>
    </row>
    <row r="137" spans="1:6" x14ac:dyDescent="0.2">
      <c r="A137">
        <v>272272</v>
      </c>
      <c r="B137" t="s">
        <v>193</v>
      </c>
      <c r="C137" t="s">
        <v>468</v>
      </c>
      <c r="D137">
        <v>2</v>
      </c>
      <c r="E137">
        <v>0.80772508269085497</v>
      </c>
      <c r="F137">
        <v>9.8273218394054105</v>
      </c>
    </row>
    <row r="138" spans="1:6" x14ac:dyDescent="0.2">
      <c r="A138">
        <v>273619</v>
      </c>
      <c r="B138" t="s">
        <v>638</v>
      </c>
      <c r="C138" t="s">
        <v>468</v>
      </c>
      <c r="D138">
        <v>1</v>
      </c>
      <c r="E138">
        <v>4.4871219599748704</v>
      </c>
      <c r="F138">
        <v>54.593317179694303</v>
      </c>
    </row>
    <row r="178" spans="1:6" x14ac:dyDescent="0.2">
      <c r="B178">
        <v>271004</v>
      </c>
      <c r="C178" t="s">
        <v>249</v>
      </c>
      <c r="D178">
        <v>16</v>
      </c>
      <c r="E178">
        <v>1.13576590728885</v>
      </c>
      <c r="F178">
        <v>13.818485205347701</v>
      </c>
    </row>
    <row r="179" spans="1:6" x14ac:dyDescent="0.2">
      <c r="B179">
        <v>271403</v>
      </c>
      <c r="C179" t="s">
        <v>251</v>
      </c>
      <c r="D179">
        <v>10</v>
      </c>
      <c r="E179">
        <v>2.3237440163591598</v>
      </c>
      <c r="F179">
        <v>28.272218865703099</v>
      </c>
    </row>
    <row r="180" spans="1:6" x14ac:dyDescent="0.2">
      <c r="B180" s="52"/>
      <c r="C180" t="s">
        <v>399</v>
      </c>
      <c r="D180">
        <v>76</v>
      </c>
    </row>
    <row r="181" spans="1:6" x14ac:dyDescent="0.2">
      <c r="A181">
        <v>1</v>
      </c>
      <c r="B181" s="52">
        <v>2</v>
      </c>
      <c r="C181">
        <v>3</v>
      </c>
      <c r="D181">
        <v>4</v>
      </c>
      <c r="E181">
        <v>5</v>
      </c>
      <c r="F181">
        <v>6</v>
      </c>
    </row>
    <row r="183" spans="1:6" x14ac:dyDescent="0.2">
      <c r="A183">
        <v>270000</v>
      </c>
      <c r="B183" t="s">
        <v>313</v>
      </c>
      <c r="C183" t="s">
        <v>409</v>
      </c>
      <c r="D183">
        <v>50</v>
      </c>
      <c r="E183">
        <v>1.0957941011650301</v>
      </c>
      <c r="F183">
        <v>13.3321615641745</v>
      </c>
    </row>
  </sheetData>
  <phoneticPr fontId="17"/>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""&amp;市町村別自殺者集計表!Q7&amp;市町村別自殺者集計表!R7&amp;"年10月暫定値"</f>
        <v>令和5年10月暫定値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令和5年10月暫定値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令和5年10月暫定値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61</v>
      </c>
      <c r="E8" s="52">
        <v>2.22498866532414</v>
      </c>
      <c r="F8" s="52">
        <v>26.1974471884939</v>
      </c>
      <c r="G8" s="52">
        <v>1</v>
      </c>
      <c r="H8" s="52">
        <v>9</v>
      </c>
      <c r="I8" s="52">
        <v>9</v>
      </c>
      <c r="J8" s="52">
        <v>8</v>
      </c>
      <c r="K8" s="52">
        <v>12</v>
      </c>
      <c r="L8" s="52">
        <v>7</v>
      </c>
      <c r="M8" s="52">
        <v>6</v>
      </c>
      <c r="N8" s="52">
        <v>9</v>
      </c>
      <c r="O8" s="52">
        <v>0</v>
      </c>
      <c r="P8" s="52">
        <v>29</v>
      </c>
      <c r="Q8" s="52">
        <v>32</v>
      </c>
      <c r="R8" s="52">
        <v>0</v>
      </c>
      <c r="S8" s="52">
        <v>26</v>
      </c>
      <c r="T8" s="52">
        <v>35</v>
      </c>
      <c r="U8" s="52">
        <v>2</v>
      </c>
      <c r="V8" s="52">
        <v>33</v>
      </c>
      <c r="W8" s="52">
        <v>0</v>
      </c>
      <c r="X8" s="52">
        <v>5</v>
      </c>
      <c r="Y8" s="52">
        <v>20</v>
      </c>
      <c r="Z8" s="52">
        <v>8</v>
      </c>
      <c r="AA8" s="52">
        <v>0</v>
      </c>
      <c r="AB8" s="52">
        <v>37</v>
      </c>
      <c r="AC8" s="52">
        <v>3</v>
      </c>
      <c r="AD8" s="52">
        <v>3</v>
      </c>
      <c r="AE8" s="52">
        <v>5</v>
      </c>
      <c r="AF8" s="52">
        <v>3</v>
      </c>
      <c r="AG8" s="52">
        <v>10</v>
      </c>
      <c r="AH8" s="52">
        <v>0</v>
      </c>
      <c r="AI8" s="52">
        <v>36</v>
      </c>
      <c r="AJ8" s="52">
        <v>0</v>
      </c>
      <c r="AK8" s="52">
        <v>3</v>
      </c>
      <c r="AL8" s="52">
        <v>18</v>
      </c>
      <c r="AM8" s="52">
        <v>2</v>
      </c>
      <c r="AN8" s="52">
        <v>2</v>
      </c>
      <c r="AO8" s="52">
        <v>0</v>
      </c>
      <c r="AP8" s="52">
        <v>3</v>
      </c>
      <c r="AQ8" s="52">
        <v>4</v>
      </c>
      <c r="AR8" s="52">
        <v>3</v>
      </c>
      <c r="AS8" s="52">
        <v>8</v>
      </c>
      <c r="AT8" s="52">
        <v>4</v>
      </c>
      <c r="AU8" s="52">
        <v>2</v>
      </c>
      <c r="AV8" s="52">
        <v>2</v>
      </c>
      <c r="AW8" s="52">
        <v>1</v>
      </c>
      <c r="AX8" s="52">
        <v>3</v>
      </c>
      <c r="AY8" s="52">
        <v>5</v>
      </c>
      <c r="AZ8" s="52">
        <v>8</v>
      </c>
      <c r="BA8" s="52">
        <v>3</v>
      </c>
      <c r="BB8" s="52">
        <v>15</v>
      </c>
      <c r="BC8" s="52">
        <v>6</v>
      </c>
      <c r="BD8" s="52">
        <v>18</v>
      </c>
      <c r="BE8" s="52">
        <v>11</v>
      </c>
      <c r="BF8" s="52">
        <v>4</v>
      </c>
      <c r="BG8" s="52">
        <v>4</v>
      </c>
      <c r="BH8" s="52">
        <v>9</v>
      </c>
      <c r="BI8" s="52">
        <v>7</v>
      </c>
      <c r="BJ8" s="52">
        <v>2</v>
      </c>
      <c r="BK8" s="52">
        <v>17</v>
      </c>
      <c r="BL8" s="52">
        <v>53</v>
      </c>
      <c r="BM8" s="52">
        <v>16</v>
      </c>
      <c r="BN8" s="52">
        <v>9</v>
      </c>
      <c r="BO8" s="52">
        <v>8</v>
      </c>
      <c r="BP8" s="52">
        <v>0</v>
      </c>
      <c r="BQ8" s="52">
        <v>5</v>
      </c>
      <c r="BR8" s="52">
        <v>0</v>
      </c>
      <c r="BS8" s="52">
        <v>14</v>
      </c>
      <c r="BT8" s="52">
        <v>45</v>
      </c>
      <c r="BU8" s="52">
        <v>2</v>
      </c>
      <c r="BV8" s="52">
        <v>0</v>
      </c>
    </row>
    <row r="9" spans="1:74" s="52" customFormat="1" x14ac:dyDescent="0.2">
      <c r="A9" s="52">
        <v>271021</v>
      </c>
      <c r="B9" s="52" t="s">
        <v>468</v>
      </c>
      <c r="C9" s="52" t="s">
        <v>612</v>
      </c>
      <c r="D9" s="52">
        <v>2</v>
      </c>
      <c r="E9" s="52">
        <v>1.89855994228378</v>
      </c>
      <c r="F9" s="52">
        <v>22.354012223663801</v>
      </c>
      <c r="G9" s="52">
        <v>0</v>
      </c>
      <c r="H9" s="52">
        <v>0</v>
      </c>
      <c r="I9" s="52">
        <v>0</v>
      </c>
      <c r="J9" s="52">
        <v>0</v>
      </c>
      <c r="K9" s="52">
        <v>2</v>
      </c>
      <c r="L9" s="52">
        <v>0</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1</v>
      </c>
      <c r="AT9" s="52">
        <v>0</v>
      </c>
      <c r="AU9" s="52">
        <v>0</v>
      </c>
      <c r="AV9" s="52">
        <v>0</v>
      </c>
      <c r="AW9" s="52">
        <v>0</v>
      </c>
      <c r="AX9" s="52">
        <v>0</v>
      </c>
      <c r="AY9" s="52">
        <v>0</v>
      </c>
      <c r="AZ9" s="52">
        <v>0</v>
      </c>
      <c r="BA9" s="52">
        <v>0</v>
      </c>
      <c r="BB9" s="52">
        <v>1</v>
      </c>
      <c r="BC9" s="52">
        <v>0</v>
      </c>
      <c r="BD9" s="52">
        <v>1</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468</v>
      </c>
      <c r="C10" s="52" t="s">
        <v>613</v>
      </c>
      <c r="D10" s="52">
        <v>1</v>
      </c>
      <c r="E10" s="52">
        <v>1.2626422050783499</v>
      </c>
      <c r="F10" s="52">
        <v>14.866593704954701</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468</v>
      </c>
      <c r="C11" s="52" t="s">
        <v>614</v>
      </c>
      <c r="D11" s="52">
        <v>3</v>
      </c>
      <c r="E11" s="52">
        <v>4.5963627449478297</v>
      </c>
      <c r="F11" s="52">
        <v>54.118464577611597</v>
      </c>
      <c r="G11" s="52">
        <v>0</v>
      </c>
      <c r="H11" s="52">
        <v>0</v>
      </c>
      <c r="I11" s="52">
        <v>1</v>
      </c>
      <c r="J11" s="52">
        <v>1</v>
      </c>
      <c r="K11" s="52">
        <v>0</v>
      </c>
      <c r="L11" s="52">
        <v>0</v>
      </c>
      <c r="M11" s="52">
        <v>1</v>
      </c>
      <c r="N11" s="52">
        <v>0</v>
      </c>
      <c r="O11" s="52">
        <v>0</v>
      </c>
      <c r="P11" s="52">
        <v>3</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1</v>
      </c>
      <c r="AT11" s="52">
        <v>0</v>
      </c>
      <c r="AU11" s="52">
        <v>0</v>
      </c>
      <c r="AV11" s="52">
        <v>0</v>
      </c>
      <c r="AW11" s="52">
        <v>0</v>
      </c>
      <c r="AX11" s="52">
        <v>0</v>
      </c>
      <c r="AY11" s="52">
        <v>1</v>
      </c>
      <c r="AZ11" s="52">
        <v>0</v>
      </c>
      <c r="BA11" s="52">
        <v>0</v>
      </c>
      <c r="BB11" s="52">
        <v>1</v>
      </c>
      <c r="BC11" s="52">
        <v>0</v>
      </c>
      <c r="BD11" s="52">
        <v>0</v>
      </c>
      <c r="BE11" s="52">
        <v>1</v>
      </c>
      <c r="BF11" s="52">
        <v>0</v>
      </c>
      <c r="BG11" s="52">
        <v>2</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468</v>
      </c>
      <c r="C12" s="52" t="s">
        <v>615</v>
      </c>
      <c r="D12" s="52">
        <v>2</v>
      </c>
      <c r="E12" s="52">
        <v>1.8877897757305699</v>
      </c>
      <c r="F12" s="52">
        <v>22.2272021981181</v>
      </c>
      <c r="G12" s="52">
        <v>0</v>
      </c>
      <c r="H12" s="52">
        <v>1</v>
      </c>
      <c r="I12" s="52">
        <v>1</v>
      </c>
      <c r="J12" s="52">
        <v>0</v>
      </c>
      <c r="K12" s="52">
        <v>0</v>
      </c>
      <c r="L12" s="52">
        <v>0</v>
      </c>
      <c r="M12" s="52">
        <v>0</v>
      </c>
      <c r="N12" s="52">
        <v>0</v>
      </c>
      <c r="O12" s="52">
        <v>0</v>
      </c>
      <c r="P12" s="52">
        <v>0</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1</v>
      </c>
      <c r="AU12" s="52">
        <v>0</v>
      </c>
      <c r="AV12" s="52">
        <v>0</v>
      </c>
      <c r="AW12" s="52">
        <v>0</v>
      </c>
      <c r="AX12" s="52">
        <v>0</v>
      </c>
      <c r="AY12" s="52">
        <v>0</v>
      </c>
      <c r="AZ12" s="52">
        <v>0</v>
      </c>
      <c r="BA12" s="52">
        <v>0</v>
      </c>
      <c r="BB12" s="52">
        <v>0</v>
      </c>
      <c r="BC12" s="52">
        <v>0</v>
      </c>
      <c r="BD12" s="52">
        <v>1</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271071</v>
      </c>
      <c r="B13" s="52" t="s">
        <v>468</v>
      </c>
      <c r="C13" s="52" t="s">
        <v>616</v>
      </c>
      <c r="D13" s="52">
        <v>1</v>
      </c>
      <c r="E13" s="52">
        <v>1.2618774212273001</v>
      </c>
      <c r="F13" s="52">
        <v>14.8575889918698</v>
      </c>
      <c r="G13" s="52">
        <v>0</v>
      </c>
      <c r="H13" s="52">
        <v>0</v>
      </c>
      <c r="I13" s="52">
        <v>1</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271080</v>
      </c>
      <c r="B14" s="52" t="s">
        <v>468</v>
      </c>
      <c r="C14" s="52" t="s">
        <v>617</v>
      </c>
      <c r="D14" s="52">
        <v>1</v>
      </c>
      <c r="E14" s="52">
        <v>1.5999232036862201</v>
      </c>
      <c r="F14" s="52">
        <v>18.8378054627571</v>
      </c>
      <c r="G14" s="52">
        <v>0</v>
      </c>
      <c r="H14" s="52">
        <v>0</v>
      </c>
      <c r="I14" s="52">
        <v>0</v>
      </c>
      <c r="J14" s="52">
        <v>0</v>
      </c>
      <c r="K14" s="52">
        <v>0</v>
      </c>
      <c r="L14" s="52">
        <v>0</v>
      </c>
      <c r="M14" s="52">
        <v>1</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1</v>
      </c>
      <c r="AV14" s="52">
        <v>0</v>
      </c>
      <c r="AW14" s="52">
        <v>0</v>
      </c>
      <c r="AX14" s="52">
        <v>0</v>
      </c>
      <c r="AY14" s="52">
        <v>0</v>
      </c>
      <c r="AZ14" s="52">
        <v>0</v>
      </c>
      <c r="BA14" s="52">
        <v>0</v>
      </c>
      <c r="BB14" s="52">
        <v>0</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271098</v>
      </c>
      <c r="B15" s="52" t="s">
        <v>468</v>
      </c>
      <c r="C15" s="52" t="s">
        <v>644</v>
      </c>
      <c r="D15" s="52">
        <v>1</v>
      </c>
      <c r="E15" s="52">
        <v>1.22589582337293</v>
      </c>
      <c r="F15" s="52">
        <v>14.4339346945522</v>
      </c>
      <c r="G15" s="52">
        <v>1</v>
      </c>
      <c r="H15" s="52">
        <v>0</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1</v>
      </c>
      <c r="AW15" s="52">
        <v>0</v>
      </c>
      <c r="AX15" s="52">
        <v>0</v>
      </c>
      <c r="AY15" s="52">
        <v>0</v>
      </c>
      <c r="AZ15" s="52">
        <v>0</v>
      </c>
      <c r="BA15" s="52">
        <v>0</v>
      </c>
      <c r="BB15" s="52">
        <v>0</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271110</v>
      </c>
      <c r="B16" s="52" t="s">
        <v>468</v>
      </c>
      <c r="C16" s="52" t="s">
        <v>618</v>
      </c>
      <c r="D16" s="52">
        <v>2</v>
      </c>
      <c r="E16" s="52">
        <v>2.7102474455917802</v>
      </c>
      <c r="F16" s="52">
        <v>31.9109779884194</v>
      </c>
      <c r="G16" s="52">
        <v>0</v>
      </c>
      <c r="H16" s="52">
        <v>1</v>
      </c>
      <c r="I16" s="52">
        <v>0</v>
      </c>
      <c r="J16" s="52">
        <v>1</v>
      </c>
      <c r="K16" s="52">
        <v>0</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1</v>
      </c>
      <c r="BA16" s="52">
        <v>0</v>
      </c>
      <c r="BB16" s="52">
        <v>1</v>
      </c>
      <c r="BC16" s="52">
        <v>0</v>
      </c>
      <c r="BD16" s="52">
        <v>1</v>
      </c>
      <c r="BE16" s="52">
        <v>1</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271136</v>
      </c>
      <c r="B17" s="52" t="s">
        <v>468</v>
      </c>
      <c r="C17" s="52" t="s">
        <v>619</v>
      </c>
      <c r="D17" s="52">
        <v>1</v>
      </c>
      <c r="E17" s="52">
        <v>1.0273585584104701</v>
      </c>
      <c r="F17" s="52">
        <v>12.0963185103168</v>
      </c>
      <c r="G17" s="52">
        <v>0</v>
      </c>
      <c r="H17" s="52">
        <v>0</v>
      </c>
      <c r="I17" s="52">
        <v>1</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1</v>
      </c>
      <c r="AW17" s="52">
        <v>0</v>
      </c>
      <c r="AX17" s="52">
        <v>0</v>
      </c>
      <c r="AY17" s="52">
        <v>0</v>
      </c>
      <c r="AZ17" s="52">
        <v>0</v>
      </c>
      <c r="BA17" s="52">
        <v>0</v>
      </c>
      <c r="BB17" s="52">
        <v>0</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271144</v>
      </c>
      <c r="B18" s="52" t="s">
        <v>468</v>
      </c>
      <c r="C18" s="52" t="s">
        <v>620</v>
      </c>
      <c r="D18" s="52">
        <v>7</v>
      </c>
      <c r="E18" s="52">
        <v>4.0897883826639703</v>
      </c>
      <c r="F18" s="52">
        <v>48.153959989430597</v>
      </c>
      <c r="G18" s="52">
        <v>0</v>
      </c>
      <c r="H18" s="52">
        <v>1</v>
      </c>
      <c r="I18" s="52">
        <v>1</v>
      </c>
      <c r="J18" s="52">
        <v>2</v>
      </c>
      <c r="K18" s="52">
        <v>0</v>
      </c>
      <c r="L18" s="52">
        <v>2</v>
      </c>
      <c r="M18" s="52">
        <v>0</v>
      </c>
      <c r="N18" s="52">
        <v>1</v>
      </c>
      <c r="O18" s="52">
        <v>0</v>
      </c>
      <c r="P18" s="52">
        <v>4</v>
      </c>
      <c r="Q18" s="52">
        <v>3</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1</v>
      </c>
      <c r="AR18" s="52">
        <v>1</v>
      </c>
      <c r="AS18" s="52">
        <v>0</v>
      </c>
      <c r="AT18" s="52">
        <v>1</v>
      </c>
      <c r="AU18" s="52">
        <v>0</v>
      </c>
      <c r="AV18" s="52">
        <v>0</v>
      </c>
      <c r="AW18" s="52">
        <v>0</v>
      </c>
      <c r="AX18" s="52">
        <v>1</v>
      </c>
      <c r="AY18" s="52">
        <v>0</v>
      </c>
      <c r="AZ18" s="52">
        <v>3</v>
      </c>
      <c r="BA18" s="52">
        <v>0</v>
      </c>
      <c r="BB18" s="52">
        <v>0</v>
      </c>
      <c r="BC18" s="52">
        <v>1</v>
      </c>
      <c r="BD18" s="52">
        <v>2</v>
      </c>
      <c r="BE18" s="52">
        <v>2</v>
      </c>
      <c r="BF18" s="52">
        <v>1</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271152</v>
      </c>
      <c r="B19" s="52" t="s">
        <v>468</v>
      </c>
      <c r="C19" s="52" t="s">
        <v>621</v>
      </c>
      <c r="D19" s="52">
        <v>3</v>
      </c>
      <c r="E19" s="52">
        <v>3.5300347120079998</v>
      </c>
      <c r="F19" s="52">
        <v>41.563311931707098</v>
      </c>
      <c r="G19" s="52">
        <v>0</v>
      </c>
      <c r="H19" s="52">
        <v>0</v>
      </c>
      <c r="I19" s="52">
        <v>0</v>
      </c>
      <c r="J19" s="52">
        <v>0</v>
      </c>
      <c r="K19" s="52">
        <v>1</v>
      </c>
      <c r="L19" s="52">
        <v>0</v>
      </c>
      <c r="M19" s="52">
        <v>1</v>
      </c>
      <c r="N19" s="52">
        <v>1</v>
      </c>
      <c r="O19" s="52">
        <v>0</v>
      </c>
      <c r="P19" s="52">
        <v>2</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1</v>
      </c>
      <c r="AR19" s="52">
        <v>0</v>
      </c>
      <c r="AS19" s="52">
        <v>0</v>
      </c>
      <c r="AT19" s="52">
        <v>0</v>
      </c>
      <c r="AU19" s="52">
        <v>0</v>
      </c>
      <c r="AV19" s="52">
        <v>0</v>
      </c>
      <c r="AW19" s="52">
        <v>1</v>
      </c>
      <c r="AX19" s="52">
        <v>0</v>
      </c>
      <c r="AY19" s="52">
        <v>1</v>
      </c>
      <c r="AZ19" s="52">
        <v>0</v>
      </c>
      <c r="BA19" s="52">
        <v>0</v>
      </c>
      <c r="BB19" s="52">
        <v>0</v>
      </c>
      <c r="BC19" s="52">
        <v>0</v>
      </c>
      <c r="BD19" s="52">
        <v>0</v>
      </c>
      <c r="BE19" s="52">
        <v>2</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271161</v>
      </c>
      <c r="B20" s="52" t="s">
        <v>468</v>
      </c>
      <c r="C20" s="52" t="s">
        <v>622</v>
      </c>
      <c r="D20" s="52">
        <v>7</v>
      </c>
      <c r="E20" s="52">
        <v>5.5582905874319097</v>
      </c>
      <c r="F20" s="52">
        <v>65.444389174601497</v>
      </c>
      <c r="G20" s="52">
        <v>0</v>
      </c>
      <c r="H20" s="52">
        <v>1</v>
      </c>
      <c r="I20" s="52">
        <v>1</v>
      </c>
      <c r="J20" s="52">
        <v>1</v>
      </c>
      <c r="K20" s="52">
        <v>2</v>
      </c>
      <c r="L20" s="52">
        <v>1</v>
      </c>
      <c r="M20" s="52">
        <v>0</v>
      </c>
      <c r="N20" s="52">
        <v>1</v>
      </c>
      <c r="O20" s="52">
        <v>0</v>
      </c>
      <c r="P20" s="52">
        <v>3</v>
      </c>
      <c r="Q20" s="52">
        <v>4</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1</v>
      </c>
      <c r="AS20" s="52">
        <v>0</v>
      </c>
      <c r="AT20" s="52">
        <v>0</v>
      </c>
      <c r="AU20" s="52">
        <v>0</v>
      </c>
      <c r="AV20" s="52">
        <v>0</v>
      </c>
      <c r="AW20" s="52">
        <v>0</v>
      </c>
      <c r="AX20" s="52">
        <v>0</v>
      </c>
      <c r="AY20" s="52">
        <v>1</v>
      </c>
      <c r="AZ20" s="52">
        <v>2</v>
      </c>
      <c r="BA20" s="52">
        <v>1</v>
      </c>
      <c r="BB20" s="52">
        <v>1</v>
      </c>
      <c r="BC20" s="52">
        <v>0</v>
      </c>
      <c r="BD20" s="52">
        <v>3</v>
      </c>
      <c r="BE20" s="52">
        <v>0</v>
      </c>
      <c r="BF20" s="52">
        <v>1</v>
      </c>
      <c r="BG20" s="52">
        <v>0</v>
      </c>
      <c r="BH20" s="52">
        <v>1</v>
      </c>
      <c r="BI20" s="52">
        <v>2</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271179</v>
      </c>
      <c r="B21" s="52" t="s">
        <v>468</v>
      </c>
      <c r="C21" s="52" t="s">
        <v>623</v>
      </c>
      <c r="D21" s="52">
        <v>2</v>
      </c>
      <c r="E21" s="52">
        <v>2.2373116463257801</v>
      </c>
      <c r="F21" s="52">
        <v>26.342540351900301</v>
      </c>
      <c r="G21" s="52">
        <v>0</v>
      </c>
      <c r="H21" s="52">
        <v>1</v>
      </c>
      <c r="I21" s="52">
        <v>1</v>
      </c>
      <c r="J21" s="52">
        <v>0</v>
      </c>
      <c r="K21" s="52">
        <v>0</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1</v>
      </c>
      <c r="AY21" s="52">
        <v>0</v>
      </c>
      <c r="AZ21" s="52">
        <v>0</v>
      </c>
      <c r="BA21" s="52">
        <v>0</v>
      </c>
      <c r="BB21" s="52">
        <v>1</v>
      </c>
      <c r="BC21" s="52">
        <v>0</v>
      </c>
      <c r="BD21" s="52">
        <v>1</v>
      </c>
      <c r="BE21" s="52">
        <v>0</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271187</v>
      </c>
      <c r="B22" s="52" t="s">
        <v>468</v>
      </c>
      <c r="C22" s="52" t="s">
        <v>624</v>
      </c>
      <c r="D22" s="52">
        <v>3</v>
      </c>
      <c r="E22" s="52">
        <v>1.76649315778317</v>
      </c>
      <c r="F22" s="52">
        <v>20.799032341640501</v>
      </c>
      <c r="G22" s="52">
        <v>0</v>
      </c>
      <c r="H22" s="52">
        <v>0</v>
      </c>
      <c r="I22" s="52">
        <v>0</v>
      </c>
      <c r="J22" s="52">
        <v>0</v>
      </c>
      <c r="K22" s="52">
        <v>1</v>
      </c>
      <c r="L22" s="52">
        <v>0</v>
      </c>
      <c r="M22" s="52">
        <v>1</v>
      </c>
      <c r="N22" s="52">
        <v>1</v>
      </c>
      <c r="O22" s="52">
        <v>0</v>
      </c>
      <c r="P22" s="52">
        <v>0</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0</v>
      </c>
      <c r="AT22" s="52">
        <v>0</v>
      </c>
      <c r="AU22" s="52">
        <v>0</v>
      </c>
      <c r="AV22" s="52">
        <v>0</v>
      </c>
      <c r="AW22" s="52">
        <v>0</v>
      </c>
      <c r="AX22" s="52">
        <v>0</v>
      </c>
      <c r="AY22" s="52">
        <v>0</v>
      </c>
      <c r="AZ22" s="52">
        <v>0</v>
      </c>
      <c r="BA22" s="52">
        <v>0</v>
      </c>
      <c r="BB22" s="52">
        <v>2</v>
      </c>
      <c r="BC22" s="52">
        <v>0</v>
      </c>
      <c r="BD22" s="52">
        <v>0</v>
      </c>
      <c r="BE22" s="52">
        <v>0</v>
      </c>
      <c r="BF22" s="52">
        <v>1</v>
      </c>
      <c r="BG22" s="52">
        <v>1</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271195</v>
      </c>
      <c r="B23" s="52" t="s">
        <v>468</v>
      </c>
      <c r="C23" s="52" t="s">
        <v>640</v>
      </c>
      <c r="D23" s="52">
        <v>1</v>
      </c>
      <c r="E23" s="52">
        <v>0.89695752009184804</v>
      </c>
      <c r="F23" s="52">
        <v>10.560951446242701</v>
      </c>
      <c r="G23" s="52">
        <v>0</v>
      </c>
      <c r="H23" s="52">
        <v>0</v>
      </c>
      <c r="I23" s="52">
        <v>0</v>
      </c>
      <c r="J23" s="52">
        <v>0</v>
      </c>
      <c r="K23" s="52">
        <v>0</v>
      </c>
      <c r="L23" s="52">
        <v>0</v>
      </c>
      <c r="M23" s="52">
        <v>0</v>
      </c>
      <c r="N23" s="52">
        <v>1</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1</v>
      </c>
      <c r="AT23" s="52">
        <v>0</v>
      </c>
      <c r="AU23" s="52">
        <v>0</v>
      </c>
      <c r="AV23" s="52">
        <v>0</v>
      </c>
      <c r="AW23" s="52">
        <v>0</v>
      </c>
      <c r="AX23" s="52">
        <v>0</v>
      </c>
      <c r="AY23" s="52">
        <v>0</v>
      </c>
      <c r="AZ23" s="52">
        <v>0</v>
      </c>
      <c r="BA23" s="52">
        <v>0</v>
      </c>
      <c r="BB23" s="52">
        <v>0</v>
      </c>
      <c r="BC23" s="52">
        <v>0</v>
      </c>
      <c r="BD23" s="52">
        <v>1</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271209</v>
      </c>
      <c r="B24" s="52" t="s">
        <v>468</v>
      </c>
      <c r="C24" s="52" t="s">
        <v>625</v>
      </c>
      <c r="D24" s="52">
        <v>3</v>
      </c>
      <c r="E24" s="52">
        <v>1.98019801980198</v>
      </c>
      <c r="F24" s="52">
        <v>23.315234749281402</v>
      </c>
      <c r="G24" s="52">
        <v>0</v>
      </c>
      <c r="H24" s="52">
        <v>1</v>
      </c>
      <c r="I24" s="52">
        <v>0</v>
      </c>
      <c r="J24" s="52">
        <v>1</v>
      </c>
      <c r="K24" s="52">
        <v>0</v>
      </c>
      <c r="L24" s="52">
        <v>1</v>
      </c>
      <c r="M24" s="52">
        <v>0</v>
      </c>
      <c r="N24" s="52">
        <v>0</v>
      </c>
      <c r="O24" s="52">
        <v>0</v>
      </c>
      <c r="P24" s="52">
        <v>2</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0</v>
      </c>
      <c r="AV24" s="52">
        <v>0</v>
      </c>
      <c r="AW24" s="52">
        <v>0</v>
      </c>
      <c r="AX24" s="52">
        <v>0</v>
      </c>
      <c r="AY24" s="52">
        <v>0</v>
      </c>
      <c r="AZ24" s="52">
        <v>1</v>
      </c>
      <c r="BA24" s="52">
        <v>0</v>
      </c>
      <c r="BB24" s="52">
        <v>1</v>
      </c>
      <c r="BC24" s="52">
        <v>0</v>
      </c>
      <c r="BD24" s="52">
        <v>1</v>
      </c>
      <c r="BE24" s="52">
        <v>0</v>
      </c>
      <c r="BF24" s="52">
        <v>0</v>
      </c>
      <c r="BG24" s="52">
        <v>0</v>
      </c>
      <c r="BH24" s="52">
        <v>1</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271217</v>
      </c>
      <c r="B25" s="52" t="s">
        <v>468</v>
      </c>
      <c r="C25" s="52" t="s">
        <v>626</v>
      </c>
      <c r="D25" s="52">
        <v>2</v>
      </c>
      <c r="E25" s="52">
        <v>1.5216068167985399</v>
      </c>
      <c r="F25" s="52">
        <v>17.915693165531199</v>
      </c>
      <c r="G25" s="52">
        <v>0</v>
      </c>
      <c r="H25" s="52">
        <v>0</v>
      </c>
      <c r="I25" s="52">
        <v>0</v>
      </c>
      <c r="J25" s="52">
        <v>0</v>
      </c>
      <c r="K25" s="52">
        <v>2</v>
      </c>
      <c r="L25" s="52">
        <v>0</v>
      </c>
      <c r="M25" s="52">
        <v>0</v>
      </c>
      <c r="N25" s="52">
        <v>0</v>
      </c>
      <c r="O25" s="52">
        <v>0</v>
      </c>
      <c r="P25" s="52">
        <v>0</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1</v>
      </c>
      <c r="AT25" s="52">
        <v>1</v>
      </c>
      <c r="AU25" s="52">
        <v>0</v>
      </c>
      <c r="AV25" s="52">
        <v>0</v>
      </c>
      <c r="AW25" s="52">
        <v>0</v>
      </c>
      <c r="AX25" s="52">
        <v>0</v>
      </c>
      <c r="AY25" s="52">
        <v>0</v>
      </c>
      <c r="AZ25" s="52">
        <v>0</v>
      </c>
      <c r="BA25" s="52">
        <v>0</v>
      </c>
      <c r="BB25" s="52">
        <v>0</v>
      </c>
      <c r="BC25" s="52">
        <v>1</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271225</v>
      </c>
      <c r="B26" s="52" t="s">
        <v>468</v>
      </c>
      <c r="C26" s="52" t="s">
        <v>627</v>
      </c>
      <c r="D26" s="52">
        <v>3</v>
      </c>
      <c r="E26" s="52">
        <v>2.8605482717520898</v>
      </c>
      <c r="F26" s="52">
        <v>33.680649006113299</v>
      </c>
      <c r="G26" s="52">
        <v>0</v>
      </c>
      <c r="H26" s="52">
        <v>2</v>
      </c>
      <c r="I26" s="52">
        <v>0</v>
      </c>
      <c r="J26" s="52">
        <v>0</v>
      </c>
      <c r="K26" s="52">
        <v>0</v>
      </c>
      <c r="L26" s="52">
        <v>0</v>
      </c>
      <c r="M26" s="52">
        <v>1</v>
      </c>
      <c r="N26" s="52">
        <v>0</v>
      </c>
      <c r="O26" s="52">
        <v>0</v>
      </c>
      <c r="P26" s="52">
        <v>0</v>
      </c>
      <c r="Q26" s="52">
        <v>3</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1</v>
      </c>
      <c r="AQ26" s="52">
        <v>0</v>
      </c>
      <c r="AR26" s="52">
        <v>0</v>
      </c>
      <c r="AS26" s="52">
        <v>0</v>
      </c>
      <c r="AT26" s="52">
        <v>0</v>
      </c>
      <c r="AU26" s="52">
        <v>0</v>
      </c>
      <c r="AV26" s="52">
        <v>0</v>
      </c>
      <c r="AW26" s="52">
        <v>0</v>
      </c>
      <c r="AX26" s="52">
        <v>0</v>
      </c>
      <c r="AY26" s="52">
        <v>0</v>
      </c>
      <c r="AZ26" s="52">
        <v>1</v>
      </c>
      <c r="BA26" s="52">
        <v>1</v>
      </c>
      <c r="BB26" s="52">
        <v>0</v>
      </c>
      <c r="BC26" s="52">
        <v>0</v>
      </c>
      <c r="BD26" s="52">
        <v>2</v>
      </c>
      <c r="BE26" s="52">
        <v>1</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271233</v>
      </c>
      <c r="B27" s="52" t="s">
        <v>468</v>
      </c>
      <c r="C27" s="52" t="s">
        <v>628</v>
      </c>
      <c r="D27" s="52">
        <v>4</v>
      </c>
      <c r="E27" s="52">
        <v>2.2075420674735202</v>
      </c>
      <c r="F27" s="52">
        <v>25.992027568639902</v>
      </c>
      <c r="G27" s="52">
        <v>0</v>
      </c>
      <c r="H27" s="52">
        <v>0</v>
      </c>
      <c r="I27" s="52">
        <v>1</v>
      </c>
      <c r="J27" s="52">
        <v>0</v>
      </c>
      <c r="K27" s="52">
        <v>1</v>
      </c>
      <c r="L27" s="52">
        <v>1</v>
      </c>
      <c r="M27" s="52">
        <v>1</v>
      </c>
      <c r="N27" s="52">
        <v>0</v>
      </c>
      <c r="O27" s="52">
        <v>0</v>
      </c>
      <c r="P27" s="52">
        <v>2</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2</v>
      </c>
      <c r="AT27" s="52">
        <v>0</v>
      </c>
      <c r="AU27" s="52">
        <v>0</v>
      </c>
      <c r="AV27" s="52">
        <v>0</v>
      </c>
      <c r="AW27" s="52">
        <v>0</v>
      </c>
      <c r="AX27" s="52">
        <v>0</v>
      </c>
      <c r="AY27" s="52">
        <v>0</v>
      </c>
      <c r="AZ27" s="52">
        <v>0</v>
      </c>
      <c r="BA27" s="52">
        <v>0</v>
      </c>
      <c r="BB27" s="52">
        <v>2</v>
      </c>
      <c r="BC27" s="52">
        <v>0</v>
      </c>
      <c r="BD27" s="52">
        <v>0</v>
      </c>
      <c r="BE27" s="52">
        <v>2</v>
      </c>
      <c r="BF27" s="52">
        <v>0</v>
      </c>
      <c r="BG27" s="52">
        <v>0</v>
      </c>
      <c r="BH27" s="52">
        <v>2</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271250</v>
      </c>
      <c r="B28" s="52" t="s">
        <v>468</v>
      </c>
      <c r="C28" s="52" t="s">
        <v>629</v>
      </c>
      <c r="D28" s="52">
        <v>5</v>
      </c>
      <c r="E28" s="52">
        <v>4.23761134323804</v>
      </c>
      <c r="F28" s="52">
        <v>49.894456138125399</v>
      </c>
      <c r="G28" s="52">
        <v>0</v>
      </c>
      <c r="H28" s="52">
        <v>0</v>
      </c>
      <c r="I28" s="52">
        <v>0</v>
      </c>
      <c r="J28" s="52">
        <v>1</v>
      </c>
      <c r="K28" s="52">
        <v>1</v>
      </c>
      <c r="L28" s="52">
        <v>0</v>
      </c>
      <c r="M28" s="52">
        <v>0</v>
      </c>
      <c r="N28" s="52">
        <v>3</v>
      </c>
      <c r="O28" s="52">
        <v>0</v>
      </c>
      <c r="P28" s="52">
        <v>3</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1</v>
      </c>
      <c r="AY28" s="52">
        <v>0</v>
      </c>
      <c r="AZ28" s="52">
        <v>0</v>
      </c>
      <c r="BA28" s="52">
        <v>1</v>
      </c>
      <c r="BB28" s="52">
        <v>3</v>
      </c>
      <c r="BC28" s="52">
        <v>1</v>
      </c>
      <c r="BD28" s="52">
        <v>2</v>
      </c>
      <c r="BE28" s="52">
        <v>0</v>
      </c>
      <c r="BF28" s="52">
        <v>0</v>
      </c>
      <c r="BG28" s="52">
        <v>0</v>
      </c>
      <c r="BH28" s="52">
        <v>0</v>
      </c>
      <c r="BI28" s="52">
        <v>1</v>
      </c>
      <c r="BJ28" s="52">
        <v>1</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271268</v>
      </c>
      <c r="B29" s="52" t="s">
        <v>468</v>
      </c>
      <c r="C29" s="52" t="s">
        <v>630</v>
      </c>
      <c r="D29" s="52">
        <v>3</v>
      </c>
      <c r="E29" s="52">
        <v>1.5759116648981399</v>
      </c>
      <c r="F29" s="52">
        <v>18.5550889576717</v>
      </c>
      <c r="G29" s="52">
        <v>0</v>
      </c>
      <c r="H29" s="52">
        <v>0</v>
      </c>
      <c r="I29" s="52">
        <v>0</v>
      </c>
      <c r="J29" s="52">
        <v>0</v>
      </c>
      <c r="K29" s="52">
        <v>1</v>
      </c>
      <c r="L29" s="52">
        <v>1</v>
      </c>
      <c r="M29" s="52">
        <v>0</v>
      </c>
      <c r="N29" s="52">
        <v>1</v>
      </c>
      <c r="O29" s="52">
        <v>0</v>
      </c>
      <c r="P29" s="52">
        <v>1</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2</v>
      </c>
      <c r="AZ29" s="52">
        <v>0</v>
      </c>
      <c r="BA29" s="52">
        <v>0</v>
      </c>
      <c r="BB29" s="52">
        <v>1</v>
      </c>
      <c r="BC29" s="52">
        <v>0</v>
      </c>
      <c r="BD29" s="52">
        <v>1</v>
      </c>
      <c r="BE29" s="52">
        <v>0</v>
      </c>
      <c r="BF29" s="52">
        <v>0</v>
      </c>
      <c r="BG29" s="52">
        <v>0</v>
      </c>
      <c r="BH29" s="52">
        <v>1</v>
      </c>
      <c r="BI29" s="52">
        <v>0</v>
      </c>
      <c r="BJ29" s="52">
        <v>1</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271276</v>
      </c>
      <c r="B30" s="52" t="s">
        <v>468</v>
      </c>
      <c r="C30" s="52" t="s">
        <v>641</v>
      </c>
      <c r="D30" s="52">
        <v>2</v>
      </c>
      <c r="E30" s="52">
        <v>1.4637323711732499</v>
      </c>
      <c r="F30" s="52">
        <v>17.234268241233501</v>
      </c>
      <c r="G30" s="52">
        <v>0</v>
      </c>
      <c r="H30" s="52">
        <v>0</v>
      </c>
      <c r="I30" s="52">
        <v>1</v>
      </c>
      <c r="J30" s="52">
        <v>1</v>
      </c>
      <c r="K30" s="52">
        <v>0</v>
      </c>
      <c r="L30" s="52">
        <v>0</v>
      </c>
      <c r="M30" s="52">
        <v>0</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1</v>
      </c>
      <c r="AT30" s="52">
        <v>1</v>
      </c>
      <c r="AU30" s="52">
        <v>0</v>
      </c>
      <c r="AV30" s="52">
        <v>0</v>
      </c>
      <c r="AW30" s="52">
        <v>0</v>
      </c>
      <c r="AX30" s="52">
        <v>0</v>
      </c>
      <c r="AY30" s="52">
        <v>0</v>
      </c>
      <c r="AZ30" s="52">
        <v>0</v>
      </c>
      <c r="BA30" s="52">
        <v>0</v>
      </c>
      <c r="BB30" s="52">
        <v>0</v>
      </c>
      <c r="BC30" s="52">
        <v>0</v>
      </c>
      <c r="BD30" s="52">
        <v>0</v>
      </c>
      <c r="BE30" s="52">
        <v>1</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271284</v>
      </c>
      <c r="B31" s="52" t="s">
        <v>468</v>
      </c>
      <c r="C31" s="52" t="s">
        <v>631</v>
      </c>
      <c r="D31" s="52">
        <v>2</v>
      </c>
      <c r="E31" s="52">
        <v>1.77928028112628</v>
      </c>
      <c r="F31" s="52">
        <v>20.949590406809499</v>
      </c>
      <c r="G31" s="52">
        <v>0</v>
      </c>
      <c r="H31" s="52">
        <v>1</v>
      </c>
      <c r="I31" s="52">
        <v>0</v>
      </c>
      <c r="J31" s="52">
        <v>0</v>
      </c>
      <c r="K31" s="52">
        <v>1</v>
      </c>
      <c r="L31" s="52">
        <v>0</v>
      </c>
      <c r="M31" s="52">
        <v>0</v>
      </c>
      <c r="N31" s="52">
        <v>0</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1</v>
      </c>
      <c r="AQ31" s="52">
        <v>0</v>
      </c>
      <c r="AR31" s="52">
        <v>0</v>
      </c>
      <c r="AS31" s="52">
        <v>0</v>
      </c>
      <c r="AT31" s="52">
        <v>0</v>
      </c>
      <c r="AU31" s="52">
        <v>1</v>
      </c>
      <c r="AV31" s="52">
        <v>0</v>
      </c>
      <c r="AW31" s="52">
        <v>0</v>
      </c>
      <c r="AX31" s="52">
        <v>0</v>
      </c>
      <c r="AY31" s="52">
        <v>0</v>
      </c>
      <c r="AZ31" s="52">
        <v>0</v>
      </c>
      <c r="BA31" s="52">
        <v>0</v>
      </c>
      <c r="BB31" s="52">
        <v>0</v>
      </c>
      <c r="BC31" s="52">
        <v>0</v>
      </c>
      <c r="BD31" s="52">
        <v>1</v>
      </c>
      <c r="BE31" s="52">
        <v>0</v>
      </c>
      <c r="BF31" s="52">
        <v>0</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271403</v>
      </c>
      <c r="B32" s="52" t="s">
        <v>173</v>
      </c>
      <c r="C32" s="52" t="s">
        <v>468</v>
      </c>
      <c r="D32" s="52">
        <v>11</v>
      </c>
      <c r="E32" s="52">
        <v>1.3391313663522499</v>
      </c>
      <c r="F32" s="52">
        <v>15.7671918941475</v>
      </c>
      <c r="G32" s="52">
        <v>1</v>
      </c>
      <c r="H32" s="52">
        <v>0</v>
      </c>
      <c r="I32" s="52">
        <v>0</v>
      </c>
      <c r="J32" s="52">
        <v>4</v>
      </c>
      <c r="K32" s="52">
        <v>1</v>
      </c>
      <c r="L32" s="52">
        <v>2</v>
      </c>
      <c r="M32" s="52">
        <v>1</v>
      </c>
      <c r="N32" s="52">
        <v>2</v>
      </c>
      <c r="O32" s="52">
        <v>0</v>
      </c>
      <c r="P32" s="52">
        <v>6</v>
      </c>
      <c r="Q32" s="52">
        <v>5</v>
      </c>
      <c r="R32" s="52">
        <v>0</v>
      </c>
      <c r="S32" s="52">
        <v>5</v>
      </c>
      <c r="T32" s="52">
        <v>6</v>
      </c>
      <c r="U32" s="52">
        <v>1</v>
      </c>
      <c r="V32" s="52">
        <v>5</v>
      </c>
      <c r="W32" s="52">
        <v>0</v>
      </c>
      <c r="X32" s="52">
        <v>1</v>
      </c>
      <c r="Y32" s="52">
        <v>2</v>
      </c>
      <c r="Z32" s="52">
        <v>2</v>
      </c>
      <c r="AA32" s="52">
        <v>0</v>
      </c>
      <c r="AB32" s="52">
        <v>5</v>
      </c>
      <c r="AC32" s="52">
        <v>2</v>
      </c>
      <c r="AD32" s="52">
        <v>1</v>
      </c>
      <c r="AE32" s="52">
        <v>1</v>
      </c>
      <c r="AF32" s="52">
        <v>0</v>
      </c>
      <c r="AG32" s="52">
        <v>2</v>
      </c>
      <c r="AH32" s="52">
        <v>0</v>
      </c>
      <c r="AI32" s="52">
        <v>5</v>
      </c>
      <c r="AJ32" s="52">
        <v>0</v>
      </c>
      <c r="AK32" s="52">
        <v>1</v>
      </c>
      <c r="AL32" s="52">
        <v>3</v>
      </c>
      <c r="AM32" s="52">
        <v>1</v>
      </c>
      <c r="AN32" s="52">
        <v>1</v>
      </c>
      <c r="AO32" s="52">
        <v>0</v>
      </c>
      <c r="AP32" s="52">
        <v>2</v>
      </c>
      <c r="AQ32" s="52">
        <v>0</v>
      </c>
      <c r="AR32" s="52">
        <v>0</v>
      </c>
      <c r="AS32" s="52">
        <v>0</v>
      </c>
      <c r="AT32" s="52">
        <v>0</v>
      </c>
      <c r="AU32" s="52">
        <v>3</v>
      </c>
      <c r="AV32" s="52">
        <v>1</v>
      </c>
      <c r="AW32" s="52">
        <v>1</v>
      </c>
      <c r="AX32" s="52">
        <v>1</v>
      </c>
      <c r="AY32" s="52">
        <v>0</v>
      </c>
      <c r="AZ32" s="52">
        <v>0</v>
      </c>
      <c r="BA32" s="52">
        <v>0</v>
      </c>
      <c r="BB32" s="52">
        <v>3</v>
      </c>
      <c r="BC32" s="52">
        <v>1</v>
      </c>
      <c r="BD32" s="52">
        <v>3</v>
      </c>
      <c r="BE32" s="52">
        <v>0</v>
      </c>
      <c r="BF32" s="52">
        <v>4</v>
      </c>
      <c r="BG32" s="52">
        <v>1</v>
      </c>
      <c r="BH32" s="52">
        <v>2</v>
      </c>
      <c r="BI32" s="52">
        <v>0</v>
      </c>
      <c r="BJ32" s="52">
        <v>0</v>
      </c>
      <c r="BK32" s="52">
        <v>4</v>
      </c>
      <c r="BL32" s="52">
        <v>8</v>
      </c>
      <c r="BM32" s="52">
        <v>6</v>
      </c>
      <c r="BN32" s="52">
        <v>2</v>
      </c>
      <c r="BO32" s="52">
        <v>0</v>
      </c>
      <c r="BP32" s="52">
        <v>0</v>
      </c>
      <c r="BQ32" s="52">
        <v>0</v>
      </c>
      <c r="BR32" s="52">
        <v>0</v>
      </c>
      <c r="BS32" s="52">
        <v>2</v>
      </c>
      <c r="BT32" s="52">
        <v>8</v>
      </c>
      <c r="BU32" s="52">
        <v>1</v>
      </c>
      <c r="BV32" s="52">
        <v>0</v>
      </c>
    </row>
    <row r="33" spans="1:74" s="52" customFormat="1" x14ac:dyDescent="0.2">
      <c r="A33" s="52">
        <v>271411</v>
      </c>
      <c r="B33" s="52" t="s">
        <v>468</v>
      </c>
      <c r="C33" s="52" t="s">
        <v>632</v>
      </c>
      <c r="D33" s="52">
        <v>4</v>
      </c>
      <c r="E33" s="52">
        <v>2.7250555230062798</v>
      </c>
      <c r="F33" s="52">
        <v>32.085331157977201</v>
      </c>
      <c r="G33" s="52">
        <v>0</v>
      </c>
      <c r="H33" s="52">
        <v>0</v>
      </c>
      <c r="I33" s="52">
        <v>0</v>
      </c>
      <c r="J33" s="52">
        <v>1</v>
      </c>
      <c r="K33" s="52">
        <v>1</v>
      </c>
      <c r="L33" s="52">
        <v>1</v>
      </c>
      <c r="M33" s="52">
        <v>0</v>
      </c>
      <c r="N33" s="52">
        <v>1</v>
      </c>
      <c r="O33" s="52">
        <v>0</v>
      </c>
      <c r="P33" s="52">
        <v>2</v>
      </c>
      <c r="Q33" s="52">
        <v>2</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1</v>
      </c>
      <c r="AQ33" s="52">
        <v>0</v>
      </c>
      <c r="AR33" s="52">
        <v>0</v>
      </c>
      <c r="AS33" s="52">
        <v>0</v>
      </c>
      <c r="AT33" s="52">
        <v>0</v>
      </c>
      <c r="AU33" s="52">
        <v>0</v>
      </c>
      <c r="AV33" s="52">
        <v>0</v>
      </c>
      <c r="AW33" s="52">
        <v>0</v>
      </c>
      <c r="AX33" s="52">
        <v>1</v>
      </c>
      <c r="AY33" s="52">
        <v>0</v>
      </c>
      <c r="AZ33" s="52">
        <v>0</v>
      </c>
      <c r="BA33" s="52">
        <v>0</v>
      </c>
      <c r="BB33" s="52">
        <v>2</v>
      </c>
      <c r="BC33" s="52">
        <v>0</v>
      </c>
      <c r="BD33" s="52">
        <v>1</v>
      </c>
      <c r="BE33" s="52">
        <v>0</v>
      </c>
      <c r="BF33" s="52">
        <v>3</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271420</v>
      </c>
      <c r="B34" s="52" t="s">
        <v>468</v>
      </c>
      <c r="C34" s="52" t="s">
        <v>642</v>
      </c>
      <c r="D34" s="52">
        <v>4</v>
      </c>
      <c r="E34" s="52">
        <v>3.3271503788792498</v>
      </c>
      <c r="F34" s="52">
        <v>39.174512525513698</v>
      </c>
      <c r="G34" s="52">
        <v>0</v>
      </c>
      <c r="H34" s="52">
        <v>0</v>
      </c>
      <c r="I34" s="52">
        <v>0</v>
      </c>
      <c r="J34" s="52">
        <v>1</v>
      </c>
      <c r="K34" s="52">
        <v>0</v>
      </c>
      <c r="L34" s="52">
        <v>1</v>
      </c>
      <c r="M34" s="52">
        <v>1</v>
      </c>
      <c r="N34" s="52">
        <v>1</v>
      </c>
      <c r="O34" s="52">
        <v>0</v>
      </c>
      <c r="P34" s="52">
        <v>3</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2</v>
      </c>
      <c r="AV34" s="52">
        <v>0</v>
      </c>
      <c r="AW34" s="52">
        <v>1</v>
      </c>
      <c r="AX34" s="52">
        <v>0</v>
      </c>
      <c r="AY34" s="52">
        <v>0</v>
      </c>
      <c r="AZ34" s="52">
        <v>0</v>
      </c>
      <c r="BA34" s="52">
        <v>0</v>
      </c>
      <c r="BB34" s="52">
        <v>1</v>
      </c>
      <c r="BC34" s="52">
        <v>1</v>
      </c>
      <c r="BD34" s="52">
        <v>1</v>
      </c>
      <c r="BE34" s="52">
        <v>0</v>
      </c>
      <c r="BF34" s="52">
        <v>0</v>
      </c>
      <c r="BG34" s="52">
        <v>1</v>
      </c>
      <c r="BH34" s="52">
        <v>1</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271438</v>
      </c>
      <c r="B35" s="52" t="s">
        <v>468</v>
      </c>
      <c r="C35" s="52" t="s">
        <v>633</v>
      </c>
      <c r="D35" s="52">
        <v>2</v>
      </c>
      <c r="E35" s="52">
        <v>2.3221521706317398</v>
      </c>
      <c r="F35" s="52">
        <v>27.341469105825301</v>
      </c>
      <c r="G35" s="52">
        <v>1</v>
      </c>
      <c r="H35" s="52">
        <v>0</v>
      </c>
      <c r="I35" s="52">
        <v>0</v>
      </c>
      <c r="J35" s="52">
        <v>1</v>
      </c>
      <c r="K35" s="52">
        <v>0</v>
      </c>
      <c r="L35" s="52">
        <v>0</v>
      </c>
      <c r="M35" s="52">
        <v>0</v>
      </c>
      <c r="N35" s="52">
        <v>0</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1</v>
      </c>
      <c r="AV35" s="52">
        <v>1</v>
      </c>
      <c r="AW35" s="52">
        <v>0</v>
      </c>
      <c r="AX35" s="52">
        <v>0</v>
      </c>
      <c r="AY35" s="52">
        <v>0</v>
      </c>
      <c r="AZ35" s="52">
        <v>0</v>
      </c>
      <c r="BA35" s="52">
        <v>0</v>
      </c>
      <c r="BB35" s="52">
        <v>0</v>
      </c>
      <c r="BC35" s="52">
        <v>0</v>
      </c>
      <c r="BD35" s="52">
        <v>1</v>
      </c>
      <c r="BE35" s="52">
        <v>0</v>
      </c>
      <c r="BF35" s="52">
        <v>1</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271446</v>
      </c>
      <c r="B36" s="52" t="s">
        <v>468</v>
      </c>
      <c r="C36" s="52" t="s">
        <v>634</v>
      </c>
      <c r="D36" s="52">
        <v>1</v>
      </c>
      <c r="E36" s="52">
        <v>0.73455955808897</v>
      </c>
      <c r="F36" s="52">
        <v>8.6488464097572297</v>
      </c>
      <c r="G36" s="52">
        <v>0</v>
      </c>
      <c r="H36" s="52">
        <v>0</v>
      </c>
      <c r="I36" s="52">
        <v>0</v>
      </c>
      <c r="J36" s="52">
        <v>1</v>
      </c>
      <c r="K36" s="52">
        <v>0</v>
      </c>
      <c r="L36" s="52">
        <v>0</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1</v>
      </c>
      <c r="AQ36" s="52">
        <v>0</v>
      </c>
      <c r="AR36" s="52">
        <v>0</v>
      </c>
      <c r="AS36" s="52">
        <v>0</v>
      </c>
      <c r="AT36" s="52">
        <v>0</v>
      </c>
      <c r="AU36" s="52">
        <v>0</v>
      </c>
      <c r="AV36" s="52">
        <v>0</v>
      </c>
      <c r="AW36" s="52">
        <v>0</v>
      </c>
      <c r="AX36" s="52">
        <v>0</v>
      </c>
      <c r="AY36" s="52">
        <v>0</v>
      </c>
      <c r="AZ36" s="52">
        <v>0</v>
      </c>
      <c r="BA36" s="52">
        <v>0</v>
      </c>
      <c r="BB36" s="52">
        <v>0</v>
      </c>
      <c r="BC36" s="52">
        <v>0</v>
      </c>
      <c r="BD36" s="52">
        <v>0</v>
      </c>
      <c r="BE36" s="52">
        <v>0</v>
      </c>
      <c r="BF36" s="52">
        <v>0</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272027</v>
      </c>
      <c r="B37" s="52" t="s">
        <v>253</v>
      </c>
      <c r="C37" s="52" t="s">
        <v>468</v>
      </c>
      <c r="D37" s="52">
        <v>1</v>
      </c>
      <c r="E37" s="52">
        <v>0.527994255422501</v>
      </c>
      <c r="F37" s="52">
        <v>6.2167065557810597</v>
      </c>
      <c r="G37" s="52">
        <v>0</v>
      </c>
      <c r="H37" s="52">
        <v>0</v>
      </c>
      <c r="I37" s="52">
        <v>1</v>
      </c>
      <c r="J37" s="52">
        <v>0</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1</v>
      </c>
      <c r="BB37" s="52">
        <v>0</v>
      </c>
      <c r="BC37" s="52">
        <v>1</v>
      </c>
      <c r="BD37" s="52">
        <v>0</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272035</v>
      </c>
      <c r="B38" s="52" t="s">
        <v>174</v>
      </c>
      <c r="C38" s="52" t="s">
        <v>468</v>
      </c>
      <c r="D38" s="52">
        <v>3</v>
      </c>
      <c r="E38" s="52">
        <v>0.73584419725530104</v>
      </c>
      <c r="F38" s="52">
        <v>8.6639719999414506</v>
      </c>
      <c r="G38" s="52">
        <v>0</v>
      </c>
      <c r="H38" s="52">
        <v>0</v>
      </c>
      <c r="I38" s="52">
        <v>1</v>
      </c>
      <c r="J38" s="52">
        <v>0</v>
      </c>
      <c r="K38" s="52">
        <v>1</v>
      </c>
      <c r="L38" s="52">
        <v>0</v>
      </c>
      <c r="M38" s="52">
        <v>0</v>
      </c>
      <c r="N38" s="52">
        <v>1</v>
      </c>
      <c r="O38" s="52">
        <v>0</v>
      </c>
      <c r="P38" s="52">
        <v>2</v>
      </c>
      <c r="Q38" s="52">
        <v>1</v>
      </c>
      <c r="R38" s="52">
        <v>0</v>
      </c>
      <c r="S38" s="52">
        <v>1</v>
      </c>
      <c r="T38" s="52">
        <v>2</v>
      </c>
      <c r="U38" s="52">
        <v>0</v>
      </c>
      <c r="V38" s="52">
        <v>2</v>
      </c>
      <c r="W38" s="52">
        <v>0</v>
      </c>
      <c r="X38" s="52">
        <v>0</v>
      </c>
      <c r="Y38" s="52">
        <v>2</v>
      </c>
      <c r="Z38" s="52">
        <v>0</v>
      </c>
      <c r="AA38" s="52">
        <v>0</v>
      </c>
      <c r="AB38" s="52">
        <v>1</v>
      </c>
      <c r="AC38" s="52">
        <v>1</v>
      </c>
      <c r="AD38" s="52">
        <v>0</v>
      </c>
      <c r="AE38" s="52">
        <v>0</v>
      </c>
      <c r="AF38" s="52">
        <v>0</v>
      </c>
      <c r="AG38" s="52">
        <v>1</v>
      </c>
      <c r="AH38" s="52">
        <v>0</v>
      </c>
      <c r="AI38" s="52">
        <v>1</v>
      </c>
      <c r="AJ38" s="52">
        <v>0</v>
      </c>
      <c r="AK38" s="52">
        <v>0</v>
      </c>
      <c r="AL38" s="52">
        <v>1</v>
      </c>
      <c r="AM38" s="52">
        <v>1</v>
      </c>
      <c r="AN38" s="52">
        <v>0</v>
      </c>
      <c r="AO38" s="52">
        <v>0</v>
      </c>
      <c r="AP38" s="52">
        <v>0</v>
      </c>
      <c r="AQ38" s="52">
        <v>0</v>
      </c>
      <c r="AR38" s="52">
        <v>0</v>
      </c>
      <c r="AS38" s="52">
        <v>0</v>
      </c>
      <c r="AT38" s="52">
        <v>0</v>
      </c>
      <c r="AU38" s="52">
        <v>1</v>
      </c>
      <c r="AV38" s="52">
        <v>0</v>
      </c>
      <c r="AW38" s="52">
        <v>0</v>
      </c>
      <c r="AX38" s="52">
        <v>0</v>
      </c>
      <c r="AY38" s="52">
        <v>1</v>
      </c>
      <c r="AZ38" s="52">
        <v>0</v>
      </c>
      <c r="BA38" s="52">
        <v>1</v>
      </c>
      <c r="BB38" s="52">
        <v>0</v>
      </c>
      <c r="BC38" s="52">
        <v>0</v>
      </c>
      <c r="BD38" s="52">
        <v>1</v>
      </c>
      <c r="BE38" s="52">
        <v>0</v>
      </c>
      <c r="BF38" s="52">
        <v>1</v>
      </c>
      <c r="BG38" s="52">
        <v>0</v>
      </c>
      <c r="BH38" s="52">
        <v>0</v>
      </c>
      <c r="BI38" s="52">
        <v>1</v>
      </c>
      <c r="BJ38" s="52">
        <v>0</v>
      </c>
      <c r="BK38" s="52">
        <v>0</v>
      </c>
      <c r="BL38" s="52">
        <v>3</v>
      </c>
      <c r="BM38" s="52">
        <v>0</v>
      </c>
      <c r="BN38" s="52">
        <v>0</v>
      </c>
      <c r="BO38" s="52">
        <v>1</v>
      </c>
      <c r="BP38" s="52">
        <v>0</v>
      </c>
      <c r="BQ38" s="52">
        <v>0</v>
      </c>
      <c r="BR38" s="52">
        <v>0</v>
      </c>
      <c r="BS38" s="52">
        <v>1</v>
      </c>
      <c r="BT38" s="52">
        <v>2</v>
      </c>
      <c r="BU38" s="52">
        <v>0</v>
      </c>
      <c r="BV38" s="52">
        <v>0</v>
      </c>
    </row>
    <row r="39" spans="1:74" s="52" customFormat="1" x14ac:dyDescent="0.2">
      <c r="A39" s="52">
        <v>272043</v>
      </c>
      <c r="B39" s="52" t="s">
        <v>175</v>
      </c>
      <c r="C39" s="52" t="s">
        <v>468</v>
      </c>
      <c r="D39" s="52">
        <v>1</v>
      </c>
      <c r="E39" s="52">
        <v>0.97017676620680304</v>
      </c>
      <c r="F39" s="52">
        <v>11.4230490214672</v>
      </c>
      <c r="G39" s="52">
        <v>0</v>
      </c>
      <c r="H39" s="52">
        <v>0</v>
      </c>
      <c r="I39" s="52">
        <v>1</v>
      </c>
      <c r="J39" s="52">
        <v>0</v>
      </c>
      <c r="K39" s="52">
        <v>0</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0</v>
      </c>
      <c r="AZ39" s="52">
        <v>0</v>
      </c>
      <c r="BA39" s="52">
        <v>0</v>
      </c>
      <c r="BB39" s="52">
        <v>1</v>
      </c>
      <c r="BC39" s="52">
        <v>0</v>
      </c>
      <c r="BD39" s="52">
        <v>1</v>
      </c>
      <c r="BE39" s="52">
        <v>0</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272051</v>
      </c>
      <c r="B40" s="52" t="s">
        <v>176</v>
      </c>
      <c r="C40" s="52" t="s">
        <v>468</v>
      </c>
      <c r="D40" s="52">
        <v>7</v>
      </c>
      <c r="E40" s="52">
        <v>1.8357477787451899</v>
      </c>
      <c r="F40" s="52">
        <v>21.614449652967501</v>
      </c>
      <c r="G40" s="52">
        <v>0</v>
      </c>
      <c r="H40" s="52">
        <v>1</v>
      </c>
      <c r="I40" s="52">
        <v>1</v>
      </c>
      <c r="J40" s="52">
        <v>4</v>
      </c>
      <c r="K40" s="52">
        <v>0</v>
      </c>
      <c r="L40" s="52">
        <v>0</v>
      </c>
      <c r="M40" s="52">
        <v>0</v>
      </c>
      <c r="N40" s="52">
        <v>1</v>
      </c>
      <c r="O40" s="52">
        <v>0</v>
      </c>
      <c r="P40" s="52">
        <v>4</v>
      </c>
      <c r="Q40" s="52">
        <v>3</v>
      </c>
      <c r="R40" s="52">
        <v>0</v>
      </c>
      <c r="S40" s="52">
        <v>3</v>
      </c>
      <c r="T40" s="52">
        <v>4</v>
      </c>
      <c r="U40" s="52">
        <v>0</v>
      </c>
      <c r="V40" s="52">
        <v>4</v>
      </c>
      <c r="W40" s="52">
        <v>2</v>
      </c>
      <c r="X40" s="52">
        <v>1</v>
      </c>
      <c r="Y40" s="52">
        <v>1</v>
      </c>
      <c r="Z40" s="52">
        <v>0</v>
      </c>
      <c r="AA40" s="52">
        <v>0</v>
      </c>
      <c r="AB40" s="52">
        <v>5</v>
      </c>
      <c r="AC40" s="52">
        <v>0</v>
      </c>
      <c r="AD40" s="52">
        <v>1</v>
      </c>
      <c r="AE40" s="52">
        <v>0</v>
      </c>
      <c r="AF40" s="52">
        <v>0</v>
      </c>
      <c r="AG40" s="52">
        <v>1</v>
      </c>
      <c r="AH40" s="52">
        <v>0</v>
      </c>
      <c r="AI40" s="52">
        <v>5</v>
      </c>
      <c r="AJ40" s="52">
        <v>0</v>
      </c>
      <c r="AK40" s="52">
        <v>0</v>
      </c>
      <c r="AL40" s="52">
        <v>1</v>
      </c>
      <c r="AM40" s="52">
        <v>1</v>
      </c>
      <c r="AN40" s="52">
        <v>0</v>
      </c>
      <c r="AO40" s="52">
        <v>0</v>
      </c>
      <c r="AP40" s="52">
        <v>1</v>
      </c>
      <c r="AQ40" s="52">
        <v>1</v>
      </c>
      <c r="AR40" s="52">
        <v>0</v>
      </c>
      <c r="AS40" s="52">
        <v>1</v>
      </c>
      <c r="AT40" s="52">
        <v>0</v>
      </c>
      <c r="AU40" s="52">
        <v>0</v>
      </c>
      <c r="AV40" s="52">
        <v>0</v>
      </c>
      <c r="AW40" s="52">
        <v>0</v>
      </c>
      <c r="AX40" s="52">
        <v>0</v>
      </c>
      <c r="AY40" s="52">
        <v>0</v>
      </c>
      <c r="AZ40" s="52">
        <v>1</v>
      </c>
      <c r="BA40" s="52">
        <v>1</v>
      </c>
      <c r="BB40" s="52">
        <v>2</v>
      </c>
      <c r="BC40" s="52">
        <v>1</v>
      </c>
      <c r="BD40" s="52">
        <v>3</v>
      </c>
      <c r="BE40" s="52">
        <v>0</v>
      </c>
      <c r="BF40" s="52">
        <v>1</v>
      </c>
      <c r="BG40" s="52">
        <v>1</v>
      </c>
      <c r="BH40" s="52">
        <v>0</v>
      </c>
      <c r="BI40" s="52">
        <v>1</v>
      </c>
      <c r="BJ40" s="52">
        <v>0</v>
      </c>
      <c r="BK40" s="52">
        <v>4</v>
      </c>
      <c r="BL40" s="52">
        <v>5</v>
      </c>
      <c r="BM40" s="52">
        <v>2</v>
      </c>
      <c r="BN40" s="52">
        <v>0</v>
      </c>
      <c r="BO40" s="52">
        <v>0</v>
      </c>
      <c r="BP40" s="52">
        <v>0</v>
      </c>
      <c r="BQ40" s="52">
        <v>0</v>
      </c>
      <c r="BR40" s="52">
        <v>0</v>
      </c>
      <c r="BS40" s="52">
        <v>0</v>
      </c>
      <c r="BT40" s="52">
        <v>7</v>
      </c>
      <c r="BU40" s="52">
        <v>0</v>
      </c>
      <c r="BV40" s="52">
        <v>0</v>
      </c>
    </row>
    <row r="41" spans="1:74" s="52" customFormat="1" x14ac:dyDescent="0.2">
      <c r="A41" s="52">
        <v>272078</v>
      </c>
      <c r="B41" s="52" t="s">
        <v>177</v>
      </c>
      <c r="C41" s="52" t="s">
        <v>468</v>
      </c>
      <c r="D41" s="52">
        <v>4</v>
      </c>
      <c r="E41" s="52">
        <v>1.1476773878862701</v>
      </c>
      <c r="F41" s="52">
        <v>13.512975696080201</v>
      </c>
      <c r="G41" s="52">
        <v>0</v>
      </c>
      <c r="H41" s="52">
        <v>0</v>
      </c>
      <c r="I41" s="52">
        <v>0</v>
      </c>
      <c r="J41" s="52">
        <v>1</v>
      </c>
      <c r="K41" s="52">
        <v>1</v>
      </c>
      <c r="L41" s="52">
        <v>0</v>
      </c>
      <c r="M41" s="52">
        <v>1</v>
      </c>
      <c r="N41" s="52">
        <v>1</v>
      </c>
      <c r="O41" s="52">
        <v>0</v>
      </c>
      <c r="P41" s="52">
        <v>2</v>
      </c>
      <c r="Q41" s="52">
        <v>2</v>
      </c>
      <c r="R41" s="52">
        <v>0</v>
      </c>
      <c r="S41" s="52">
        <v>1</v>
      </c>
      <c r="T41" s="52">
        <v>3</v>
      </c>
      <c r="U41" s="52">
        <v>0</v>
      </c>
      <c r="V41" s="52">
        <v>3</v>
      </c>
      <c r="W41" s="52">
        <v>0</v>
      </c>
      <c r="X41" s="52">
        <v>1</v>
      </c>
      <c r="Y41" s="52">
        <v>2</v>
      </c>
      <c r="Z41" s="52">
        <v>0</v>
      </c>
      <c r="AA41" s="52">
        <v>0</v>
      </c>
      <c r="AB41" s="52">
        <v>3</v>
      </c>
      <c r="AC41" s="52">
        <v>1</v>
      </c>
      <c r="AD41" s="52">
        <v>0</v>
      </c>
      <c r="AE41" s="52">
        <v>0</v>
      </c>
      <c r="AF41" s="52">
        <v>0</v>
      </c>
      <c r="AG41" s="52">
        <v>0</v>
      </c>
      <c r="AH41" s="52">
        <v>0</v>
      </c>
      <c r="AI41" s="52">
        <v>1</v>
      </c>
      <c r="AJ41" s="52">
        <v>1</v>
      </c>
      <c r="AK41" s="52">
        <v>0</v>
      </c>
      <c r="AL41" s="52">
        <v>1</v>
      </c>
      <c r="AM41" s="52">
        <v>0</v>
      </c>
      <c r="AN41" s="52">
        <v>1</v>
      </c>
      <c r="AO41" s="52">
        <v>0</v>
      </c>
      <c r="AP41" s="52">
        <v>0</v>
      </c>
      <c r="AQ41" s="52">
        <v>0</v>
      </c>
      <c r="AR41" s="52">
        <v>2</v>
      </c>
      <c r="AS41" s="52">
        <v>0</v>
      </c>
      <c r="AT41" s="52">
        <v>0</v>
      </c>
      <c r="AU41" s="52">
        <v>0</v>
      </c>
      <c r="AV41" s="52">
        <v>0</v>
      </c>
      <c r="AW41" s="52">
        <v>0</v>
      </c>
      <c r="AX41" s="52">
        <v>1</v>
      </c>
      <c r="AY41" s="52">
        <v>0</v>
      </c>
      <c r="AZ41" s="52">
        <v>0</v>
      </c>
      <c r="BA41" s="52">
        <v>0</v>
      </c>
      <c r="BB41" s="52">
        <v>1</v>
      </c>
      <c r="BC41" s="52">
        <v>0</v>
      </c>
      <c r="BD41" s="52">
        <v>2</v>
      </c>
      <c r="BE41" s="52">
        <v>2</v>
      </c>
      <c r="BF41" s="52">
        <v>0</v>
      </c>
      <c r="BG41" s="52">
        <v>0</v>
      </c>
      <c r="BH41" s="52">
        <v>0</v>
      </c>
      <c r="BI41" s="52">
        <v>0</v>
      </c>
      <c r="BJ41" s="52">
        <v>0</v>
      </c>
      <c r="BK41" s="52">
        <v>1</v>
      </c>
      <c r="BL41" s="52">
        <v>5</v>
      </c>
      <c r="BM41" s="52">
        <v>1</v>
      </c>
      <c r="BN41" s="52">
        <v>1</v>
      </c>
      <c r="BO41" s="52">
        <v>0</v>
      </c>
      <c r="BP41" s="52">
        <v>0</v>
      </c>
      <c r="BQ41" s="52">
        <v>0</v>
      </c>
      <c r="BR41" s="52">
        <v>0</v>
      </c>
      <c r="BS41" s="52">
        <v>1</v>
      </c>
      <c r="BT41" s="52">
        <v>3</v>
      </c>
      <c r="BU41" s="52">
        <v>0</v>
      </c>
      <c r="BV41" s="52">
        <v>0</v>
      </c>
    </row>
    <row r="42" spans="1:74" s="52" customFormat="1" x14ac:dyDescent="0.2">
      <c r="A42" s="52">
        <v>272086</v>
      </c>
      <c r="B42" s="52" t="s">
        <v>178</v>
      </c>
      <c r="C42" s="52" t="s">
        <v>468</v>
      </c>
      <c r="D42" s="52">
        <v>2</v>
      </c>
      <c r="E42" s="52">
        <v>2.4051180912982799</v>
      </c>
      <c r="F42" s="52">
        <v>28.318325913673299</v>
      </c>
      <c r="G42" s="52">
        <v>0</v>
      </c>
      <c r="H42" s="52">
        <v>0</v>
      </c>
      <c r="I42" s="52">
        <v>0</v>
      </c>
      <c r="J42" s="52">
        <v>1</v>
      </c>
      <c r="K42" s="52">
        <v>0</v>
      </c>
      <c r="L42" s="52">
        <v>1</v>
      </c>
      <c r="M42" s="52">
        <v>0</v>
      </c>
      <c r="N42" s="52">
        <v>0</v>
      </c>
      <c r="O42" s="52">
        <v>0</v>
      </c>
      <c r="P42" s="52">
        <v>0</v>
      </c>
      <c r="Q42" s="52">
        <v>2</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1</v>
      </c>
      <c r="AS42" s="52">
        <v>0</v>
      </c>
      <c r="AT42" s="52">
        <v>1</v>
      </c>
      <c r="AU42" s="52">
        <v>0</v>
      </c>
      <c r="AV42" s="52">
        <v>0</v>
      </c>
      <c r="AW42" s="52">
        <v>0</v>
      </c>
      <c r="AX42" s="52">
        <v>0</v>
      </c>
      <c r="AY42" s="52">
        <v>0</v>
      </c>
      <c r="AZ42" s="52">
        <v>0</v>
      </c>
      <c r="BA42" s="52">
        <v>0</v>
      </c>
      <c r="BB42" s="52">
        <v>0</v>
      </c>
      <c r="BC42" s="52">
        <v>0</v>
      </c>
      <c r="BD42" s="52">
        <v>1</v>
      </c>
      <c r="BE42" s="52">
        <v>1</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272108</v>
      </c>
      <c r="B43" s="52" t="s">
        <v>180</v>
      </c>
      <c r="C43" s="52" t="s">
        <v>468</v>
      </c>
      <c r="D43" s="52">
        <v>4</v>
      </c>
      <c r="E43" s="52">
        <v>1.0094586273381601</v>
      </c>
      <c r="F43" s="52">
        <v>11.8855612573686</v>
      </c>
      <c r="G43" s="52">
        <v>0</v>
      </c>
      <c r="H43" s="52">
        <v>0</v>
      </c>
      <c r="I43" s="52">
        <v>0</v>
      </c>
      <c r="J43" s="52">
        <v>1</v>
      </c>
      <c r="K43" s="52">
        <v>2</v>
      </c>
      <c r="L43" s="52">
        <v>0</v>
      </c>
      <c r="M43" s="52">
        <v>0</v>
      </c>
      <c r="N43" s="52">
        <v>1</v>
      </c>
      <c r="O43" s="52">
        <v>0</v>
      </c>
      <c r="P43" s="52">
        <v>3</v>
      </c>
      <c r="Q43" s="52">
        <v>1</v>
      </c>
      <c r="R43" s="52">
        <v>0</v>
      </c>
      <c r="S43" s="52">
        <v>2</v>
      </c>
      <c r="T43" s="52">
        <v>2</v>
      </c>
      <c r="U43" s="52">
        <v>0</v>
      </c>
      <c r="V43" s="52">
        <v>2</v>
      </c>
      <c r="W43" s="52">
        <v>0</v>
      </c>
      <c r="X43" s="52">
        <v>0</v>
      </c>
      <c r="Y43" s="52">
        <v>1</v>
      </c>
      <c r="Z43" s="52">
        <v>1</v>
      </c>
      <c r="AA43" s="52">
        <v>0</v>
      </c>
      <c r="AB43" s="52">
        <v>3</v>
      </c>
      <c r="AC43" s="52">
        <v>0</v>
      </c>
      <c r="AD43" s="52">
        <v>0</v>
      </c>
      <c r="AE43" s="52">
        <v>1</v>
      </c>
      <c r="AF43" s="52">
        <v>0</v>
      </c>
      <c r="AG43" s="52">
        <v>0</v>
      </c>
      <c r="AH43" s="52">
        <v>0</v>
      </c>
      <c r="AI43" s="52">
        <v>3</v>
      </c>
      <c r="AJ43" s="52">
        <v>0</v>
      </c>
      <c r="AK43" s="52">
        <v>0</v>
      </c>
      <c r="AL43" s="52">
        <v>1</v>
      </c>
      <c r="AM43" s="52">
        <v>0</v>
      </c>
      <c r="AN43" s="52">
        <v>0</v>
      </c>
      <c r="AO43" s="52">
        <v>0</v>
      </c>
      <c r="AP43" s="52">
        <v>1</v>
      </c>
      <c r="AQ43" s="52">
        <v>1</v>
      </c>
      <c r="AR43" s="52">
        <v>0</v>
      </c>
      <c r="AS43" s="52">
        <v>0</v>
      </c>
      <c r="AT43" s="52">
        <v>0</v>
      </c>
      <c r="AU43" s="52">
        <v>0</v>
      </c>
      <c r="AV43" s="52">
        <v>0</v>
      </c>
      <c r="AW43" s="52">
        <v>1</v>
      </c>
      <c r="AX43" s="52">
        <v>0</v>
      </c>
      <c r="AY43" s="52">
        <v>0</v>
      </c>
      <c r="AZ43" s="52">
        <v>1</v>
      </c>
      <c r="BA43" s="52">
        <v>0</v>
      </c>
      <c r="BB43" s="52">
        <v>0</v>
      </c>
      <c r="BC43" s="52">
        <v>0</v>
      </c>
      <c r="BD43" s="52">
        <v>0</v>
      </c>
      <c r="BE43" s="52">
        <v>1</v>
      </c>
      <c r="BF43" s="52">
        <v>0</v>
      </c>
      <c r="BG43" s="52">
        <v>1</v>
      </c>
      <c r="BH43" s="52">
        <v>2</v>
      </c>
      <c r="BI43" s="52">
        <v>0</v>
      </c>
      <c r="BJ43" s="52">
        <v>0</v>
      </c>
      <c r="BK43" s="52">
        <v>4</v>
      </c>
      <c r="BL43" s="52">
        <v>2</v>
      </c>
      <c r="BM43" s="52">
        <v>1</v>
      </c>
      <c r="BN43" s="52">
        <v>2</v>
      </c>
      <c r="BO43" s="52">
        <v>0</v>
      </c>
      <c r="BP43" s="52">
        <v>0</v>
      </c>
      <c r="BQ43" s="52">
        <v>0</v>
      </c>
      <c r="BR43" s="52">
        <v>0</v>
      </c>
      <c r="BS43" s="52">
        <v>1</v>
      </c>
      <c r="BT43" s="52">
        <v>3</v>
      </c>
      <c r="BU43" s="52">
        <v>0</v>
      </c>
      <c r="BV43" s="52">
        <v>0</v>
      </c>
    </row>
    <row r="44" spans="1:74" s="52" customFormat="1" x14ac:dyDescent="0.2">
      <c r="A44" s="52">
        <v>272116</v>
      </c>
      <c r="B44" s="52" t="s">
        <v>181</v>
      </c>
      <c r="C44" s="52" t="s">
        <v>468</v>
      </c>
      <c r="D44" s="52">
        <v>2</v>
      </c>
      <c r="E44" s="52">
        <v>0.70194896129102502</v>
      </c>
      <c r="F44" s="52">
        <v>8.2648829313298098</v>
      </c>
      <c r="G44" s="52">
        <v>0</v>
      </c>
      <c r="H44" s="52">
        <v>0</v>
      </c>
      <c r="I44" s="52">
        <v>0</v>
      </c>
      <c r="J44" s="52">
        <v>0</v>
      </c>
      <c r="K44" s="52">
        <v>0</v>
      </c>
      <c r="L44" s="52">
        <v>2</v>
      </c>
      <c r="M44" s="52">
        <v>0</v>
      </c>
      <c r="N44" s="52">
        <v>0</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2</v>
      </c>
      <c r="AS44" s="52">
        <v>0</v>
      </c>
      <c r="AT44" s="52">
        <v>0</v>
      </c>
      <c r="AU44" s="52">
        <v>0</v>
      </c>
      <c r="AV44" s="52">
        <v>0</v>
      </c>
      <c r="AW44" s="52">
        <v>0</v>
      </c>
      <c r="AX44" s="52">
        <v>0</v>
      </c>
      <c r="AY44" s="52">
        <v>0</v>
      </c>
      <c r="AZ44" s="52">
        <v>0</v>
      </c>
      <c r="BA44" s="52">
        <v>0</v>
      </c>
      <c r="BB44" s="52">
        <v>0</v>
      </c>
      <c r="BC44" s="52">
        <v>0</v>
      </c>
      <c r="BD44" s="52">
        <v>1</v>
      </c>
      <c r="BE44" s="52">
        <v>0</v>
      </c>
      <c r="BF44" s="52">
        <v>0</v>
      </c>
      <c r="BG44" s="52">
        <v>0</v>
      </c>
      <c r="BH44" s="52">
        <v>0</v>
      </c>
      <c r="BI44" s="52">
        <v>1</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272124</v>
      </c>
      <c r="B45" s="52" t="s">
        <v>182</v>
      </c>
      <c r="C45" s="52" t="s">
        <v>468</v>
      </c>
      <c r="D45" s="52">
        <v>7</v>
      </c>
      <c r="E45" s="52">
        <v>2.6717761204284001</v>
      </c>
      <c r="F45" s="52">
        <v>31.458009159882799</v>
      </c>
      <c r="G45" s="52">
        <v>0</v>
      </c>
      <c r="H45" s="52">
        <v>0</v>
      </c>
      <c r="I45" s="52">
        <v>1</v>
      </c>
      <c r="J45" s="52">
        <v>1</v>
      </c>
      <c r="K45" s="52">
        <v>1</v>
      </c>
      <c r="L45" s="52">
        <v>2</v>
      </c>
      <c r="M45" s="52">
        <v>0</v>
      </c>
      <c r="N45" s="52">
        <v>2</v>
      </c>
      <c r="O45" s="52">
        <v>0</v>
      </c>
      <c r="P45" s="52">
        <v>5</v>
      </c>
      <c r="Q45" s="52">
        <v>2</v>
      </c>
      <c r="R45" s="52">
        <v>0</v>
      </c>
      <c r="S45" s="52">
        <v>1</v>
      </c>
      <c r="T45" s="52">
        <v>5</v>
      </c>
      <c r="U45" s="52">
        <v>0</v>
      </c>
      <c r="V45" s="52">
        <v>5</v>
      </c>
      <c r="W45" s="52">
        <v>0</v>
      </c>
      <c r="X45" s="52">
        <v>1</v>
      </c>
      <c r="Y45" s="52">
        <v>4</v>
      </c>
      <c r="Z45" s="52">
        <v>0</v>
      </c>
      <c r="AA45" s="52">
        <v>1</v>
      </c>
      <c r="AB45" s="52">
        <v>4</v>
      </c>
      <c r="AC45" s="52">
        <v>1</v>
      </c>
      <c r="AD45" s="52">
        <v>0</v>
      </c>
      <c r="AE45" s="52">
        <v>1</v>
      </c>
      <c r="AF45" s="52">
        <v>0</v>
      </c>
      <c r="AG45" s="52">
        <v>1</v>
      </c>
      <c r="AH45" s="52">
        <v>0</v>
      </c>
      <c r="AI45" s="52">
        <v>4</v>
      </c>
      <c r="AJ45" s="52">
        <v>0</v>
      </c>
      <c r="AK45" s="52">
        <v>0</v>
      </c>
      <c r="AL45" s="52">
        <v>2</v>
      </c>
      <c r="AM45" s="52">
        <v>0</v>
      </c>
      <c r="AN45" s="52">
        <v>1</v>
      </c>
      <c r="AO45" s="52">
        <v>0</v>
      </c>
      <c r="AP45" s="52">
        <v>1</v>
      </c>
      <c r="AQ45" s="52">
        <v>1</v>
      </c>
      <c r="AR45" s="52">
        <v>1</v>
      </c>
      <c r="AS45" s="52">
        <v>0</v>
      </c>
      <c r="AT45" s="52">
        <v>0</v>
      </c>
      <c r="AU45" s="52">
        <v>0</v>
      </c>
      <c r="AV45" s="52">
        <v>1</v>
      </c>
      <c r="AW45" s="52">
        <v>1</v>
      </c>
      <c r="AX45" s="52">
        <v>0</v>
      </c>
      <c r="AY45" s="52">
        <v>0</v>
      </c>
      <c r="AZ45" s="52">
        <v>0</v>
      </c>
      <c r="BA45" s="52">
        <v>1</v>
      </c>
      <c r="BB45" s="52">
        <v>1</v>
      </c>
      <c r="BC45" s="52">
        <v>1</v>
      </c>
      <c r="BD45" s="52">
        <v>2</v>
      </c>
      <c r="BE45" s="52">
        <v>0</v>
      </c>
      <c r="BF45" s="52">
        <v>3</v>
      </c>
      <c r="BG45" s="52">
        <v>0</v>
      </c>
      <c r="BH45" s="52">
        <v>0</v>
      </c>
      <c r="BI45" s="52">
        <v>0</v>
      </c>
      <c r="BJ45" s="52">
        <v>1</v>
      </c>
      <c r="BK45" s="52">
        <v>1</v>
      </c>
      <c r="BL45" s="52">
        <v>5</v>
      </c>
      <c r="BM45" s="52">
        <v>1</v>
      </c>
      <c r="BN45" s="52">
        <v>1</v>
      </c>
      <c r="BO45" s="52">
        <v>2</v>
      </c>
      <c r="BP45" s="52">
        <v>0</v>
      </c>
      <c r="BQ45" s="52">
        <v>0</v>
      </c>
      <c r="BR45" s="52">
        <v>0</v>
      </c>
      <c r="BS45" s="52">
        <v>0</v>
      </c>
      <c r="BT45" s="52">
        <v>7</v>
      </c>
      <c r="BU45" s="52">
        <v>0</v>
      </c>
      <c r="BV45" s="52">
        <v>0</v>
      </c>
    </row>
    <row r="46" spans="1:74" s="52" customFormat="1" x14ac:dyDescent="0.2">
      <c r="A46" s="52">
        <v>272132</v>
      </c>
      <c r="B46" s="52" t="s">
        <v>183</v>
      </c>
      <c r="C46" s="52" t="s">
        <v>468</v>
      </c>
      <c r="D46" s="52">
        <v>3</v>
      </c>
      <c r="E46" s="52">
        <v>3.0442944847531601</v>
      </c>
      <c r="F46" s="52">
        <v>35.844112481771099</v>
      </c>
      <c r="G46" s="52">
        <v>0</v>
      </c>
      <c r="H46" s="52">
        <v>1</v>
      </c>
      <c r="I46" s="52">
        <v>0</v>
      </c>
      <c r="J46" s="52">
        <v>1</v>
      </c>
      <c r="K46" s="52">
        <v>1</v>
      </c>
      <c r="L46" s="52">
        <v>0</v>
      </c>
      <c r="M46" s="52">
        <v>0</v>
      </c>
      <c r="N46" s="52">
        <v>0</v>
      </c>
      <c r="O46" s="52">
        <v>0</v>
      </c>
      <c r="P46" s="52">
        <v>2</v>
      </c>
      <c r="Q46" s="52">
        <v>1</v>
      </c>
      <c r="R46" s="52">
        <v>0</v>
      </c>
      <c r="S46" s="52">
        <v>0</v>
      </c>
      <c r="T46" s="52">
        <v>3</v>
      </c>
      <c r="U46" s="52">
        <v>0</v>
      </c>
      <c r="V46" s="52">
        <v>3</v>
      </c>
      <c r="W46" s="52">
        <v>0</v>
      </c>
      <c r="X46" s="52">
        <v>1</v>
      </c>
      <c r="Y46" s="52">
        <v>0</v>
      </c>
      <c r="Z46" s="52">
        <v>2</v>
      </c>
      <c r="AA46" s="52">
        <v>0</v>
      </c>
      <c r="AB46" s="52">
        <v>3</v>
      </c>
      <c r="AC46" s="52">
        <v>0</v>
      </c>
      <c r="AD46" s="52">
        <v>0</v>
      </c>
      <c r="AE46" s="52">
        <v>0</v>
      </c>
      <c r="AF46" s="52">
        <v>0</v>
      </c>
      <c r="AG46" s="52">
        <v>0</v>
      </c>
      <c r="AH46" s="52">
        <v>0</v>
      </c>
      <c r="AI46" s="52">
        <v>3</v>
      </c>
      <c r="AJ46" s="52">
        <v>0</v>
      </c>
      <c r="AK46" s="52">
        <v>0</v>
      </c>
      <c r="AL46" s="52">
        <v>0</v>
      </c>
      <c r="AM46" s="52">
        <v>0</v>
      </c>
      <c r="AN46" s="52">
        <v>0</v>
      </c>
      <c r="AO46" s="52">
        <v>0</v>
      </c>
      <c r="AP46" s="52">
        <v>0</v>
      </c>
      <c r="AQ46" s="52">
        <v>0</v>
      </c>
      <c r="AR46" s="52">
        <v>0</v>
      </c>
      <c r="AS46" s="52">
        <v>0</v>
      </c>
      <c r="AT46" s="52">
        <v>0</v>
      </c>
      <c r="AU46" s="52">
        <v>0</v>
      </c>
      <c r="AV46" s="52">
        <v>0</v>
      </c>
      <c r="AW46" s="52">
        <v>2</v>
      </c>
      <c r="AX46" s="52">
        <v>0</v>
      </c>
      <c r="AY46" s="52">
        <v>1</v>
      </c>
      <c r="AZ46" s="52">
        <v>0</v>
      </c>
      <c r="BA46" s="52">
        <v>0</v>
      </c>
      <c r="BB46" s="52">
        <v>0</v>
      </c>
      <c r="BC46" s="52">
        <v>0</v>
      </c>
      <c r="BD46" s="52">
        <v>0</v>
      </c>
      <c r="BE46" s="52">
        <v>2</v>
      </c>
      <c r="BF46" s="52">
        <v>0</v>
      </c>
      <c r="BG46" s="52">
        <v>1</v>
      </c>
      <c r="BH46" s="52">
        <v>0</v>
      </c>
      <c r="BI46" s="52">
        <v>0</v>
      </c>
      <c r="BJ46" s="52">
        <v>0</v>
      </c>
      <c r="BK46" s="52">
        <v>0</v>
      </c>
      <c r="BL46" s="52">
        <v>2</v>
      </c>
      <c r="BM46" s="52">
        <v>2</v>
      </c>
      <c r="BN46" s="52">
        <v>0</v>
      </c>
      <c r="BO46" s="52">
        <v>0</v>
      </c>
      <c r="BP46" s="52">
        <v>0</v>
      </c>
      <c r="BQ46" s="52">
        <v>2</v>
      </c>
      <c r="BR46" s="52">
        <v>0</v>
      </c>
      <c r="BS46" s="52">
        <v>2</v>
      </c>
      <c r="BT46" s="52">
        <v>1</v>
      </c>
      <c r="BU46" s="52">
        <v>0</v>
      </c>
      <c r="BV46" s="52">
        <v>0</v>
      </c>
    </row>
    <row r="47" spans="1:74" s="52" customFormat="1" x14ac:dyDescent="0.2">
      <c r="A47" s="52">
        <v>272141</v>
      </c>
      <c r="B47" s="52" t="s">
        <v>272</v>
      </c>
      <c r="C47" s="52" t="s">
        <v>468</v>
      </c>
      <c r="D47" s="52">
        <v>1</v>
      </c>
      <c r="E47" s="52">
        <v>0.92502659451459202</v>
      </c>
      <c r="F47" s="52">
        <v>10.891442161220199</v>
      </c>
      <c r="G47" s="52">
        <v>0</v>
      </c>
      <c r="H47" s="52">
        <v>0</v>
      </c>
      <c r="I47" s="52">
        <v>0</v>
      </c>
      <c r="J47" s="52">
        <v>1</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1</v>
      </c>
      <c r="AV47" s="52">
        <v>0</v>
      </c>
      <c r="AW47" s="52">
        <v>0</v>
      </c>
      <c r="AX47" s="52">
        <v>0</v>
      </c>
      <c r="AY47" s="52">
        <v>0</v>
      </c>
      <c r="AZ47" s="52">
        <v>0</v>
      </c>
      <c r="BA47" s="52">
        <v>0</v>
      </c>
      <c r="BB47" s="52">
        <v>0</v>
      </c>
      <c r="BC47" s="52">
        <v>0</v>
      </c>
      <c r="BD47" s="52">
        <v>1</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272159</v>
      </c>
      <c r="B48" s="52" t="s">
        <v>184</v>
      </c>
      <c r="C48" s="52" t="s">
        <v>468</v>
      </c>
      <c r="D48" s="52">
        <v>3</v>
      </c>
      <c r="E48" s="52">
        <v>1.3184263263368801</v>
      </c>
      <c r="F48" s="52">
        <v>15.5234067455794</v>
      </c>
      <c r="G48" s="52">
        <v>0</v>
      </c>
      <c r="H48" s="52">
        <v>0</v>
      </c>
      <c r="I48" s="52">
        <v>1</v>
      </c>
      <c r="J48" s="52">
        <v>0</v>
      </c>
      <c r="K48" s="52">
        <v>1</v>
      </c>
      <c r="L48" s="52">
        <v>1</v>
      </c>
      <c r="M48" s="52">
        <v>0</v>
      </c>
      <c r="N48" s="52">
        <v>0</v>
      </c>
      <c r="O48" s="52">
        <v>0</v>
      </c>
      <c r="P48" s="52">
        <v>2</v>
      </c>
      <c r="Q48" s="52">
        <v>1</v>
      </c>
      <c r="R48" s="52">
        <v>0</v>
      </c>
      <c r="S48" s="52">
        <v>1</v>
      </c>
      <c r="T48" s="52">
        <v>2</v>
      </c>
      <c r="U48" s="52">
        <v>0</v>
      </c>
      <c r="V48" s="52">
        <v>2</v>
      </c>
      <c r="W48" s="52">
        <v>0</v>
      </c>
      <c r="X48" s="52">
        <v>1</v>
      </c>
      <c r="Y48" s="52">
        <v>1</v>
      </c>
      <c r="Z48" s="52">
        <v>0</v>
      </c>
      <c r="AA48" s="52">
        <v>0</v>
      </c>
      <c r="AB48" s="52">
        <v>2</v>
      </c>
      <c r="AC48" s="52">
        <v>0</v>
      </c>
      <c r="AD48" s="52">
        <v>0</v>
      </c>
      <c r="AE48" s="52">
        <v>0</v>
      </c>
      <c r="AF48" s="52">
        <v>0</v>
      </c>
      <c r="AG48" s="52">
        <v>1</v>
      </c>
      <c r="AH48" s="52">
        <v>0</v>
      </c>
      <c r="AI48" s="52">
        <v>2</v>
      </c>
      <c r="AJ48" s="52">
        <v>1</v>
      </c>
      <c r="AK48" s="52">
        <v>0</v>
      </c>
      <c r="AL48" s="52">
        <v>0</v>
      </c>
      <c r="AM48" s="52">
        <v>0</v>
      </c>
      <c r="AN48" s="52">
        <v>0</v>
      </c>
      <c r="AO48" s="52">
        <v>0</v>
      </c>
      <c r="AP48" s="52">
        <v>0</v>
      </c>
      <c r="AQ48" s="52">
        <v>0</v>
      </c>
      <c r="AR48" s="52">
        <v>1</v>
      </c>
      <c r="AS48" s="52">
        <v>0</v>
      </c>
      <c r="AT48" s="52">
        <v>0</v>
      </c>
      <c r="AU48" s="52">
        <v>0</v>
      </c>
      <c r="AV48" s="52">
        <v>0</v>
      </c>
      <c r="AW48" s="52">
        <v>0</v>
      </c>
      <c r="AX48" s="52">
        <v>0</v>
      </c>
      <c r="AY48" s="52">
        <v>0</v>
      </c>
      <c r="AZ48" s="52">
        <v>0</v>
      </c>
      <c r="BA48" s="52">
        <v>0</v>
      </c>
      <c r="BB48" s="52">
        <v>2</v>
      </c>
      <c r="BC48" s="52">
        <v>1</v>
      </c>
      <c r="BD48" s="52">
        <v>0</v>
      </c>
      <c r="BE48" s="52">
        <v>0</v>
      </c>
      <c r="BF48" s="52">
        <v>0</v>
      </c>
      <c r="BG48" s="52">
        <v>1</v>
      </c>
      <c r="BH48" s="52">
        <v>1</v>
      </c>
      <c r="BI48" s="52">
        <v>0</v>
      </c>
      <c r="BJ48" s="52">
        <v>0</v>
      </c>
      <c r="BK48" s="52">
        <v>0</v>
      </c>
      <c r="BL48" s="52">
        <v>3</v>
      </c>
      <c r="BM48" s="52">
        <v>3</v>
      </c>
      <c r="BN48" s="52">
        <v>0</v>
      </c>
      <c r="BO48" s="52">
        <v>0</v>
      </c>
      <c r="BP48" s="52">
        <v>0</v>
      </c>
      <c r="BQ48" s="52">
        <v>0</v>
      </c>
      <c r="BR48" s="52">
        <v>0</v>
      </c>
      <c r="BS48" s="52">
        <v>2</v>
      </c>
      <c r="BT48" s="52">
        <v>1</v>
      </c>
      <c r="BU48" s="52">
        <v>0</v>
      </c>
      <c r="BV48" s="52">
        <v>0</v>
      </c>
    </row>
    <row r="49" spans="1:74" s="52" customFormat="1" x14ac:dyDescent="0.2">
      <c r="A49" s="52">
        <v>272167</v>
      </c>
      <c r="B49" s="52" t="s">
        <v>185</v>
      </c>
      <c r="C49" s="52" t="s">
        <v>468</v>
      </c>
      <c r="D49" s="52">
        <v>3</v>
      </c>
      <c r="E49" s="52">
        <v>2.9855499382986301</v>
      </c>
      <c r="F49" s="52">
        <v>35.1524428219033</v>
      </c>
      <c r="G49" s="52">
        <v>0</v>
      </c>
      <c r="H49" s="52">
        <v>0</v>
      </c>
      <c r="I49" s="52">
        <v>2</v>
      </c>
      <c r="J49" s="52">
        <v>0</v>
      </c>
      <c r="K49" s="52">
        <v>1</v>
      </c>
      <c r="L49" s="52">
        <v>0</v>
      </c>
      <c r="M49" s="52">
        <v>0</v>
      </c>
      <c r="N49" s="52">
        <v>0</v>
      </c>
      <c r="O49" s="52">
        <v>0</v>
      </c>
      <c r="P49" s="52">
        <v>2</v>
      </c>
      <c r="Q49" s="52">
        <v>1</v>
      </c>
      <c r="R49" s="52">
        <v>0</v>
      </c>
      <c r="S49" s="52">
        <v>0</v>
      </c>
      <c r="T49" s="52">
        <v>3</v>
      </c>
      <c r="U49" s="52">
        <v>0</v>
      </c>
      <c r="V49" s="52">
        <v>3</v>
      </c>
      <c r="W49" s="52">
        <v>0</v>
      </c>
      <c r="X49" s="52">
        <v>0</v>
      </c>
      <c r="Y49" s="52">
        <v>1</v>
      </c>
      <c r="Z49" s="52">
        <v>2</v>
      </c>
      <c r="AA49" s="52">
        <v>0</v>
      </c>
      <c r="AB49" s="52">
        <v>3</v>
      </c>
      <c r="AC49" s="52">
        <v>0</v>
      </c>
      <c r="AD49" s="52">
        <v>0</v>
      </c>
      <c r="AE49" s="52">
        <v>0</v>
      </c>
      <c r="AF49" s="52">
        <v>0</v>
      </c>
      <c r="AG49" s="52">
        <v>0</v>
      </c>
      <c r="AH49" s="52">
        <v>0</v>
      </c>
      <c r="AI49" s="52">
        <v>1</v>
      </c>
      <c r="AJ49" s="52">
        <v>0</v>
      </c>
      <c r="AK49" s="52">
        <v>0</v>
      </c>
      <c r="AL49" s="52">
        <v>1</v>
      </c>
      <c r="AM49" s="52">
        <v>0</v>
      </c>
      <c r="AN49" s="52">
        <v>1</v>
      </c>
      <c r="AO49" s="52">
        <v>0</v>
      </c>
      <c r="AP49" s="52">
        <v>0</v>
      </c>
      <c r="AQ49" s="52">
        <v>0</v>
      </c>
      <c r="AR49" s="52">
        <v>0</v>
      </c>
      <c r="AS49" s="52">
        <v>0</v>
      </c>
      <c r="AT49" s="52">
        <v>0</v>
      </c>
      <c r="AU49" s="52">
        <v>0</v>
      </c>
      <c r="AV49" s="52">
        <v>1</v>
      </c>
      <c r="AW49" s="52">
        <v>0</v>
      </c>
      <c r="AX49" s="52">
        <v>0</v>
      </c>
      <c r="AY49" s="52">
        <v>0</v>
      </c>
      <c r="AZ49" s="52">
        <v>1</v>
      </c>
      <c r="BA49" s="52">
        <v>0</v>
      </c>
      <c r="BB49" s="52">
        <v>1</v>
      </c>
      <c r="BC49" s="52">
        <v>0</v>
      </c>
      <c r="BD49" s="52">
        <v>1</v>
      </c>
      <c r="BE49" s="52">
        <v>0</v>
      </c>
      <c r="BF49" s="52">
        <v>0</v>
      </c>
      <c r="BG49" s="52">
        <v>0</v>
      </c>
      <c r="BH49" s="52">
        <v>1</v>
      </c>
      <c r="BI49" s="52">
        <v>1</v>
      </c>
      <c r="BJ49" s="52">
        <v>0</v>
      </c>
      <c r="BK49" s="52">
        <v>1</v>
      </c>
      <c r="BL49" s="52">
        <v>3</v>
      </c>
      <c r="BM49" s="52">
        <v>0</v>
      </c>
      <c r="BN49" s="52">
        <v>0</v>
      </c>
      <c r="BO49" s="52">
        <v>0</v>
      </c>
      <c r="BP49" s="52">
        <v>0</v>
      </c>
      <c r="BQ49" s="52">
        <v>1</v>
      </c>
      <c r="BR49" s="52">
        <v>0</v>
      </c>
      <c r="BS49" s="52">
        <v>0</v>
      </c>
      <c r="BT49" s="52">
        <v>3</v>
      </c>
      <c r="BU49" s="52">
        <v>0</v>
      </c>
      <c r="BV49" s="52">
        <v>0</v>
      </c>
    </row>
    <row r="50" spans="1:74" s="52" customFormat="1" x14ac:dyDescent="0.2">
      <c r="A50" s="52">
        <v>272183</v>
      </c>
      <c r="B50" s="52" t="s">
        <v>187</v>
      </c>
      <c r="C50" s="52" t="s">
        <v>468</v>
      </c>
      <c r="D50" s="52">
        <v>1</v>
      </c>
      <c r="E50" s="52">
        <v>0.85255852814295696</v>
      </c>
      <c r="F50" s="52">
        <v>10.0381891216832</v>
      </c>
      <c r="G50" s="52">
        <v>0</v>
      </c>
      <c r="H50" s="52">
        <v>0</v>
      </c>
      <c r="I50" s="52">
        <v>1</v>
      </c>
      <c r="J50" s="52">
        <v>0</v>
      </c>
      <c r="K50" s="52">
        <v>0</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0</v>
      </c>
      <c r="AY50" s="52">
        <v>1</v>
      </c>
      <c r="AZ50" s="52">
        <v>0</v>
      </c>
      <c r="BA50" s="52">
        <v>0</v>
      </c>
      <c r="BB50" s="52">
        <v>0</v>
      </c>
      <c r="BC50" s="52">
        <v>0</v>
      </c>
      <c r="BD50" s="52">
        <v>0</v>
      </c>
      <c r="BE50" s="52">
        <v>1</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272191</v>
      </c>
      <c r="B51" s="52" t="s">
        <v>278</v>
      </c>
      <c r="C51" s="52" t="s">
        <v>468</v>
      </c>
      <c r="D51" s="52">
        <v>2</v>
      </c>
      <c r="E51" s="52">
        <v>1.0883702200140399</v>
      </c>
      <c r="F51" s="52">
        <v>12.814681622746001</v>
      </c>
      <c r="G51" s="52">
        <v>0</v>
      </c>
      <c r="H51" s="52">
        <v>0</v>
      </c>
      <c r="I51" s="52">
        <v>0</v>
      </c>
      <c r="J51" s="52">
        <v>0</v>
      </c>
      <c r="K51" s="52">
        <v>1</v>
      </c>
      <c r="L51" s="52">
        <v>0</v>
      </c>
      <c r="M51" s="52">
        <v>0</v>
      </c>
      <c r="N51" s="52">
        <v>1</v>
      </c>
      <c r="O51" s="52">
        <v>0</v>
      </c>
      <c r="P51" s="52">
        <v>2</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1</v>
      </c>
      <c r="AR51" s="52">
        <v>0</v>
      </c>
      <c r="AS51" s="52">
        <v>0</v>
      </c>
      <c r="AT51" s="52">
        <v>0</v>
      </c>
      <c r="AU51" s="52">
        <v>0</v>
      </c>
      <c r="AV51" s="52">
        <v>0</v>
      </c>
      <c r="AW51" s="52">
        <v>1</v>
      </c>
      <c r="AX51" s="52">
        <v>0</v>
      </c>
      <c r="AY51" s="52">
        <v>0</v>
      </c>
      <c r="AZ51" s="52">
        <v>0</v>
      </c>
      <c r="BA51" s="52">
        <v>0</v>
      </c>
      <c r="BB51" s="52">
        <v>0</v>
      </c>
      <c r="BC51" s="52">
        <v>0</v>
      </c>
      <c r="BD51" s="52">
        <v>1</v>
      </c>
      <c r="BE51" s="52">
        <v>1</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272205</v>
      </c>
      <c r="B52" s="52" t="s">
        <v>188</v>
      </c>
      <c r="C52" s="52" t="s">
        <v>468</v>
      </c>
      <c r="D52" s="52">
        <v>3</v>
      </c>
      <c r="E52" s="52">
        <v>2.15628773503536</v>
      </c>
      <c r="F52" s="52">
        <v>25.3885491383196</v>
      </c>
      <c r="G52" s="52">
        <v>0</v>
      </c>
      <c r="H52" s="52">
        <v>1</v>
      </c>
      <c r="I52" s="52">
        <v>0</v>
      </c>
      <c r="J52" s="52">
        <v>2</v>
      </c>
      <c r="K52" s="52">
        <v>0</v>
      </c>
      <c r="L52" s="52">
        <v>0</v>
      </c>
      <c r="M52" s="52">
        <v>0</v>
      </c>
      <c r="N52" s="52">
        <v>0</v>
      </c>
      <c r="O52" s="52">
        <v>0</v>
      </c>
      <c r="P52" s="52">
        <v>2</v>
      </c>
      <c r="Q52" s="52">
        <v>1</v>
      </c>
      <c r="R52" s="52">
        <v>0</v>
      </c>
      <c r="S52" s="52">
        <v>3</v>
      </c>
      <c r="T52" s="52">
        <v>0</v>
      </c>
      <c r="U52" s="52">
        <v>0</v>
      </c>
      <c r="V52" s="52">
        <v>0</v>
      </c>
      <c r="W52" s="52">
        <v>0</v>
      </c>
      <c r="X52" s="52">
        <v>0</v>
      </c>
      <c r="Y52" s="52">
        <v>0</v>
      </c>
      <c r="Z52" s="52">
        <v>0</v>
      </c>
      <c r="AA52" s="52">
        <v>0</v>
      </c>
      <c r="AB52" s="52">
        <v>2</v>
      </c>
      <c r="AC52" s="52">
        <v>1</v>
      </c>
      <c r="AD52" s="52">
        <v>0</v>
      </c>
      <c r="AE52" s="52">
        <v>0</v>
      </c>
      <c r="AF52" s="52">
        <v>0</v>
      </c>
      <c r="AG52" s="52">
        <v>0</v>
      </c>
      <c r="AH52" s="52">
        <v>0</v>
      </c>
      <c r="AI52" s="52">
        <v>2</v>
      </c>
      <c r="AJ52" s="52">
        <v>0</v>
      </c>
      <c r="AK52" s="52">
        <v>0</v>
      </c>
      <c r="AL52" s="52">
        <v>1</v>
      </c>
      <c r="AM52" s="52">
        <v>0</v>
      </c>
      <c r="AN52" s="52">
        <v>0</v>
      </c>
      <c r="AO52" s="52">
        <v>0</v>
      </c>
      <c r="AP52" s="52">
        <v>0</v>
      </c>
      <c r="AQ52" s="52">
        <v>0</v>
      </c>
      <c r="AR52" s="52">
        <v>1</v>
      </c>
      <c r="AS52" s="52">
        <v>0</v>
      </c>
      <c r="AT52" s="52">
        <v>1</v>
      </c>
      <c r="AU52" s="52">
        <v>0</v>
      </c>
      <c r="AV52" s="52">
        <v>0</v>
      </c>
      <c r="AW52" s="52">
        <v>0</v>
      </c>
      <c r="AX52" s="52">
        <v>0</v>
      </c>
      <c r="AY52" s="52">
        <v>1</v>
      </c>
      <c r="AZ52" s="52">
        <v>0</v>
      </c>
      <c r="BA52" s="52">
        <v>0</v>
      </c>
      <c r="BB52" s="52">
        <v>0</v>
      </c>
      <c r="BC52" s="52">
        <v>0</v>
      </c>
      <c r="BD52" s="52">
        <v>0</v>
      </c>
      <c r="BE52" s="52">
        <v>2</v>
      </c>
      <c r="BF52" s="52">
        <v>0</v>
      </c>
      <c r="BG52" s="52">
        <v>0</v>
      </c>
      <c r="BH52" s="52">
        <v>1</v>
      </c>
      <c r="BI52" s="52">
        <v>0</v>
      </c>
      <c r="BJ52" s="52">
        <v>0</v>
      </c>
      <c r="BK52" s="52">
        <v>1</v>
      </c>
      <c r="BL52" s="52">
        <v>1</v>
      </c>
      <c r="BM52" s="52">
        <v>1</v>
      </c>
      <c r="BN52" s="52">
        <v>0</v>
      </c>
      <c r="BO52" s="52">
        <v>1</v>
      </c>
      <c r="BP52" s="52">
        <v>0</v>
      </c>
      <c r="BQ52" s="52">
        <v>0</v>
      </c>
      <c r="BR52" s="52">
        <v>0</v>
      </c>
      <c r="BS52" s="52">
        <v>0</v>
      </c>
      <c r="BT52" s="52">
        <v>3</v>
      </c>
      <c r="BU52" s="52">
        <v>0</v>
      </c>
      <c r="BV52" s="52">
        <v>0</v>
      </c>
    </row>
    <row r="53" spans="1:74" s="52" customFormat="1" x14ac:dyDescent="0.2">
      <c r="A53" s="52">
        <v>272221</v>
      </c>
      <c r="B53" s="52" t="s">
        <v>189</v>
      </c>
      <c r="C53" s="52" t="s">
        <v>468</v>
      </c>
      <c r="D53" s="52">
        <v>3</v>
      </c>
      <c r="E53" s="52">
        <v>2.75327869604721</v>
      </c>
      <c r="F53" s="52">
        <v>32.417636259910701</v>
      </c>
      <c r="G53" s="52">
        <v>0</v>
      </c>
      <c r="H53" s="52">
        <v>0</v>
      </c>
      <c r="I53" s="52">
        <v>0</v>
      </c>
      <c r="J53" s="52">
        <v>2</v>
      </c>
      <c r="K53" s="52">
        <v>1</v>
      </c>
      <c r="L53" s="52">
        <v>0</v>
      </c>
      <c r="M53" s="52">
        <v>0</v>
      </c>
      <c r="N53" s="52">
        <v>0</v>
      </c>
      <c r="O53" s="52">
        <v>0</v>
      </c>
      <c r="P53" s="52">
        <v>2</v>
      </c>
      <c r="Q53" s="52">
        <v>1</v>
      </c>
      <c r="R53" s="52">
        <v>0</v>
      </c>
      <c r="S53" s="52">
        <v>0</v>
      </c>
      <c r="T53" s="52">
        <v>3</v>
      </c>
      <c r="U53" s="52">
        <v>0</v>
      </c>
      <c r="V53" s="52">
        <v>3</v>
      </c>
      <c r="W53" s="52">
        <v>0</v>
      </c>
      <c r="X53" s="52">
        <v>0</v>
      </c>
      <c r="Y53" s="52">
        <v>1</v>
      </c>
      <c r="Z53" s="52">
        <v>2</v>
      </c>
      <c r="AA53" s="52">
        <v>0</v>
      </c>
      <c r="AB53" s="52">
        <v>3</v>
      </c>
      <c r="AC53" s="52">
        <v>0</v>
      </c>
      <c r="AD53" s="52">
        <v>0</v>
      </c>
      <c r="AE53" s="52">
        <v>0</v>
      </c>
      <c r="AF53" s="52">
        <v>0</v>
      </c>
      <c r="AG53" s="52">
        <v>0</v>
      </c>
      <c r="AH53" s="52">
        <v>0</v>
      </c>
      <c r="AI53" s="52">
        <v>3</v>
      </c>
      <c r="AJ53" s="52">
        <v>0</v>
      </c>
      <c r="AK53" s="52">
        <v>0</v>
      </c>
      <c r="AL53" s="52">
        <v>0</v>
      </c>
      <c r="AM53" s="52">
        <v>0</v>
      </c>
      <c r="AN53" s="52">
        <v>0</v>
      </c>
      <c r="AO53" s="52">
        <v>0</v>
      </c>
      <c r="AP53" s="52">
        <v>0</v>
      </c>
      <c r="AQ53" s="52">
        <v>0</v>
      </c>
      <c r="AR53" s="52">
        <v>0</v>
      </c>
      <c r="AS53" s="52">
        <v>0</v>
      </c>
      <c r="AT53" s="52">
        <v>0</v>
      </c>
      <c r="AU53" s="52">
        <v>0</v>
      </c>
      <c r="AV53" s="52">
        <v>1</v>
      </c>
      <c r="AW53" s="52">
        <v>0</v>
      </c>
      <c r="AX53" s="52">
        <v>0</v>
      </c>
      <c r="AY53" s="52">
        <v>0</v>
      </c>
      <c r="AZ53" s="52">
        <v>0</v>
      </c>
      <c r="BA53" s="52">
        <v>0</v>
      </c>
      <c r="BB53" s="52">
        <v>2</v>
      </c>
      <c r="BC53" s="52">
        <v>0</v>
      </c>
      <c r="BD53" s="52">
        <v>0</v>
      </c>
      <c r="BE53" s="52">
        <v>1</v>
      </c>
      <c r="BF53" s="52">
        <v>1</v>
      </c>
      <c r="BG53" s="52">
        <v>0</v>
      </c>
      <c r="BH53" s="52">
        <v>1</v>
      </c>
      <c r="BI53" s="52">
        <v>0</v>
      </c>
      <c r="BJ53" s="52">
        <v>0</v>
      </c>
      <c r="BK53" s="52">
        <v>0</v>
      </c>
      <c r="BL53" s="52">
        <v>2</v>
      </c>
      <c r="BM53" s="52">
        <v>0</v>
      </c>
      <c r="BN53" s="52">
        <v>0</v>
      </c>
      <c r="BO53" s="52">
        <v>0</v>
      </c>
      <c r="BP53" s="52">
        <v>0</v>
      </c>
      <c r="BQ53" s="52">
        <v>1</v>
      </c>
      <c r="BR53" s="52">
        <v>0</v>
      </c>
      <c r="BS53" s="52">
        <v>0</v>
      </c>
      <c r="BT53" s="52">
        <v>2</v>
      </c>
      <c r="BU53" s="52">
        <v>1</v>
      </c>
      <c r="BV53" s="52">
        <v>0</v>
      </c>
    </row>
    <row r="54" spans="1:74" s="52" customFormat="1" x14ac:dyDescent="0.2">
      <c r="A54" s="52">
        <v>272230</v>
      </c>
      <c r="B54" s="52" t="s">
        <v>171</v>
      </c>
      <c r="C54" s="52" t="s">
        <v>468</v>
      </c>
      <c r="D54" s="52">
        <v>3</v>
      </c>
      <c r="E54" s="52">
        <v>2.54373097501208</v>
      </c>
      <c r="F54" s="52">
        <v>29.9503808348197</v>
      </c>
      <c r="G54" s="52">
        <v>0</v>
      </c>
      <c r="H54" s="52">
        <v>0</v>
      </c>
      <c r="I54" s="52">
        <v>1</v>
      </c>
      <c r="J54" s="52">
        <v>1</v>
      </c>
      <c r="K54" s="52">
        <v>1</v>
      </c>
      <c r="L54" s="52">
        <v>0</v>
      </c>
      <c r="M54" s="52">
        <v>0</v>
      </c>
      <c r="N54" s="52">
        <v>0</v>
      </c>
      <c r="O54" s="52">
        <v>0</v>
      </c>
      <c r="P54" s="52">
        <v>2</v>
      </c>
      <c r="Q54" s="52">
        <v>1</v>
      </c>
      <c r="R54" s="52">
        <v>0</v>
      </c>
      <c r="S54" s="52">
        <v>1</v>
      </c>
      <c r="T54" s="52">
        <v>2</v>
      </c>
      <c r="U54" s="52">
        <v>0</v>
      </c>
      <c r="V54" s="52">
        <v>2</v>
      </c>
      <c r="W54" s="52">
        <v>0</v>
      </c>
      <c r="X54" s="52">
        <v>1</v>
      </c>
      <c r="Y54" s="52">
        <v>1</v>
      </c>
      <c r="Z54" s="52">
        <v>0</v>
      </c>
      <c r="AA54" s="52">
        <v>0</v>
      </c>
      <c r="AB54" s="52">
        <v>2</v>
      </c>
      <c r="AC54" s="52">
        <v>0</v>
      </c>
      <c r="AD54" s="52">
        <v>1</v>
      </c>
      <c r="AE54" s="52">
        <v>0</v>
      </c>
      <c r="AF54" s="52">
        <v>0</v>
      </c>
      <c r="AG54" s="52">
        <v>0</v>
      </c>
      <c r="AH54" s="52">
        <v>0</v>
      </c>
      <c r="AI54" s="52">
        <v>1</v>
      </c>
      <c r="AJ54" s="52">
        <v>0</v>
      </c>
      <c r="AK54" s="52">
        <v>2</v>
      </c>
      <c r="AL54" s="52">
        <v>0</v>
      </c>
      <c r="AM54" s="52">
        <v>0</v>
      </c>
      <c r="AN54" s="52">
        <v>0</v>
      </c>
      <c r="AO54" s="52">
        <v>0</v>
      </c>
      <c r="AP54" s="52">
        <v>1</v>
      </c>
      <c r="AQ54" s="52">
        <v>0</v>
      </c>
      <c r="AR54" s="52">
        <v>1</v>
      </c>
      <c r="AS54" s="52">
        <v>0</v>
      </c>
      <c r="AT54" s="52">
        <v>0</v>
      </c>
      <c r="AU54" s="52">
        <v>0</v>
      </c>
      <c r="AV54" s="52">
        <v>1</v>
      </c>
      <c r="AW54" s="52">
        <v>0</v>
      </c>
      <c r="AX54" s="52">
        <v>0</v>
      </c>
      <c r="AY54" s="52">
        <v>0</v>
      </c>
      <c r="AZ54" s="52">
        <v>0</v>
      </c>
      <c r="BA54" s="52">
        <v>0</v>
      </c>
      <c r="BB54" s="52">
        <v>0</v>
      </c>
      <c r="BC54" s="52">
        <v>0</v>
      </c>
      <c r="BD54" s="52">
        <v>0</v>
      </c>
      <c r="BE54" s="52">
        <v>0</v>
      </c>
      <c r="BF54" s="52">
        <v>0</v>
      </c>
      <c r="BG54" s="52">
        <v>0</v>
      </c>
      <c r="BH54" s="52">
        <v>1</v>
      </c>
      <c r="BI54" s="52">
        <v>2</v>
      </c>
      <c r="BJ54" s="52">
        <v>0</v>
      </c>
      <c r="BK54" s="52">
        <v>3</v>
      </c>
      <c r="BL54" s="52">
        <v>1</v>
      </c>
      <c r="BM54" s="52">
        <v>2</v>
      </c>
      <c r="BN54" s="52">
        <v>0</v>
      </c>
      <c r="BO54" s="52">
        <v>0</v>
      </c>
      <c r="BP54" s="52">
        <v>0</v>
      </c>
      <c r="BQ54" s="52">
        <v>0</v>
      </c>
      <c r="BR54" s="52">
        <v>0</v>
      </c>
      <c r="BS54" s="52">
        <v>1</v>
      </c>
      <c r="BT54" s="52">
        <v>2</v>
      </c>
      <c r="BU54" s="52">
        <v>0</v>
      </c>
      <c r="BV54" s="52">
        <v>0</v>
      </c>
    </row>
    <row r="55" spans="1:74" s="52" customFormat="1" x14ac:dyDescent="0.2">
      <c r="A55" s="52">
        <v>272264</v>
      </c>
      <c r="B55" s="52" t="s">
        <v>192</v>
      </c>
      <c r="C55" s="52" t="s">
        <v>468</v>
      </c>
      <c r="D55" s="52">
        <v>1</v>
      </c>
      <c r="E55" s="52">
        <v>1.57888088922572</v>
      </c>
      <c r="F55" s="52">
        <v>18.590049179593102</v>
      </c>
      <c r="G55" s="52">
        <v>0</v>
      </c>
      <c r="H55" s="52">
        <v>0</v>
      </c>
      <c r="I55" s="52">
        <v>1</v>
      </c>
      <c r="J55" s="52">
        <v>0</v>
      </c>
      <c r="K55" s="52">
        <v>0</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0</v>
      </c>
      <c r="AW55" s="52">
        <v>0</v>
      </c>
      <c r="AX55" s="52">
        <v>0</v>
      </c>
      <c r="AY55" s="52">
        <v>0</v>
      </c>
      <c r="AZ55" s="52">
        <v>0</v>
      </c>
      <c r="BA55" s="52">
        <v>0</v>
      </c>
      <c r="BB55" s="52">
        <v>1</v>
      </c>
      <c r="BC55" s="52">
        <v>0</v>
      </c>
      <c r="BD55" s="52">
        <v>0</v>
      </c>
      <c r="BE55" s="52">
        <v>0</v>
      </c>
      <c r="BF55" s="52">
        <v>0</v>
      </c>
      <c r="BG55" s="52">
        <v>0</v>
      </c>
      <c r="BH55" s="52">
        <v>1</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2">
      <c r="A56" s="52">
        <v>272272</v>
      </c>
      <c r="B56" s="52" t="s">
        <v>193</v>
      </c>
      <c r="C56" s="52" t="s">
        <v>468</v>
      </c>
      <c r="D56" s="52">
        <v>10</v>
      </c>
      <c r="E56" s="52">
        <v>2.08273888494326</v>
      </c>
      <c r="F56" s="52">
        <v>24.5225707420738</v>
      </c>
      <c r="G56" s="52">
        <v>1</v>
      </c>
      <c r="H56" s="52">
        <v>1</v>
      </c>
      <c r="I56" s="52">
        <v>0</v>
      </c>
      <c r="J56" s="52">
        <v>1</v>
      </c>
      <c r="K56" s="52">
        <v>3</v>
      </c>
      <c r="L56" s="52">
        <v>2</v>
      </c>
      <c r="M56" s="52">
        <v>1</v>
      </c>
      <c r="N56" s="52">
        <v>1</v>
      </c>
      <c r="O56" s="52">
        <v>0</v>
      </c>
      <c r="P56" s="52">
        <v>8</v>
      </c>
      <c r="Q56" s="52">
        <v>2</v>
      </c>
      <c r="R56" s="52">
        <v>0</v>
      </c>
      <c r="S56" s="52">
        <v>3</v>
      </c>
      <c r="T56" s="52">
        <v>6</v>
      </c>
      <c r="U56" s="52">
        <v>1</v>
      </c>
      <c r="V56" s="52">
        <v>5</v>
      </c>
      <c r="W56" s="52">
        <v>1</v>
      </c>
      <c r="X56" s="52">
        <v>2</v>
      </c>
      <c r="Y56" s="52">
        <v>2</v>
      </c>
      <c r="Z56" s="52">
        <v>0</v>
      </c>
      <c r="AA56" s="52">
        <v>1</v>
      </c>
      <c r="AB56" s="52">
        <v>5</v>
      </c>
      <c r="AC56" s="52">
        <v>1</v>
      </c>
      <c r="AD56" s="52">
        <v>1</v>
      </c>
      <c r="AE56" s="52">
        <v>0</v>
      </c>
      <c r="AF56" s="52">
        <v>1</v>
      </c>
      <c r="AG56" s="52">
        <v>2</v>
      </c>
      <c r="AH56" s="52">
        <v>0</v>
      </c>
      <c r="AI56" s="52">
        <v>6</v>
      </c>
      <c r="AJ56" s="52">
        <v>0</v>
      </c>
      <c r="AK56" s="52">
        <v>1</v>
      </c>
      <c r="AL56" s="52">
        <v>1</v>
      </c>
      <c r="AM56" s="52">
        <v>0</v>
      </c>
      <c r="AN56" s="52">
        <v>2</v>
      </c>
      <c r="AO56" s="52">
        <v>0</v>
      </c>
      <c r="AP56" s="52">
        <v>1</v>
      </c>
      <c r="AQ56" s="52">
        <v>0</v>
      </c>
      <c r="AR56" s="52">
        <v>1</v>
      </c>
      <c r="AS56" s="52">
        <v>1</v>
      </c>
      <c r="AT56" s="52">
        <v>0</v>
      </c>
      <c r="AU56" s="52">
        <v>0</v>
      </c>
      <c r="AV56" s="52">
        <v>1</v>
      </c>
      <c r="AW56" s="52">
        <v>1</v>
      </c>
      <c r="AX56" s="52">
        <v>0</v>
      </c>
      <c r="AY56" s="52">
        <v>0</v>
      </c>
      <c r="AZ56" s="52">
        <v>1</v>
      </c>
      <c r="BA56" s="52">
        <v>0</v>
      </c>
      <c r="BB56" s="52">
        <v>4</v>
      </c>
      <c r="BC56" s="52">
        <v>0</v>
      </c>
      <c r="BD56" s="52">
        <v>2</v>
      </c>
      <c r="BE56" s="52">
        <v>3</v>
      </c>
      <c r="BF56" s="52">
        <v>2</v>
      </c>
      <c r="BG56" s="52">
        <v>0</v>
      </c>
      <c r="BH56" s="52">
        <v>2</v>
      </c>
      <c r="BI56" s="52">
        <v>1</v>
      </c>
      <c r="BJ56" s="52">
        <v>0</v>
      </c>
      <c r="BK56" s="52">
        <v>2</v>
      </c>
      <c r="BL56" s="52">
        <v>7</v>
      </c>
      <c r="BM56" s="52">
        <v>4</v>
      </c>
      <c r="BN56" s="52">
        <v>0</v>
      </c>
      <c r="BO56" s="52">
        <v>2</v>
      </c>
      <c r="BP56" s="52">
        <v>0</v>
      </c>
      <c r="BQ56" s="52">
        <v>1</v>
      </c>
      <c r="BR56" s="52">
        <v>0</v>
      </c>
      <c r="BS56" s="52">
        <v>1</v>
      </c>
      <c r="BT56" s="52">
        <v>8</v>
      </c>
      <c r="BU56" s="52">
        <v>1</v>
      </c>
      <c r="BV56" s="52">
        <v>0</v>
      </c>
    </row>
    <row r="57" spans="1:74" s="52" customFormat="1" x14ac:dyDescent="0.2">
      <c r="A57" s="52">
        <v>272299</v>
      </c>
      <c r="B57" s="52" t="s">
        <v>195</v>
      </c>
      <c r="C57" s="52" t="s">
        <v>468</v>
      </c>
      <c r="D57" s="52">
        <v>1</v>
      </c>
      <c r="E57" s="52">
        <v>1.82598374874464</v>
      </c>
      <c r="F57" s="52">
        <v>21.4994860739288</v>
      </c>
      <c r="G57" s="52">
        <v>0</v>
      </c>
      <c r="H57" s="52">
        <v>0</v>
      </c>
      <c r="I57" s="52">
        <v>0</v>
      </c>
      <c r="J57" s="52">
        <v>0</v>
      </c>
      <c r="K57" s="52">
        <v>0</v>
      </c>
      <c r="L57" s="52">
        <v>0</v>
      </c>
      <c r="M57" s="52">
        <v>0</v>
      </c>
      <c r="N57" s="52">
        <v>1</v>
      </c>
      <c r="O57" s="52">
        <v>0</v>
      </c>
      <c r="P57" s="52">
        <v>0</v>
      </c>
      <c r="Q57" s="52">
        <v>1</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v>0</v>
      </c>
      <c r="AQ57" s="52">
        <v>0</v>
      </c>
      <c r="AR57" s="52">
        <v>0</v>
      </c>
      <c r="AS57" s="52">
        <v>0</v>
      </c>
      <c r="AT57" s="52">
        <v>0</v>
      </c>
      <c r="AU57" s="52">
        <v>0</v>
      </c>
      <c r="AV57" s="52">
        <v>0</v>
      </c>
      <c r="AW57" s="52">
        <v>0</v>
      </c>
      <c r="AX57" s="52">
        <v>0</v>
      </c>
      <c r="AY57" s="52">
        <v>1</v>
      </c>
      <c r="AZ57" s="52">
        <v>0</v>
      </c>
      <c r="BA57" s="52">
        <v>0</v>
      </c>
      <c r="BB57" s="52">
        <v>0</v>
      </c>
      <c r="BC57" s="52">
        <v>0</v>
      </c>
      <c r="BD57" s="52">
        <v>0</v>
      </c>
      <c r="BE57" s="52">
        <v>0</v>
      </c>
      <c r="BF57" s="52">
        <v>1</v>
      </c>
      <c r="BG57" s="52">
        <v>0</v>
      </c>
      <c r="BH57" s="52">
        <v>0</v>
      </c>
      <c r="BI57" s="52">
        <v>0</v>
      </c>
      <c r="BJ57" s="52">
        <v>0</v>
      </c>
      <c r="BK57" s="52" t="s">
        <v>170</v>
      </c>
      <c r="BL57" s="52" t="s">
        <v>170</v>
      </c>
      <c r="BM57" s="52" t="s">
        <v>170</v>
      </c>
      <c r="BN57" s="52" t="s">
        <v>170</v>
      </c>
      <c r="BO57" s="52" t="s">
        <v>170</v>
      </c>
      <c r="BP57" s="52" t="s">
        <v>170</v>
      </c>
      <c r="BQ57" s="52" t="s">
        <v>170</v>
      </c>
      <c r="BR57" s="52" t="s">
        <v>170</v>
      </c>
      <c r="BS57" s="52" t="s">
        <v>170</v>
      </c>
      <c r="BT57" s="52" t="s">
        <v>170</v>
      </c>
      <c r="BU57" s="52" t="s">
        <v>170</v>
      </c>
      <c r="BV57" s="52">
        <v>0</v>
      </c>
    </row>
    <row r="58" spans="1:74" s="52" customFormat="1" x14ac:dyDescent="0.2">
      <c r="A58" s="52">
        <v>272311</v>
      </c>
      <c r="B58" s="52" t="s">
        <v>197</v>
      </c>
      <c r="C58" s="52" t="s">
        <v>468</v>
      </c>
      <c r="D58" s="52">
        <v>1</v>
      </c>
      <c r="E58" s="52">
        <v>1.7155012694709399</v>
      </c>
      <c r="F58" s="52">
        <v>20.198643979254602</v>
      </c>
      <c r="G58" s="52">
        <v>0</v>
      </c>
      <c r="H58" s="52">
        <v>0</v>
      </c>
      <c r="I58" s="52">
        <v>0</v>
      </c>
      <c r="J58" s="52">
        <v>0</v>
      </c>
      <c r="K58" s="52">
        <v>0</v>
      </c>
      <c r="L58" s="52">
        <v>0</v>
      </c>
      <c r="M58" s="52">
        <v>1</v>
      </c>
      <c r="N58" s="52">
        <v>0</v>
      </c>
      <c r="O58" s="52">
        <v>0</v>
      </c>
      <c r="P58" s="52">
        <v>1</v>
      </c>
      <c r="Q58" s="52">
        <v>0</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v>0</v>
      </c>
      <c r="AQ58" s="52">
        <v>0</v>
      </c>
      <c r="AR58" s="52">
        <v>0</v>
      </c>
      <c r="AS58" s="52">
        <v>0</v>
      </c>
      <c r="AT58" s="52">
        <v>0</v>
      </c>
      <c r="AU58" s="52">
        <v>0</v>
      </c>
      <c r="AV58" s="52">
        <v>0</v>
      </c>
      <c r="AW58" s="52">
        <v>0</v>
      </c>
      <c r="AX58" s="52">
        <v>1</v>
      </c>
      <c r="AY58" s="52">
        <v>0</v>
      </c>
      <c r="AZ58" s="52">
        <v>0</v>
      </c>
      <c r="BA58" s="52">
        <v>0</v>
      </c>
      <c r="BB58" s="52">
        <v>0</v>
      </c>
      <c r="BC58" s="52">
        <v>1</v>
      </c>
      <c r="BD58" s="52">
        <v>0</v>
      </c>
      <c r="BE58" s="52">
        <v>0</v>
      </c>
      <c r="BF58" s="52">
        <v>0</v>
      </c>
      <c r="BG58" s="52">
        <v>0</v>
      </c>
      <c r="BH58" s="52">
        <v>0</v>
      </c>
      <c r="BI58" s="52">
        <v>0</v>
      </c>
      <c r="BJ58" s="52">
        <v>0</v>
      </c>
      <c r="BK58" s="52" t="s">
        <v>170</v>
      </c>
      <c r="BL58" s="52" t="s">
        <v>170</v>
      </c>
      <c r="BM58" s="52" t="s">
        <v>170</v>
      </c>
      <c r="BN58" s="52" t="s">
        <v>170</v>
      </c>
      <c r="BO58" s="52" t="s">
        <v>170</v>
      </c>
      <c r="BP58" s="52" t="s">
        <v>170</v>
      </c>
      <c r="BQ58" s="52" t="s">
        <v>170</v>
      </c>
      <c r="BR58" s="52" t="s">
        <v>170</v>
      </c>
      <c r="BS58" s="52" t="s">
        <v>170</v>
      </c>
      <c r="BT58" s="52" t="s">
        <v>170</v>
      </c>
      <c r="BU58" s="52" t="s">
        <v>170</v>
      </c>
      <c r="BV58" s="52">
        <v>0</v>
      </c>
    </row>
    <row r="59" spans="1:74" s="52" customFormat="1" x14ac:dyDescent="0.2">
      <c r="A59" s="52">
        <v>272329</v>
      </c>
      <c r="B59" s="52" t="s">
        <v>198</v>
      </c>
      <c r="C59" s="52" t="s">
        <v>468</v>
      </c>
      <c r="D59" s="52">
        <v>1</v>
      </c>
      <c r="E59" s="52">
        <v>1.93877353186374</v>
      </c>
      <c r="F59" s="52">
        <v>22.8274948106538</v>
      </c>
      <c r="G59" s="52">
        <v>0</v>
      </c>
      <c r="H59" s="52">
        <v>0</v>
      </c>
      <c r="I59" s="52">
        <v>0</v>
      </c>
      <c r="J59" s="52">
        <v>0</v>
      </c>
      <c r="K59" s="52">
        <v>0</v>
      </c>
      <c r="L59" s="52">
        <v>0</v>
      </c>
      <c r="M59" s="52">
        <v>0</v>
      </c>
      <c r="N59" s="52">
        <v>1</v>
      </c>
      <c r="O59" s="52">
        <v>0</v>
      </c>
      <c r="P59" s="52">
        <v>1</v>
      </c>
      <c r="Q59" s="52">
        <v>0</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v>0</v>
      </c>
      <c r="AQ59" s="52">
        <v>0</v>
      </c>
      <c r="AR59" s="52">
        <v>1</v>
      </c>
      <c r="AS59" s="52">
        <v>0</v>
      </c>
      <c r="AT59" s="52">
        <v>0</v>
      </c>
      <c r="AU59" s="52">
        <v>0</v>
      </c>
      <c r="AV59" s="52">
        <v>0</v>
      </c>
      <c r="AW59" s="52">
        <v>0</v>
      </c>
      <c r="AX59" s="52">
        <v>0</v>
      </c>
      <c r="AY59" s="52">
        <v>0</v>
      </c>
      <c r="AZ59" s="52">
        <v>0</v>
      </c>
      <c r="BA59" s="52">
        <v>0</v>
      </c>
      <c r="BB59" s="52">
        <v>0</v>
      </c>
      <c r="BC59" s="52">
        <v>0</v>
      </c>
      <c r="BD59" s="52">
        <v>0</v>
      </c>
      <c r="BE59" s="52">
        <v>0</v>
      </c>
      <c r="BF59" s="52">
        <v>1</v>
      </c>
      <c r="BG59" s="52">
        <v>0</v>
      </c>
      <c r="BH59" s="52">
        <v>0</v>
      </c>
      <c r="BI59" s="52">
        <v>0</v>
      </c>
      <c r="BJ59" s="52">
        <v>0</v>
      </c>
      <c r="BK59" s="52" t="s">
        <v>170</v>
      </c>
      <c r="BL59" s="52" t="s">
        <v>170</v>
      </c>
      <c r="BM59" s="52" t="s">
        <v>170</v>
      </c>
      <c r="BN59" s="52" t="s">
        <v>170</v>
      </c>
      <c r="BO59" s="52" t="s">
        <v>170</v>
      </c>
      <c r="BP59" s="52" t="s">
        <v>170</v>
      </c>
      <c r="BQ59" s="52" t="s">
        <v>170</v>
      </c>
      <c r="BR59" s="52" t="s">
        <v>170</v>
      </c>
      <c r="BS59" s="52" t="s">
        <v>170</v>
      </c>
      <c r="BT59" s="52" t="s">
        <v>170</v>
      </c>
      <c r="BU59" s="52" t="s">
        <v>170</v>
      </c>
      <c r="BV59" s="52">
        <v>0</v>
      </c>
    </row>
    <row r="60" spans="1:74" s="52" customFormat="1" x14ac:dyDescent="0.2">
      <c r="A60" s="52">
        <v>273210</v>
      </c>
      <c r="B60" s="52" t="s">
        <v>647</v>
      </c>
      <c r="C60" s="52" t="s">
        <v>468</v>
      </c>
      <c r="D60" s="52">
        <v>1</v>
      </c>
      <c r="E60" s="52">
        <v>5.3978192810104701</v>
      </c>
      <c r="F60" s="52">
        <v>63.554968953832997</v>
      </c>
      <c r="G60" s="52">
        <v>0</v>
      </c>
      <c r="H60" s="52">
        <v>0</v>
      </c>
      <c r="I60" s="52">
        <v>0</v>
      </c>
      <c r="J60" s="52">
        <v>0</v>
      </c>
      <c r="K60" s="52">
        <v>0</v>
      </c>
      <c r="L60" s="52">
        <v>0</v>
      </c>
      <c r="M60" s="52">
        <v>1</v>
      </c>
      <c r="N60" s="52">
        <v>0</v>
      </c>
      <c r="O60" s="52">
        <v>0</v>
      </c>
      <c r="P60" s="52">
        <v>1</v>
      </c>
      <c r="Q60" s="52">
        <v>0</v>
      </c>
      <c r="R60" s="52">
        <v>0</v>
      </c>
      <c r="S60" s="52" t="s">
        <v>170</v>
      </c>
      <c r="T60" s="52" t="s">
        <v>170</v>
      </c>
      <c r="U60" s="52" t="s">
        <v>170</v>
      </c>
      <c r="V60" s="52" t="s">
        <v>170</v>
      </c>
      <c r="W60" s="52" t="s">
        <v>170</v>
      </c>
      <c r="X60" s="52" t="s">
        <v>170</v>
      </c>
      <c r="Y60" s="52" t="s">
        <v>170</v>
      </c>
      <c r="Z60" s="52" t="s">
        <v>170</v>
      </c>
      <c r="AA60" s="52" t="s">
        <v>170</v>
      </c>
      <c r="AB60" s="52" t="s">
        <v>170</v>
      </c>
      <c r="AC60" s="52" t="s">
        <v>170</v>
      </c>
      <c r="AD60" s="52" t="s">
        <v>170</v>
      </c>
      <c r="AE60" s="52" t="s">
        <v>170</v>
      </c>
      <c r="AF60" s="52" t="s">
        <v>170</v>
      </c>
      <c r="AG60" s="52" t="s">
        <v>170</v>
      </c>
      <c r="AH60" s="52" t="s">
        <v>170</v>
      </c>
      <c r="AI60" s="52" t="s">
        <v>170</v>
      </c>
      <c r="AJ60" s="52" t="s">
        <v>170</v>
      </c>
      <c r="AK60" s="52" t="s">
        <v>170</v>
      </c>
      <c r="AL60" s="52" t="s">
        <v>170</v>
      </c>
      <c r="AM60" s="52" t="s">
        <v>170</v>
      </c>
      <c r="AN60" s="52" t="s">
        <v>170</v>
      </c>
      <c r="AO60" s="52" t="s">
        <v>170</v>
      </c>
      <c r="AP60" s="52">
        <v>0</v>
      </c>
      <c r="AQ60" s="52">
        <v>0</v>
      </c>
      <c r="AR60" s="52">
        <v>0</v>
      </c>
      <c r="AS60" s="52">
        <v>0</v>
      </c>
      <c r="AT60" s="52">
        <v>0</v>
      </c>
      <c r="AU60" s="52">
        <v>0</v>
      </c>
      <c r="AV60" s="52">
        <v>0</v>
      </c>
      <c r="AW60" s="52">
        <v>1</v>
      </c>
      <c r="AX60" s="52">
        <v>0</v>
      </c>
      <c r="AY60" s="52">
        <v>0</v>
      </c>
      <c r="AZ60" s="52">
        <v>0</v>
      </c>
      <c r="BA60" s="52">
        <v>0</v>
      </c>
      <c r="BB60" s="52">
        <v>0</v>
      </c>
      <c r="BC60" s="52">
        <v>0</v>
      </c>
      <c r="BD60" s="52">
        <v>0</v>
      </c>
      <c r="BE60" s="52">
        <v>1</v>
      </c>
      <c r="BF60" s="52">
        <v>0</v>
      </c>
      <c r="BG60" s="52">
        <v>0</v>
      </c>
      <c r="BH60" s="52">
        <v>0</v>
      </c>
      <c r="BI60" s="52">
        <v>0</v>
      </c>
      <c r="BJ60" s="52">
        <v>0</v>
      </c>
      <c r="BK60" s="52" t="s">
        <v>170</v>
      </c>
      <c r="BL60" s="52" t="s">
        <v>170</v>
      </c>
      <c r="BM60" s="52" t="s">
        <v>170</v>
      </c>
      <c r="BN60" s="52" t="s">
        <v>170</v>
      </c>
      <c r="BO60" s="52" t="s">
        <v>170</v>
      </c>
      <c r="BP60" s="52" t="s">
        <v>170</v>
      </c>
      <c r="BQ60" s="52" t="s">
        <v>170</v>
      </c>
      <c r="BR60" s="52" t="s">
        <v>170</v>
      </c>
      <c r="BS60" s="52" t="s">
        <v>170</v>
      </c>
      <c r="BT60" s="52" t="s">
        <v>170</v>
      </c>
      <c r="BU60" s="52" t="s">
        <v>170</v>
      </c>
      <c r="BV60" s="52">
        <v>0</v>
      </c>
    </row>
    <row r="61" spans="1:74" s="52" customFormat="1" x14ac:dyDescent="0.2">
      <c r="A61" s="52">
        <v>273619</v>
      </c>
      <c r="B61" s="52" t="s">
        <v>638</v>
      </c>
      <c r="C61" s="52" t="s">
        <v>468</v>
      </c>
      <c r="D61" s="52">
        <v>1</v>
      </c>
      <c r="E61" s="52">
        <v>2.3248785250970601</v>
      </c>
      <c r="F61" s="52">
        <v>27.3735697309816</v>
      </c>
      <c r="G61" s="52">
        <v>0</v>
      </c>
      <c r="H61" s="52">
        <v>0</v>
      </c>
      <c r="I61" s="52">
        <v>0</v>
      </c>
      <c r="J61" s="52">
        <v>0</v>
      </c>
      <c r="K61" s="52">
        <v>0</v>
      </c>
      <c r="L61" s="52">
        <v>0</v>
      </c>
      <c r="M61" s="52">
        <v>0</v>
      </c>
      <c r="N61" s="52">
        <v>1</v>
      </c>
      <c r="O61" s="52">
        <v>0</v>
      </c>
      <c r="P61" s="52">
        <v>1</v>
      </c>
      <c r="Q61" s="52">
        <v>0</v>
      </c>
      <c r="R61" s="52">
        <v>0</v>
      </c>
      <c r="S61" s="52" t="s">
        <v>170</v>
      </c>
      <c r="T61" s="52" t="s">
        <v>170</v>
      </c>
      <c r="U61" s="52" t="s">
        <v>170</v>
      </c>
      <c r="V61" s="52" t="s">
        <v>170</v>
      </c>
      <c r="W61" s="52" t="s">
        <v>170</v>
      </c>
      <c r="X61" s="52" t="s">
        <v>170</v>
      </c>
      <c r="Y61" s="52" t="s">
        <v>170</v>
      </c>
      <c r="Z61" s="52" t="s">
        <v>170</v>
      </c>
      <c r="AA61" s="52" t="s">
        <v>170</v>
      </c>
      <c r="AB61" s="52" t="s">
        <v>170</v>
      </c>
      <c r="AC61" s="52" t="s">
        <v>170</v>
      </c>
      <c r="AD61" s="52" t="s">
        <v>170</v>
      </c>
      <c r="AE61" s="52" t="s">
        <v>170</v>
      </c>
      <c r="AF61" s="52" t="s">
        <v>170</v>
      </c>
      <c r="AG61" s="52" t="s">
        <v>170</v>
      </c>
      <c r="AH61" s="52" t="s">
        <v>170</v>
      </c>
      <c r="AI61" s="52" t="s">
        <v>170</v>
      </c>
      <c r="AJ61" s="52" t="s">
        <v>170</v>
      </c>
      <c r="AK61" s="52" t="s">
        <v>170</v>
      </c>
      <c r="AL61" s="52" t="s">
        <v>170</v>
      </c>
      <c r="AM61" s="52" t="s">
        <v>170</v>
      </c>
      <c r="AN61" s="52" t="s">
        <v>170</v>
      </c>
      <c r="AO61" s="52" t="s">
        <v>170</v>
      </c>
      <c r="AP61" s="52">
        <v>0</v>
      </c>
      <c r="AQ61" s="52">
        <v>0</v>
      </c>
      <c r="AR61" s="52">
        <v>0</v>
      </c>
      <c r="AS61" s="52">
        <v>0</v>
      </c>
      <c r="AT61" s="52">
        <v>0</v>
      </c>
      <c r="AU61" s="52">
        <v>0</v>
      </c>
      <c r="AV61" s="52">
        <v>0</v>
      </c>
      <c r="AW61" s="52">
        <v>0</v>
      </c>
      <c r="AX61" s="52">
        <v>1</v>
      </c>
      <c r="AY61" s="52">
        <v>0</v>
      </c>
      <c r="AZ61" s="52">
        <v>0</v>
      </c>
      <c r="BA61" s="52">
        <v>0</v>
      </c>
      <c r="BB61" s="52">
        <v>0</v>
      </c>
      <c r="BC61" s="52">
        <v>0</v>
      </c>
      <c r="BD61" s="52">
        <v>0</v>
      </c>
      <c r="BE61" s="52">
        <v>0</v>
      </c>
      <c r="BF61" s="52">
        <v>0</v>
      </c>
      <c r="BG61" s="52">
        <v>1</v>
      </c>
      <c r="BH61" s="52">
        <v>0</v>
      </c>
      <c r="BI61" s="52">
        <v>0</v>
      </c>
      <c r="BJ61" s="52">
        <v>0</v>
      </c>
      <c r="BK61" s="52" t="s">
        <v>170</v>
      </c>
      <c r="BL61" s="52" t="s">
        <v>170</v>
      </c>
      <c r="BM61" s="52" t="s">
        <v>170</v>
      </c>
      <c r="BN61" s="52" t="s">
        <v>170</v>
      </c>
      <c r="BO61" s="52" t="s">
        <v>170</v>
      </c>
      <c r="BP61" s="52" t="s">
        <v>170</v>
      </c>
      <c r="BQ61" s="52" t="s">
        <v>170</v>
      </c>
      <c r="BR61" s="52" t="s">
        <v>170</v>
      </c>
      <c r="BS61" s="52" t="s">
        <v>170</v>
      </c>
      <c r="BT61" s="52" t="s">
        <v>170</v>
      </c>
      <c r="BU61" s="52" t="s">
        <v>170</v>
      </c>
      <c r="BV61" s="52">
        <v>0</v>
      </c>
    </row>
    <row r="62" spans="1:74" s="52" customFormat="1" x14ac:dyDescent="0.2"/>
    <row r="63" spans="1:74" s="52" customFormat="1" x14ac:dyDescent="0.2"/>
    <row r="64" spans="1:74" s="52" customFormat="1" x14ac:dyDescent="0.2"/>
    <row r="85" spans="1:75" x14ac:dyDescent="0.2">
      <c r="B85" s="52">
        <v>271004</v>
      </c>
      <c r="C85" t="s">
        <v>397</v>
      </c>
      <c r="D85">
        <f>IFERROR(VLOOKUP($B85,$A$8:$BW$70,D$88,FALSE),0)</f>
        <v>61</v>
      </c>
      <c r="E85">
        <f t="shared" ref="E85:BP85" si="0">IFERROR(VLOOKUP($B85,$A$8:$BW$70,E88,FALSE),0)</f>
        <v>2.22498866532414</v>
      </c>
      <c r="F85">
        <f t="shared" si="0"/>
        <v>26.1974471884939</v>
      </c>
      <c r="G85">
        <f t="shared" si="0"/>
        <v>1</v>
      </c>
      <c r="H85">
        <f t="shared" si="0"/>
        <v>9</v>
      </c>
      <c r="I85">
        <f t="shared" si="0"/>
        <v>9</v>
      </c>
      <c r="J85">
        <f t="shared" si="0"/>
        <v>8</v>
      </c>
      <c r="K85">
        <f t="shared" si="0"/>
        <v>12</v>
      </c>
      <c r="L85">
        <f t="shared" si="0"/>
        <v>7</v>
      </c>
      <c r="M85">
        <f t="shared" si="0"/>
        <v>6</v>
      </c>
      <c r="N85">
        <f t="shared" si="0"/>
        <v>9</v>
      </c>
      <c r="O85">
        <f t="shared" si="0"/>
        <v>0</v>
      </c>
      <c r="P85">
        <f t="shared" si="0"/>
        <v>29</v>
      </c>
      <c r="Q85">
        <f t="shared" si="0"/>
        <v>32</v>
      </c>
      <c r="R85">
        <f t="shared" si="0"/>
        <v>0</v>
      </c>
      <c r="S85">
        <f t="shared" si="0"/>
        <v>26</v>
      </c>
      <c r="T85">
        <f t="shared" si="0"/>
        <v>35</v>
      </c>
      <c r="U85">
        <f t="shared" si="0"/>
        <v>2</v>
      </c>
      <c r="V85">
        <f t="shared" si="0"/>
        <v>33</v>
      </c>
      <c r="W85">
        <f t="shared" si="0"/>
        <v>0</v>
      </c>
      <c r="X85">
        <f t="shared" si="0"/>
        <v>5</v>
      </c>
      <c r="Y85">
        <f t="shared" si="0"/>
        <v>20</v>
      </c>
      <c r="Z85">
        <f t="shared" si="0"/>
        <v>8</v>
      </c>
      <c r="AA85">
        <f t="shared" si="0"/>
        <v>0</v>
      </c>
      <c r="AB85">
        <f t="shared" si="0"/>
        <v>37</v>
      </c>
      <c r="AC85">
        <f t="shared" si="0"/>
        <v>3</v>
      </c>
      <c r="AD85">
        <f t="shared" si="0"/>
        <v>3</v>
      </c>
      <c r="AE85">
        <f t="shared" si="0"/>
        <v>5</v>
      </c>
      <c r="AF85">
        <f t="shared" si="0"/>
        <v>3</v>
      </c>
      <c r="AG85">
        <f t="shared" si="0"/>
        <v>10</v>
      </c>
      <c r="AH85">
        <f t="shared" si="0"/>
        <v>0</v>
      </c>
      <c r="AI85">
        <f t="shared" si="0"/>
        <v>36</v>
      </c>
      <c r="AJ85">
        <f t="shared" si="0"/>
        <v>0</v>
      </c>
      <c r="AK85">
        <f t="shared" si="0"/>
        <v>3</v>
      </c>
      <c r="AL85">
        <f t="shared" si="0"/>
        <v>18</v>
      </c>
      <c r="AM85">
        <f t="shared" si="0"/>
        <v>2</v>
      </c>
      <c r="AN85">
        <f t="shared" si="0"/>
        <v>2</v>
      </c>
      <c r="AO85">
        <f t="shared" si="0"/>
        <v>0</v>
      </c>
      <c r="AP85">
        <f t="shared" si="0"/>
        <v>3</v>
      </c>
      <c r="AQ85">
        <f t="shared" si="0"/>
        <v>4</v>
      </c>
      <c r="AR85">
        <f t="shared" si="0"/>
        <v>3</v>
      </c>
      <c r="AS85">
        <f t="shared" si="0"/>
        <v>8</v>
      </c>
      <c r="AT85">
        <f t="shared" si="0"/>
        <v>4</v>
      </c>
      <c r="AU85">
        <f t="shared" si="0"/>
        <v>2</v>
      </c>
      <c r="AV85">
        <f t="shared" si="0"/>
        <v>2</v>
      </c>
      <c r="AW85">
        <f t="shared" si="0"/>
        <v>1</v>
      </c>
      <c r="AX85">
        <f t="shared" si="0"/>
        <v>3</v>
      </c>
      <c r="AY85">
        <f t="shared" si="0"/>
        <v>5</v>
      </c>
      <c r="AZ85">
        <f t="shared" si="0"/>
        <v>8</v>
      </c>
      <c r="BA85">
        <f t="shared" si="0"/>
        <v>3</v>
      </c>
      <c r="BB85">
        <f t="shared" si="0"/>
        <v>15</v>
      </c>
      <c r="BC85">
        <f t="shared" si="0"/>
        <v>6</v>
      </c>
      <c r="BD85">
        <f t="shared" si="0"/>
        <v>18</v>
      </c>
      <c r="BE85">
        <f t="shared" si="0"/>
        <v>11</v>
      </c>
      <c r="BF85">
        <f t="shared" si="0"/>
        <v>4</v>
      </c>
      <c r="BG85">
        <f t="shared" si="0"/>
        <v>4</v>
      </c>
      <c r="BH85">
        <f t="shared" si="0"/>
        <v>9</v>
      </c>
      <c r="BI85">
        <f t="shared" si="0"/>
        <v>7</v>
      </c>
      <c r="BJ85">
        <f t="shared" si="0"/>
        <v>2</v>
      </c>
      <c r="BK85">
        <f t="shared" si="0"/>
        <v>17</v>
      </c>
      <c r="BL85">
        <f t="shared" si="0"/>
        <v>53</v>
      </c>
      <c r="BM85">
        <f t="shared" si="0"/>
        <v>16</v>
      </c>
      <c r="BN85">
        <f t="shared" si="0"/>
        <v>9</v>
      </c>
      <c r="BO85">
        <f t="shared" si="0"/>
        <v>8</v>
      </c>
      <c r="BP85">
        <f t="shared" si="0"/>
        <v>0</v>
      </c>
      <c r="BQ85">
        <f t="shared" ref="BQ85:BW85" si="1">IFERROR(VLOOKUP($B85,$A$8:$BW$70,BQ88,FALSE),0)</f>
        <v>5</v>
      </c>
      <c r="BR85">
        <f t="shared" si="1"/>
        <v>0</v>
      </c>
      <c r="BS85">
        <f t="shared" si="1"/>
        <v>14</v>
      </c>
      <c r="BT85">
        <f t="shared" si="1"/>
        <v>45</v>
      </c>
      <c r="BU85">
        <f t="shared" si="1"/>
        <v>2</v>
      </c>
      <c r="BV85">
        <f t="shared" si="1"/>
        <v>0</v>
      </c>
      <c r="BW85">
        <f t="shared" si="1"/>
        <v>0</v>
      </c>
    </row>
    <row r="86" spans="1:75" x14ac:dyDescent="0.2">
      <c r="B86" s="52">
        <v>271403</v>
      </c>
      <c r="C86" t="s">
        <v>398</v>
      </c>
      <c r="D86">
        <f>IFERROR(VLOOKUP($B86,$A$8:$BW$70,D$88,FALSE),0)</f>
        <v>11</v>
      </c>
      <c r="E86">
        <f t="shared" ref="E86:BP86" si="2">IFERROR(VLOOKUP($B86,$A$8:$BW$70,E$88,FALSE),0)</f>
        <v>1.3391313663522499</v>
      </c>
      <c r="F86">
        <f t="shared" si="2"/>
        <v>15.7671918941475</v>
      </c>
      <c r="G86">
        <f t="shared" si="2"/>
        <v>1</v>
      </c>
      <c r="H86">
        <f t="shared" si="2"/>
        <v>0</v>
      </c>
      <c r="I86">
        <f t="shared" si="2"/>
        <v>0</v>
      </c>
      <c r="J86">
        <f t="shared" si="2"/>
        <v>4</v>
      </c>
      <c r="K86">
        <f t="shared" si="2"/>
        <v>1</v>
      </c>
      <c r="L86">
        <f t="shared" si="2"/>
        <v>2</v>
      </c>
      <c r="M86">
        <f t="shared" si="2"/>
        <v>1</v>
      </c>
      <c r="N86">
        <f t="shared" si="2"/>
        <v>2</v>
      </c>
      <c r="O86">
        <f t="shared" si="2"/>
        <v>0</v>
      </c>
      <c r="P86">
        <f t="shared" si="2"/>
        <v>6</v>
      </c>
      <c r="Q86">
        <f t="shared" si="2"/>
        <v>5</v>
      </c>
      <c r="R86">
        <f t="shared" si="2"/>
        <v>0</v>
      </c>
      <c r="S86">
        <f t="shared" si="2"/>
        <v>5</v>
      </c>
      <c r="T86">
        <f t="shared" si="2"/>
        <v>6</v>
      </c>
      <c r="U86">
        <f t="shared" si="2"/>
        <v>1</v>
      </c>
      <c r="V86">
        <f t="shared" si="2"/>
        <v>5</v>
      </c>
      <c r="W86">
        <f t="shared" si="2"/>
        <v>0</v>
      </c>
      <c r="X86">
        <f t="shared" si="2"/>
        <v>1</v>
      </c>
      <c r="Y86">
        <f t="shared" si="2"/>
        <v>2</v>
      </c>
      <c r="Z86">
        <f t="shared" si="2"/>
        <v>2</v>
      </c>
      <c r="AA86">
        <f t="shared" si="2"/>
        <v>0</v>
      </c>
      <c r="AB86">
        <f t="shared" si="2"/>
        <v>5</v>
      </c>
      <c r="AC86">
        <f t="shared" si="2"/>
        <v>2</v>
      </c>
      <c r="AD86">
        <f t="shared" si="2"/>
        <v>1</v>
      </c>
      <c r="AE86">
        <f t="shared" si="2"/>
        <v>1</v>
      </c>
      <c r="AF86">
        <f t="shared" si="2"/>
        <v>0</v>
      </c>
      <c r="AG86">
        <f t="shared" si="2"/>
        <v>2</v>
      </c>
      <c r="AH86">
        <f t="shared" si="2"/>
        <v>0</v>
      </c>
      <c r="AI86">
        <f t="shared" si="2"/>
        <v>5</v>
      </c>
      <c r="AJ86">
        <f t="shared" si="2"/>
        <v>0</v>
      </c>
      <c r="AK86">
        <f t="shared" si="2"/>
        <v>1</v>
      </c>
      <c r="AL86">
        <f t="shared" si="2"/>
        <v>3</v>
      </c>
      <c r="AM86">
        <f t="shared" si="2"/>
        <v>1</v>
      </c>
      <c r="AN86">
        <f t="shared" si="2"/>
        <v>1</v>
      </c>
      <c r="AO86">
        <f t="shared" si="2"/>
        <v>0</v>
      </c>
      <c r="AP86">
        <f t="shared" si="2"/>
        <v>2</v>
      </c>
      <c r="AQ86">
        <f t="shared" si="2"/>
        <v>0</v>
      </c>
      <c r="AR86">
        <f t="shared" si="2"/>
        <v>0</v>
      </c>
      <c r="AS86">
        <f t="shared" si="2"/>
        <v>0</v>
      </c>
      <c r="AT86">
        <f t="shared" si="2"/>
        <v>0</v>
      </c>
      <c r="AU86">
        <f t="shared" si="2"/>
        <v>3</v>
      </c>
      <c r="AV86">
        <f t="shared" si="2"/>
        <v>1</v>
      </c>
      <c r="AW86">
        <f t="shared" si="2"/>
        <v>1</v>
      </c>
      <c r="AX86">
        <f t="shared" si="2"/>
        <v>1</v>
      </c>
      <c r="AY86">
        <f t="shared" si="2"/>
        <v>0</v>
      </c>
      <c r="AZ86">
        <f t="shared" si="2"/>
        <v>0</v>
      </c>
      <c r="BA86">
        <f t="shared" si="2"/>
        <v>0</v>
      </c>
      <c r="BB86">
        <f t="shared" si="2"/>
        <v>3</v>
      </c>
      <c r="BC86">
        <f t="shared" si="2"/>
        <v>1</v>
      </c>
      <c r="BD86">
        <f t="shared" si="2"/>
        <v>3</v>
      </c>
      <c r="BE86">
        <f t="shared" si="2"/>
        <v>0</v>
      </c>
      <c r="BF86">
        <f t="shared" si="2"/>
        <v>4</v>
      </c>
      <c r="BG86">
        <f t="shared" si="2"/>
        <v>1</v>
      </c>
      <c r="BH86">
        <f t="shared" si="2"/>
        <v>2</v>
      </c>
      <c r="BI86">
        <f t="shared" si="2"/>
        <v>0</v>
      </c>
      <c r="BJ86">
        <f t="shared" si="2"/>
        <v>0</v>
      </c>
      <c r="BK86">
        <f t="shared" si="2"/>
        <v>4</v>
      </c>
      <c r="BL86">
        <f t="shared" si="2"/>
        <v>8</v>
      </c>
      <c r="BM86">
        <f t="shared" si="2"/>
        <v>6</v>
      </c>
      <c r="BN86">
        <f t="shared" si="2"/>
        <v>2</v>
      </c>
      <c r="BO86">
        <f t="shared" si="2"/>
        <v>0</v>
      </c>
      <c r="BP86">
        <f t="shared" si="2"/>
        <v>0</v>
      </c>
      <c r="BQ86">
        <f t="shared" ref="BQ86:BW86" si="3">IFERROR(VLOOKUP($B86,$A$8:$BW$70,BQ$88,FALSE),0)</f>
        <v>0</v>
      </c>
      <c r="BR86">
        <f t="shared" si="3"/>
        <v>0</v>
      </c>
      <c r="BS86">
        <f t="shared" si="3"/>
        <v>2</v>
      </c>
      <c r="BT86">
        <f t="shared" si="3"/>
        <v>8</v>
      </c>
      <c r="BU86">
        <f t="shared" si="3"/>
        <v>1</v>
      </c>
      <c r="BV86">
        <f t="shared" si="3"/>
        <v>0</v>
      </c>
      <c r="BW86">
        <f t="shared" si="3"/>
        <v>0</v>
      </c>
    </row>
    <row r="87" spans="1:75" x14ac:dyDescent="0.2">
      <c r="C87" t="s">
        <v>399</v>
      </c>
      <c r="D87">
        <f>SUM(D8:D83)</f>
        <v>213</v>
      </c>
      <c r="G87">
        <f t="shared" ref="G87:BR87" si="4">SUM(G8:G83)</f>
        <v>5</v>
      </c>
      <c r="H87">
        <f t="shared" si="4"/>
        <v>22</v>
      </c>
      <c r="I87">
        <f t="shared" si="4"/>
        <v>29</v>
      </c>
      <c r="J87">
        <f t="shared" si="4"/>
        <v>40</v>
      </c>
      <c r="K87">
        <f t="shared" si="4"/>
        <v>40</v>
      </c>
      <c r="L87">
        <f t="shared" si="4"/>
        <v>26</v>
      </c>
      <c r="M87">
        <f t="shared" si="4"/>
        <v>18</v>
      </c>
      <c r="N87">
        <f t="shared" si="4"/>
        <v>33</v>
      </c>
      <c r="O87">
        <f t="shared" si="4"/>
        <v>0</v>
      </c>
      <c r="P87">
        <f t="shared" si="4"/>
        <v>118</v>
      </c>
      <c r="Q87">
        <f t="shared" si="4"/>
        <v>95</v>
      </c>
      <c r="R87">
        <f t="shared" si="4"/>
        <v>0</v>
      </c>
      <c r="S87">
        <f t="shared" si="4"/>
        <v>47</v>
      </c>
      <c r="T87">
        <f t="shared" si="4"/>
        <v>76</v>
      </c>
      <c r="U87">
        <f t="shared" si="4"/>
        <v>4</v>
      </c>
      <c r="V87">
        <f t="shared" si="4"/>
        <v>72</v>
      </c>
      <c r="W87">
        <f t="shared" si="4"/>
        <v>3</v>
      </c>
      <c r="X87">
        <f t="shared" si="4"/>
        <v>14</v>
      </c>
      <c r="Y87">
        <f t="shared" si="4"/>
        <v>38</v>
      </c>
      <c r="Z87">
        <f t="shared" si="4"/>
        <v>17</v>
      </c>
      <c r="AA87">
        <f t="shared" si="4"/>
        <v>2</v>
      </c>
      <c r="AB87">
        <f t="shared" si="4"/>
        <v>78</v>
      </c>
      <c r="AC87">
        <f t="shared" si="4"/>
        <v>10</v>
      </c>
      <c r="AD87">
        <f t="shared" si="4"/>
        <v>7</v>
      </c>
      <c r="AE87">
        <f t="shared" si="4"/>
        <v>8</v>
      </c>
      <c r="AF87">
        <f t="shared" si="4"/>
        <v>4</v>
      </c>
      <c r="AG87">
        <f t="shared" si="4"/>
        <v>18</v>
      </c>
      <c r="AH87">
        <f t="shared" si="4"/>
        <v>0</v>
      </c>
      <c r="AI87">
        <f t="shared" si="4"/>
        <v>73</v>
      </c>
      <c r="AJ87">
        <f t="shared" si="4"/>
        <v>2</v>
      </c>
      <c r="AK87">
        <f t="shared" si="4"/>
        <v>7</v>
      </c>
      <c r="AL87">
        <f t="shared" si="4"/>
        <v>30</v>
      </c>
      <c r="AM87">
        <f t="shared" si="4"/>
        <v>5</v>
      </c>
      <c r="AN87">
        <f t="shared" si="4"/>
        <v>8</v>
      </c>
      <c r="AO87">
        <f t="shared" si="4"/>
        <v>0</v>
      </c>
      <c r="AP87">
        <f t="shared" si="4"/>
        <v>15</v>
      </c>
      <c r="AQ87">
        <f t="shared" si="4"/>
        <v>12</v>
      </c>
      <c r="AR87">
        <f t="shared" si="4"/>
        <v>17</v>
      </c>
      <c r="AS87">
        <f t="shared" si="4"/>
        <v>18</v>
      </c>
      <c r="AT87">
        <f t="shared" si="4"/>
        <v>10</v>
      </c>
      <c r="AU87">
        <f t="shared" si="4"/>
        <v>12</v>
      </c>
      <c r="AV87">
        <f t="shared" si="4"/>
        <v>11</v>
      </c>
      <c r="AW87">
        <f t="shared" si="4"/>
        <v>11</v>
      </c>
      <c r="AX87">
        <f t="shared" si="4"/>
        <v>11</v>
      </c>
      <c r="AY87">
        <f t="shared" si="4"/>
        <v>15</v>
      </c>
      <c r="AZ87">
        <f t="shared" si="4"/>
        <v>20</v>
      </c>
      <c r="BA87">
        <f t="shared" si="4"/>
        <v>10</v>
      </c>
      <c r="BB87">
        <f t="shared" si="4"/>
        <v>51</v>
      </c>
      <c r="BC87">
        <f t="shared" si="4"/>
        <v>19</v>
      </c>
      <c r="BD87">
        <f t="shared" si="4"/>
        <v>58</v>
      </c>
      <c r="BE87">
        <f t="shared" si="4"/>
        <v>37</v>
      </c>
      <c r="BF87">
        <f t="shared" si="4"/>
        <v>26</v>
      </c>
      <c r="BG87">
        <f t="shared" si="4"/>
        <v>15</v>
      </c>
      <c r="BH87">
        <f t="shared" si="4"/>
        <v>32</v>
      </c>
      <c r="BI87">
        <f t="shared" si="4"/>
        <v>21</v>
      </c>
      <c r="BJ87">
        <f t="shared" si="4"/>
        <v>5</v>
      </c>
      <c r="BK87">
        <f t="shared" si="4"/>
        <v>38</v>
      </c>
      <c r="BL87">
        <f t="shared" si="4"/>
        <v>100</v>
      </c>
      <c r="BM87">
        <f t="shared" si="4"/>
        <v>39</v>
      </c>
      <c r="BN87">
        <f t="shared" si="4"/>
        <v>15</v>
      </c>
      <c r="BO87">
        <f t="shared" si="4"/>
        <v>14</v>
      </c>
      <c r="BP87">
        <f t="shared" si="4"/>
        <v>0</v>
      </c>
      <c r="BQ87">
        <f t="shared" si="4"/>
        <v>10</v>
      </c>
      <c r="BR87">
        <f t="shared" si="4"/>
        <v>0</v>
      </c>
      <c r="BS87">
        <f t="shared" ref="BS87:BW87" si="5">SUM(BS8:BS83)</f>
        <v>25</v>
      </c>
      <c r="BT87">
        <f t="shared" si="5"/>
        <v>95</v>
      </c>
      <c r="BU87">
        <f t="shared" si="5"/>
        <v>5</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141</v>
      </c>
      <c r="E90">
        <v>1.60511432682928</v>
      </c>
      <c r="F90">
        <v>18.898926751377001</v>
      </c>
      <c r="G90">
        <v>3</v>
      </c>
      <c r="H90">
        <v>13</v>
      </c>
      <c r="I90">
        <v>20</v>
      </c>
      <c r="J90">
        <v>28</v>
      </c>
      <c r="K90">
        <v>27</v>
      </c>
      <c r="L90">
        <v>17</v>
      </c>
      <c r="M90">
        <v>11</v>
      </c>
      <c r="N90">
        <v>22</v>
      </c>
      <c r="O90">
        <v>0</v>
      </c>
      <c r="P90">
        <v>83</v>
      </c>
      <c r="Q90">
        <v>58</v>
      </c>
      <c r="R90">
        <v>0</v>
      </c>
      <c r="S90">
        <v>51</v>
      </c>
      <c r="T90">
        <v>88</v>
      </c>
      <c r="U90">
        <v>4</v>
      </c>
      <c r="V90">
        <v>84</v>
      </c>
      <c r="W90">
        <v>4</v>
      </c>
      <c r="X90">
        <v>15</v>
      </c>
      <c r="Y90">
        <v>46</v>
      </c>
      <c r="Z90">
        <v>19</v>
      </c>
      <c r="AA90">
        <v>2</v>
      </c>
      <c r="AB90">
        <v>90</v>
      </c>
      <c r="AC90">
        <v>10</v>
      </c>
      <c r="AD90">
        <v>7</v>
      </c>
      <c r="AE90">
        <v>9</v>
      </c>
      <c r="AF90">
        <v>4</v>
      </c>
      <c r="AG90">
        <v>21</v>
      </c>
      <c r="AH90">
        <v>0</v>
      </c>
      <c r="AI90">
        <v>84</v>
      </c>
      <c r="AJ90">
        <v>3</v>
      </c>
      <c r="AK90">
        <v>7</v>
      </c>
      <c r="AL90">
        <v>32</v>
      </c>
      <c r="AM90">
        <v>5</v>
      </c>
      <c r="AN90">
        <v>10</v>
      </c>
      <c r="AO90">
        <v>0</v>
      </c>
      <c r="AP90">
        <v>10</v>
      </c>
      <c r="AQ90">
        <v>8</v>
      </c>
      <c r="AR90">
        <v>14</v>
      </c>
      <c r="AS90">
        <v>10</v>
      </c>
      <c r="AT90">
        <v>6</v>
      </c>
      <c r="AU90">
        <v>7</v>
      </c>
      <c r="AV90">
        <v>8</v>
      </c>
      <c r="AW90">
        <v>9</v>
      </c>
      <c r="AX90">
        <v>7</v>
      </c>
      <c r="AY90">
        <v>10</v>
      </c>
      <c r="AZ90">
        <v>12</v>
      </c>
      <c r="BA90">
        <v>7</v>
      </c>
      <c r="BB90">
        <v>33</v>
      </c>
      <c r="BC90">
        <v>12</v>
      </c>
      <c r="BD90">
        <v>37</v>
      </c>
      <c r="BE90">
        <v>26</v>
      </c>
      <c r="BF90">
        <v>18</v>
      </c>
      <c r="BG90">
        <v>10</v>
      </c>
      <c r="BH90">
        <v>21</v>
      </c>
      <c r="BI90">
        <v>14</v>
      </c>
      <c r="BJ90">
        <v>3</v>
      </c>
      <c r="BK90">
        <v>40</v>
      </c>
      <c r="BL90">
        <v>115</v>
      </c>
      <c r="BM90">
        <v>42</v>
      </c>
      <c r="BN90">
        <v>17</v>
      </c>
      <c r="BO90">
        <v>14</v>
      </c>
      <c r="BP90">
        <v>0</v>
      </c>
      <c r="BQ90">
        <v>11</v>
      </c>
      <c r="BR90">
        <v>0</v>
      </c>
      <c r="BS90">
        <v>26</v>
      </c>
      <c r="BT90">
        <v>110</v>
      </c>
      <c r="BU90">
        <v>5</v>
      </c>
      <c r="BV90">
        <v>0</v>
      </c>
    </row>
    <row r="91" spans="1:75" x14ac:dyDescent="0.2">
      <c r="B91" t="s">
        <v>513</v>
      </c>
    </row>
    <row r="92" spans="1:75" x14ac:dyDescent="0.2">
      <c r="D92">
        <f>D87-D85-D86</f>
        <v>141</v>
      </c>
    </row>
    <row r="100" spans="1:6" s="147" customFormat="1" x14ac:dyDescent="0.2"/>
    <row r="101" spans="1:6" x14ac:dyDescent="0.2">
      <c r="A101" s="52">
        <v>271004</v>
      </c>
      <c r="B101" s="52" t="s">
        <v>172</v>
      </c>
      <c r="C101" s="52" t="s">
        <v>468</v>
      </c>
      <c r="D101" s="52">
        <v>33</v>
      </c>
      <c r="E101" s="52">
        <v>1.2078192019096701</v>
      </c>
      <c r="F101" s="52">
        <v>14.2210970547429</v>
      </c>
    </row>
    <row r="102" spans="1:6" x14ac:dyDescent="0.2">
      <c r="A102" s="52">
        <v>271021</v>
      </c>
      <c r="B102" s="52" t="s">
        <v>468</v>
      </c>
      <c r="C102" s="52" t="s">
        <v>612</v>
      </c>
      <c r="D102" s="52">
        <v>1</v>
      </c>
      <c r="E102" s="52">
        <v>0.95022710427792201</v>
      </c>
      <c r="F102" s="52">
        <v>11.1881578406917</v>
      </c>
    </row>
    <row r="103" spans="1:6" x14ac:dyDescent="0.2">
      <c r="A103" s="52">
        <v>271039</v>
      </c>
      <c r="B103" s="52" t="s">
        <v>468</v>
      </c>
      <c r="C103" s="52" t="s">
        <v>613</v>
      </c>
      <c r="D103" s="52">
        <v>1</v>
      </c>
      <c r="E103" s="52">
        <v>1.2750873434830301</v>
      </c>
      <c r="F103" s="52">
        <v>15.0131251732679</v>
      </c>
    </row>
    <row r="104" spans="1:6" x14ac:dyDescent="0.2">
      <c r="A104" s="52">
        <v>271063</v>
      </c>
      <c r="B104" s="52" t="s">
        <v>468</v>
      </c>
      <c r="C104" s="52" t="s">
        <v>615</v>
      </c>
      <c r="D104" s="52">
        <v>2</v>
      </c>
      <c r="E104" s="52">
        <v>1.92646676363216</v>
      </c>
      <c r="F104" s="52">
        <v>22.68259253954</v>
      </c>
    </row>
    <row r="105" spans="1:6" x14ac:dyDescent="0.2">
      <c r="A105" s="52">
        <v>271071</v>
      </c>
      <c r="B105" s="52" t="s">
        <v>468</v>
      </c>
      <c r="C105" s="52" t="s">
        <v>616</v>
      </c>
      <c r="D105" s="52">
        <v>1</v>
      </c>
      <c r="E105" s="52">
        <v>1.2574503935819701</v>
      </c>
      <c r="F105" s="52">
        <v>14.8054643115297</v>
      </c>
    </row>
    <row r="106" spans="1:6" x14ac:dyDescent="0.2">
      <c r="A106" s="52">
        <v>271080</v>
      </c>
      <c r="B106" s="52" t="s">
        <v>468</v>
      </c>
      <c r="C106" s="52" t="s">
        <v>617</v>
      </c>
      <c r="D106" s="52">
        <v>2</v>
      </c>
      <c r="E106" s="52">
        <v>3.1604064282666799</v>
      </c>
      <c r="F106" s="52">
        <v>37.211236977978601</v>
      </c>
    </row>
    <row r="107" spans="1:6" x14ac:dyDescent="0.2">
      <c r="A107" s="52">
        <v>271098</v>
      </c>
      <c r="B107" s="52" t="s">
        <v>468</v>
      </c>
      <c r="C107" s="52" t="s">
        <v>644</v>
      </c>
      <c r="D107" s="52">
        <v>1</v>
      </c>
      <c r="E107" s="52">
        <v>1.2443382609128499</v>
      </c>
      <c r="F107" s="52">
        <v>14.651079523651299</v>
      </c>
    </row>
    <row r="108" spans="1:6" x14ac:dyDescent="0.2">
      <c r="A108" s="52">
        <v>271110</v>
      </c>
      <c r="B108" s="52" t="s">
        <v>468</v>
      </c>
      <c r="C108" s="52" t="s">
        <v>618</v>
      </c>
      <c r="D108" s="52">
        <v>1</v>
      </c>
      <c r="E108" s="52">
        <v>1.4032133585911699</v>
      </c>
      <c r="F108" s="52">
        <v>16.5217056737348</v>
      </c>
    </row>
    <row r="109" spans="1:6" x14ac:dyDescent="0.2">
      <c r="A109" s="52">
        <v>271136</v>
      </c>
      <c r="B109" s="52" t="s">
        <v>468</v>
      </c>
      <c r="C109" s="52" t="s">
        <v>619</v>
      </c>
      <c r="D109" s="52">
        <v>2</v>
      </c>
      <c r="E109" s="52">
        <v>2.0549915745345402</v>
      </c>
      <c r="F109" s="52">
        <v>24.1958685388745</v>
      </c>
    </row>
    <row r="110" spans="1:6" x14ac:dyDescent="0.2">
      <c r="A110" s="52">
        <v>271144</v>
      </c>
      <c r="B110" s="52" t="s">
        <v>468</v>
      </c>
      <c r="C110" s="52" t="s">
        <v>620</v>
      </c>
      <c r="D110" s="52">
        <v>1</v>
      </c>
      <c r="E110" s="52">
        <v>0.58473377071419397</v>
      </c>
      <c r="F110" s="52">
        <v>6.8847685906671199</v>
      </c>
    </row>
    <row r="111" spans="1:6" x14ac:dyDescent="0.2">
      <c r="A111" s="52">
        <v>271187</v>
      </c>
      <c r="B111" s="52" t="s">
        <v>468</v>
      </c>
      <c r="C111" s="52" t="s">
        <v>624</v>
      </c>
      <c r="D111" s="52">
        <v>2</v>
      </c>
      <c r="E111" s="52">
        <v>1.17416370190332</v>
      </c>
      <c r="F111" s="52">
        <v>13.8248306837004</v>
      </c>
    </row>
    <row r="112" spans="1:6" x14ac:dyDescent="0.2">
      <c r="A112" s="52">
        <v>271195</v>
      </c>
      <c r="B112" s="52" t="s">
        <v>468</v>
      </c>
      <c r="C112" s="52" t="s">
        <v>640</v>
      </c>
      <c r="D112" s="52">
        <v>2</v>
      </c>
      <c r="E112" s="52">
        <v>1.79830240253201</v>
      </c>
      <c r="F112" s="52">
        <v>21.173560545941399</v>
      </c>
    </row>
    <row r="113" spans="1:6" x14ac:dyDescent="0.2">
      <c r="A113" s="52">
        <v>271209</v>
      </c>
      <c r="B113" s="52" t="s">
        <v>468</v>
      </c>
      <c r="C113" s="52" t="s">
        <v>625</v>
      </c>
      <c r="D113" s="52">
        <v>1</v>
      </c>
      <c r="E113" s="52">
        <v>0.65721590199596502</v>
      </c>
      <c r="F113" s="52">
        <v>7.7381872331782899</v>
      </c>
    </row>
    <row r="114" spans="1:6" x14ac:dyDescent="0.2">
      <c r="A114" s="52">
        <v>271217</v>
      </c>
      <c r="B114" s="52" t="s">
        <v>468</v>
      </c>
      <c r="C114" s="52" t="s">
        <v>626</v>
      </c>
      <c r="D114" s="52">
        <v>2</v>
      </c>
      <c r="E114" s="52">
        <v>1.5242856816224499</v>
      </c>
      <c r="F114" s="52">
        <v>17.9472346384579</v>
      </c>
    </row>
    <row r="115" spans="1:6" x14ac:dyDescent="0.2">
      <c r="A115" s="52">
        <v>271225</v>
      </c>
      <c r="B115" s="52" t="s">
        <v>468</v>
      </c>
      <c r="C115" s="52" t="s">
        <v>627</v>
      </c>
      <c r="D115" s="52">
        <v>3</v>
      </c>
      <c r="E115" s="52">
        <v>2.8640438389643599</v>
      </c>
      <c r="F115" s="52">
        <v>33.721806491031998</v>
      </c>
    </row>
    <row r="116" spans="1:6" x14ac:dyDescent="0.2">
      <c r="A116" s="52">
        <v>271241</v>
      </c>
      <c r="B116" s="52" t="s">
        <v>468</v>
      </c>
      <c r="C116" s="52" t="s">
        <v>645</v>
      </c>
      <c r="D116" s="52">
        <v>2</v>
      </c>
      <c r="E116" s="52">
        <v>1.7730339270041899</v>
      </c>
      <c r="F116" s="52">
        <v>20.876044624404201</v>
      </c>
    </row>
    <row r="117" spans="1:6" x14ac:dyDescent="0.2">
      <c r="A117" s="52">
        <v>271250</v>
      </c>
      <c r="B117" s="52" t="s">
        <v>468</v>
      </c>
      <c r="C117" s="52" t="s">
        <v>629</v>
      </c>
      <c r="D117" s="52">
        <v>1</v>
      </c>
      <c r="E117" s="52">
        <v>0.84042794591005698</v>
      </c>
      <c r="F117" s="52">
        <v>9.8953612986184201</v>
      </c>
    </row>
    <row r="118" spans="1:6" x14ac:dyDescent="0.2">
      <c r="A118" s="52">
        <v>271268</v>
      </c>
      <c r="B118" s="52" t="s">
        <v>468</v>
      </c>
      <c r="C118" s="52" t="s">
        <v>630</v>
      </c>
      <c r="D118" s="52">
        <v>5</v>
      </c>
      <c r="E118" s="52">
        <v>2.6023775321133402</v>
      </c>
      <c r="F118" s="52">
        <v>30.640896749076401</v>
      </c>
    </row>
    <row r="119" spans="1:6" x14ac:dyDescent="0.2">
      <c r="A119" s="52">
        <v>271276</v>
      </c>
      <c r="B119" s="52" t="s">
        <v>468</v>
      </c>
      <c r="C119" s="52" t="s">
        <v>641</v>
      </c>
      <c r="D119" s="52">
        <v>3</v>
      </c>
      <c r="E119" s="52">
        <v>2.23573600429261</v>
      </c>
      <c r="F119" s="52">
        <v>26.3239884376388</v>
      </c>
    </row>
    <row r="120" spans="1:6" x14ac:dyDescent="0.2">
      <c r="A120" s="52">
        <v>271403</v>
      </c>
      <c r="B120" s="52" t="s">
        <v>173</v>
      </c>
      <c r="C120" s="52" t="s">
        <v>468</v>
      </c>
      <c r="D120" s="52">
        <v>12</v>
      </c>
      <c r="E120" s="52">
        <v>1.45250666337432</v>
      </c>
      <c r="F120" s="52">
        <v>17.102094584891201</v>
      </c>
    </row>
    <row r="121" spans="1:6" x14ac:dyDescent="0.2">
      <c r="A121" s="52">
        <v>271411</v>
      </c>
      <c r="B121" s="52" t="s">
        <v>468</v>
      </c>
      <c r="C121" s="52" t="s">
        <v>632</v>
      </c>
      <c r="D121" s="52">
        <v>1</v>
      </c>
      <c r="E121" s="52">
        <v>0.68327479945884595</v>
      </c>
      <c r="F121" s="52">
        <v>8.0450097355638395</v>
      </c>
    </row>
    <row r="122" spans="1:6" x14ac:dyDescent="0.2">
      <c r="A122" s="52">
        <v>271420</v>
      </c>
      <c r="B122" s="52" t="s">
        <v>468</v>
      </c>
      <c r="C122" s="52" t="s">
        <v>642</v>
      </c>
      <c r="D122" s="52">
        <v>2</v>
      </c>
      <c r="E122" s="52">
        <v>1.64869588155769</v>
      </c>
      <c r="F122" s="52">
        <v>19.412064411888899</v>
      </c>
    </row>
    <row r="123" spans="1:6" x14ac:dyDescent="0.2">
      <c r="A123" s="52">
        <v>271438</v>
      </c>
      <c r="B123" s="52" t="s">
        <v>468</v>
      </c>
      <c r="C123" s="52" t="s">
        <v>633</v>
      </c>
      <c r="D123" s="52">
        <v>2</v>
      </c>
      <c r="E123" s="52">
        <v>2.3201856148491902</v>
      </c>
      <c r="F123" s="52">
        <v>27.318314497417902</v>
      </c>
    </row>
    <row r="124" spans="1:6" x14ac:dyDescent="0.2">
      <c r="A124" s="52">
        <v>271446</v>
      </c>
      <c r="B124" s="52" t="s">
        <v>468</v>
      </c>
      <c r="C124" s="52" t="s">
        <v>634</v>
      </c>
      <c r="D124" s="52">
        <v>3</v>
      </c>
      <c r="E124" s="52">
        <v>2.1920851113579198</v>
      </c>
      <c r="F124" s="52">
        <v>25.8100343756659</v>
      </c>
    </row>
    <row r="125" spans="1:6" x14ac:dyDescent="0.2">
      <c r="A125" s="52">
        <v>271454</v>
      </c>
      <c r="B125" s="52" t="s">
        <v>468</v>
      </c>
      <c r="C125" s="52" t="s">
        <v>635</v>
      </c>
      <c r="D125" s="52">
        <v>3</v>
      </c>
      <c r="E125" s="52">
        <v>2.1632223359916898</v>
      </c>
      <c r="F125" s="52">
        <v>25.470198472160298</v>
      </c>
    </row>
    <row r="126" spans="1:6" x14ac:dyDescent="0.2">
      <c r="A126" s="52">
        <v>271462</v>
      </c>
      <c r="B126" s="52" t="s">
        <v>468</v>
      </c>
      <c r="C126" s="52" t="s">
        <v>636</v>
      </c>
      <c r="D126" s="52">
        <v>1</v>
      </c>
      <c r="E126" s="52">
        <v>0.62989348501168496</v>
      </c>
      <c r="F126" s="52">
        <v>7.4164878073956402</v>
      </c>
    </row>
    <row r="127" spans="1:6" x14ac:dyDescent="0.2">
      <c r="A127" s="52">
        <v>272027</v>
      </c>
      <c r="B127" s="52" t="s">
        <v>253</v>
      </c>
      <c r="C127" s="52" t="s">
        <v>468</v>
      </c>
      <c r="D127" s="52">
        <v>3</v>
      </c>
      <c r="E127" s="52">
        <v>1.5718904078007701</v>
      </c>
      <c r="F127" s="52">
        <v>18.5077418982994</v>
      </c>
    </row>
    <row r="128" spans="1:6" x14ac:dyDescent="0.2">
      <c r="A128" s="52">
        <v>272035</v>
      </c>
      <c r="B128" s="52" t="s">
        <v>174</v>
      </c>
      <c r="C128" s="52" t="s">
        <v>468</v>
      </c>
      <c r="D128" s="52">
        <v>2</v>
      </c>
      <c r="E128" s="52">
        <v>0.48923439709199101</v>
      </c>
      <c r="F128" s="52">
        <v>5.7603404818895703</v>
      </c>
    </row>
    <row r="129" spans="1:6" x14ac:dyDescent="0.2">
      <c r="A129" s="52">
        <v>272051</v>
      </c>
      <c r="B129" s="52" t="s">
        <v>176</v>
      </c>
      <c r="C129" s="52" t="s">
        <v>468</v>
      </c>
      <c r="D129" s="52">
        <v>5</v>
      </c>
      <c r="E129" s="52">
        <v>1.3197173693281801</v>
      </c>
      <c r="F129" s="52">
        <v>15.538607735638299</v>
      </c>
    </row>
    <row r="130" spans="1:6" x14ac:dyDescent="0.2">
      <c r="A130" s="52">
        <v>272078</v>
      </c>
      <c r="B130" s="52" t="s">
        <v>177</v>
      </c>
      <c r="C130" s="52" t="s">
        <v>468</v>
      </c>
      <c r="D130" s="52">
        <v>1</v>
      </c>
      <c r="E130" s="52">
        <v>0.28576245709991099</v>
      </c>
      <c r="F130" s="52">
        <v>3.36462247875702</v>
      </c>
    </row>
    <row r="131" spans="1:6" x14ac:dyDescent="0.2">
      <c r="A131" s="52">
        <v>272086</v>
      </c>
      <c r="B131" s="52" t="s">
        <v>178</v>
      </c>
      <c r="C131" s="52" t="s">
        <v>468</v>
      </c>
      <c r="D131" s="52">
        <v>3</v>
      </c>
      <c r="E131" s="52">
        <v>3.5716411691172101</v>
      </c>
      <c r="F131" s="52">
        <v>42.053194410573603</v>
      </c>
    </row>
    <row r="132" spans="1:6" x14ac:dyDescent="0.2">
      <c r="A132" s="52">
        <v>272094</v>
      </c>
      <c r="B132" s="52" t="s">
        <v>179</v>
      </c>
      <c r="C132" s="52" t="s">
        <v>468</v>
      </c>
      <c r="D132" s="52">
        <v>2</v>
      </c>
      <c r="E132" s="52">
        <v>1.4019838070870301</v>
      </c>
      <c r="F132" s="52">
        <v>16.507228696347301</v>
      </c>
    </row>
    <row r="133" spans="1:6" x14ac:dyDescent="0.2">
      <c r="A133" s="52">
        <v>272108</v>
      </c>
      <c r="B133" s="52" t="s">
        <v>180</v>
      </c>
      <c r="C133" s="52" t="s">
        <v>468</v>
      </c>
      <c r="D133" s="52">
        <v>7</v>
      </c>
      <c r="E133" s="52">
        <v>1.76020478725411</v>
      </c>
      <c r="F133" s="52">
        <v>20.724991849927399</v>
      </c>
    </row>
    <row r="134" spans="1:6" x14ac:dyDescent="0.2">
      <c r="A134" s="52">
        <v>272116</v>
      </c>
      <c r="B134" s="52" t="s">
        <v>181</v>
      </c>
      <c r="C134" s="52" t="s">
        <v>468</v>
      </c>
      <c r="D134" s="52">
        <v>2</v>
      </c>
      <c r="E134" s="52">
        <v>0.70545741859021405</v>
      </c>
      <c r="F134" s="52">
        <v>8.3061921866267099</v>
      </c>
    </row>
    <row r="135" spans="1:6" x14ac:dyDescent="0.2">
      <c r="A135" s="52">
        <v>272124</v>
      </c>
      <c r="B135" s="52" t="s">
        <v>182</v>
      </c>
      <c r="C135" s="52" t="s">
        <v>468</v>
      </c>
      <c r="D135" s="52">
        <v>3</v>
      </c>
      <c r="E135" s="52">
        <v>1.1376866280105999</v>
      </c>
      <c r="F135" s="52">
        <v>13.3953425556087</v>
      </c>
    </row>
    <row r="136" spans="1:6" x14ac:dyDescent="0.2">
      <c r="A136" s="52">
        <v>272132</v>
      </c>
      <c r="B136" s="52" t="s">
        <v>183</v>
      </c>
      <c r="C136" s="52" t="s">
        <v>468</v>
      </c>
      <c r="D136" s="52">
        <v>2</v>
      </c>
      <c r="E136" s="52">
        <v>2.0234722784297898</v>
      </c>
      <c r="F136" s="52">
        <v>23.8247542460281</v>
      </c>
    </row>
    <row r="137" spans="1:6" x14ac:dyDescent="0.2">
      <c r="A137" s="52">
        <v>272159</v>
      </c>
      <c r="B137" s="52" t="s">
        <v>184</v>
      </c>
      <c r="C137" s="52" t="s">
        <v>468</v>
      </c>
      <c r="D137" s="52">
        <v>5</v>
      </c>
      <c r="E137" s="52">
        <v>2.1817198060887399</v>
      </c>
      <c r="F137" s="52">
        <v>25.687991265238399</v>
      </c>
    </row>
    <row r="138" spans="1:6" x14ac:dyDescent="0.2">
      <c r="A138" s="52">
        <v>272175</v>
      </c>
      <c r="B138" s="52" t="s">
        <v>186</v>
      </c>
      <c r="C138" s="52" t="s">
        <v>468</v>
      </c>
      <c r="D138" s="52">
        <v>3</v>
      </c>
      <c r="E138" s="52">
        <v>2.5466676853337402</v>
      </c>
      <c r="F138" s="52">
        <v>29.9849582305424</v>
      </c>
    </row>
    <row r="139" spans="1:6" x14ac:dyDescent="0.2">
      <c r="A139" s="52">
        <v>272191</v>
      </c>
      <c r="B139" s="52" t="s">
        <v>278</v>
      </c>
      <c r="C139" s="52" t="s">
        <v>468</v>
      </c>
      <c r="D139" s="52">
        <v>3</v>
      </c>
      <c r="E139" s="52">
        <v>1.62500338542372</v>
      </c>
      <c r="F139" s="52">
        <v>19.1331043767631</v>
      </c>
    </row>
    <row r="140" spans="1:6" x14ac:dyDescent="0.2">
      <c r="A140" s="52">
        <v>272205</v>
      </c>
      <c r="B140" s="52" t="s">
        <v>188</v>
      </c>
      <c r="C140" s="52" t="s">
        <v>468</v>
      </c>
      <c r="D140" s="52">
        <v>1</v>
      </c>
      <c r="E140" s="52">
        <v>0.71877291088653394</v>
      </c>
      <c r="F140" s="52">
        <v>8.4629713701156497</v>
      </c>
    </row>
    <row r="141" spans="1:6" x14ac:dyDescent="0.2">
      <c r="A141" s="52">
        <v>272213</v>
      </c>
      <c r="B141" s="52" t="s">
        <v>281</v>
      </c>
      <c r="C141" s="52" t="s">
        <v>468</v>
      </c>
      <c r="D141" s="52">
        <v>1</v>
      </c>
      <c r="E141" s="52">
        <v>1.4758187104296101</v>
      </c>
      <c r="F141" s="52">
        <v>17.376575138929301</v>
      </c>
    </row>
    <row r="142" spans="1:6" x14ac:dyDescent="0.2">
      <c r="A142" s="52">
        <v>272221</v>
      </c>
      <c r="B142" s="52" t="s">
        <v>189</v>
      </c>
      <c r="C142" s="52" t="s">
        <v>468</v>
      </c>
      <c r="D142" s="52">
        <v>2</v>
      </c>
      <c r="E142" s="52">
        <v>1.82540044722311</v>
      </c>
      <c r="F142" s="52">
        <v>21.4926181689173</v>
      </c>
    </row>
    <row r="143" spans="1:6" x14ac:dyDescent="0.2">
      <c r="A143" s="52">
        <v>272230</v>
      </c>
      <c r="B143" s="52" t="s">
        <v>171</v>
      </c>
      <c r="C143" s="52" t="s">
        <v>468</v>
      </c>
      <c r="D143" s="52">
        <v>1</v>
      </c>
      <c r="E143" s="52">
        <v>0.839200745210262</v>
      </c>
      <c r="F143" s="52">
        <v>9.8809120000563109</v>
      </c>
    </row>
    <row r="144" spans="1:6" x14ac:dyDescent="0.2">
      <c r="A144" s="52">
        <v>272248</v>
      </c>
      <c r="B144" s="52" t="s">
        <v>190</v>
      </c>
      <c r="C144" s="52" t="s">
        <v>468</v>
      </c>
      <c r="D144" s="52">
        <v>2</v>
      </c>
      <c r="E144" s="52">
        <v>2.30709778633967</v>
      </c>
      <c r="F144" s="52">
        <v>27.164215871418701</v>
      </c>
    </row>
    <row r="145" spans="1:6" x14ac:dyDescent="0.2">
      <c r="A145" s="52">
        <v>272256</v>
      </c>
      <c r="B145" s="52" t="s">
        <v>191</v>
      </c>
      <c r="C145" s="52" t="s">
        <v>468</v>
      </c>
      <c r="D145" s="52">
        <v>1</v>
      </c>
      <c r="E145" s="52">
        <v>1.7474574494111099</v>
      </c>
      <c r="F145" s="52">
        <v>20.574902226937201</v>
      </c>
    </row>
    <row r="146" spans="1:6" x14ac:dyDescent="0.2">
      <c r="A146" s="52">
        <v>272272</v>
      </c>
      <c r="B146" s="52" t="s">
        <v>193</v>
      </c>
      <c r="C146" s="52" t="s">
        <v>468</v>
      </c>
      <c r="D146" s="52">
        <v>9</v>
      </c>
      <c r="E146" s="52">
        <v>1.8667048304098699</v>
      </c>
      <c r="F146" s="52">
        <v>21.978943970954901</v>
      </c>
    </row>
    <row r="147" spans="1:6" x14ac:dyDescent="0.2">
      <c r="A147" s="52">
        <v>272299</v>
      </c>
      <c r="B147" s="52" t="s">
        <v>195</v>
      </c>
      <c r="C147" s="52" t="s">
        <v>468</v>
      </c>
      <c r="D147" s="52">
        <v>1</v>
      </c>
      <c r="E147" s="52">
        <v>1.8176860856130099</v>
      </c>
      <c r="F147" s="52">
        <v>21.401787782217699</v>
      </c>
    </row>
    <row r="148" spans="1:6" x14ac:dyDescent="0.2">
      <c r="A148" s="52">
        <v>272302</v>
      </c>
      <c r="B148" s="52" t="s">
        <v>196</v>
      </c>
      <c r="C148" s="52" t="s">
        <v>468</v>
      </c>
      <c r="D148" s="52">
        <v>1</v>
      </c>
      <c r="E148" s="52">
        <v>1.2914724076920101</v>
      </c>
      <c r="F148" s="52">
        <v>15.206046090567201</v>
      </c>
    </row>
    <row r="149" spans="1:6" x14ac:dyDescent="0.2">
      <c r="A149" s="52">
        <v>272329</v>
      </c>
      <c r="B149" s="52" t="s">
        <v>198</v>
      </c>
      <c r="C149" s="52" t="s">
        <v>468</v>
      </c>
      <c r="D149" s="52">
        <v>2</v>
      </c>
      <c r="E149" s="52">
        <v>3.8241648979903999</v>
      </c>
      <c r="F149" s="52">
        <v>45.026457669887002</v>
      </c>
    </row>
    <row r="150" spans="1:6" x14ac:dyDescent="0.2">
      <c r="A150" s="52"/>
      <c r="B150" s="52"/>
      <c r="C150" s="52"/>
      <c r="D150" s="52"/>
      <c r="E150" s="52"/>
      <c r="F150" s="52"/>
    </row>
    <row r="178" spans="1:6" x14ac:dyDescent="0.2">
      <c r="B178">
        <v>271004</v>
      </c>
      <c r="C178" t="s">
        <v>249</v>
      </c>
      <c r="D178">
        <v>33</v>
      </c>
      <c r="E178">
        <v>1.2078192019096701</v>
      </c>
      <c r="F178">
        <v>14.2210970547429</v>
      </c>
    </row>
    <row r="179" spans="1:6" x14ac:dyDescent="0.2">
      <c r="B179">
        <v>271403</v>
      </c>
      <c r="C179" t="s">
        <v>251</v>
      </c>
      <c r="D179">
        <v>12</v>
      </c>
      <c r="E179">
        <v>1.45250666337432</v>
      </c>
      <c r="F179">
        <v>17.102094584891201</v>
      </c>
    </row>
    <row r="180" spans="1:6" x14ac:dyDescent="0.2">
      <c r="B180" s="52"/>
      <c r="C180" t="s">
        <v>399</v>
      </c>
      <c r="D180">
        <v>152</v>
      </c>
    </row>
    <row r="181" spans="1:6" x14ac:dyDescent="0.2">
      <c r="A181">
        <v>1</v>
      </c>
      <c r="B181" s="52">
        <v>2</v>
      </c>
      <c r="C181">
        <v>3</v>
      </c>
      <c r="D181">
        <v>4</v>
      </c>
      <c r="E181">
        <v>5</v>
      </c>
      <c r="F181">
        <v>6</v>
      </c>
    </row>
    <row r="183" spans="1:6" x14ac:dyDescent="0.2">
      <c r="A183">
        <v>270000</v>
      </c>
      <c r="B183" t="s">
        <v>313</v>
      </c>
      <c r="C183" t="s">
        <v>409</v>
      </c>
      <c r="D183">
        <v>107</v>
      </c>
      <c r="E183">
        <v>1.21580505668095</v>
      </c>
      <c r="F183">
        <v>14.3151240544692</v>
      </c>
    </row>
  </sheetData>
  <phoneticPr fontId="17"/>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""&amp;市町村別自殺者集計表!Q7&amp;市町村別自殺者集計表!R7&amp;"年10月暫定値"</f>
        <v>令和5年10月暫定値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令和5年10月暫定値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令和5年10月暫定値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43</v>
      </c>
      <c r="E8" s="52">
        <v>3.2395593897875501</v>
      </c>
      <c r="F8" s="52">
        <v>38.1431992668535</v>
      </c>
      <c r="G8" s="52">
        <v>0</v>
      </c>
      <c r="H8" s="52">
        <v>2</v>
      </c>
      <c r="I8" s="52">
        <v>7</v>
      </c>
      <c r="J8" s="52">
        <v>7</v>
      </c>
      <c r="K8" s="52">
        <v>11</v>
      </c>
      <c r="L8" s="52">
        <v>6</v>
      </c>
      <c r="M8" s="52">
        <v>3</v>
      </c>
      <c r="N8" s="52">
        <v>7</v>
      </c>
      <c r="O8" s="52">
        <v>0</v>
      </c>
      <c r="P8" s="52">
        <v>21</v>
      </c>
      <c r="Q8" s="52">
        <v>22</v>
      </c>
      <c r="R8" s="52">
        <v>0</v>
      </c>
      <c r="S8" s="52">
        <v>19</v>
      </c>
      <c r="T8" s="52">
        <v>24</v>
      </c>
      <c r="U8" s="52">
        <v>1</v>
      </c>
      <c r="V8" s="52">
        <v>23</v>
      </c>
      <c r="W8" s="52">
        <v>0</v>
      </c>
      <c r="X8" s="52">
        <v>3</v>
      </c>
      <c r="Y8" s="52">
        <v>15</v>
      </c>
      <c r="Z8" s="52">
        <v>5</v>
      </c>
      <c r="AA8" s="52">
        <v>0</v>
      </c>
      <c r="AB8" s="52">
        <v>25</v>
      </c>
      <c r="AC8" s="52">
        <v>3</v>
      </c>
      <c r="AD8" s="52">
        <v>3</v>
      </c>
      <c r="AE8" s="52">
        <v>1</v>
      </c>
      <c r="AF8" s="52">
        <v>3</v>
      </c>
      <c r="AG8" s="52">
        <v>8</v>
      </c>
      <c r="AH8" s="52">
        <v>0</v>
      </c>
      <c r="AI8" s="52">
        <v>26</v>
      </c>
      <c r="AJ8" s="52">
        <v>0</v>
      </c>
      <c r="AK8" s="52">
        <v>3</v>
      </c>
      <c r="AL8" s="52">
        <v>13</v>
      </c>
      <c r="AM8" s="52">
        <v>1</v>
      </c>
      <c r="AN8" s="52">
        <v>0</v>
      </c>
      <c r="AO8" s="52">
        <v>0</v>
      </c>
      <c r="AP8" s="52">
        <v>1</v>
      </c>
      <c r="AQ8" s="52">
        <v>3</v>
      </c>
      <c r="AR8" s="52">
        <v>3</v>
      </c>
      <c r="AS8" s="52">
        <v>4</v>
      </c>
      <c r="AT8" s="52">
        <v>4</v>
      </c>
      <c r="AU8" s="52">
        <v>2</v>
      </c>
      <c r="AV8" s="52">
        <v>0</v>
      </c>
      <c r="AW8" s="52">
        <v>1</v>
      </c>
      <c r="AX8" s="52">
        <v>2</v>
      </c>
      <c r="AY8" s="52">
        <v>5</v>
      </c>
      <c r="AZ8" s="52">
        <v>3</v>
      </c>
      <c r="BA8" s="52">
        <v>3</v>
      </c>
      <c r="BB8" s="52">
        <v>12</v>
      </c>
      <c r="BC8" s="52">
        <v>5</v>
      </c>
      <c r="BD8" s="52">
        <v>11</v>
      </c>
      <c r="BE8" s="52">
        <v>6</v>
      </c>
      <c r="BF8" s="52">
        <v>4</v>
      </c>
      <c r="BG8" s="52">
        <v>2</v>
      </c>
      <c r="BH8" s="52">
        <v>8</v>
      </c>
      <c r="BI8" s="52">
        <v>5</v>
      </c>
      <c r="BJ8" s="52">
        <v>2</v>
      </c>
      <c r="BK8" s="52">
        <v>11</v>
      </c>
      <c r="BL8" s="52">
        <v>37</v>
      </c>
      <c r="BM8" s="52">
        <v>13</v>
      </c>
      <c r="BN8" s="52">
        <v>8</v>
      </c>
      <c r="BO8" s="52">
        <v>4</v>
      </c>
      <c r="BP8" s="52">
        <v>0</v>
      </c>
      <c r="BQ8" s="52">
        <v>4</v>
      </c>
      <c r="BR8" s="52">
        <v>0</v>
      </c>
      <c r="BS8" s="52">
        <v>8</v>
      </c>
      <c r="BT8" s="52">
        <v>34</v>
      </c>
      <c r="BU8" s="52">
        <v>1</v>
      </c>
      <c r="BV8" s="52">
        <v>0</v>
      </c>
    </row>
    <row r="9" spans="1:74" s="52" customFormat="1" x14ac:dyDescent="0.2">
      <c r="A9" s="52">
        <v>271021</v>
      </c>
      <c r="B9" s="52" t="s">
        <v>468</v>
      </c>
      <c r="C9" s="52" t="s">
        <v>612</v>
      </c>
      <c r="D9" s="52">
        <v>2</v>
      </c>
      <c r="E9" s="52">
        <v>3.9630642412713502</v>
      </c>
      <c r="F9" s="52">
        <v>46.661885421420699</v>
      </c>
      <c r="G9" s="52">
        <v>0</v>
      </c>
      <c r="H9" s="52">
        <v>0</v>
      </c>
      <c r="I9" s="52">
        <v>0</v>
      </c>
      <c r="J9" s="52">
        <v>0</v>
      </c>
      <c r="K9" s="52">
        <v>2</v>
      </c>
      <c r="L9" s="52">
        <v>0</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1</v>
      </c>
      <c r="AT9" s="52">
        <v>0</v>
      </c>
      <c r="AU9" s="52">
        <v>0</v>
      </c>
      <c r="AV9" s="52">
        <v>0</v>
      </c>
      <c r="AW9" s="52">
        <v>0</v>
      </c>
      <c r="AX9" s="52">
        <v>0</v>
      </c>
      <c r="AY9" s="52">
        <v>0</v>
      </c>
      <c r="AZ9" s="52">
        <v>0</v>
      </c>
      <c r="BA9" s="52">
        <v>0</v>
      </c>
      <c r="BB9" s="52">
        <v>1</v>
      </c>
      <c r="BC9" s="52">
        <v>0</v>
      </c>
      <c r="BD9" s="52">
        <v>1</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468</v>
      </c>
      <c r="C10" s="52" t="s">
        <v>613</v>
      </c>
      <c r="D10" s="52">
        <v>1</v>
      </c>
      <c r="E10" s="52">
        <v>2.6617690116851702</v>
      </c>
      <c r="F10" s="52">
        <v>31.340183524680199</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468</v>
      </c>
      <c r="C11" s="52" t="s">
        <v>614</v>
      </c>
      <c r="D11" s="52">
        <v>2</v>
      </c>
      <c r="E11" s="52">
        <v>6.25488663017983</v>
      </c>
      <c r="F11" s="52">
        <v>73.646245806956003</v>
      </c>
      <c r="G11" s="52">
        <v>0</v>
      </c>
      <c r="H11" s="52">
        <v>0</v>
      </c>
      <c r="I11" s="52">
        <v>1</v>
      </c>
      <c r="J11" s="52">
        <v>1</v>
      </c>
      <c r="K11" s="52">
        <v>0</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1</v>
      </c>
      <c r="AZ11" s="52">
        <v>0</v>
      </c>
      <c r="BA11" s="52">
        <v>0</v>
      </c>
      <c r="BB11" s="52">
        <v>1</v>
      </c>
      <c r="BC11" s="52">
        <v>0</v>
      </c>
      <c r="BD11" s="52">
        <v>0</v>
      </c>
      <c r="BE11" s="52">
        <v>1</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468</v>
      </c>
      <c r="C12" s="52" t="s">
        <v>615</v>
      </c>
      <c r="D12" s="52">
        <v>1</v>
      </c>
      <c r="E12" s="52">
        <v>2.0076289901626199</v>
      </c>
      <c r="F12" s="52">
        <v>23.638212303527599</v>
      </c>
      <c r="G12" s="52">
        <v>0</v>
      </c>
      <c r="H12" s="52">
        <v>0</v>
      </c>
      <c r="I12" s="52">
        <v>1</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1</v>
      </c>
      <c r="AU12" s="52">
        <v>0</v>
      </c>
      <c r="AV12" s="52">
        <v>0</v>
      </c>
      <c r="AW12" s="52">
        <v>0</v>
      </c>
      <c r="AX12" s="52">
        <v>0</v>
      </c>
      <c r="AY12" s="52">
        <v>0</v>
      </c>
      <c r="AZ12" s="52">
        <v>0</v>
      </c>
      <c r="BA12" s="52">
        <v>0</v>
      </c>
      <c r="BB12" s="52">
        <v>0</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271071</v>
      </c>
      <c r="B13" s="52" t="s">
        <v>468</v>
      </c>
      <c r="C13" s="52" t="s">
        <v>616</v>
      </c>
      <c r="D13" s="52">
        <v>1</v>
      </c>
      <c r="E13" s="52">
        <v>2.58571650204272</v>
      </c>
      <c r="F13" s="52">
        <v>30.444726556309401</v>
      </c>
      <c r="G13" s="52">
        <v>0</v>
      </c>
      <c r="H13" s="52">
        <v>0</v>
      </c>
      <c r="I13" s="52">
        <v>1</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271080</v>
      </c>
      <c r="B14" s="52" t="s">
        <v>468</v>
      </c>
      <c r="C14" s="52" t="s">
        <v>617</v>
      </c>
      <c r="D14" s="52">
        <v>1</v>
      </c>
      <c r="E14" s="52">
        <v>3.2479132157588801</v>
      </c>
      <c r="F14" s="52">
        <v>38.241558830709302</v>
      </c>
      <c r="G14" s="52">
        <v>0</v>
      </c>
      <c r="H14" s="52">
        <v>0</v>
      </c>
      <c r="I14" s="52">
        <v>0</v>
      </c>
      <c r="J14" s="52">
        <v>0</v>
      </c>
      <c r="K14" s="52">
        <v>0</v>
      </c>
      <c r="L14" s="52">
        <v>0</v>
      </c>
      <c r="M14" s="52">
        <v>1</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1</v>
      </c>
      <c r="AV14" s="52">
        <v>0</v>
      </c>
      <c r="AW14" s="52">
        <v>0</v>
      </c>
      <c r="AX14" s="52">
        <v>0</v>
      </c>
      <c r="AY14" s="52">
        <v>0</v>
      </c>
      <c r="AZ14" s="52">
        <v>0</v>
      </c>
      <c r="BA14" s="52">
        <v>0</v>
      </c>
      <c r="BB14" s="52">
        <v>0</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271110</v>
      </c>
      <c r="B15" s="52" t="s">
        <v>468</v>
      </c>
      <c r="C15" s="52" t="s">
        <v>618</v>
      </c>
      <c r="D15" s="52">
        <v>1</v>
      </c>
      <c r="E15" s="52">
        <v>2.6497787434749198</v>
      </c>
      <c r="F15" s="52">
        <v>31.1990077860757</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0</v>
      </c>
      <c r="BE15" s="52">
        <v>1</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271144</v>
      </c>
      <c r="B16" s="52" t="s">
        <v>468</v>
      </c>
      <c r="C16" s="52" t="s">
        <v>620</v>
      </c>
      <c r="D16" s="52">
        <v>6</v>
      </c>
      <c r="E16" s="52">
        <v>7.0953017277059702</v>
      </c>
      <c r="F16" s="52">
        <v>83.541455826215497</v>
      </c>
      <c r="G16" s="52">
        <v>0</v>
      </c>
      <c r="H16" s="52">
        <v>1</v>
      </c>
      <c r="I16" s="52">
        <v>1</v>
      </c>
      <c r="J16" s="52">
        <v>1</v>
      </c>
      <c r="K16" s="52">
        <v>0</v>
      </c>
      <c r="L16" s="52">
        <v>2</v>
      </c>
      <c r="M16" s="52">
        <v>0</v>
      </c>
      <c r="N16" s="52">
        <v>1</v>
      </c>
      <c r="O16" s="52">
        <v>0</v>
      </c>
      <c r="P16" s="52">
        <v>3</v>
      </c>
      <c r="Q16" s="52">
        <v>3</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1</v>
      </c>
      <c r="AR16" s="52">
        <v>1</v>
      </c>
      <c r="AS16" s="52">
        <v>0</v>
      </c>
      <c r="AT16" s="52">
        <v>1</v>
      </c>
      <c r="AU16" s="52">
        <v>0</v>
      </c>
      <c r="AV16" s="52">
        <v>0</v>
      </c>
      <c r="AW16" s="52">
        <v>0</v>
      </c>
      <c r="AX16" s="52">
        <v>1</v>
      </c>
      <c r="AY16" s="52">
        <v>0</v>
      </c>
      <c r="AZ16" s="52">
        <v>2</v>
      </c>
      <c r="BA16" s="52">
        <v>0</v>
      </c>
      <c r="BB16" s="52">
        <v>0</v>
      </c>
      <c r="BC16" s="52">
        <v>1</v>
      </c>
      <c r="BD16" s="52">
        <v>2</v>
      </c>
      <c r="BE16" s="52">
        <v>1</v>
      </c>
      <c r="BF16" s="52">
        <v>1</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271152</v>
      </c>
      <c r="B17" s="52" t="s">
        <v>468</v>
      </c>
      <c r="C17" s="52" t="s">
        <v>621</v>
      </c>
      <c r="D17" s="52">
        <v>2</v>
      </c>
      <c r="E17" s="52">
        <v>4.9890241468768703</v>
      </c>
      <c r="F17" s="52">
        <v>58.7417359229051</v>
      </c>
      <c r="G17" s="52">
        <v>0</v>
      </c>
      <c r="H17" s="52">
        <v>0</v>
      </c>
      <c r="I17" s="52">
        <v>0</v>
      </c>
      <c r="J17" s="52">
        <v>0</v>
      </c>
      <c r="K17" s="52">
        <v>1</v>
      </c>
      <c r="L17" s="52">
        <v>0</v>
      </c>
      <c r="M17" s="52">
        <v>0</v>
      </c>
      <c r="N17" s="52">
        <v>1</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1</v>
      </c>
      <c r="AX17" s="52">
        <v>0</v>
      </c>
      <c r="AY17" s="52">
        <v>1</v>
      </c>
      <c r="AZ17" s="52">
        <v>0</v>
      </c>
      <c r="BA17" s="52">
        <v>0</v>
      </c>
      <c r="BB17" s="52">
        <v>0</v>
      </c>
      <c r="BC17" s="52">
        <v>0</v>
      </c>
      <c r="BD17" s="52">
        <v>0</v>
      </c>
      <c r="BE17" s="52">
        <v>1</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271161</v>
      </c>
      <c r="B18" s="52" t="s">
        <v>468</v>
      </c>
      <c r="C18" s="52" t="s">
        <v>622</v>
      </c>
      <c r="D18" s="52">
        <v>6</v>
      </c>
      <c r="E18" s="52">
        <v>9.8426811463442707</v>
      </c>
      <c r="F18" s="52">
        <v>115.889632852118</v>
      </c>
      <c r="G18" s="52">
        <v>0</v>
      </c>
      <c r="H18" s="52">
        <v>1</v>
      </c>
      <c r="I18" s="52">
        <v>1</v>
      </c>
      <c r="J18" s="52">
        <v>1</v>
      </c>
      <c r="K18" s="52">
        <v>2</v>
      </c>
      <c r="L18" s="52">
        <v>1</v>
      </c>
      <c r="M18" s="52">
        <v>0</v>
      </c>
      <c r="N18" s="52">
        <v>0</v>
      </c>
      <c r="O18" s="52">
        <v>0</v>
      </c>
      <c r="P18" s="52">
        <v>2</v>
      </c>
      <c r="Q18" s="52">
        <v>4</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1</v>
      </c>
      <c r="AR18" s="52">
        <v>1</v>
      </c>
      <c r="AS18" s="52">
        <v>0</v>
      </c>
      <c r="AT18" s="52">
        <v>0</v>
      </c>
      <c r="AU18" s="52">
        <v>0</v>
      </c>
      <c r="AV18" s="52">
        <v>0</v>
      </c>
      <c r="AW18" s="52">
        <v>0</v>
      </c>
      <c r="AX18" s="52">
        <v>0</v>
      </c>
      <c r="AY18" s="52">
        <v>1</v>
      </c>
      <c r="AZ18" s="52">
        <v>1</v>
      </c>
      <c r="BA18" s="52">
        <v>1</v>
      </c>
      <c r="BB18" s="52">
        <v>1</v>
      </c>
      <c r="BC18" s="52">
        <v>0</v>
      </c>
      <c r="BD18" s="52">
        <v>2</v>
      </c>
      <c r="BE18" s="52">
        <v>0</v>
      </c>
      <c r="BF18" s="52">
        <v>1</v>
      </c>
      <c r="BG18" s="52">
        <v>0</v>
      </c>
      <c r="BH18" s="52">
        <v>1</v>
      </c>
      <c r="BI18" s="52">
        <v>2</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271179</v>
      </c>
      <c r="B19" s="52" t="s">
        <v>468</v>
      </c>
      <c r="C19" s="52" t="s">
        <v>623</v>
      </c>
      <c r="D19" s="52">
        <v>1</v>
      </c>
      <c r="E19" s="52">
        <v>2.3378687988030098</v>
      </c>
      <c r="F19" s="52">
        <v>27.526519727841901</v>
      </c>
      <c r="G19" s="52">
        <v>0</v>
      </c>
      <c r="H19" s="52">
        <v>0</v>
      </c>
      <c r="I19" s="52">
        <v>1</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0</v>
      </c>
      <c r="BB19" s="52">
        <v>1</v>
      </c>
      <c r="BC19" s="52">
        <v>0</v>
      </c>
      <c r="BD19" s="52">
        <v>0</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271187</v>
      </c>
      <c r="B20" s="52" t="s">
        <v>468</v>
      </c>
      <c r="C20" s="52" t="s">
        <v>624</v>
      </c>
      <c r="D20" s="52">
        <v>2</v>
      </c>
      <c r="E20" s="52">
        <v>2.4731661473017801</v>
      </c>
      <c r="F20" s="52">
        <v>29.119536895649901</v>
      </c>
      <c r="G20" s="52">
        <v>0</v>
      </c>
      <c r="H20" s="52">
        <v>0</v>
      </c>
      <c r="I20" s="52">
        <v>0</v>
      </c>
      <c r="J20" s="52">
        <v>0</v>
      </c>
      <c r="K20" s="52">
        <v>0</v>
      </c>
      <c r="L20" s="52">
        <v>0</v>
      </c>
      <c r="M20" s="52">
        <v>1</v>
      </c>
      <c r="N20" s="52">
        <v>1</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0</v>
      </c>
      <c r="AS20" s="52">
        <v>0</v>
      </c>
      <c r="AT20" s="52">
        <v>0</v>
      </c>
      <c r="AU20" s="52">
        <v>0</v>
      </c>
      <c r="AV20" s="52">
        <v>0</v>
      </c>
      <c r="AW20" s="52">
        <v>0</v>
      </c>
      <c r="AX20" s="52">
        <v>0</v>
      </c>
      <c r="AY20" s="52">
        <v>0</v>
      </c>
      <c r="AZ20" s="52">
        <v>0</v>
      </c>
      <c r="BA20" s="52">
        <v>0</v>
      </c>
      <c r="BB20" s="52">
        <v>1</v>
      </c>
      <c r="BC20" s="52">
        <v>0</v>
      </c>
      <c r="BD20" s="52">
        <v>0</v>
      </c>
      <c r="BE20" s="52">
        <v>0</v>
      </c>
      <c r="BF20" s="52">
        <v>1</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271209</v>
      </c>
      <c r="B21" s="52" t="s">
        <v>468</v>
      </c>
      <c r="C21" s="52" t="s">
        <v>625</v>
      </c>
      <c r="D21" s="52">
        <v>1</v>
      </c>
      <c r="E21" s="52">
        <v>1.4110940211946299</v>
      </c>
      <c r="F21" s="52">
        <v>16.614494120517399</v>
      </c>
      <c r="G21" s="52">
        <v>0</v>
      </c>
      <c r="H21" s="52">
        <v>0</v>
      </c>
      <c r="I21" s="52">
        <v>0</v>
      </c>
      <c r="J21" s="52">
        <v>1</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1</v>
      </c>
      <c r="AS21" s="52">
        <v>0</v>
      </c>
      <c r="AT21" s="52">
        <v>0</v>
      </c>
      <c r="AU21" s="52">
        <v>0</v>
      </c>
      <c r="AV21" s="52">
        <v>0</v>
      </c>
      <c r="AW21" s="52">
        <v>0</v>
      </c>
      <c r="AX21" s="52">
        <v>0</v>
      </c>
      <c r="AY21" s="52">
        <v>0</v>
      </c>
      <c r="AZ21" s="52">
        <v>0</v>
      </c>
      <c r="BA21" s="52">
        <v>0</v>
      </c>
      <c r="BB21" s="52">
        <v>0</v>
      </c>
      <c r="BC21" s="52">
        <v>0</v>
      </c>
      <c r="BD21" s="52">
        <v>0</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271217</v>
      </c>
      <c r="B22" s="52" t="s">
        <v>468</v>
      </c>
      <c r="C22" s="52" t="s">
        <v>626</v>
      </c>
      <c r="D22" s="52">
        <v>2</v>
      </c>
      <c r="E22" s="52">
        <v>3.1970331532338001</v>
      </c>
      <c r="F22" s="52">
        <v>37.642487126784999</v>
      </c>
      <c r="G22" s="52">
        <v>0</v>
      </c>
      <c r="H22" s="52">
        <v>0</v>
      </c>
      <c r="I22" s="52">
        <v>0</v>
      </c>
      <c r="J22" s="52">
        <v>0</v>
      </c>
      <c r="K22" s="52">
        <v>2</v>
      </c>
      <c r="L22" s="52">
        <v>0</v>
      </c>
      <c r="M22" s="52">
        <v>0</v>
      </c>
      <c r="N22" s="52">
        <v>0</v>
      </c>
      <c r="O22" s="52">
        <v>0</v>
      </c>
      <c r="P22" s="52">
        <v>0</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1</v>
      </c>
      <c r="AT22" s="52">
        <v>1</v>
      </c>
      <c r="AU22" s="52">
        <v>0</v>
      </c>
      <c r="AV22" s="52">
        <v>0</v>
      </c>
      <c r="AW22" s="52">
        <v>0</v>
      </c>
      <c r="AX22" s="52">
        <v>0</v>
      </c>
      <c r="AY22" s="52">
        <v>0</v>
      </c>
      <c r="AZ22" s="52">
        <v>0</v>
      </c>
      <c r="BA22" s="52">
        <v>0</v>
      </c>
      <c r="BB22" s="52">
        <v>0</v>
      </c>
      <c r="BC22" s="52">
        <v>1</v>
      </c>
      <c r="BD22" s="52">
        <v>0</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271225</v>
      </c>
      <c r="B23" s="52" t="s">
        <v>468</v>
      </c>
      <c r="C23" s="52" t="s">
        <v>627</v>
      </c>
      <c r="D23" s="52">
        <v>1</v>
      </c>
      <c r="E23" s="52">
        <v>1.64782651682431</v>
      </c>
      <c r="F23" s="52">
        <v>19.401828343254</v>
      </c>
      <c r="G23" s="52">
        <v>0</v>
      </c>
      <c r="H23" s="52">
        <v>0</v>
      </c>
      <c r="I23" s="52">
        <v>0</v>
      </c>
      <c r="J23" s="52">
        <v>0</v>
      </c>
      <c r="K23" s="52">
        <v>0</v>
      </c>
      <c r="L23" s="52">
        <v>0</v>
      </c>
      <c r="M23" s="52">
        <v>1</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1</v>
      </c>
      <c r="BB23" s="52">
        <v>0</v>
      </c>
      <c r="BC23" s="52">
        <v>0</v>
      </c>
      <c r="BD23" s="52">
        <v>1</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271233</v>
      </c>
      <c r="B24" s="52" t="s">
        <v>468</v>
      </c>
      <c r="C24" s="52" t="s">
        <v>628</v>
      </c>
      <c r="D24" s="52">
        <v>2</v>
      </c>
      <c r="E24" s="52">
        <v>2.2189431173931902</v>
      </c>
      <c r="F24" s="52">
        <v>26.126265737048801</v>
      </c>
      <c r="G24" s="52">
        <v>0</v>
      </c>
      <c r="H24" s="52">
        <v>0</v>
      </c>
      <c r="I24" s="52">
        <v>0</v>
      </c>
      <c r="J24" s="52">
        <v>0</v>
      </c>
      <c r="K24" s="52">
        <v>1</v>
      </c>
      <c r="L24" s="52">
        <v>1</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1</v>
      </c>
      <c r="AT24" s="52">
        <v>0</v>
      </c>
      <c r="AU24" s="52">
        <v>0</v>
      </c>
      <c r="AV24" s="52">
        <v>0</v>
      </c>
      <c r="AW24" s="52">
        <v>0</v>
      </c>
      <c r="AX24" s="52">
        <v>0</v>
      </c>
      <c r="AY24" s="52">
        <v>0</v>
      </c>
      <c r="AZ24" s="52">
        <v>0</v>
      </c>
      <c r="BA24" s="52">
        <v>0</v>
      </c>
      <c r="BB24" s="52">
        <v>1</v>
      </c>
      <c r="BC24" s="52">
        <v>0</v>
      </c>
      <c r="BD24" s="52">
        <v>0</v>
      </c>
      <c r="BE24" s="52">
        <v>0</v>
      </c>
      <c r="BF24" s="52">
        <v>0</v>
      </c>
      <c r="BG24" s="52">
        <v>0</v>
      </c>
      <c r="BH24" s="52">
        <v>2</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271250</v>
      </c>
      <c r="B25" s="52" t="s">
        <v>468</v>
      </c>
      <c r="C25" s="52" t="s">
        <v>629</v>
      </c>
      <c r="D25" s="52">
        <v>5</v>
      </c>
      <c r="E25" s="52">
        <v>8.7671617190650704</v>
      </c>
      <c r="F25" s="52">
        <v>103.226258950282</v>
      </c>
      <c r="G25" s="52">
        <v>0</v>
      </c>
      <c r="H25" s="52">
        <v>0</v>
      </c>
      <c r="I25" s="52">
        <v>0</v>
      </c>
      <c r="J25" s="52">
        <v>1</v>
      </c>
      <c r="K25" s="52">
        <v>1</v>
      </c>
      <c r="L25" s="52">
        <v>0</v>
      </c>
      <c r="M25" s="52">
        <v>0</v>
      </c>
      <c r="N25" s="52">
        <v>3</v>
      </c>
      <c r="O25" s="52">
        <v>0</v>
      </c>
      <c r="P25" s="52">
        <v>3</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1</v>
      </c>
      <c r="AY25" s="52">
        <v>0</v>
      </c>
      <c r="AZ25" s="52">
        <v>0</v>
      </c>
      <c r="BA25" s="52">
        <v>1</v>
      </c>
      <c r="BB25" s="52">
        <v>3</v>
      </c>
      <c r="BC25" s="52">
        <v>1</v>
      </c>
      <c r="BD25" s="52">
        <v>2</v>
      </c>
      <c r="BE25" s="52">
        <v>0</v>
      </c>
      <c r="BF25" s="52">
        <v>0</v>
      </c>
      <c r="BG25" s="52">
        <v>0</v>
      </c>
      <c r="BH25" s="52">
        <v>0</v>
      </c>
      <c r="BI25" s="52">
        <v>1</v>
      </c>
      <c r="BJ25" s="52">
        <v>1</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271268</v>
      </c>
      <c r="B26" s="52" t="s">
        <v>468</v>
      </c>
      <c r="C26" s="52" t="s">
        <v>630</v>
      </c>
      <c r="D26" s="52">
        <v>3</v>
      </c>
      <c r="E26" s="52">
        <v>3.3202000973925401</v>
      </c>
      <c r="F26" s="52">
        <v>39.092678566073403</v>
      </c>
      <c r="G26" s="52">
        <v>0</v>
      </c>
      <c r="H26" s="52">
        <v>0</v>
      </c>
      <c r="I26" s="52">
        <v>0</v>
      </c>
      <c r="J26" s="52">
        <v>0</v>
      </c>
      <c r="K26" s="52">
        <v>1</v>
      </c>
      <c r="L26" s="52">
        <v>1</v>
      </c>
      <c r="M26" s="52">
        <v>0</v>
      </c>
      <c r="N26" s="52">
        <v>1</v>
      </c>
      <c r="O26" s="52">
        <v>0</v>
      </c>
      <c r="P26" s="52">
        <v>1</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2</v>
      </c>
      <c r="AZ26" s="52">
        <v>0</v>
      </c>
      <c r="BA26" s="52">
        <v>0</v>
      </c>
      <c r="BB26" s="52">
        <v>1</v>
      </c>
      <c r="BC26" s="52">
        <v>0</v>
      </c>
      <c r="BD26" s="52">
        <v>1</v>
      </c>
      <c r="BE26" s="52">
        <v>0</v>
      </c>
      <c r="BF26" s="52">
        <v>0</v>
      </c>
      <c r="BG26" s="52">
        <v>0</v>
      </c>
      <c r="BH26" s="52">
        <v>1</v>
      </c>
      <c r="BI26" s="52">
        <v>0</v>
      </c>
      <c r="BJ26" s="52">
        <v>1</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271276</v>
      </c>
      <c r="B27" s="52" t="s">
        <v>468</v>
      </c>
      <c r="C27" s="52" t="s">
        <v>641</v>
      </c>
      <c r="D27" s="52">
        <v>2</v>
      </c>
      <c r="E27" s="52">
        <v>3.0163637734710802</v>
      </c>
      <c r="F27" s="52">
        <v>35.515250881191797</v>
      </c>
      <c r="G27" s="52">
        <v>0</v>
      </c>
      <c r="H27" s="52">
        <v>0</v>
      </c>
      <c r="I27" s="52">
        <v>1</v>
      </c>
      <c r="J27" s="52">
        <v>1</v>
      </c>
      <c r="K27" s="52">
        <v>0</v>
      </c>
      <c r="L27" s="52">
        <v>0</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1</v>
      </c>
      <c r="AT27" s="52">
        <v>1</v>
      </c>
      <c r="AU27" s="52">
        <v>0</v>
      </c>
      <c r="AV27" s="52">
        <v>0</v>
      </c>
      <c r="AW27" s="52">
        <v>0</v>
      </c>
      <c r="AX27" s="52">
        <v>0</v>
      </c>
      <c r="AY27" s="52">
        <v>0</v>
      </c>
      <c r="AZ27" s="52">
        <v>0</v>
      </c>
      <c r="BA27" s="52">
        <v>0</v>
      </c>
      <c r="BB27" s="52">
        <v>0</v>
      </c>
      <c r="BC27" s="52">
        <v>0</v>
      </c>
      <c r="BD27" s="52">
        <v>0</v>
      </c>
      <c r="BE27" s="52">
        <v>1</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271284</v>
      </c>
      <c r="B28" s="52" t="s">
        <v>468</v>
      </c>
      <c r="C28" s="52" t="s">
        <v>631</v>
      </c>
      <c r="D28" s="52">
        <v>1</v>
      </c>
      <c r="E28" s="52">
        <v>1.90023752969121</v>
      </c>
      <c r="F28" s="52">
        <v>22.373764462493298</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1</v>
      </c>
      <c r="AV28" s="52">
        <v>0</v>
      </c>
      <c r="AW28" s="52">
        <v>0</v>
      </c>
      <c r="AX28" s="52">
        <v>0</v>
      </c>
      <c r="AY28" s="52">
        <v>0</v>
      </c>
      <c r="AZ28" s="52">
        <v>0</v>
      </c>
      <c r="BA28" s="52">
        <v>0</v>
      </c>
      <c r="BB28" s="52">
        <v>0</v>
      </c>
      <c r="BC28" s="52">
        <v>0</v>
      </c>
      <c r="BD28" s="52">
        <v>1</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271403</v>
      </c>
      <c r="B29" s="52" t="s">
        <v>173</v>
      </c>
      <c r="C29" s="52" t="s">
        <v>468</v>
      </c>
      <c r="D29" s="52">
        <v>8</v>
      </c>
      <c r="E29" s="52">
        <v>2.0336053280459598</v>
      </c>
      <c r="F29" s="52">
        <v>23.944062733444401</v>
      </c>
      <c r="G29" s="52">
        <v>1</v>
      </c>
      <c r="H29" s="52">
        <v>0</v>
      </c>
      <c r="I29" s="52">
        <v>0</v>
      </c>
      <c r="J29" s="52">
        <v>4</v>
      </c>
      <c r="K29" s="52">
        <v>1</v>
      </c>
      <c r="L29" s="52">
        <v>1</v>
      </c>
      <c r="M29" s="52">
        <v>0</v>
      </c>
      <c r="N29" s="52">
        <v>1</v>
      </c>
      <c r="O29" s="52">
        <v>0</v>
      </c>
      <c r="P29" s="52">
        <v>3</v>
      </c>
      <c r="Q29" s="52">
        <v>5</v>
      </c>
      <c r="R29" s="52">
        <v>0</v>
      </c>
      <c r="S29" s="52">
        <v>5</v>
      </c>
      <c r="T29" s="52">
        <v>3</v>
      </c>
      <c r="U29" s="52">
        <v>1</v>
      </c>
      <c r="V29" s="52">
        <v>2</v>
      </c>
      <c r="W29" s="52">
        <v>0</v>
      </c>
      <c r="X29" s="52">
        <v>1</v>
      </c>
      <c r="Y29" s="52">
        <v>1</v>
      </c>
      <c r="Z29" s="52">
        <v>0</v>
      </c>
      <c r="AA29" s="52">
        <v>0</v>
      </c>
      <c r="AB29" s="52">
        <v>4</v>
      </c>
      <c r="AC29" s="52">
        <v>1</v>
      </c>
      <c r="AD29" s="52">
        <v>1</v>
      </c>
      <c r="AE29" s="52">
        <v>0</v>
      </c>
      <c r="AF29" s="52">
        <v>0</v>
      </c>
      <c r="AG29" s="52">
        <v>2</v>
      </c>
      <c r="AH29" s="52">
        <v>0</v>
      </c>
      <c r="AI29" s="52">
        <v>4</v>
      </c>
      <c r="AJ29" s="52">
        <v>0</v>
      </c>
      <c r="AK29" s="52">
        <v>1</v>
      </c>
      <c r="AL29" s="52">
        <v>2</v>
      </c>
      <c r="AM29" s="52">
        <v>1</v>
      </c>
      <c r="AN29" s="52">
        <v>0</v>
      </c>
      <c r="AO29" s="52">
        <v>0</v>
      </c>
      <c r="AP29" s="52">
        <v>2</v>
      </c>
      <c r="AQ29" s="52">
        <v>0</v>
      </c>
      <c r="AR29" s="52">
        <v>0</v>
      </c>
      <c r="AS29" s="52">
        <v>0</v>
      </c>
      <c r="AT29" s="52">
        <v>0</v>
      </c>
      <c r="AU29" s="52">
        <v>2</v>
      </c>
      <c r="AV29" s="52">
        <v>1</v>
      </c>
      <c r="AW29" s="52">
        <v>0</v>
      </c>
      <c r="AX29" s="52">
        <v>1</v>
      </c>
      <c r="AY29" s="52">
        <v>0</v>
      </c>
      <c r="AZ29" s="52">
        <v>0</v>
      </c>
      <c r="BA29" s="52">
        <v>0</v>
      </c>
      <c r="BB29" s="52">
        <v>2</v>
      </c>
      <c r="BC29" s="52">
        <v>1</v>
      </c>
      <c r="BD29" s="52">
        <v>1</v>
      </c>
      <c r="BE29" s="52">
        <v>0</v>
      </c>
      <c r="BF29" s="52">
        <v>4</v>
      </c>
      <c r="BG29" s="52">
        <v>1</v>
      </c>
      <c r="BH29" s="52">
        <v>1</v>
      </c>
      <c r="BI29" s="52">
        <v>0</v>
      </c>
      <c r="BJ29" s="52">
        <v>0</v>
      </c>
      <c r="BK29" s="52">
        <v>3</v>
      </c>
      <c r="BL29" s="52">
        <v>5</v>
      </c>
      <c r="BM29" s="52">
        <v>6</v>
      </c>
      <c r="BN29" s="52">
        <v>2</v>
      </c>
      <c r="BO29" s="52">
        <v>0</v>
      </c>
      <c r="BP29" s="52">
        <v>0</v>
      </c>
      <c r="BQ29" s="52">
        <v>0</v>
      </c>
      <c r="BR29" s="52">
        <v>0</v>
      </c>
      <c r="BS29" s="52">
        <v>1</v>
      </c>
      <c r="BT29" s="52">
        <v>6</v>
      </c>
      <c r="BU29" s="52">
        <v>1</v>
      </c>
      <c r="BV29" s="52">
        <v>0</v>
      </c>
    </row>
    <row r="30" spans="1:74" s="52" customFormat="1" x14ac:dyDescent="0.2">
      <c r="A30" s="52">
        <v>271411</v>
      </c>
      <c r="B30" s="52" t="s">
        <v>468</v>
      </c>
      <c r="C30" s="52" t="s">
        <v>632</v>
      </c>
      <c r="D30" s="52">
        <v>3</v>
      </c>
      <c r="E30" s="52">
        <v>4.1628507201731804</v>
      </c>
      <c r="F30" s="52">
        <v>49.014210092361601</v>
      </c>
      <c r="G30" s="52">
        <v>0</v>
      </c>
      <c r="H30" s="52">
        <v>0</v>
      </c>
      <c r="I30" s="52">
        <v>0</v>
      </c>
      <c r="J30" s="52">
        <v>1</v>
      </c>
      <c r="K30" s="52">
        <v>1</v>
      </c>
      <c r="L30" s="52">
        <v>1</v>
      </c>
      <c r="M30" s="52">
        <v>0</v>
      </c>
      <c r="N30" s="52">
        <v>0</v>
      </c>
      <c r="O30" s="52">
        <v>0</v>
      </c>
      <c r="P30" s="52">
        <v>1</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1</v>
      </c>
      <c r="AQ30" s="52">
        <v>0</v>
      </c>
      <c r="AR30" s="52">
        <v>0</v>
      </c>
      <c r="AS30" s="52">
        <v>0</v>
      </c>
      <c r="AT30" s="52">
        <v>0</v>
      </c>
      <c r="AU30" s="52">
        <v>0</v>
      </c>
      <c r="AV30" s="52">
        <v>0</v>
      </c>
      <c r="AW30" s="52">
        <v>0</v>
      </c>
      <c r="AX30" s="52">
        <v>1</v>
      </c>
      <c r="AY30" s="52">
        <v>0</v>
      </c>
      <c r="AZ30" s="52">
        <v>0</v>
      </c>
      <c r="BA30" s="52">
        <v>0</v>
      </c>
      <c r="BB30" s="52">
        <v>1</v>
      </c>
      <c r="BC30" s="52">
        <v>0</v>
      </c>
      <c r="BD30" s="52">
        <v>0</v>
      </c>
      <c r="BE30" s="52">
        <v>0</v>
      </c>
      <c r="BF30" s="52">
        <v>3</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271420</v>
      </c>
      <c r="B31" s="52" t="s">
        <v>468</v>
      </c>
      <c r="C31" s="52" t="s">
        <v>642</v>
      </c>
      <c r="D31" s="52">
        <v>2</v>
      </c>
      <c r="E31" s="52">
        <v>3.4303552132823398</v>
      </c>
      <c r="F31" s="52">
        <v>40.3896662209049</v>
      </c>
      <c r="G31" s="52">
        <v>0</v>
      </c>
      <c r="H31" s="52">
        <v>0</v>
      </c>
      <c r="I31" s="52">
        <v>0</v>
      </c>
      <c r="J31" s="52">
        <v>1</v>
      </c>
      <c r="K31" s="52">
        <v>0</v>
      </c>
      <c r="L31" s="52">
        <v>0</v>
      </c>
      <c r="M31" s="52">
        <v>0</v>
      </c>
      <c r="N31" s="52">
        <v>1</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1</v>
      </c>
      <c r="AV31" s="52">
        <v>0</v>
      </c>
      <c r="AW31" s="52">
        <v>0</v>
      </c>
      <c r="AX31" s="52">
        <v>0</v>
      </c>
      <c r="AY31" s="52">
        <v>0</v>
      </c>
      <c r="AZ31" s="52">
        <v>0</v>
      </c>
      <c r="BA31" s="52">
        <v>0</v>
      </c>
      <c r="BB31" s="52">
        <v>1</v>
      </c>
      <c r="BC31" s="52">
        <v>1</v>
      </c>
      <c r="BD31" s="52">
        <v>0</v>
      </c>
      <c r="BE31" s="52">
        <v>0</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271438</v>
      </c>
      <c r="B32" s="52" t="s">
        <v>468</v>
      </c>
      <c r="C32" s="52" t="s">
        <v>633</v>
      </c>
      <c r="D32" s="52">
        <v>2</v>
      </c>
      <c r="E32" s="52">
        <v>4.8672458689250702</v>
      </c>
      <c r="F32" s="52">
        <v>57.307894908311297</v>
      </c>
      <c r="G32" s="52">
        <v>1</v>
      </c>
      <c r="H32" s="52">
        <v>0</v>
      </c>
      <c r="I32" s="52">
        <v>0</v>
      </c>
      <c r="J32" s="52">
        <v>1</v>
      </c>
      <c r="K32" s="52">
        <v>0</v>
      </c>
      <c r="L32" s="52">
        <v>0</v>
      </c>
      <c r="M32" s="52">
        <v>0</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1</v>
      </c>
      <c r="AV32" s="52">
        <v>1</v>
      </c>
      <c r="AW32" s="52">
        <v>0</v>
      </c>
      <c r="AX32" s="52">
        <v>0</v>
      </c>
      <c r="AY32" s="52">
        <v>0</v>
      </c>
      <c r="AZ32" s="52">
        <v>0</v>
      </c>
      <c r="BA32" s="52">
        <v>0</v>
      </c>
      <c r="BB32" s="52">
        <v>0</v>
      </c>
      <c r="BC32" s="52">
        <v>0</v>
      </c>
      <c r="BD32" s="52">
        <v>1</v>
      </c>
      <c r="BE32" s="52">
        <v>0</v>
      </c>
      <c r="BF32" s="52">
        <v>1</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271446</v>
      </c>
      <c r="B33" s="52" t="s">
        <v>468</v>
      </c>
      <c r="C33" s="52" t="s">
        <v>634</v>
      </c>
      <c r="D33" s="52">
        <v>1</v>
      </c>
      <c r="E33" s="52">
        <v>1.5239488562763801</v>
      </c>
      <c r="F33" s="52">
        <v>17.943268791641302</v>
      </c>
      <c r="G33" s="52">
        <v>0</v>
      </c>
      <c r="H33" s="52">
        <v>0</v>
      </c>
      <c r="I33" s="52">
        <v>0</v>
      </c>
      <c r="J33" s="52">
        <v>1</v>
      </c>
      <c r="K33" s="52">
        <v>0</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1</v>
      </c>
      <c r="AQ33" s="52">
        <v>0</v>
      </c>
      <c r="AR33" s="52">
        <v>0</v>
      </c>
      <c r="AS33" s="52">
        <v>0</v>
      </c>
      <c r="AT33" s="52">
        <v>0</v>
      </c>
      <c r="AU33" s="52">
        <v>0</v>
      </c>
      <c r="AV33" s="52">
        <v>0</v>
      </c>
      <c r="AW33" s="52">
        <v>0</v>
      </c>
      <c r="AX33" s="52">
        <v>0</v>
      </c>
      <c r="AY33" s="52">
        <v>0</v>
      </c>
      <c r="AZ33" s="52">
        <v>0</v>
      </c>
      <c r="BA33" s="52">
        <v>0</v>
      </c>
      <c r="BB33" s="52">
        <v>0</v>
      </c>
      <c r="BC33" s="52">
        <v>0</v>
      </c>
      <c r="BD33" s="52">
        <v>0</v>
      </c>
      <c r="BE33" s="52">
        <v>0</v>
      </c>
      <c r="BF33" s="52">
        <v>0</v>
      </c>
      <c r="BG33" s="52">
        <v>0</v>
      </c>
      <c r="BH33" s="52">
        <v>1</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272027</v>
      </c>
      <c r="B34" s="52" t="s">
        <v>253</v>
      </c>
      <c r="C34" s="52" t="s">
        <v>468</v>
      </c>
      <c r="D34" s="52">
        <v>1</v>
      </c>
      <c r="E34" s="52">
        <v>1.1006427753808199</v>
      </c>
      <c r="F34" s="52">
        <v>12.9591810649677</v>
      </c>
      <c r="G34" s="52">
        <v>0</v>
      </c>
      <c r="H34" s="52">
        <v>0</v>
      </c>
      <c r="I34" s="52">
        <v>1</v>
      </c>
      <c r="J34" s="52">
        <v>0</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0</v>
      </c>
      <c r="BA34" s="52">
        <v>1</v>
      </c>
      <c r="BB34" s="52">
        <v>0</v>
      </c>
      <c r="BC34" s="52">
        <v>1</v>
      </c>
      <c r="BD34" s="52">
        <v>0</v>
      </c>
      <c r="BE34" s="52">
        <v>0</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272035</v>
      </c>
      <c r="B35" s="52" t="s">
        <v>174</v>
      </c>
      <c r="C35" s="52" t="s">
        <v>468</v>
      </c>
      <c r="D35" s="52">
        <v>1</v>
      </c>
      <c r="E35" s="52">
        <v>0.51645156459001496</v>
      </c>
      <c r="F35" s="52">
        <v>6.0808006798501699</v>
      </c>
      <c r="G35" s="52">
        <v>0</v>
      </c>
      <c r="H35" s="52">
        <v>0</v>
      </c>
      <c r="I35" s="52">
        <v>0</v>
      </c>
      <c r="J35" s="52">
        <v>0</v>
      </c>
      <c r="K35" s="52">
        <v>0</v>
      </c>
      <c r="L35" s="52">
        <v>0</v>
      </c>
      <c r="M35" s="52">
        <v>0</v>
      </c>
      <c r="N35" s="52">
        <v>1</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1</v>
      </c>
      <c r="AV35" s="52">
        <v>0</v>
      </c>
      <c r="AW35" s="52">
        <v>0</v>
      </c>
      <c r="AX35" s="52">
        <v>0</v>
      </c>
      <c r="AY35" s="52">
        <v>0</v>
      </c>
      <c r="AZ35" s="52">
        <v>0</v>
      </c>
      <c r="BA35" s="52">
        <v>0</v>
      </c>
      <c r="BB35" s="52">
        <v>0</v>
      </c>
      <c r="BC35" s="52">
        <v>0</v>
      </c>
      <c r="BD35" s="52">
        <v>1</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272043</v>
      </c>
      <c r="B36" s="52" t="s">
        <v>175</v>
      </c>
      <c r="C36" s="52" t="s">
        <v>468</v>
      </c>
      <c r="D36" s="52">
        <v>1</v>
      </c>
      <c r="E36" s="52">
        <v>2.0345466012898998</v>
      </c>
      <c r="F36" s="52">
        <v>23.955145466800499</v>
      </c>
      <c r="G36" s="52">
        <v>0</v>
      </c>
      <c r="H36" s="52">
        <v>0</v>
      </c>
      <c r="I36" s="52">
        <v>1</v>
      </c>
      <c r="J36" s="52">
        <v>0</v>
      </c>
      <c r="K36" s="52">
        <v>0</v>
      </c>
      <c r="L36" s="52">
        <v>0</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0</v>
      </c>
      <c r="AZ36" s="52">
        <v>0</v>
      </c>
      <c r="BA36" s="52">
        <v>0</v>
      </c>
      <c r="BB36" s="52">
        <v>1</v>
      </c>
      <c r="BC36" s="52">
        <v>0</v>
      </c>
      <c r="BD36" s="52">
        <v>1</v>
      </c>
      <c r="BE36" s="52">
        <v>0</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272051</v>
      </c>
      <c r="B37" s="52" t="s">
        <v>176</v>
      </c>
      <c r="C37" s="52" t="s">
        <v>468</v>
      </c>
      <c r="D37" s="52">
        <v>3</v>
      </c>
      <c r="E37" s="52">
        <v>1.64764551455969</v>
      </c>
      <c r="F37" s="52">
        <v>19.399697187557699</v>
      </c>
      <c r="G37" s="52">
        <v>0</v>
      </c>
      <c r="H37" s="52">
        <v>1</v>
      </c>
      <c r="I37" s="52">
        <v>0</v>
      </c>
      <c r="J37" s="52">
        <v>2</v>
      </c>
      <c r="K37" s="52">
        <v>0</v>
      </c>
      <c r="L37" s="52">
        <v>0</v>
      </c>
      <c r="M37" s="52">
        <v>0</v>
      </c>
      <c r="N37" s="52">
        <v>0</v>
      </c>
      <c r="O37" s="52">
        <v>0</v>
      </c>
      <c r="P37" s="52">
        <v>2</v>
      </c>
      <c r="Q37" s="52">
        <v>1</v>
      </c>
      <c r="R37" s="52">
        <v>0</v>
      </c>
      <c r="S37" s="52">
        <v>2</v>
      </c>
      <c r="T37" s="52">
        <v>1</v>
      </c>
      <c r="U37" s="52">
        <v>0</v>
      </c>
      <c r="V37" s="52">
        <v>1</v>
      </c>
      <c r="W37" s="52">
        <v>0</v>
      </c>
      <c r="X37" s="52">
        <v>1</v>
      </c>
      <c r="Y37" s="52">
        <v>0</v>
      </c>
      <c r="Z37" s="52">
        <v>0</v>
      </c>
      <c r="AA37" s="52">
        <v>0</v>
      </c>
      <c r="AB37" s="52">
        <v>2</v>
      </c>
      <c r="AC37" s="52">
        <v>0</v>
      </c>
      <c r="AD37" s="52">
        <v>0</v>
      </c>
      <c r="AE37" s="52">
        <v>0</v>
      </c>
      <c r="AF37" s="52">
        <v>0</v>
      </c>
      <c r="AG37" s="52">
        <v>1</v>
      </c>
      <c r="AH37" s="52">
        <v>0</v>
      </c>
      <c r="AI37" s="52">
        <v>1</v>
      </c>
      <c r="AJ37" s="52">
        <v>0</v>
      </c>
      <c r="AK37" s="52">
        <v>0</v>
      </c>
      <c r="AL37" s="52">
        <v>1</v>
      </c>
      <c r="AM37" s="52">
        <v>1</v>
      </c>
      <c r="AN37" s="52">
        <v>0</v>
      </c>
      <c r="AO37" s="52">
        <v>0</v>
      </c>
      <c r="AP37" s="52">
        <v>0</v>
      </c>
      <c r="AQ37" s="52">
        <v>1</v>
      </c>
      <c r="AR37" s="52">
        <v>0</v>
      </c>
      <c r="AS37" s="52">
        <v>1</v>
      </c>
      <c r="AT37" s="52">
        <v>0</v>
      </c>
      <c r="AU37" s="52">
        <v>0</v>
      </c>
      <c r="AV37" s="52">
        <v>0</v>
      </c>
      <c r="AW37" s="52">
        <v>0</v>
      </c>
      <c r="AX37" s="52">
        <v>0</v>
      </c>
      <c r="AY37" s="52">
        <v>0</v>
      </c>
      <c r="AZ37" s="52">
        <v>0</v>
      </c>
      <c r="BA37" s="52">
        <v>1</v>
      </c>
      <c r="BB37" s="52">
        <v>0</v>
      </c>
      <c r="BC37" s="52">
        <v>1</v>
      </c>
      <c r="BD37" s="52">
        <v>1</v>
      </c>
      <c r="BE37" s="52">
        <v>0</v>
      </c>
      <c r="BF37" s="52">
        <v>0</v>
      </c>
      <c r="BG37" s="52">
        <v>0</v>
      </c>
      <c r="BH37" s="52">
        <v>0</v>
      </c>
      <c r="BI37" s="52">
        <v>1</v>
      </c>
      <c r="BJ37" s="52">
        <v>0</v>
      </c>
      <c r="BK37" s="52">
        <v>0</v>
      </c>
      <c r="BL37" s="52">
        <v>3</v>
      </c>
      <c r="BM37" s="52">
        <v>2</v>
      </c>
      <c r="BN37" s="52">
        <v>0</v>
      </c>
      <c r="BO37" s="52">
        <v>0</v>
      </c>
      <c r="BP37" s="52">
        <v>0</v>
      </c>
      <c r="BQ37" s="52">
        <v>0</v>
      </c>
      <c r="BR37" s="52">
        <v>0</v>
      </c>
      <c r="BS37" s="52">
        <v>0</v>
      </c>
      <c r="BT37" s="52">
        <v>3</v>
      </c>
      <c r="BU37" s="52">
        <v>0</v>
      </c>
      <c r="BV37" s="52">
        <v>0</v>
      </c>
    </row>
    <row r="38" spans="1:74" s="52" customFormat="1" x14ac:dyDescent="0.2">
      <c r="A38" s="52">
        <v>272078</v>
      </c>
      <c r="B38" s="52" t="s">
        <v>177</v>
      </c>
      <c r="C38" s="52" t="s">
        <v>468</v>
      </c>
      <c r="D38" s="52">
        <v>3</v>
      </c>
      <c r="E38" s="52">
        <v>1.8045872608169999</v>
      </c>
      <c r="F38" s="52">
        <v>21.247559683813002</v>
      </c>
      <c r="G38" s="52">
        <v>0</v>
      </c>
      <c r="H38" s="52">
        <v>0</v>
      </c>
      <c r="I38" s="52">
        <v>0</v>
      </c>
      <c r="J38" s="52">
        <v>1</v>
      </c>
      <c r="K38" s="52">
        <v>0</v>
      </c>
      <c r="L38" s="52">
        <v>0</v>
      </c>
      <c r="M38" s="52">
        <v>1</v>
      </c>
      <c r="N38" s="52">
        <v>1</v>
      </c>
      <c r="O38" s="52">
        <v>0</v>
      </c>
      <c r="P38" s="52">
        <v>1</v>
      </c>
      <c r="Q38" s="52">
        <v>2</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1</v>
      </c>
      <c r="AS38" s="52">
        <v>0</v>
      </c>
      <c r="AT38" s="52">
        <v>0</v>
      </c>
      <c r="AU38" s="52">
        <v>0</v>
      </c>
      <c r="AV38" s="52">
        <v>0</v>
      </c>
      <c r="AW38" s="52">
        <v>0</v>
      </c>
      <c r="AX38" s="52">
        <v>1</v>
      </c>
      <c r="AY38" s="52">
        <v>0</v>
      </c>
      <c r="AZ38" s="52">
        <v>0</v>
      </c>
      <c r="BA38" s="52">
        <v>0</v>
      </c>
      <c r="BB38" s="52">
        <v>1</v>
      </c>
      <c r="BC38" s="52">
        <v>0</v>
      </c>
      <c r="BD38" s="52">
        <v>1</v>
      </c>
      <c r="BE38" s="52">
        <v>2</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272086</v>
      </c>
      <c r="B39" s="52" t="s">
        <v>178</v>
      </c>
      <c r="C39" s="52" t="s">
        <v>468</v>
      </c>
      <c r="D39" s="52">
        <v>2</v>
      </c>
      <c r="E39" s="52">
        <v>4.9851691218624596</v>
      </c>
      <c r="F39" s="52">
        <v>58.696346112251497</v>
      </c>
      <c r="G39" s="52">
        <v>0</v>
      </c>
      <c r="H39" s="52">
        <v>0</v>
      </c>
      <c r="I39" s="52">
        <v>0</v>
      </c>
      <c r="J39" s="52">
        <v>1</v>
      </c>
      <c r="K39" s="52">
        <v>0</v>
      </c>
      <c r="L39" s="52">
        <v>1</v>
      </c>
      <c r="M39" s="52">
        <v>0</v>
      </c>
      <c r="N39" s="52">
        <v>0</v>
      </c>
      <c r="O39" s="52">
        <v>0</v>
      </c>
      <c r="P39" s="52">
        <v>0</v>
      </c>
      <c r="Q39" s="52">
        <v>2</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1</v>
      </c>
      <c r="AS39" s="52">
        <v>0</v>
      </c>
      <c r="AT39" s="52">
        <v>1</v>
      </c>
      <c r="AU39" s="52">
        <v>0</v>
      </c>
      <c r="AV39" s="52">
        <v>0</v>
      </c>
      <c r="AW39" s="52">
        <v>0</v>
      </c>
      <c r="AX39" s="52">
        <v>0</v>
      </c>
      <c r="AY39" s="52">
        <v>0</v>
      </c>
      <c r="AZ39" s="52">
        <v>0</v>
      </c>
      <c r="BA39" s="52">
        <v>0</v>
      </c>
      <c r="BB39" s="52">
        <v>0</v>
      </c>
      <c r="BC39" s="52">
        <v>0</v>
      </c>
      <c r="BD39" s="52">
        <v>1</v>
      </c>
      <c r="BE39" s="52">
        <v>1</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272108</v>
      </c>
      <c r="B40" s="52" t="s">
        <v>180</v>
      </c>
      <c r="C40" s="52" t="s">
        <v>468</v>
      </c>
      <c r="D40" s="52">
        <v>4</v>
      </c>
      <c r="E40" s="52">
        <v>2.1080924398534902</v>
      </c>
      <c r="F40" s="52">
        <v>24.821088404726499</v>
      </c>
      <c r="G40" s="52">
        <v>0</v>
      </c>
      <c r="H40" s="52">
        <v>0</v>
      </c>
      <c r="I40" s="52">
        <v>0</v>
      </c>
      <c r="J40" s="52">
        <v>1</v>
      </c>
      <c r="K40" s="52">
        <v>2</v>
      </c>
      <c r="L40" s="52">
        <v>0</v>
      </c>
      <c r="M40" s="52">
        <v>0</v>
      </c>
      <c r="N40" s="52">
        <v>1</v>
      </c>
      <c r="O40" s="52">
        <v>0</v>
      </c>
      <c r="P40" s="52">
        <v>3</v>
      </c>
      <c r="Q40" s="52">
        <v>1</v>
      </c>
      <c r="R40" s="52">
        <v>0</v>
      </c>
      <c r="S40" s="52">
        <v>2</v>
      </c>
      <c r="T40" s="52">
        <v>2</v>
      </c>
      <c r="U40" s="52">
        <v>0</v>
      </c>
      <c r="V40" s="52">
        <v>2</v>
      </c>
      <c r="W40" s="52">
        <v>0</v>
      </c>
      <c r="X40" s="52">
        <v>0</v>
      </c>
      <c r="Y40" s="52">
        <v>1</v>
      </c>
      <c r="Z40" s="52">
        <v>1</v>
      </c>
      <c r="AA40" s="52">
        <v>0</v>
      </c>
      <c r="AB40" s="52">
        <v>3</v>
      </c>
      <c r="AC40" s="52">
        <v>0</v>
      </c>
      <c r="AD40" s="52">
        <v>0</v>
      </c>
      <c r="AE40" s="52">
        <v>1</v>
      </c>
      <c r="AF40" s="52">
        <v>0</v>
      </c>
      <c r="AG40" s="52">
        <v>0</v>
      </c>
      <c r="AH40" s="52">
        <v>0</v>
      </c>
      <c r="AI40" s="52">
        <v>3</v>
      </c>
      <c r="AJ40" s="52">
        <v>0</v>
      </c>
      <c r="AK40" s="52">
        <v>0</v>
      </c>
      <c r="AL40" s="52">
        <v>1</v>
      </c>
      <c r="AM40" s="52">
        <v>0</v>
      </c>
      <c r="AN40" s="52">
        <v>0</v>
      </c>
      <c r="AO40" s="52">
        <v>0</v>
      </c>
      <c r="AP40" s="52">
        <v>1</v>
      </c>
      <c r="AQ40" s="52">
        <v>1</v>
      </c>
      <c r="AR40" s="52">
        <v>0</v>
      </c>
      <c r="AS40" s="52">
        <v>0</v>
      </c>
      <c r="AT40" s="52">
        <v>0</v>
      </c>
      <c r="AU40" s="52">
        <v>0</v>
      </c>
      <c r="AV40" s="52">
        <v>0</v>
      </c>
      <c r="AW40" s="52">
        <v>1</v>
      </c>
      <c r="AX40" s="52">
        <v>0</v>
      </c>
      <c r="AY40" s="52">
        <v>0</v>
      </c>
      <c r="AZ40" s="52">
        <v>1</v>
      </c>
      <c r="BA40" s="52">
        <v>0</v>
      </c>
      <c r="BB40" s="52">
        <v>0</v>
      </c>
      <c r="BC40" s="52">
        <v>0</v>
      </c>
      <c r="BD40" s="52">
        <v>0</v>
      </c>
      <c r="BE40" s="52">
        <v>1</v>
      </c>
      <c r="BF40" s="52">
        <v>0</v>
      </c>
      <c r="BG40" s="52">
        <v>1</v>
      </c>
      <c r="BH40" s="52">
        <v>2</v>
      </c>
      <c r="BI40" s="52">
        <v>0</v>
      </c>
      <c r="BJ40" s="52">
        <v>0</v>
      </c>
      <c r="BK40" s="52">
        <v>4</v>
      </c>
      <c r="BL40" s="52">
        <v>2</v>
      </c>
      <c r="BM40" s="52">
        <v>1</v>
      </c>
      <c r="BN40" s="52">
        <v>2</v>
      </c>
      <c r="BO40" s="52">
        <v>0</v>
      </c>
      <c r="BP40" s="52">
        <v>0</v>
      </c>
      <c r="BQ40" s="52">
        <v>0</v>
      </c>
      <c r="BR40" s="52">
        <v>0</v>
      </c>
      <c r="BS40" s="52">
        <v>1</v>
      </c>
      <c r="BT40" s="52">
        <v>3</v>
      </c>
      <c r="BU40" s="52">
        <v>0</v>
      </c>
      <c r="BV40" s="52">
        <v>0</v>
      </c>
    </row>
    <row r="41" spans="1:74" s="52" customFormat="1" x14ac:dyDescent="0.2">
      <c r="A41" s="52">
        <v>272116</v>
      </c>
      <c r="B41" s="52" t="s">
        <v>181</v>
      </c>
      <c r="C41" s="52" t="s">
        <v>468</v>
      </c>
      <c r="D41" s="52">
        <v>1</v>
      </c>
      <c r="E41" s="52">
        <v>0.72743673119030505</v>
      </c>
      <c r="F41" s="52">
        <v>8.5649808672406795</v>
      </c>
      <c r="G41" s="52">
        <v>0</v>
      </c>
      <c r="H41" s="52">
        <v>0</v>
      </c>
      <c r="I41" s="52">
        <v>0</v>
      </c>
      <c r="J41" s="52">
        <v>0</v>
      </c>
      <c r="K41" s="52">
        <v>0</v>
      </c>
      <c r="L41" s="52">
        <v>1</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1</v>
      </c>
      <c r="AS41" s="52">
        <v>0</v>
      </c>
      <c r="AT41" s="52">
        <v>0</v>
      </c>
      <c r="AU41" s="52">
        <v>0</v>
      </c>
      <c r="AV41" s="52">
        <v>0</v>
      </c>
      <c r="AW41" s="52">
        <v>0</v>
      </c>
      <c r="AX41" s="52">
        <v>0</v>
      </c>
      <c r="AY41" s="52">
        <v>0</v>
      </c>
      <c r="AZ41" s="52">
        <v>0</v>
      </c>
      <c r="BA41" s="52">
        <v>0</v>
      </c>
      <c r="BB41" s="52">
        <v>0</v>
      </c>
      <c r="BC41" s="52">
        <v>0</v>
      </c>
      <c r="BD41" s="52">
        <v>1</v>
      </c>
      <c r="BE41" s="52">
        <v>0</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272124</v>
      </c>
      <c r="B42" s="52" t="s">
        <v>182</v>
      </c>
      <c r="C42" s="52" t="s">
        <v>468</v>
      </c>
      <c r="D42" s="52">
        <v>5</v>
      </c>
      <c r="E42" s="52">
        <v>3.9998400063997401</v>
      </c>
      <c r="F42" s="52">
        <v>47.094890397932502</v>
      </c>
      <c r="G42" s="52">
        <v>0</v>
      </c>
      <c r="H42" s="52">
        <v>0</v>
      </c>
      <c r="I42" s="52">
        <v>1</v>
      </c>
      <c r="J42" s="52">
        <v>1</v>
      </c>
      <c r="K42" s="52">
        <v>0</v>
      </c>
      <c r="L42" s="52">
        <v>2</v>
      </c>
      <c r="M42" s="52">
        <v>0</v>
      </c>
      <c r="N42" s="52">
        <v>1</v>
      </c>
      <c r="O42" s="52">
        <v>0</v>
      </c>
      <c r="P42" s="52">
        <v>4</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1</v>
      </c>
      <c r="AR42" s="52">
        <v>0</v>
      </c>
      <c r="AS42" s="52">
        <v>0</v>
      </c>
      <c r="AT42" s="52">
        <v>0</v>
      </c>
      <c r="AU42" s="52">
        <v>0</v>
      </c>
      <c r="AV42" s="52">
        <v>1</v>
      </c>
      <c r="AW42" s="52">
        <v>1</v>
      </c>
      <c r="AX42" s="52">
        <v>0</v>
      </c>
      <c r="AY42" s="52">
        <v>0</v>
      </c>
      <c r="AZ42" s="52">
        <v>0</v>
      </c>
      <c r="BA42" s="52">
        <v>1</v>
      </c>
      <c r="BB42" s="52">
        <v>1</v>
      </c>
      <c r="BC42" s="52">
        <v>0</v>
      </c>
      <c r="BD42" s="52">
        <v>1</v>
      </c>
      <c r="BE42" s="52">
        <v>0</v>
      </c>
      <c r="BF42" s="52">
        <v>3</v>
      </c>
      <c r="BG42" s="52">
        <v>0</v>
      </c>
      <c r="BH42" s="52">
        <v>0</v>
      </c>
      <c r="BI42" s="52">
        <v>0</v>
      </c>
      <c r="BJ42" s="52">
        <v>1</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272132</v>
      </c>
      <c r="B43" s="52" t="s">
        <v>183</v>
      </c>
      <c r="C43" s="52" t="s">
        <v>468</v>
      </c>
      <c r="D43" s="52">
        <v>2</v>
      </c>
      <c r="E43" s="52">
        <v>4.22511407808011</v>
      </c>
      <c r="F43" s="52">
        <v>49.747310919330303</v>
      </c>
      <c r="G43" s="52">
        <v>0</v>
      </c>
      <c r="H43" s="52">
        <v>0</v>
      </c>
      <c r="I43" s="52">
        <v>0</v>
      </c>
      <c r="J43" s="52">
        <v>1</v>
      </c>
      <c r="K43" s="52">
        <v>1</v>
      </c>
      <c r="L43" s="52">
        <v>0</v>
      </c>
      <c r="M43" s="52">
        <v>0</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2</v>
      </c>
      <c r="AX43" s="52">
        <v>0</v>
      </c>
      <c r="AY43" s="52">
        <v>0</v>
      </c>
      <c r="AZ43" s="52">
        <v>0</v>
      </c>
      <c r="BA43" s="52">
        <v>0</v>
      </c>
      <c r="BB43" s="52">
        <v>0</v>
      </c>
      <c r="BC43" s="52">
        <v>0</v>
      </c>
      <c r="BD43" s="52">
        <v>0</v>
      </c>
      <c r="BE43" s="52">
        <v>1</v>
      </c>
      <c r="BF43" s="52">
        <v>0</v>
      </c>
      <c r="BG43" s="52">
        <v>1</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272159</v>
      </c>
      <c r="B44" s="52" t="s">
        <v>184</v>
      </c>
      <c r="C44" s="52" t="s">
        <v>468</v>
      </c>
      <c r="D44" s="52">
        <v>1</v>
      </c>
      <c r="E44" s="52">
        <v>0.911236456748162</v>
      </c>
      <c r="F44" s="52">
        <v>10.729074410099299</v>
      </c>
      <c r="G44" s="52">
        <v>0</v>
      </c>
      <c r="H44" s="52">
        <v>0</v>
      </c>
      <c r="I44" s="52">
        <v>1</v>
      </c>
      <c r="J44" s="52">
        <v>0</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0</v>
      </c>
      <c r="AZ44" s="52">
        <v>0</v>
      </c>
      <c r="BA44" s="52">
        <v>0</v>
      </c>
      <c r="BB44" s="52">
        <v>1</v>
      </c>
      <c r="BC44" s="52">
        <v>0</v>
      </c>
      <c r="BD44" s="52">
        <v>0</v>
      </c>
      <c r="BE44" s="52">
        <v>0</v>
      </c>
      <c r="BF44" s="52">
        <v>0</v>
      </c>
      <c r="BG44" s="52">
        <v>0</v>
      </c>
      <c r="BH44" s="52">
        <v>1</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272167</v>
      </c>
      <c r="B45" s="52" t="s">
        <v>185</v>
      </c>
      <c r="C45" s="52" t="s">
        <v>468</v>
      </c>
      <c r="D45" s="52">
        <v>3</v>
      </c>
      <c r="E45" s="52">
        <v>6.3343257110280602</v>
      </c>
      <c r="F45" s="52">
        <v>74.581576920169098</v>
      </c>
      <c r="G45" s="52">
        <v>0</v>
      </c>
      <c r="H45" s="52">
        <v>0</v>
      </c>
      <c r="I45" s="52">
        <v>2</v>
      </c>
      <c r="J45" s="52">
        <v>0</v>
      </c>
      <c r="K45" s="52">
        <v>1</v>
      </c>
      <c r="L45" s="52">
        <v>0</v>
      </c>
      <c r="M45" s="52">
        <v>0</v>
      </c>
      <c r="N45" s="52">
        <v>0</v>
      </c>
      <c r="O45" s="52">
        <v>0</v>
      </c>
      <c r="P45" s="52">
        <v>2</v>
      </c>
      <c r="Q45" s="52">
        <v>1</v>
      </c>
      <c r="R45" s="52">
        <v>0</v>
      </c>
      <c r="S45" s="52">
        <v>0</v>
      </c>
      <c r="T45" s="52">
        <v>3</v>
      </c>
      <c r="U45" s="52">
        <v>0</v>
      </c>
      <c r="V45" s="52">
        <v>3</v>
      </c>
      <c r="W45" s="52">
        <v>0</v>
      </c>
      <c r="X45" s="52">
        <v>0</v>
      </c>
      <c r="Y45" s="52">
        <v>1</v>
      </c>
      <c r="Z45" s="52">
        <v>2</v>
      </c>
      <c r="AA45" s="52">
        <v>0</v>
      </c>
      <c r="AB45" s="52">
        <v>3</v>
      </c>
      <c r="AC45" s="52">
        <v>0</v>
      </c>
      <c r="AD45" s="52">
        <v>0</v>
      </c>
      <c r="AE45" s="52">
        <v>0</v>
      </c>
      <c r="AF45" s="52">
        <v>0</v>
      </c>
      <c r="AG45" s="52">
        <v>0</v>
      </c>
      <c r="AH45" s="52">
        <v>0</v>
      </c>
      <c r="AI45" s="52">
        <v>1</v>
      </c>
      <c r="AJ45" s="52">
        <v>0</v>
      </c>
      <c r="AK45" s="52">
        <v>0</v>
      </c>
      <c r="AL45" s="52">
        <v>1</v>
      </c>
      <c r="AM45" s="52">
        <v>0</v>
      </c>
      <c r="AN45" s="52">
        <v>1</v>
      </c>
      <c r="AO45" s="52">
        <v>0</v>
      </c>
      <c r="AP45" s="52">
        <v>0</v>
      </c>
      <c r="AQ45" s="52">
        <v>0</v>
      </c>
      <c r="AR45" s="52">
        <v>0</v>
      </c>
      <c r="AS45" s="52">
        <v>0</v>
      </c>
      <c r="AT45" s="52">
        <v>0</v>
      </c>
      <c r="AU45" s="52">
        <v>0</v>
      </c>
      <c r="AV45" s="52">
        <v>1</v>
      </c>
      <c r="AW45" s="52">
        <v>0</v>
      </c>
      <c r="AX45" s="52">
        <v>0</v>
      </c>
      <c r="AY45" s="52">
        <v>0</v>
      </c>
      <c r="AZ45" s="52">
        <v>1</v>
      </c>
      <c r="BA45" s="52">
        <v>0</v>
      </c>
      <c r="BB45" s="52">
        <v>1</v>
      </c>
      <c r="BC45" s="52">
        <v>0</v>
      </c>
      <c r="BD45" s="52">
        <v>1</v>
      </c>
      <c r="BE45" s="52">
        <v>0</v>
      </c>
      <c r="BF45" s="52">
        <v>0</v>
      </c>
      <c r="BG45" s="52">
        <v>0</v>
      </c>
      <c r="BH45" s="52">
        <v>1</v>
      </c>
      <c r="BI45" s="52">
        <v>1</v>
      </c>
      <c r="BJ45" s="52">
        <v>0</v>
      </c>
      <c r="BK45" s="52">
        <v>1</v>
      </c>
      <c r="BL45" s="52">
        <v>3</v>
      </c>
      <c r="BM45" s="52">
        <v>0</v>
      </c>
      <c r="BN45" s="52">
        <v>0</v>
      </c>
      <c r="BO45" s="52">
        <v>0</v>
      </c>
      <c r="BP45" s="52">
        <v>0</v>
      </c>
      <c r="BQ45" s="52">
        <v>1</v>
      </c>
      <c r="BR45" s="52">
        <v>0</v>
      </c>
      <c r="BS45" s="52">
        <v>0</v>
      </c>
      <c r="BT45" s="52">
        <v>3</v>
      </c>
      <c r="BU45" s="52">
        <v>0</v>
      </c>
      <c r="BV45" s="52">
        <v>0</v>
      </c>
    </row>
    <row r="46" spans="1:74" s="52" customFormat="1" x14ac:dyDescent="0.2">
      <c r="A46" s="52">
        <v>272191</v>
      </c>
      <c r="B46" s="52" t="s">
        <v>278</v>
      </c>
      <c r="C46" s="52" t="s">
        <v>468</v>
      </c>
      <c r="D46" s="52">
        <v>1</v>
      </c>
      <c r="E46" s="52">
        <v>1.1269891358247299</v>
      </c>
      <c r="F46" s="52">
        <v>13.2693882121299</v>
      </c>
      <c r="G46" s="52">
        <v>0</v>
      </c>
      <c r="H46" s="52">
        <v>0</v>
      </c>
      <c r="I46" s="52">
        <v>0</v>
      </c>
      <c r="J46" s="52">
        <v>0</v>
      </c>
      <c r="K46" s="52">
        <v>0</v>
      </c>
      <c r="L46" s="52">
        <v>0</v>
      </c>
      <c r="M46" s="52">
        <v>0</v>
      </c>
      <c r="N46" s="52">
        <v>1</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1</v>
      </c>
      <c r="AR46" s="52">
        <v>0</v>
      </c>
      <c r="AS46" s="52">
        <v>0</v>
      </c>
      <c r="AT46" s="52">
        <v>0</v>
      </c>
      <c r="AU46" s="52">
        <v>0</v>
      </c>
      <c r="AV46" s="52">
        <v>0</v>
      </c>
      <c r="AW46" s="52">
        <v>0</v>
      </c>
      <c r="AX46" s="52">
        <v>0</v>
      </c>
      <c r="AY46" s="52">
        <v>0</v>
      </c>
      <c r="AZ46" s="52">
        <v>0</v>
      </c>
      <c r="BA46" s="52">
        <v>0</v>
      </c>
      <c r="BB46" s="52">
        <v>0</v>
      </c>
      <c r="BC46" s="52">
        <v>0</v>
      </c>
      <c r="BD46" s="52">
        <v>0</v>
      </c>
      <c r="BE46" s="52">
        <v>1</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272205</v>
      </c>
      <c r="B47" s="52" t="s">
        <v>188</v>
      </c>
      <c r="C47" s="52" t="s">
        <v>468</v>
      </c>
      <c r="D47" s="52">
        <v>3</v>
      </c>
      <c r="E47" s="52">
        <v>4.5045045045045002</v>
      </c>
      <c r="F47" s="52">
        <v>53.036907875617601</v>
      </c>
      <c r="G47" s="52">
        <v>0</v>
      </c>
      <c r="H47" s="52">
        <v>1</v>
      </c>
      <c r="I47" s="52">
        <v>0</v>
      </c>
      <c r="J47" s="52">
        <v>2</v>
      </c>
      <c r="K47" s="52">
        <v>0</v>
      </c>
      <c r="L47" s="52">
        <v>0</v>
      </c>
      <c r="M47" s="52">
        <v>0</v>
      </c>
      <c r="N47" s="52">
        <v>0</v>
      </c>
      <c r="O47" s="52">
        <v>0</v>
      </c>
      <c r="P47" s="52">
        <v>2</v>
      </c>
      <c r="Q47" s="52">
        <v>1</v>
      </c>
      <c r="R47" s="52">
        <v>0</v>
      </c>
      <c r="S47" s="52">
        <v>3</v>
      </c>
      <c r="T47" s="52">
        <v>0</v>
      </c>
      <c r="U47" s="52">
        <v>0</v>
      </c>
      <c r="V47" s="52">
        <v>0</v>
      </c>
      <c r="W47" s="52">
        <v>0</v>
      </c>
      <c r="X47" s="52">
        <v>0</v>
      </c>
      <c r="Y47" s="52">
        <v>0</v>
      </c>
      <c r="Z47" s="52">
        <v>0</v>
      </c>
      <c r="AA47" s="52">
        <v>0</v>
      </c>
      <c r="AB47" s="52">
        <v>2</v>
      </c>
      <c r="AC47" s="52">
        <v>1</v>
      </c>
      <c r="AD47" s="52">
        <v>0</v>
      </c>
      <c r="AE47" s="52">
        <v>0</v>
      </c>
      <c r="AF47" s="52">
        <v>0</v>
      </c>
      <c r="AG47" s="52">
        <v>0</v>
      </c>
      <c r="AH47" s="52">
        <v>0</v>
      </c>
      <c r="AI47" s="52">
        <v>2</v>
      </c>
      <c r="AJ47" s="52">
        <v>0</v>
      </c>
      <c r="AK47" s="52">
        <v>0</v>
      </c>
      <c r="AL47" s="52">
        <v>1</v>
      </c>
      <c r="AM47" s="52">
        <v>0</v>
      </c>
      <c r="AN47" s="52">
        <v>0</v>
      </c>
      <c r="AO47" s="52">
        <v>0</v>
      </c>
      <c r="AP47" s="52">
        <v>0</v>
      </c>
      <c r="AQ47" s="52">
        <v>0</v>
      </c>
      <c r="AR47" s="52">
        <v>1</v>
      </c>
      <c r="AS47" s="52">
        <v>0</v>
      </c>
      <c r="AT47" s="52">
        <v>1</v>
      </c>
      <c r="AU47" s="52">
        <v>0</v>
      </c>
      <c r="AV47" s="52">
        <v>0</v>
      </c>
      <c r="AW47" s="52">
        <v>0</v>
      </c>
      <c r="AX47" s="52">
        <v>0</v>
      </c>
      <c r="AY47" s="52">
        <v>1</v>
      </c>
      <c r="AZ47" s="52">
        <v>0</v>
      </c>
      <c r="BA47" s="52">
        <v>0</v>
      </c>
      <c r="BB47" s="52">
        <v>0</v>
      </c>
      <c r="BC47" s="52">
        <v>0</v>
      </c>
      <c r="BD47" s="52">
        <v>0</v>
      </c>
      <c r="BE47" s="52">
        <v>2</v>
      </c>
      <c r="BF47" s="52">
        <v>0</v>
      </c>
      <c r="BG47" s="52">
        <v>0</v>
      </c>
      <c r="BH47" s="52">
        <v>1</v>
      </c>
      <c r="BI47" s="52">
        <v>0</v>
      </c>
      <c r="BJ47" s="52">
        <v>0</v>
      </c>
      <c r="BK47" s="52">
        <v>1</v>
      </c>
      <c r="BL47" s="52">
        <v>1</v>
      </c>
      <c r="BM47" s="52">
        <v>1</v>
      </c>
      <c r="BN47" s="52">
        <v>0</v>
      </c>
      <c r="BO47" s="52">
        <v>1</v>
      </c>
      <c r="BP47" s="52">
        <v>0</v>
      </c>
      <c r="BQ47" s="52">
        <v>0</v>
      </c>
      <c r="BR47" s="52">
        <v>0</v>
      </c>
      <c r="BS47" s="52">
        <v>0</v>
      </c>
      <c r="BT47" s="52">
        <v>3</v>
      </c>
      <c r="BU47" s="52">
        <v>0</v>
      </c>
      <c r="BV47" s="52">
        <v>0</v>
      </c>
    </row>
    <row r="48" spans="1:74" s="52" customFormat="1" x14ac:dyDescent="0.2">
      <c r="A48" s="52">
        <v>272221</v>
      </c>
      <c r="B48" s="52" t="s">
        <v>189</v>
      </c>
      <c r="C48" s="52" t="s">
        <v>468</v>
      </c>
      <c r="D48" s="52">
        <v>1</v>
      </c>
      <c r="E48" s="52">
        <v>1.93094925465359</v>
      </c>
      <c r="F48" s="52">
        <v>22.735370256405101</v>
      </c>
      <c r="G48" s="52">
        <v>0</v>
      </c>
      <c r="H48" s="52">
        <v>0</v>
      </c>
      <c r="I48" s="52">
        <v>0</v>
      </c>
      <c r="J48" s="52">
        <v>1</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0</v>
      </c>
      <c r="AZ48" s="52">
        <v>0</v>
      </c>
      <c r="BA48" s="52">
        <v>0</v>
      </c>
      <c r="BB48" s="52">
        <v>1</v>
      </c>
      <c r="BC48" s="52">
        <v>0</v>
      </c>
      <c r="BD48" s="52">
        <v>0</v>
      </c>
      <c r="BE48" s="52">
        <v>0</v>
      </c>
      <c r="BF48" s="52">
        <v>0</v>
      </c>
      <c r="BG48" s="52">
        <v>0</v>
      </c>
      <c r="BH48" s="52">
        <v>1</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272230</v>
      </c>
      <c r="B49" s="52" t="s">
        <v>171</v>
      </c>
      <c r="C49" s="52" t="s">
        <v>468</v>
      </c>
      <c r="D49" s="52">
        <v>2</v>
      </c>
      <c r="E49" s="52">
        <v>3.44625564324362</v>
      </c>
      <c r="F49" s="52">
        <v>40.576880960771597</v>
      </c>
      <c r="G49" s="52">
        <v>0</v>
      </c>
      <c r="H49" s="52">
        <v>0</v>
      </c>
      <c r="I49" s="52">
        <v>0</v>
      </c>
      <c r="J49" s="52">
        <v>1</v>
      </c>
      <c r="K49" s="52">
        <v>1</v>
      </c>
      <c r="L49" s="52">
        <v>0</v>
      </c>
      <c r="M49" s="52">
        <v>0</v>
      </c>
      <c r="N49" s="52">
        <v>0</v>
      </c>
      <c r="O49" s="52">
        <v>0</v>
      </c>
      <c r="P49" s="52">
        <v>1</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1</v>
      </c>
      <c r="AQ49" s="52">
        <v>0</v>
      </c>
      <c r="AR49" s="52">
        <v>1</v>
      </c>
      <c r="AS49" s="52">
        <v>0</v>
      </c>
      <c r="AT49" s="52">
        <v>0</v>
      </c>
      <c r="AU49" s="52">
        <v>0</v>
      </c>
      <c r="AV49" s="52">
        <v>0</v>
      </c>
      <c r="AW49" s="52">
        <v>0</v>
      </c>
      <c r="AX49" s="52">
        <v>0</v>
      </c>
      <c r="AY49" s="52">
        <v>0</v>
      </c>
      <c r="AZ49" s="52">
        <v>0</v>
      </c>
      <c r="BA49" s="52">
        <v>0</v>
      </c>
      <c r="BB49" s="52">
        <v>0</v>
      </c>
      <c r="BC49" s="52">
        <v>0</v>
      </c>
      <c r="BD49" s="52">
        <v>0</v>
      </c>
      <c r="BE49" s="52">
        <v>0</v>
      </c>
      <c r="BF49" s="52">
        <v>0</v>
      </c>
      <c r="BG49" s="52">
        <v>0</v>
      </c>
      <c r="BH49" s="52">
        <v>0</v>
      </c>
      <c r="BI49" s="52">
        <v>2</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272272</v>
      </c>
      <c r="B50" s="52" t="s">
        <v>193</v>
      </c>
      <c r="C50" s="52" t="s">
        <v>468</v>
      </c>
      <c r="D50" s="52">
        <v>7</v>
      </c>
      <c r="E50" s="52">
        <v>2.9990403071017302</v>
      </c>
      <c r="F50" s="52">
        <v>35.311281035230003</v>
      </c>
      <c r="G50" s="52">
        <v>0</v>
      </c>
      <c r="H50" s="52">
        <v>0</v>
      </c>
      <c r="I50" s="52">
        <v>0</v>
      </c>
      <c r="J50" s="52">
        <v>1</v>
      </c>
      <c r="K50" s="52">
        <v>2</v>
      </c>
      <c r="L50" s="52">
        <v>2</v>
      </c>
      <c r="M50" s="52">
        <v>1</v>
      </c>
      <c r="N50" s="52">
        <v>1</v>
      </c>
      <c r="O50" s="52">
        <v>0</v>
      </c>
      <c r="P50" s="52">
        <v>5</v>
      </c>
      <c r="Q50" s="52">
        <v>2</v>
      </c>
      <c r="R50" s="52">
        <v>0</v>
      </c>
      <c r="S50" s="52">
        <v>2</v>
      </c>
      <c r="T50" s="52">
        <v>4</v>
      </c>
      <c r="U50" s="52">
        <v>0</v>
      </c>
      <c r="V50" s="52">
        <v>4</v>
      </c>
      <c r="W50" s="52">
        <v>0</v>
      </c>
      <c r="X50" s="52">
        <v>2</v>
      </c>
      <c r="Y50" s="52">
        <v>2</v>
      </c>
      <c r="Z50" s="52">
        <v>0</v>
      </c>
      <c r="AA50" s="52">
        <v>1</v>
      </c>
      <c r="AB50" s="52">
        <v>2</v>
      </c>
      <c r="AC50" s="52">
        <v>1</v>
      </c>
      <c r="AD50" s="52">
        <v>1</v>
      </c>
      <c r="AE50" s="52">
        <v>0</v>
      </c>
      <c r="AF50" s="52">
        <v>1</v>
      </c>
      <c r="AG50" s="52">
        <v>2</v>
      </c>
      <c r="AH50" s="52">
        <v>0</v>
      </c>
      <c r="AI50" s="52">
        <v>3</v>
      </c>
      <c r="AJ50" s="52">
        <v>0</v>
      </c>
      <c r="AK50" s="52">
        <v>1</v>
      </c>
      <c r="AL50" s="52">
        <v>1</v>
      </c>
      <c r="AM50" s="52">
        <v>0</v>
      </c>
      <c r="AN50" s="52">
        <v>2</v>
      </c>
      <c r="AO50" s="52">
        <v>0</v>
      </c>
      <c r="AP50" s="52">
        <v>1</v>
      </c>
      <c r="AQ50" s="52">
        <v>0</v>
      </c>
      <c r="AR50" s="52">
        <v>1</v>
      </c>
      <c r="AS50" s="52">
        <v>0</v>
      </c>
      <c r="AT50" s="52">
        <v>0</v>
      </c>
      <c r="AU50" s="52">
        <v>0</v>
      </c>
      <c r="AV50" s="52">
        <v>0</v>
      </c>
      <c r="AW50" s="52">
        <v>0</v>
      </c>
      <c r="AX50" s="52">
        <v>0</v>
      </c>
      <c r="AY50" s="52">
        <v>0</v>
      </c>
      <c r="AZ50" s="52">
        <v>1</v>
      </c>
      <c r="BA50" s="52">
        <v>0</v>
      </c>
      <c r="BB50" s="52">
        <v>4</v>
      </c>
      <c r="BC50" s="52">
        <v>0</v>
      </c>
      <c r="BD50" s="52">
        <v>1</v>
      </c>
      <c r="BE50" s="52">
        <v>2</v>
      </c>
      <c r="BF50" s="52">
        <v>1</v>
      </c>
      <c r="BG50" s="52">
        <v>0</v>
      </c>
      <c r="BH50" s="52">
        <v>2</v>
      </c>
      <c r="BI50" s="52">
        <v>1</v>
      </c>
      <c r="BJ50" s="52">
        <v>0</v>
      </c>
      <c r="BK50" s="52">
        <v>2</v>
      </c>
      <c r="BL50" s="52">
        <v>5</v>
      </c>
      <c r="BM50" s="52">
        <v>4</v>
      </c>
      <c r="BN50" s="52">
        <v>0</v>
      </c>
      <c r="BO50" s="52">
        <v>0</v>
      </c>
      <c r="BP50" s="52">
        <v>0</v>
      </c>
      <c r="BQ50" s="52">
        <v>0</v>
      </c>
      <c r="BR50" s="52">
        <v>0</v>
      </c>
      <c r="BS50" s="52">
        <v>0</v>
      </c>
      <c r="BT50" s="52">
        <v>7</v>
      </c>
      <c r="BU50" s="52">
        <v>0</v>
      </c>
      <c r="BV50" s="52">
        <v>0</v>
      </c>
    </row>
    <row r="51" spans="1:74" s="52" customFormat="1" x14ac:dyDescent="0.2">
      <c r="A51" s="52">
        <v>273619</v>
      </c>
      <c r="B51" s="52" t="s">
        <v>638</v>
      </c>
      <c r="C51" s="52" t="s">
        <v>468</v>
      </c>
      <c r="D51" s="52">
        <v>1</v>
      </c>
      <c r="E51" s="52">
        <v>4.8014596437316897</v>
      </c>
      <c r="F51" s="52">
        <v>56.533315160066699</v>
      </c>
      <c r="G51" s="52">
        <v>0</v>
      </c>
      <c r="H51" s="52">
        <v>0</v>
      </c>
      <c r="I51" s="52">
        <v>0</v>
      </c>
      <c r="J51" s="52">
        <v>0</v>
      </c>
      <c r="K51" s="52">
        <v>0</v>
      </c>
      <c r="L51" s="52">
        <v>0</v>
      </c>
      <c r="M51" s="52">
        <v>0</v>
      </c>
      <c r="N51" s="52">
        <v>1</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1</v>
      </c>
      <c r="AY51" s="52">
        <v>0</v>
      </c>
      <c r="AZ51" s="52">
        <v>0</v>
      </c>
      <c r="BA51" s="52">
        <v>0</v>
      </c>
      <c r="BB51" s="52">
        <v>0</v>
      </c>
      <c r="BC51" s="52">
        <v>0</v>
      </c>
      <c r="BD51" s="52">
        <v>0</v>
      </c>
      <c r="BE51" s="52">
        <v>0</v>
      </c>
      <c r="BF51" s="52">
        <v>0</v>
      </c>
      <c r="BG51" s="52">
        <v>1</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row r="53" spans="1:74" s="52" customFormat="1" x14ac:dyDescent="0.2"/>
    <row r="54" spans="1:74" s="52" customFormat="1" x14ac:dyDescent="0.2"/>
    <row r="55" spans="1:74" s="52" customFormat="1" x14ac:dyDescent="0.2"/>
    <row r="56" spans="1:74" s="52" customFormat="1" x14ac:dyDescent="0.2"/>
    <row r="57" spans="1:74" s="52" customFormat="1" x14ac:dyDescent="0.2"/>
    <row r="85" spans="1:75" x14ac:dyDescent="0.2">
      <c r="B85" s="52">
        <v>271004</v>
      </c>
      <c r="C85" t="s">
        <v>397</v>
      </c>
      <c r="D85">
        <f>IFERROR(VLOOKUP($B85,$A$8:$BW$70,D$88,FALSE),0)</f>
        <v>43</v>
      </c>
      <c r="E85">
        <f t="shared" ref="E85:BP85" si="0">IFERROR(VLOOKUP($B85,$A$8:$BW$70,E88,FALSE),0)</f>
        <v>3.2395593897875501</v>
      </c>
      <c r="F85">
        <f t="shared" si="0"/>
        <v>38.1431992668535</v>
      </c>
      <c r="G85">
        <f t="shared" si="0"/>
        <v>0</v>
      </c>
      <c r="H85">
        <f t="shared" si="0"/>
        <v>2</v>
      </c>
      <c r="I85">
        <f t="shared" si="0"/>
        <v>7</v>
      </c>
      <c r="J85">
        <f t="shared" si="0"/>
        <v>7</v>
      </c>
      <c r="K85">
        <f t="shared" si="0"/>
        <v>11</v>
      </c>
      <c r="L85">
        <f t="shared" si="0"/>
        <v>6</v>
      </c>
      <c r="M85">
        <f t="shared" si="0"/>
        <v>3</v>
      </c>
      <c r="N85">
        <f t="shared" si="0"/>
        <v>7</v>
      </c>
      <c r="O85">
        <f t="shared" si="0"/>
        <v>0</v>
      </c>
      <c r="P85">
        <f t="shared" si="0"/>
        <v>21</v>
      </c>
      <c r="Q85">
        <f t="shared" si="0"/>
        <v>22</v>
      </c>
      <c r="R85">
        <f t="shared" si="0"/>
        <v>0</v>
      </c>
      <c r="S85">
        <f t="shared" si="0"/>
        <v>19</v>
      </c>
      <c r="T85">
        <f t="shared" si="0"/>
        <v>24</v>
      </c>
      <c r="U85">
        <f t="shared" si="0"/>
        <v>1</v>
      </c>
      <c r="V85">
        <f t="shared" si="0"/>
        <v>23</v>
      </c>
      <c r="W85">
        <f t="shared" si="0"/>
        <v>0</v>
      </c>
      <c r="X85">
        <f t="shared" si="0"/>
        <v>3</v>
      </c>
      <c r="Y85">
        <f t="shared" si="0"/>
        <v>15</v>
      </c>
      <c r="Z85">
        <f t="shared" si="0"/>
        <v>5</v>
      </c>
      <c r="AA85">
        <f t="shared" si="0"/>
        <v>0</v>
      </c>
      <c r="AB85">
        <f t="shared" si="0"/>
        <v>25</v>
      </c>
      <c r="AC85">
        <f t="shared" si="0"/>
        <v>3</v>
      </c>
      <c r="AD85">
        <f t="shared" si="0"/>
        <v>3</v>
      </c>
      <c r="AE85">
        <f t="shared" si="0"/>
        <v>1</v>
      </c>
      <c r="AF85">
        <f t="shared" si="0"/>
        <v>3</v>
      </c>
      <c r="AG85">
        <f t="shared" si="0"/>
        <v>8</v>
      </c>
      <c r="AH85">
        <f t="shared" si="0"/>
        <v>0</v>
      </c>
      <c r="AI85">
        <f t="shared" si="0"/>
        <v>26</v>
      </c>
      <c r="AJ85">
        <f t="shared" si="0"/>
        <v>0</v>
      </c>
      <c r="AK85">
        <f t="shared" si="0"/>
        <v>3</v>
      </c>
      <c r="AL85">
        <f t="shared" si="0"/>
        <v>13</v>
      </c>
      <c r="AM85">
        <f t="shared" si="0"/>
        <v>1</v>
      </c>
      <c r="AN85">
        <f t="shared" si="0"/>
        <v>0</v>
      </c>
      <c r="AO85">
        <f t="shared" si="0"/>
        <v>0</v>
      </c>
      <c r="AP85">
        <f t="shared" si="0"/>
        <v>1</v>
      </c>
      <c r="AQ85">
        <f t="shared" si="0"/>
        <v>3</v>
      </c>
      <c r="AR85">
        <f t="shared" si="0"/>
        <v>3</v>
      </c>
      <c r="AS85">
        <f t="shared" si="0"/>
        <v>4</v>
      </c>
      <c r="AT85">
        <f t="shared" si="0"/>
        <v>4</v>
      </c>
      <c r="AU85">
        <f t="shared" si="0"/>
        <v>2</v>
      </c>
      <c r="AV85">
        <f t="shared" si="0"/>
        <v>0</v>
      </c>
      <c r="AW85">
        <f t="shared" si="0"/>
        <v>1</v>
      </c>
      <c r="AX85">
        <f t="shared" si="0"/>
        <v>2</v>
      </c>
      <c r="AY85">
        <f t="shared" si="0"/>
        <v>5</v>
      </c>
      <c r="AZ85">
        <f t="shared" si="0"/>
        <v>3</v>
      </c>
      <c r="BA85">
        <f t="shared" si="0"/>
        <v>3</v>
      </c>
      <c r="BB85">
        <f t="shared" si="0"/>
        <v>12</v>
      </c>
      <c r="BC85">
        <f t="shared" si="0"/>
        <v>5</v>
      </c>
      <c r="BD85">
        <f t="shared" si="0"/>
        <v>11</v>
      </c>
      <c r="BE85">
        <f t="shared" si="0"/>
        <v>6</v>
      </c>
      <c r="BF85">
        <f t="shared" si="0"/>
        <v>4</v>
      </c>
      <c r="BG85">
        <f t="shared" si="0"/>
        <v>2</v>
      </c>
      <c r="BH85">
        <f t="shared" si="0"/>
        <v>8</v>
      </c>
      <c r="BI85">
        <f t="shared" si="0"/>
        <v>5</v>
      </c>
      <c r="BJ85">
        <f t="shared" si="0"/>
        <v>2</v>
      </c>
      <c r="BK85">
        <f t="shared" si="0"/>
        <v>11</v>
      </c>
      <c r="BL85">
        <f t="shared" si="0"/>
        <v>37</v>
      </c>
      <c r="BM85">
        <f t="shared" si="0"/>
        <v>13</v>
      </c>
      <c r="BN85">
        <f t="shared" si="0"/>
        <v>8</v>
      </c>
      <c r="BO85">
        <f t="shared" si="0"/>
        <v>4</v>
      </c>
      <c r="BP85">
        <f t="shared" si="0"/>
        <v>0</v>
      </c>
      <c r="BQ85">
        <f t="shared" ref="BQ85:BW85" si="1">IFERROR(VLOOKUP($B85,$A$8:$BW$70,BQ88,FALSE),0)</f>
        <v>4</v>
      </c>
      <c r="BR85">
        <f t="shared" si="1"/>
        <v>0</v>
      </c>
      <c r="BS85">
        <f t="shared" si="1"/>
        <v>8</v>
      </c>
      <c r="BT85">
        <f t="shared" si="1"/>
        <v>34</v>
      </c>
      <c r="BU85">
        <f t="shared" si="1"/>
        <v>1</v>
      </c>
      <c r="BV85">
        <f t="shared" si="1"/>
        <v>0</v>
      </c>
      <c r="BW85">
        <f t="shared" si="1"/>
        <v>0</v>
      </c>
    </row>
    <row r="86" spans="1:75" x14ac:dyDescent="0.2">
      <c r="B86" s="52">
        <v>271403</v>
      </c>
      <c r="C86" t="s">
        <v>398</v>
      </c>
      <c r="D86">
        <f>IFERROR(VLOOKUP($B86,$A$8:$BW$70,D$88,FALSE),0)</f>
        <v>8</v>
      </c>
      <c r="E86">
        <f t="shared" ref="E86:BP86" si="2">IFERROR(VLOOKUP($B86,$A$8:$BW$70,E$88,FALSE),0)</f>
        <v>2.0336053280459598</v>
      </c>
      <c r="F86">
        <f t="shared" si="2"/>
        <v>23.944062733444401</v>
      </c>
      <c r="G86">
        <f t="shared" si="2"/>
        <v>1</v>
      </c>
      <c r="H86">
        <f t="shared" si="2"/>
        <v>0</v>
      </c>
      <c r="I86">
        <f t="shared" si="2"/>
        <v>0</v>
      </c>
      <c r="J86">
        <f t="shared" si="2"/>
        <v>4</v>
      </c>
      <c r="K86">
        <f t="shared" si="2"/>
        <v>1</v>
      </c>
      <c r="L86">
        <f t="shared" si="2"/>
        <v>1</v>
      </c>
      <c r="M86">
        <f t="shared" si="2"/>
        <v>0</v>
      </c>
      <c r="N86">
        <f t="shared" si="2"/>
        <v>1</v>
      </c>
      <c r="O86">
        <f t="shared" si="2"/>
        <v>0</v>
      </c>
      <c r="P86">
        <f t="shared" si="2"/>
        <v>3</v>
      </c>
      <c r="Q86">
        <f t="shared" si="2"/>
        <v>5</v>
      </c>
      <c r="R86">
        <f t="shared" si="2"/>
        <v>0</v>
      </c>
      <c r="S86">
        <f t="shared" si="2"/>
        <v>5</v>
      </c>
      <c r="T86">
        <f t="shared" si="2"/>
        <v>3</v>
      </c>
      <c r="U86">
        <f t="shared" si="2"/>
        <v>1</v>
      </c>
      <c r="V86">
        <f t="shared" si="2"/>
        <v>2</v>
      </c>
      <c r="W86">
        <f t="shared" si="2"/>
        <v>0</v>
      </c>
      <c r="X86">
        <f t="shared" si="2"/>
        <v>1</v>
      </c>
      <c r="Y86">
        <f t="shared" si="2"/>
        <v>1</v>
      </c>
      <c r="Z86">
        <f t="shared" si="2"/>
        <v>0</v>
      </c>
      <c r="AA86">
        <f t="shared" si="2"/>
        <v>0</v>
      </c>
      <c r="AB86">
        <f t="shared" si="2"/>
        <v>4</v>
      </c>
      <c r="AC86">
        <f t="shared" si="2"/>
        <v>1</v>
      </c>
      <c r="AD86">
        <f t="shared" si="2"/>
        <v>1</v>
      </c>
      <c r="AE86">
        <f t="shared" si="2"/>
        <v>0</v>
      </c>
      <c r="AF86">
        <f t="shared" si="2"/>
        <v>0</v>
      </c>
      <c r="AG86">
        <f t="shared" si="2"/>
        <v>2</v>
      </c>
      <c r="AH86">
        <f t="shared" si="2"/>
        <v>0</v>
      </c>
      <c r="AI86">
        <f t="shared" si="2"/>
        <v>4</v>
      </c>
      <c r="AJ86">
        <f t="shared" si="2"/>
        <v>0</v>
      </c>
      <c r="AK86">
        <f t="shared" si="2"/>
        <v>1</v>
      </c>
      <c r="AL86">
        <f t="shared" si="2"/>
        <v>2</v>
      </c>
      <c r="AM86">
        <f t="shared" si="2"/>
        <v>1</v>
      </c>
      <c r="AN86">
        <f t="shared" si="2"/>
        <v>0</v>
      </c>
      <c r="AO86">
        <f t="shared" si="2"/>
        <v>0</v>
      </c>
      <c r="AP86">
        <f t="shared" si="2"/>
        <v>2</v>
      </c>
      <c r="AQ86">
        <f t="shared" si="2"/>
        <v>0</v>
      </c>
      <c r="AR86">
        <f t="shared" si="2"/>
        <v>0</v>
      </c>
      <c r="AS86">
        <f t="shared" si="2"/>
        <v>0</v>
      </c>
      <c r="AT86">
        <f t="shared" si="2"/>
        <v>0</v>
      </c>
      <c r="AU86">
        <f t="shared" si="2"/>
        <v>2</v>
      </c>
      <c r="AV86">
        <f t="shared" si="2"/>
        <v>1</v>
      </c>
      <c r="AW86">
        <f t="shared" si="2"/>
        <v>0</v>
      </c>
      <c r="AX86">
        <f t="shared" si="2"/>
        <v>1</v>
      </c>
      <c r="AY86">
        <f t="shared" si="2"/>
        <v>0</v>
      </c>
      <c r="AZ86">
        <f t="shared" si="2"/>
        <v>0</v>
      </c>
      <c r="BA86">
        <f t="shared" si="2"/>
        <v>0</v>
      </c>
      <c r="BB86">
        <f t="shared" si="2"/>
        <v>2</v>
      </c>
      <c r="BC86">
        <f t="shared" si="2"/>
        <v>1</v>
      </c>
      <c r="BD86">
        <f t="shared" si="2"/>
        <v>1</v>
      </c>
      <c r="BE86">
        <f t="shared" si="2"/>
        <v>0</v>
      </c>
      <c r="BF86">
        <f t="shared" si="2"/>
        <v>4</v>
      </c>
      <c r="BG86">
        <f t="shared" si="2"/>
        <v>1</v>
      </c>
      <c r="BH86">
        <f t="shared" si="2"/>
        <v>1</v>
      </c>
      <c r="BI86">
        <f t="shared" si="2"/>
        <v>0</v>
      </c>
      <c r="BJ86">
        <f t="shared" si="2"/>
        <v>0</v>
      </c>
      <c r="BK86">
        <f t="shared" si="2"/>
        <v>3</v>
      </c>
      <c r="BL86">
        <f t="shared" si="2"/>
        <v>5</v>
      </c>
      <c r="BM86">
        <f t="shared" si="2"/>
        <v>6</v>
      </c>
      <c r="BN86">
        <f t="shared" si="2"/>
        <v>2</v>
      </c>
      <c r="BO86">
        <f t="shared" si="2"/>
        <v>0</v>
      </c>
      <c r="BP86">
        <f t="shared" si="2"/>
        <v>0</v>
      </c>
      <c r="BQ86">
        <f t="shared" ref="BQ86:BW86" si="3">IFERROR(VLOOKUP($B86,$A$8:$BW$70,BQ$88,FALSE),0)</f>
        <v>0</v>
      </c>
      <c r="BR86">
        <f t="shared" si="3"/>
        <v>0</v>
      </c>
      <c r="BS86">
        <f t="shared" si="3"/>
        <v>1</v>
      </c>
      <c r="BT86">
        <f t="shared" si="3"/>
        <v>6</v>
      </c>
      <c r="BU86">
        <f t="shared" si="3"/>
        <v>1</v>
      </c>
      <c r="BV86">
        <f t="shared" si="3"/>
        <v>0</v>
      </c>
      <c r="BW86">
        <f t="shared" si="3"/>
        <v>0</v>
      </c>
    </row>
    <row r="87" spans="1:75" x14ac:dyDescent="0.2">
      <c r="C87" t="s">
        <v>399</v>
      </c>
      <c r="D87">
        <f>SUM(D8:D83)</f>
        <v>144</v>
      </c>
      <c r="G87">
        <f t="shared" ref="G87:BR87" si="4">SUM(G8:G83)</f>
        <v>2</v>
      </c>
      <c r="H87">
        <f t="shared" si="4"/>
        <v>6</v>
      </c>
      <c r="I87">
        <f t="shared" si="4"/>
        <v>20</v>
      </c>
      <c r="J87">
        <f t="shared" si="4"/>
        <v>34</v>
      </c>
      <c r="K87">
        <f t="shared" si="4"/>
        <v>31</v>
      </c>
      <c r="L87">
        <f t="shared" si="4"/>
        <v>20</v>
      </c>
      <c r="M87">
        <f t="shared" si="4"/>
        <v>8</v>
      </c>
      <c r="N87">
        <f t="shared" si="4"/>
        <v>23</v>
      </c>
      <c r="O87">
        <f t="shared" si="4"/>
        <v>0</v>
      </c>
      <c r="P87">
        <f t="shared" si="4"/>
        <v>75</v>
      </c>
      <c r="Q87">
        <f t="shared" si="4"/>
        <v>69</v>
      </c>
      <c r="R87">
        <f t="shared" si="4"/>
        <v>0</v>
      </c>
      <c r="S87">
        <f t="shared" si="4"/>
        <v>33</v>
      </c>
      <c r="T87">
        <f t="shared" si="4"/>
        <v>37</v>
      </c>
      <c r="U87">
        <f t="shared" si="4"/>
        <v>2</v>
      </c>
      <c r="V87">
        <f t="shared" si="4"/>
        <v>35</v>
      </c>
      <c r="W87">
        <f t="shared" si="4"/>
        <v>0</v>
      </c>
      <c r="X87">
        <f t="shared" si="4"/>
        <v>7</v>
      </c>
      <c r="Y87">
        <f t="shared" si="4"/>
        <v>20</v>
      </c>
      <c r="Z87">
        <f t="shared" si="4"/>
        <v>8</v>
      </c>
      <c r="AA87">
        <f t="shared" si="4"/>
        <v>1</v>
      </c>
      <c r="AB87">
        <f t="shared" si="4"/>
        <v>41</v>
      </c>
      <c r="AC87">
        <f t="shared" si="4"/>
        <v>6</v>
      </c>
      <c r="AD87">
        <f t="shared" si="4"/>
        <v>5</v>
      </c>
      <c r="AE87">
        <f t="shared" si="4"/>
        <v>2</v>
      </c>
      <c r="AF87">
        <f t="shared" si="4"/>
        <v>4</v>
      </c>
      <c r="AG87">
        <f t="shared" si="4"/>
        <v>13</v>
      </c>
      <c r="AH87">
        <f t="shared" si="4"/>
        <v>0</v>
      </c>
      <c r="AI87">
        <f t="shared" si="4"/>
        <v>40</v>
      </c>
      <c r="AJ87">
        <f t="shared" si="4"/>
        <v>0</v>
      </c>
      <c r="AK87">
        <f t="shared" si="4"/>
        <v>5</v>
      </c>
      <c r="AL87">
        <f t="shared" si="4"/>
        <v>20</v>
      </c>
      <c r="AM87">
        <f t="shared" si="4"/>
        <v>3</v>
      </c>
      <c r="AN87">
        <f t="shared" si="4"/>
        <v>3</v>
      </c>
      <c r="AO87">
        <f t="shared" si="4"/>
        <v>0</v>
      </c>
      <c r="AP87">
        <f t="shared" si="4"/>
        <v>9</v>
      </c>
      <c r="AQ87">
        <f t="shared" si="4"/>
        <v>10</v>
      </c>
      <c r="AR87">
        <f t="shared" si="4"/>
        <v>12</v>
      </c>
      <c r="AS87">
        <f t="shared" si="4"/>
        <v>9</v>
      </c>
      <c r="AT87">
        <f t="shared" si="4"/>
        <v>10</v>
      </c>
      <c r="AU87">
        <f t="shared" si="4"/>
        <v>9</v>
      </c>
      <c r="AV87">
        <f t="shared" si="4"/>
        <v>4</v>
      </c>
      <c r="AW87">
        <f t="shared" si="4"/>
        <v>6</v>
      </c>
      <c r="AX87">
        <f t="shared" si="4"/>
        <v>8</v>
      </c>
      <c r="AY87">
        <f t="shared" si="4"/>
        <v>11</v>
      </c>
      <c r="AZ87">
        <f t="shared" si="4"/>
        <v>9</v>
      </c>
      <c r="BA87">
        <f t="shared" si="4"/>
        <v>9</v>
      </c>
      <c r="BB87">
        <f t="shared" si="4"/>
        <v>38</v>
      </c>
      <c r="BC87">
        <f t="shared" si="4"/>
        <v>14</v>
      </c>
      <c r="BD87">
        <f t="shared" si="4"/>
        <v>33</v>
      </c>
      <c r="BE87">
        <f t="shared" si="4"/>
        <v>22</v>
      </c>
      <c r="BF87">
        <f t="shared" si="4"/>
        <v>20</v>
      </c>
      <c r="BG87">
        <f t="shared" si="4"/>
        <v>9</v>
      </c>
      <c r="BH87">
        <f t="shared" si="4"/>
        <v>26</v>
      </c>
      <c r="BI87">
        <f t="shared" si="4"/>
        <v>15</v>
      </c>
      <c r="BJ87">
        <f t="shared" si="4"/>
        <v>5</v>
      </c>
      <c r="BK87">
        <f t="shared" si="4"/>
        <v>22</v>
      </c>
      <c r="BL87">
        <f t="shared" si="4"/>
        <v>56</v>
      </c>
      <c r="BM87">
        <f t="shared" si="4"/>
        <v>27</v>
      </c>
      <c r="BN87">
        <f t="shared" si="4"/>
        <v>12</v>
      </c>
      <c r="BO87">
        <f t="shared" si="4"/>
        <v>5</v>
      </c>
      <c r="BP87">
        <f t="shared" si="4"/>
        <v>0</v>
      </c>
      <c r="BQ87">
        <f t="shared" si="4"/>
        <v>5</v>
      </c>
      <c r="BR87">
        <f t="shared" si="4"/>
        <v>0</v>
      </c>
      <c r="BS87">
        <f t="shared" ref="BS87:BW87" si="5">SUM(BS8:BS83)</f>
        <v>10</v>
      </c>
      <c r="BT87">
        <f t="shared" si="5"/>
        <v>59</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93</v>
      </c>
      <c r="E90">
        <v>2.1999186739741798</v>
      </c>
      <c r="F90">
        <v>25.902268258083101</v>
      </c>
      <c r="G90">
        <v>1</v>
      </c>
      <c r="H90">
        <v>4</v>
      </c>
      <c r="I90">
        <v>13</v>
      </c>
      <c r="J90">
        <v>23</v>
      </c>
      <c r="K90">
        <v>19</v>
      </c>
      <c r="L90">
        <v>13</v>
      </c>
      <c r="M90">
        <v>5</v>
      </c>
      <c r="N90">
        <v>15</v>
      </c>
      <c r="O90">
        <v>0</v>
      </c>
      <c r="P90">
        <v>51</v>
      </c>
      <c r="Q90">
        <v>42</v>
      </c>
      <c r="R90">
        <v>0</v>
      </c>
      <c r="S90">
        <v>36</v>
      </c>
      <c r="T90">
        <v>55</v>
      </c>
      <c r="U90">
        <v>2</v>
      </c>
      <c r="V90">
        <v>53</v>
      </c>
      <c r="W90">
        <v>0</v>
      </c>
      <c r="X90">
        <v>10</v>
      </c>
      <c r="Y90">
        <v>31</v>
      </c>
      <c r="Z90">
        <v>12</v>
      </c>
      <c r="AA90">
        <v>2</v>
      </c>
      <c r="AB90">
        <v>53</v>
      </c>
      <c r="AC90">
        <v>8</v>
      </c>
      <c r="AD90">
        <v>6</v>
      </c>
      <c r="AE90">
        <v>4</v>
      </c>
      <c r="AF90">
        <v>4</v>
      </c>
      <c r="AG90">
        <v>18</v>
      </c>
      <c r="AH90">
        <v>0</v>
      </c>
      <c r="AI90">
        <v>51</v>
      </c>
      <c r="AJ90">
        <v>1</v>
      </c>
      <c r="AK90">
        <v>7</v>
      </c>
      <c r="AL90">
        <v>24</v>
      </c>
      <c r="AM90">
        <v>4</v>
      </c>
      <c r="AN90">
        <v>6</v>
      </c>
      <c r="AO90">
        <v>0</v>
      </c>
      <c r="AP90">
        <v>6</v>
      </c>
      <c r="AQ90">
        <v>7</v>
      </c>
      <c r="AR90">
        <v>9</v>
      </c>
      <c r="AS90">
        <v>5</v>
      </c>
      <c r="AT90">
        <v>6</v>
      </c>
      <c r="AU90">
        <v>5</v>
      </c>
      <c r="AV90">
        <v>3</v>
      </c>
      <c r="AW90">
        <v>5</v>
      </c>
      <c r="AX90">
        <v>5</v>
      </c>
      <c r="AY90">
        <v>6</v>
      </c>
      <c r="AZ90">
        <v>6</v>
      </c>
      <c r="BA90">
        <v>6</v>
      </c>
      <c r="BB90">
        <v>24</v>
      </c>
      <c r="BC90">
        <v>8</v>
      </c>
      <c r="BD90">
        <v>21</v>
      </c>
      <c r="BE90">
        <v>16</v>
      </c>
      <c r="BF90">
        <v>12</v>
      </c>
      <c r="BG90">
        <v>6</v>
      </c>
      <c r="BH90">
        <v>17</v>
      </c>
      <c r="BI90">
        <v>10</v>
      </c>
      <c r="BJ90">
        <v>3</v>
      </c>
      <c r="BK90">
        <v>27</v>
      </c>
      <c r="BL90">
        <v>77</v>
      </c>
      <c r="BM90">
        <v>33</v>
      </c>
      <c r="BN90">
        <v>13</v>
      </c>
      <c r="BO90">
        <v>7</v>
      </c>
      <c r="BP90">
        <v>0</v>
      </c>
      <c r="BQ90">
        <v>6</v>
      </c>
      <c r="BR90">
        <v>0</v>
      </c>
      <c r="BS90">
        <v>13</v>
      </c>
      <c r="BT90">
        <v>78</v>
      </c>
      <c r="BU90">
        <v>2</v>
      </c>
      <c r="BV90">
        <v>0</v>
      </c>
    </row>
    <row r="91" spans="1:75" x14ac:dyDescent="0.2">
      <c r="B91" t="s">
        <v>513</v>
      </c>
    </row>
    <row r="92" spans="1:75" x14ac:dyDescent="0.2">
      <c r="D92">
        <f>D87-D85-D86</f>
        <v>93</v>
      </c>
    </row>
    <row r="100" spans="1:6" s="147" customFormat="1" x14ac:dyDescent="0.2"/>
    <row r="101" spans="1:6" x14ac:dyDescent="0.2">
      <c r="A101" s="52">
        <v>271004</v>
      </c>
      <c r="B101" s="52" t="s">
        <v>172</v>
      </c>
      <c r="C101" s="52" t="s">
        <v>468</v>
      </c>
      <c r="D101" s="52">
        <v>18</v>
      </c>
      <c r="E101" s="52">
        <v>1.3600754388510099</v>
      </c>
      <c r="F101" s="52">
        <v>16.0137914574393</v>
      </c>
    </row>
    <row r="102" spans="1:6" x14ac:dyDescent="0.2">
      <c r="A102" s="52">
        <v>271021</v>
      </c>
      <c r="B102" s="52" t="s">
        <v>468</v>
      </c>
      <c r="C102" s="52" t="s">
        <v>612</v>
      </c>
      <c r="D102" s="52">
        <v>1</v>
      </c>
      <c r="E102" s="52">
        <v>1.9837727389950199</v>
      </c>
      <c r="F102" s="52">
        <v>23.357324184941401</v>
      </c>
    </row>
    <row r="103" spans="1:6" x14ac:dyDescent="0.2">
      <c r="A103" s="52">
        <v>271063</v>
      </c>
      <c r="B103" s="52" t="s">
        <v>468</v>
      </c>
      <c r="C103" s="52" t="s">
        <v>615</v>
      </c>
      <c r="D103" s="52">
        <v>1</v>
      </c>
      <c r="E103" s="52">
        <v>2.0494743098395301</v>
      </c>
      <c r="F103" s="52">
        <v>24.130907196497599</v>
      </c>
    </row>
    <row r="104" spans="1:6" x14ac:dyDescent="0.2">
      <c r="A104" s="52">
        <v>271071</v>
      </c>
      <c r="B104" s="52" t="s">
        <v>468</v>
      </c>
      <c r="C104" s="52" t="s">
        <v>616</v>
      </c>
      <c r="D104" s="52">
        <v>1</v>
      </c>
      <c r="E104" s="52">
        <v>2.5695051133151798</v>
      </c>
      <c r="F104" s="52">
        <v>30.2538505277432</v>
      </c>
    </row>
    <row r="105" spans="1:6" x14ac:dyDescent="0.2">
      <c r="A105" s="52">
        <v>271080</v>
      </c>
      <c r="B105" s="52" t="s">
        <v>468</v>
      </c>
      <c r="C105" s="52" t="s">
        <v>617</v>
      </c>
      <c r="D105" s="52">
        <v>2</v>
      </c>
      <c r="E105" s="52">
        <v>6.4174554789026104</v>
      </c>
      <c r="F105" s="52">
        <v>75.560362896756601</v>
      </c>
    </row>
    <row r="106" spans="1:6" x14ac:dyDescent="0.2">
      <c r="A106" s="52">
        <v>271098</v>
      </c>
      <c r="B106" s="52" t="s">
        <v>468</v>
      </c>
      <c r="C106" s="52" t="s">
        <v>644</v>
      </c>
      <c r="D106" s="52">
        <v>1</v>
      </c>
      <c r="E106" s="52">
        <v>2.6927323154805198</v>
      </c>
      <c r="F106" s="52">
        <v>31.704751456464201</v>
      </c>
    </row>
    <row r="107" spans="1:6" x14ac:dyDescent="0.2">
      <c r="A107" s="52">
        <v>271110</v>
      </c>
      <c r="B107" s="52" t="s">
        <v>468</v>
      </c>
      <c r="C107" s="52" t="s">
        <v>618</v>
      </c>
      <c r="D107" s="52">
        <v>1</v>
      </c>
      <c r="E107" s="52">
        <v>2.7474037035001899</v>
      </c>
      <c r="F107" s="52">
        <v>32.348462960566799</v>
      </c>
    </row>
    <row r="108" spans="1:6" x14ac:dyDescent="0.2">
      <c r="A108" s="52">
        <v>271187</v>
      </c>
      <c r="B108" s="52" t="s">
        <v>468</v>
      </c>
      <c r="C108" s="52" t="s">
        <v>624</v>
      </c>
      <c r="D108" s="52">
        <v>2</v>
      </c>
      <c r="E108" s="52">
        <v>2.4649970420035499</v>
      </c>
      <c r="F108" s="52">
        <v>29.023352268751498</v>
      </c>
    </row>
    <row r="109" spans="1:6" x14ac:dyDescent="0.2">
      <c r="A109" s="52">
        <v>271195</v>
      </c>
      <c r="B109" s="52" t="s">
        <v>468</v>
      </c>
      <c r="C109" s="52" t="s">
        <v>640</v>
      </c>
      <c r="D109" s="52">
        <v>1</v>
      </c>
      <c r="E109" s="52">
        <v>1.9400523814143</v>
      </c>
      <c r="F109" s="52">
        <v>22.842552232781301</v>
      </c>
    </row>
    <row r="110" spans="1:6" x14ac:dyDescent="0.2">
      <c r="A110" s="52">
        <v>271209</v>
      </c>
      <c r="B110" s="52" t="s">
        <v>468</v>
      </c>
      <c r="C110" s="52" t="s">
        <v>625</v>
      </c>
      <c r="D110" s="52">
        <v>1</v>
      </c>
      <c r="E110" s="52">
        <v>1.40258355891552</v>
      </c>
      <c r="F110" s="52">
        <v>16.514290290457001</v>
      </c>
    </row>
    <row r="111" spans="1:6" x14ac:dyDescent="0.2">
      <c r="A111" s="52">
        <v>271225</v>
      </c>
      <c r="B111" s="52" t="s">
        <v>468</v>
      </c>
      <c r="C111" s="52" t="s">
        <v>627</v>
      </c>
      <c r="D111" s="52">
        <v>3</v>
      </c>
      <c r="E111" s="52">
        <v>4.9386780805004502</v>
      </c>
      <c r="F111" s="52">
        <v>58.148951592989199</v>
      </c>
    </row>
    <row r="112" spans="1:6" x14ac:dyDescent="0.2">
      <c r="A112" s="52">
        <v>271241</v>
      </c>
      <c r="B112" s="52" t="s">
        <v>468</v>
      </c>
      <c r="C112" s="52" t="s">
        <v>645</v>
      </c>
      <c r="D112" s="52">
        <v>1</v>
      </c>
      <c r="E112" s="52">
        <v>1.86122692078618</v>
      </c>
      <c r="F112" s="52">
        <v>21.9144460028051</v>
      </c>
    </row>
    <row r="113" spans="1:6" x14ac:dyDescent="0.2">
      <c r="A113" s="52">
        <v>271268</v>
      </c>
      <c r="B113" s="52" t="s">
        <v>468</v>
      </c>
      <c r="C113" s="52" t="s">
        <v>630</v>
      </c>
      <c r="D113" s="52">
        <v>3</v>
      </c>
      <c r="E113" s="52">
        <v>3.2829222385152401</v>
      </c>
      <c r="F113" s="52">
        <v>38.653761840582703</v>
      </c>
    </row>
    <row r="114" spans="1:6" x14ac:dyDescent="0.2">
      <c r="A114" s="52">
        <v>271403</v>
      </c>
      <c r="B114" s="52" t="s">
        <v>173</v>
      </c>
      <c r="C114" s="52" t="s">
        <v>468</v>
      </c>
      <c r="D114" s="52">
        <v>8</v>
      </c>
      <c r="E114" s="52">
        <v>2.0211309238084199</v>
      </c>
      <c r="F114" s="52">
        <v>23.797186683550699</v>
      </c>
    </row>
    <row r="115" spans="1:6" x14ac:dyDescent="0.2">
      <c r="A115" s="52">
        <v>271411</v>
      </c>
      <c r="B115" s="52" t="s">
        <v>468</v>
      </c>
      <c r="C115" s="52" t="s">
        <v>632</v>
      </c>
      <c r="D115" s="52">
        <v>1</v>
      </c>
      <c r="E115" s="52">
        <v>1.39308749982586</v>
      </c>
      <c r="F115" s="52">
        <v>16.402481852788402</v>
      </c>
    </row>
    <row r="116" spans="1:6" x14ac:dyDescent="0.2">
      <c r="A116" s="52">
        <v>271420</v>
      </c>
      <c r="B116" s="52" t="s">
        <v>468</v>
      </c>
      <c r="C116" s="52" t="s">
        <v>642</v>
      </c>
      <c r="D116" s="52">
        <v>1</v>
      </c>
      <c r="E116" s="52">
        <v>1.7009695526450099</v>
      </c>
      <c r="F116" s="52">
        <v>20.0275447327557</v>
      </c>
    </row>
    <row r="117" spans="1:6" x14ac:dyDescent="0.2">
      <c r="A117" s="52">
        <v>271446</v>
      </c>
      <c r="B117" s="52" t="s">
        <v>468</v>
      </c>
      <c r="C117" s="52" t="s">
        <v>634</v>
      </c>
      <c r="D117" s="52">
        <v>3</v>
      </c>
      <c r="E117" s="52">
        <v>4.54855583352286</v>
      </c>
      <c r="F117" s="52">
        <v>53.555576749543299</v>
      </c>
    </row>
    <row r="118" spans="1:6" x14ac:dyDescent="0.2">
      <c r="A118" s="52">
        <v>271454</v>
      </c>
      <c r="B118" s="52" t="s">
        <v>468</v>
      </c>
      <c r="C118" s="52" t="s">
        <v>635</v>
      </c>
      <c r="D118" s="52">
        <v>2</v>
      </c>
      <c r="E118" s="52">
        <v>3.0996698851572302</v>
      </c>
      <c r="F118" s="52">
        <v>36.496113163948003</v>
      </c>
    </row>
    <row r="119" spans="1:6" x14ac:dyDescent="0.2">
      <c r="A119" s="52">
        <v>271462</v>
      </c>
      <c r="B119" s="52" t="s">
        <v>468</v>
      </c>
      <c r="C119" s="52" t="s">
        <v>636</v>
      </c>
      <c r="D119" s="52">
        <v>1</v>
      </c>
      <c r="E119" s="52">
        <v>1.33063657653822</v>
      </c>
      <c r="F119" s="52">
        <v>15.6671725947242</v>
      </c>
    </row>
    <row r="120" spans="1:6" x14ac:dyDescent="0.2">
      <c r="A120" s="52">
        <v>272027</v>
      </c>
      <c r="B120" s="52" t="s">
        <v>253</v>
      </c>
      <c r="C120" s="52" t="s">
        <v>468</v>
      </c>
      <c r="D120" s="52">
        <v>2</v>
      </c>
      <c r="E120" s="52">
        <v>2.1842645581232798</v>
      </c>
      <c r="F120" s="52">
        <v>25.7179536682257</v>
      </c>
    </row>
    <row r="121" spans="1:6" x14ac:dyDescent="0.2">
      <c r="A121" s="52">
        <v>272051</v>
      </c>
      <c r="B121" s="52" t="s">
        <v>176</v>
      </c>
      <c r="C121" s="52" t="s">
        <v>468</v>
      </c>
      <c r="D121" s="52">
        <v>4</v>
      </c>
      <c r="E121" s="52">
        <v>2.2089562129654698</v>
      </c>
      <c r="F121" s="52">
        <v>26.008677991367598</v>
      </c>
    </row>
    <row r="122" spans="1:6" x14ac:dyDescent="0.2">
      <c r="A122" s="52">
        <v>272078</v>
      </c>
      <c r="B122" s="52" t="s">
        <v>177</v>
      </c>
      <c r="C122" s="52" t="s">
        <v>468</v>
      </c>
      <c r="D122" s="52">
        <v>1</v>
      </c>
      <c r="E122" s="52">
        <v>0.59818272089392399</v>
      </c>
      <c r="F122" s="52">
        <v>7.04311913310588</v>
      </c>
    </row>
    <row r="123" spans="1:6" x14ac:dyDescent="0.2">
      <c r="A123" s="52">
        <v>272086</v>
      </c>
      <c r="B123" s="52" t="s">
        <v>178</v>
      </c>
      <c r="C123" s="52" t="s">
        <v>468</v>
      </c>
      <c r="D123" s="52">
        <v>3</v>
      </c>
      <c r="E123" s="52">
        <v>7.4021071331639101</v>
      </c>
      <c r="F123" s="52">
        <v>87.153842051768606</v>
      </c>
    </row>
    <row r="124" spans="1:6" x14ac:dyDescent="0.2">
      <c r="A124" s="52">
        <v>272094</v>
      </c>
      <c r="B124" s="52" t="s">
        <v>179</v>
      </c>
      <c r="C124" s="52" t="s">
        <v>468</v>
      </c>
      <c r="D124" s="52">
        <v>2</v>
      </c>
      <c r="E124" s="52">
        <v>2.8889209880109799</v>
      </c>
      <c r="F124" s="52">
        <v>34.0147148588389</v>
      </c>
    </row>
    <row r="125" spans="1:6" x14ac:dyDescent="0.2">
      <c r="A125" s="52">
        <v>272108</v>
      </c>
      <c r="B125" s="52" t="s">
        <v>180</v>
      </c>
      <c r="C125" s="52" t="s">
        <v>468</v>
      </c>
      <c r="D125" s="52">
        <v>4</v>
      </c>
      <c r="E125" s="52">
        <v>2.09848174845499</v>
      </c>
      <c r="F125" s="52">
        <v>24.707930264066899</v>
      </c>
    </row>
    <row r="126" spans="1:6" x14ac:dyDescent="0.2">
      <c r="A126" s="52">
        <v>272124</v>
      </c>
      <c r="B126" s="52" t="s">
        <v>182</v>
      </c>
      <c r="C126" s="52" t="s">
        <v>468</v>
      </c>
      <c r="D126" s="52">
        <v>2</v>
      </c>
      <c r="E126" s="52">
        <v>1.5890672175433</v>
      </c>
      <c r="F126" s="52">
        <v>18.709984980751798</v>
      </c>
    </row>
    <row r="127" spans="1:6" x14ac:dyDescent="0.2">
      <c r="A127" s="52">
        <v>272132</v>
      </c>
      <c r="B127" s="52" t="s">
        <v>183</v>
      </c>
      <c r="C127" s="52" t="s">
        <v>468</v>
      </c>
      <c r="D127" s="52">
        <v>2</v>
      </c>
      <c r="E127" s="52">
        <v>4.2171850289931498</v>
      </c>
      <c r="F127" s="52">
        <v>49.653952760725801</v>
      </c>
    </row>
    <row r="128" spans="1:6" x14ac:dyDescent="0.2">
      <c r="A128" s="52">
        <v>272159</v>
      </c>
      <c r="B128" s="52" t="s">
        <v>184</v>
      </c>
      <c r="C128" s="52" t="s">
        <v>468</v>
      </c>
      <c r="D128" s="52">
        <v>4</v>
      </c>
      <c r="E128" s="52">
        <v>3.61529631872452</v>
      </c>
      <c r="F128" s="52">
        <v>42.5671985914339</v>
      </c>
    </row>
    <row r="129" spans="1:6" x14ac:dyDescent="0.2">
      <c r="A129" s="52">
        <v>272175</v>
      </c>
      <c r="B129" s="52" t="s">
        <v>186</v>
      </c>
      <c r="C129" s="52" t="s">
        <v>468</v>
      </c>
      <c r="D129" s="52">
        <v>3</v>
      </c>
      <c r="E129" s="52">
        <v>5.2896059243586304</v>
      </c>
      <c r="F129" s="52">
        <v>62.280843948093597</v>
      </c>
    </row>
    <row r="130" spans="1:6" x14ac:dyDescent="0.2">
      <c r="A130" s="52">
        <v>272191</v>
      </c>
      <c r="B130" s="52" t="s">
        <v>278</v>
      </c>
      <c r="C130" s="52" t="s">
        <v>468</v>
      </c>
      <c r="D130" s="52">
        <v>2</v>
      </c>
      <c r="E130" s="52">
        <v>2.24036921284628</v>
      </c>
      <c r="F130" s="52">
        <v>26.378540731899701</v>
      </c>
    </row>
    <row r="131" spans="1:6" x14ac:dyDescent="0.2">
      <c r="A131" s="52">
        <v>272205</v>
      </c>
      <c r="B131" s="52" t="s">
        <v>188</v>
      </c>
      <c r="C131" s="52" t="s">
        <v>468</v>
      </c>
      <c r="D131" s="52">
        <v>1</v>
      </c>
      <c r="E131" s="52">
        <v>1.50394032364796</v>
      </c>
      <c r="F131" s="52">
        <v>17.707684455854999</v>
      </c>
    </row>
    <row r="132" spans="1:6" x14ac:dyDescent="0.2">
      <c r="A132" s="52">
        <v>272213</v>
      </c>
      <c r="B132" s="52" t="s">
        <v>281</v>
      </c>
      <c r="C132" s="52" t="s">
        <v>468</v>
      </c>
      <c r="D132" s="52">
        <v>1</v>
      </c>
      <c r="E132" s="52">
        <v>3.0724797984453298</v>
      </c>
      <c r="F132" s="52">
        <v>36.175971820404598</v>
      </c>
    </row>
    <row r="133" spans="1:6" x14ac:dyDescent="0.2">
      <c r="A133" s="52">
        <v>272221</v>
      </c>
      <c r="B133" s="52" t="s">
        <v>189</v>
      </c>
      <c r="C133" s="52" t="s">
        <v>468</v>
      </c>
      <c r="D133" s="52">
        <v>2</v>
      </c>
      <c r="E133" s="52">
        <v>3.8417948865710101</v>
      </c>
      <c r="F133" s="52">
        <v>45.2340365676909</v>
      </c>
    </row>
    <row r="134" spans="1:6" x14ac:dyDescent="0.2">
      <c r="A134" s="52">
        <v>272230</v>
      </c>
      <c r="B134" s="52" t="s">
        <v>171</v>
      </c>
      <c r="C134" s="52" t="s">
        <v>468</v>
      </c>
      <c r="D134" s="52">
        <v>1</v>
      </c>
      <c r="E134" s="52">
        <v>1.7058151237568899</v>
      </c>
      <c r="F134" s="52">
        <v>20.084597424879501</v>
      </c>
    </row>
    <row r="135" spans="1:6" x14ac:dyDescent="0.2">
      <c r="A135" s="52">
        <v>272248</v>
      </c>
      <c r="B135" s="52" t="s">
        <v>190</v>
      </c>
      <c r="C135" s="52" t="s">
        <v>468</v>
      </c>
      <c r="D135" s="52">
        <v>1</v>
      </c>
      <c r="E135" s="52">
        <v>2.3301875801001999</v>
      </c>
      <c r="F135" s="52">
        <v>27.436079572147499</v>
      </c>
    </row>
    <row r="136" spans="1:6" x14ac:dyDescent="0.2">
      <c r="A136" s="52">
        <v>272272</v>
      </c>
      <c r="B136" s="52" t="s">
        <v>193</v>
      </c>
      <c r="C136" s="52" t="s">
        <v>468</v>
      </c>
      <c r="D136" s="52">
        <v>7</v>
      </c>
      <c r="E136" s="52">
        <v>2.9847691494260702</v>
      </c>
      <c r="F136" s="52">
        <v>35.143249662597299</v>
      </c>
    </row>
    <row r="137" spans="1:6" x14ac:dyDescent="0.2">
      <c r="A137" s="52">
        <v>272299</v>
      </c>
      <c r="B137" s="52" t="s">
        <v>195</v>
      </c>
      <c r="C137" s="52" t="s">
        <v>468</v>
      </c>
      <c r="D137" s="52">
        <v>1</v>
      </c>
      <c r="E137" s="52">
        <v>3.7266154878139699</v>
      </c>
      <c r="F137" s="52">
        <v>43.8778920339387</v>
      </c>
    </row>
    <row r="138" spans="1:6" x14ac:dyDescent="0.2">
      <c r="A138" s="52">
        <v>272302</v>
      </c>
      <c r="B138" s="52" t="s">
        <v>196</v>
      </c>
      <c r="C138" s="52" t="s">
        <v>468</v>
      </c>
      <c r="D138" s="52">
        <v>1</v>
      </c>
      <c r="E138" s="52">
        <v>2.6794566062002598</v>
      </c>
      <c r="F138" s="52">
        <v>31.5484406859063</v>
      </c>
    </row>
    <row r="139" spans="1:6" x14ac:dyDescent="0.2">
      <c r="A139" s="52">
        <v>272329</v>
      </c>
      <c r="B139" s="52" t="s">
        <v>198</v>
      </c>
      <c r="C139" s="52" t="s">
        <v>468</v>
      </c>
      <c r="D139" s="52">
        <v>1</v>
      </c>
      <c r="E139" s="52">
        <v>4.0083373416706696</v>
      </c>
      <c r="F139" s="52">
        <v>47.194939668057899</v>
      </c>
    </row>
    <row r="140" spans="1:6" x14ac:dyDescent="0.2">
      <c r="A140" s="52"/>
      <c r="B140" s="52"/>
      <c r="C140" s="52"/>
      <c r="D140" s="52"/>
      <c r="E140" s="52"/>
      <c r="F140" s="52"/>
    </row>
    <row r="141" spans="1:6" x14ac:dyDescent="0.2">
      <c r="A141" s="52"/>
      <c r="B141" s="52"/>
      <c r="C141" s="52"/>
      <c r="D141" s="52"/>
      <c r="E141" s="52"/>
      <c r="F141" s="52"/>
    </row>
    <row r="142" spans="1:6" x14ac:dyDescent="0.2">
      <c r="A142" s="52"/>
      <c r="B142" s="52"/>
      <c r="C142" s="52"/>
      <c r="D142" s="52"/>
      <c r="E142" s="52"/>
      <c r="F142" s="52"/>
    </row>
    <row r="143" spans="1:6" x14ac:dyDescent="0.2">
      <c r="A143" s="52"/>
      <c r="B143" s="52"/>
      <c r="C143" s="52"/>
      <c r="D143" s="52"/>
      <c r="E143" s="52"/>
      <c r="F143" s="52"/>
    </row>
    <row r="144" spans="1:6" x14ac:dyDescent="0.2">
      <c r="A144" s="52"/>
      <c r="B144" s="52"/>
      <c r="C144" s="52"/>
      <c r="D144" s="52"/>
      <c r="E144" s="52"/>
      <c r="F144" s="52"/>
    </row>
    <row r="145" spans="1:6" x14ac:dyDescent="0.2">
      <c r="A145" s="52"/>
      <c r="B145" s="52"/>
      <c r="C145" s="52"/>
      <c r="D145" s="52"/>
      <c r="E145" s="52"/>
      <c r="F145" s="52"/>
    </row>
    <row r="146" spans="1:6" x14ac:dyDescent="0.2">
      <c r="A146" s="52"/>
      <c r="B146" s="52"/>
      <c r="C146" s="52"/>
      <c r="D146" s="52"/>
      <c r="E146" s="52"/>
      <c r="F146" s="52"/>
    </row>
    <row r="178" spans="1:6" x14ac:dyDescent="0.2">
      <c r="B178">
        <v>271004</v>
      </c>
      <c r="C178" t="s">
        <v>249</v>
      </c>
      <c r="D178">
        <v>18</v>
      </c>
      <c r="E178">
        <v>1.3600754388510099</v>
      </c>
      <c r="F178">
        <v>16.0137914574393</v>
      </c>
    </row>
    <row r="179" spans="1:6" x14ac:dyDescent="0.2">
      <c r="B179">
        <v>271403</v>
      </c>
      <c r="C179" t="s">
        <v>251</v>
      </c>
      <c r="D179">
        <v>8</v>
      </c>
      <c r="E179">
        <v>2.0211309238084199</v>
      </c>
      <c r="F179">
        <v>23.797186683550699</v>
      </c>
    </row>
    <row r="180" spans="1:6" x14ac:dyDescent="0.2">
      <c r="B180" s="52"/>
      <c r="C180" t="s">
        <v>399</v>
      </c>
      <c r="D180">
        <v>97</v>
      </c>
    </row>
    <row r="181" spans="1:6" x14ac:dyDescent="0.2">
      <c r="A181">
        <v>1</v>
      </c>
      <c r="B181" s="52">
        <v>2</v>
      </c>
      <c r="C181">
        <v>3</v>
      </c>
      <c r="D181">
        <v>4</v>
      </c>
      <c r="E181">
        <v>5</v>
      </c>
      <c r="F181">
        <v>6</v>
      </c>
    </row>
    <row r="183" spans="1:6" x14ac:dyDescent="0.2">
      <c r="A183">
        <v>270000</v>
      </c>
      <c r="B183" t="s">
        <v>313</v>
      </c>
      <c r="C183" t="s">
        <v>409</v>
      </c>
      <c r="D183">
        <v>71</v>
      </c>
      <c r="E183">
        <v>1.67537705422464</v>
      </c>
      <c r="F183">
        <v>19.726213702967499</v>
      </c>
    </row>
  </sheetData>
  <phoneticPr fontId="17"/>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""&amp;市町村別自殺者集計表!Q7&amp;市町村別自殺者集計表!R7&amp;"年10月暫定値"</f>
        <v>令和5年10月暫定値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令和5年10月暫定値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令和5年10月暫定値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361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18</v>
      </c>
      <c r="E8" s="52">
        <v>1.27276301294117</v>
      </c>
      <c r="F8" s="52">
        <v>14.985758055597699</v>
      </c>
      <c r="G8" s="52">
        <v>1</v>
      </c>
      <c r="H8" s="52">
        <v>7</v>
      </c>
      <c r="I8" s="52">
        <v>2</v>
      </c>
      <c r="J8" s="52">
        <v>1</v>
      </c>
      <c r="K8" s="52">
        <v>1</v>
      </c>
      <c r="L8" s="52">
        <v>1</v>
      </c>
      <c r="M8" s="52">
        <v>3</v>
      </c>
      <c r="N8" s="52">
        <v>2</v>
      </c>
      <c r="O8" s="52">
        <v>0</v>
      </c>
      <c r="P8" s="52">
        <v>8</v>
      </c>
      <c r="Q8" s="52">
        <v>10</v>
      </c>
      <c r="R8" s="52">
        <v>0</v>
      </c>
      <c r="S8" s="52">
        <v>7</v>
      </c>
      <c r="T8" s="52">
        <v>11</v>
      </c>
      <c r="U8" s="52">
        <v>1</v>
      </c>
      <c r="V8" s="52">
        <v>10</v>
      </c>
      <c r="W8" s="52">
        <v>0</v>
      </c>
      <c r="X8" s="52">
        <v>2</v>
      </c>
      <c r="Y8" s="52">
        <v>5</v>
      </c>
      <c r="Z8" s="52">
        <v>3</v>
      </c>
      <c r="AA8" s="52">
        <v>0</v>
      </c>
      <c r="AB8" s="52">
        <v>12</v>
      </c>
      <c r="AC8" s="52">
        <v>0</v>
      </c>
      <c r="AD8" s="52">
        <v>0</v>
      </c>
      <c r="AE8" s="52">
        <v>4</v>
      </c>
      <c r="AF8" s="52">
        <v>0</v>
      </c>
      <c r="AG8" s="52">
        <v>2</v>
      </c>
      <c r="AH8" s="52">
        <v>0</v>
      </c>
      <c r="AI8" s="52">
        <v>10</v>
      </c>
      <c r="AJ8" s="52">
        <v>0</v>
      </c>
      <c r="AK8" s="52">
        <v>0</v>
      </c>
      <c r="AL8" s="52">
        <v>5</v>
      </c>
      <c r="AM8" s="52">
        <v>1</v>
      </c>
      <c r="AN8" s="52">
        <v>2</v>
      </c>
      <c r="AO8" s="52">
        <v>0</v>
      </c>
      <c r="AP8" s="52">
        <v>2</v>
      </c>
      <c r="AQ8" s="52">
        <v>1</v>
      </c>
      <c r="AR8" s="52">
        <v>0</v>
      </c>
      <c r="AS8" s="52">
        <v>4</v>
      </c>
      <c r="AT8" s="52">
        <v>0</v>
      </c>
      <c r="AU8" s="52">
        <v>0</v>
      </c>
      <c r="AV8" s="52">
        <v>2</v>
      </c>
      <c r="AW8" s="52">
        <v>0</v>
      </c>
      <c r="AX8" s="52">
        <v>1</v>
      </c>
      <c r="AY8" s="52">
        <v>0</v>
      </c>
      <c r="AZ8" s="52">
        <v>5</v>
      </c>
      <c r="BA8" s="52">
        <v>0</v>
      </c>
      <c r="BB8" s="52">
        <v>3</v>
      </c>
      <c r="BC8" s="52">
        <v>1</v>
      </c>
      <c r="BD8" s="52">
        <v>7</v>
      </c>
      <c r="BE8" s="52">
        <v>5</v>
      </c>
      <c r="BF8" s="52">
        <v>0</v>
      </c>
      <c r="BG8" s="52">
        <v>2</v>
      </c>
      <c r="BH8" s="52">
        <v>1</v>
      </c>
      <c r="BI8" s="52">
        <v>2</v>
      </c>
      <c r="BJ8" s="52">
        <v>0</v>
      </c>
      <c r="BK8" s="52">
        <v>6</v>
      </c>
      <c r="BL8" s="52">
        <v>16</v>
      </c>
      <c r="BM8" s="52">
        <v>3</v>
      </c>
      <c r="BN8" s="52">
        <v>1</v>
      </c>
      <c r="BO8" s="52">
        <v>4</v>
      </c>
      <c r="BP8" s="52">
        <v>0</v>
      </c>
      <c r="BQ8" s="52">
        <v>1</v>
      </c>
      <c r="BR8" s="52">
        <v>0</v>
      </c>
      <c r="BS8" s="52">
        <v>6</v>
      </c>
      <c r="BT8" s="52">
        <v>11</v>
      </c>
      <c r="BU8" s="52">
        <v>1</v>
      </c>
      <c r="BV8" s="52">
        <v>0</v>
      </c>
    </row>
    <row r="9" spans="1:74" s="52" customFormat="1" x14ac:dyDescent="0.2">
      <c r="A9" s="52">
        <v>271047</v>
      </c>
      <c r="B9" s="52" t="s">
        <v>468</v>
      </c>
      <c r="C9" s="52" t="s">
        <v>614</v>
      </c>
      <c r="D9" s="52">
        <v>1</v>
      </c>
      <c r="E9" s="52">
        <v>3.0035441821349198</v>
      </c>
      <c r="F9" s="52">
        <v>35.3643105315886</v>
      </c>
      <c r="G9" s="52">
        <v>0</v>
      </c>
      <c r="H9" s="52">
        <v>0</v>
      </c>
      <c r="I9" s="52">
        <v>0</v>
      </c>
      <c r="J9" s="52">
        <v>0</v>
      </c>
      <c r="K9" s="52">
        <v>0</v>
      </c>
      <c r="L9" s="52">
        <v>0</v>
      </c>
      <c r="M9" s="52">
        <v>1</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1</v>
      </c>
      <c r="AT9" s="52">
        <v>0</v>
      </c>
      <c r="AU9" s="52">
        <v>0</v>
      </c>
      <c r="AV9" s="52">
        <v>0</v>
      </c>
      <c r="AW9" s="52">
        <v>0</v>
      </c>
      <c r="AX9" s="52">
        <v>0</v>
      </c>
      <c r="AY9" s="52">
        <v>0</v>
      </c>
      <c r="AZ9" s="52">
        <v>0</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468</v>
      </c>
      <c r="C10" s="52" t="s">
        <v>615</v>
      </c>
      <c r="D10" s="52">
        <v>1</v>
      </c>
      <c r="E10" s="52">
        <v>1.7814515267039599</v>
      </c>
      <c r="F10" s="52">
        <v>20.975155072482099</v>
      </c>
      <c r="G10" s="52">
        <v>0</v>
      </c>
      <c r="H10" s="52">
        <v>1</v>
      </c>
      <c r="I10" s="52">
        <v>0</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1</v>
      </c>
      <c r="AT10" s="52">
        <v>0</v>
      </c>
      <c r="AU10" s="52">
        <v>0</v>
      </c>
      <c r="AV10" s="52">
        <v>0</v>
      </c>
      <c r="AW10" s="52">
        <v>0</v>
      </c>
      <c r="AX10" s="52">
        <v>0</v>
      </c>
      <c r="AY10" s="52">
        <v>0</v>
      </c>
      <c r="AZ10" s="52">
        <v>0</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271098</v>
      </c>
      <c r="B11" s="52" t="s">
        <v>468</v>
      </c>
      <c r="C11" s="52" t="s">
        <v>644</v>
      </c>
      <c r="D11" s="52">
        <v>1</v>
      </c>
      <c r="E11" s="52">
        <v>2.2727789267937899</v>
      </c>
      <c r="F11" s="52">
        <v>26.760138976765599</v>
      </c>
      <c r="G11" s="52">
        <v>1</v>
      </c>
      <c r="H11" s="52">
        <v>0</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1</v>
      </c>
      <c r="AW11" s="52">
        <v>0</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468</v>
      </c>
      <c r="C12" s="52" t="s">
        <v>618</v>
      </c>
      <c r="D12" s="52">
        <v>1</v>
      </c>
      <c r="E12" s="52">
        <v>2.7735404243516899</v>
      </c>
      <c r="F12" s="52">
        <v>32.656201770592403</v>
      </c>
      <c r="G12" s="52">
        <v>0</v>
      </c>
      <c r="H12" s="52">
        <v>1</v>
      </c>
      <c r="I12" s="52">
        <v>0</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1</v>
      </c>
      <c r="BA12" s="52">
        <v>0</v>
      </c>
      <c r="BB12" s="52">
        <v>0</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468</v>
      </c>
      <c r="C13" s="52" t="s">
        <v>619</v>
      </c>
      <c r="D13" s="52">
        <v>1</v>
      </c>
      <c r="E13" s="52">
        <v>2.0255215718047399</v>
      </c>
      <c r="F13" s="52">
        <v>23.848883022862299</v>
      </c>
      <c r="G13" s="52">
        <v>0</v>
      </c>
      <c r="H13" s="52">
        <v>0</v>
      </c>
      <c r="I13" s="52">
        <v>1</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1</v>
      </c>
      <c r="AW13" s="52">
        <v>0</v>
      </c>
      <c r="AX13" s="52">
        <v>0</v>
      </c>
      <c r="AY13" s="52">
        <v>0</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468</v>
      </c>
      <c r="C14" s="52" t="s">
        <v>620</v>
      </c>
      <c r="D14" s="52">
        <v>1</v>
      </c>
      <c r="E14" s="52">
        <v>1.15480108551302</v>
      </c>
      <c r="F14" s="52">
        <v>13.5968514907178</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1</v>
      </c>
      <c r="BA14" s="52">
        <v>0</v>
      </c>
      <c r="BB14" s="52">
        <v>0</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271152</v>
      </c>
      <c r="B15" s="52" t="s">
        <v>468</v>
      </c>
      <c r="C15" s="52" t="s">
        <v>621</v>
      </c>
      <c r="D15" s="52">
        <v>1</v>
      </c>
      <c r="E15" s="52">
        <v>2.2273203109339201</v>
      </c>
      <c r="F15" s="52">
        <v>26.2249004351896</v>
      </c>
      <c r="G15" s="52">
        <v>0</v>
      </c>
      <c r="H15" s="52">
        <v>0</v>
      </c>
      <c r="I15" s="52">
        <v>0</v>
      </c>
      <c r="J15" s="52">
        <v>0</v>
      </c>
      <c r="K15" s="52">
        <v>0</v>
      </c>
      <c r="L15" s="52">
        <v>0</v>
      </c>
      <c r="M15" s="52">
        <v>1</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1</v>
      </c>
      <c r="AR15" s="52">
        <v>0</v>
      </c>
      <c r="AS15" s="52">
        <v>0</v>
      </c>
      <c r="AT15" s="52">
        <v>0</v>
      </c>
      <c r="AU15" s="52">
        <v>0</v>
      </c>
      <c r="AV15" s="52">
        <v>0</v>
      </c>
      <c r="AW15" s="52">
        <v>0</v>
      </c>
      <c r="AX15" s="52">
        <v>0</v>
      </c>
      <c r="AY15" s="52">
        <v>0</v>
      </c>
      <c r="AZ15" s="52">
        <v>0</v>
      </c>
      <c r="BA15" s="52">
        <v>0</v>
      </c>
      <c r="BB15" s="52">
        <v>0</v>
      </c>
      <c r="BC15" s="52">
        <v>0</v>
      </c>
      <c r="BD15" s="52">
        <v>0</v>
      </c>
      <c r="BE15" s="52">
        <v>1</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271161</v>
      </c>
      <c r="B16" s="52" t="s">
        <v>468</v>
      </c>
      <c r="C16" s="52" t="s">
        <v>622</v>
      </c>
      <c r="D16" s="52">
        <v>1</v>
      </c>
      <c r="E16" s="52">
        <v>1.53895874051617</v>
      </c>
      <c r="F16" s="52">
        <v>18.119998073819399</v>
      </c>
      <c r="G16" s="52">
        <v>0</v>
      </c>
      <c r="H16" s="52">
        <v>0</v>
      </c>
      <c r="I16" s="52">
        <v>0</v>
      </c>
      <c r="J16" s="52">
        <v>0</v>
      </c>
      <c r="K16" s="52">
        <v>0</v>
      </c>
      <c r="L16" s="52">
        <v>0</v>
      </c>
      <c r="M16" s="52">
        <v>0</v>
      </c>
      <c r="N16" s="52">
        <v>1</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1</v>
      </c>
      <c r="BA16" s="52">
        <v>0</v>
      </c>
      <c r="BB16" s="52">
        <v>0</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271179</v>
      </c>
      <c r="B17" s="52" t="s">
        <v>468</v>
      </c>
      <c r="C17" s="52" t="s">
        <v>623</v>
      </c>
      <c r="D17" s="52">
        <v>1</v>
      </c>
      <c r="E17" s="52">
        <v>2.1450481563311099</v>
      </c>
      <c r="F17" s="52">
        <v>25.256212163253402</v>
      </c>
      <c r="G17" s="52">
        <v>0</v>
      </c>
      <c r="H17" s="52">
        <v>1</v>
      </c>
      <c r="I17" s="52">
        <v>0</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1</v>
      </c>
      <c r="AY17" s="52">
        <v>0</v>
      </c>
      <c r="AZ17" s="52">
        <v>0</v>
      </c>
      <c r="BA17" s="52">
        <v>0</v>
      </c>
      <c r="BB17" s="52">
        <v>0</v>
      </c>
      <c r="BC17" s="52">
        <v>0</v>
      </c>
      <c r="BD17" s="52">
        <v>1</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271187</v>
      </c>
      <c r="B18" s="52" t="s">
        <v>468</v>
      </c>
      <c r="C18" s="52" t="s">
        <v>624</v>
      </c>
      <c r="D18" s="52">
        <v>1</v>
      </c>
      <c r="E18" s="52">
        <v>1.1241007194244601</v>
      </c>
      <c r="F18" s="52">
        <v>13.2353794383848</v>
      </c>
      <c r="G18" s="52">
        <v>0</v>
      </c>
      <c r="H18" s="52">
        <v>0</v>
      </c>
      <c r="I18" s="52">
        <v>0</v>
      </c>
      <c r="J18" s="52">
        <v>0</v>
      </c>
      <c r="K18" s="52">
        <v>1</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0</v>
      </c>
      <c r="BE18" s="52">
        <v>0</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271195</v>
      </c>
      <c r="B19" s="52" t="s">
        <v>468</v>
      </c>
      <c r="C19" s="52" t="s">
        <v>640</v>
      </c>
      <c r="D19" s="52">
        <v>1</v>
      </c>
      <c r="E19" s="52">
        <v>1.6706204684419801</v>
      </c>
      <c r="F19" s="52">
        <v>19.670208741332999</v>
      </c>
      <c r="G19" s="52">
        <v>0</v>
      </c>
      <c r="H19" s="52">
        <v>0</v>
      </c>
      <c r="I19" s="52">
        <v>0</v>
      </c>
      <c r="J19" s="52">
        <v>0</v>
      </c>
      <c r="K19" s="52">
        <v>0</v>
      </c>
      <c r="L19" s="52">
        <v>0</v>
      </c>
      <c r="M19" s="52">
        <v>0</v>
      </c>
      <c r="N19" s="52">
        <v>1</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1</v>
      </c>
      <c r="AT19" s="52">
        <v>0</v>
      </c>
      <c r="AU19" s="52">
        <v>0</v>
      </c>
      <c r="AV19" s="52">
        <v>0</v>
      </c>
      <c r="AW19" s="52">
        <v>0</v>
      </c>
      <c r="AX19" s="52">
        <v>0</v>
      </c>
      <c r="AY19" s="52">
        <v>0</v>
      </c>
      <c r="AZ19" s="52">
        <v>0</v>
      </c>
      <c r="BA19" s="52">
        <v>0</v>
      </c>
      <c r="BB19" s="52">
        <v>0</v>
      </c>
      <c r="BC19" s="52">
        <v>0</v>
      </c>
      <c r="BD19" s="52">
        <v>1</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271209</v>
      </c>
      <c r="B20" s="52" t="s">
        <v>468</v>
      </c>
      <c r="C20" s="52" t="s">
        <v>625</v>
      </c>
      <c r="D20" s="52">
        <v>2</v>
      </c>
      <c r="E20" s="52">
        <v>2.4803740404052901</v>
      </c>
      <c r="F20" s="52">
        <v>29.204404024126799</v>
      </c>
      <c r="G20" s="52">
        <v>0</v>
      </c>
      <c r="H20" s="52">
        <v>1</v>
      </c>
      <c r="I20" s="52">
        <v>0</v>
      </c>
      <c r="J20" s="52">
        <v>0</v>
      </c>
      <c r="K20" s="52">
        <v>0</v>
      </c>
      <c r="L20" s="52">
        <v>1</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1</v>
      </c>
      <c r="BA20" s="52">
        <v>0</v>
      </c>
      <c r="BB20" s="52">
        <v>1</v>
      </c>
      <c r="BC20" s="52">
        <v>0</v>
      </c>
      <c r="BD20" s="52">
        <v>1</v>
      </c>
      <c r="BE20" s="52">
        <v>0</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271225</v>
      </c>
      <c r="B21" s="52" t="s">
        <v>468</v>
      </c>
      <c r="C21" s="52" t="s">
        <v>627</v>
      </c>
      <c r="D21" s="52">
        <v>2</v>
      </c>
      <c r="E21" s="52">
        <v>4.5260132612188597</v>
      </c>
      <c r="F21" s="52">
        <v>53.290156140157499</v>
      </c>
      <c r="G21" s="52">
        <v>0</v>
      </c>
      <c r="H21" s="52">
        <v>2</v>
      </c>
      <c r="I21" s="52">
        <v>0</v>
      </c>
      <c r="J21" s="52">
        <v>0</v>
      </c>
      <c r="K21" s="52">
        <v>0</v>
      </c>
      <c r="L21" s="52">
        <v>0</v>
      </c>
      <c r="M21" s="52">
        <v>0</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0</v>
      </c>
      <c r="AT21" s="52">
        <v>0</v>
      </c>
      <c r="AU21" s="52">
        <v>0</v>
      </c>
      <c r="AV21" s="52">
        <v>0</v>
      </c>
      <c r="AW21" s="52">
        <v>0</v>
      </c>
      <c r="AX21" s="52">
        <v>0</v>
      </c>
      <c r="AY21" s="52">
        <v>0</v>
      </c>
      <c r="AZ21" s="52">
        <v>1</v>
      </c>
      <c r="BA21" s="52">
        <v>0</v>
      </c>
      <c r="BB21" s="52">
        <v>0</v>
      </c>
      <c r="BC21" s="52">
        <v>0</v>
      </c>
      <c r="BD21" s="52">
        <v>1</v>
      </c>
      <c r="BE21" s="52">
        <v>1</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271233</v>
      </c>
      <c r="B22" s="52" t="s">
        <v>468</v>
      </c>
      <c r="C22" s="52" t="s">
        <v>628</v>
      </c>
      <c r="D22" s="52">
        <v>2</v>
      </c>
      <c r="E22" s="52">
        <v>2.1962575770886401</v>
      </c>
      <c r="F22" s="52">
        <v>25.859161794753401</v>
      </c>
      <c r="G22" s="52">
        <v>0</v>
      </c>
      <c r="H22" s="52">
        <v>0</v>
      </c>
      <c r="I22" s="52">
        <v>1</v>
      </c>
      <c r="J22" s="52">
        <v>0</v>
      </c>
      <c r="K22" s="52">
        <v>0</v>
      </c>
      <c r="L22" s="52">
        <v>0</v>
      </c>
      <c r="M22" s="52">
        <v>1</v>
      </c>
      <c r="N22" s="52">
        <v>0</v>
      </c>
      <c r="O22" s="52">
        <v>0</v>
      </c>
      <c r="P22" s="52">
        <v>0</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1</v>
      </c>
      <c r="AT22" s="52">
        <v>0</v>
      </c>
      <c r="AU22" s="52">
        <v>0</v>
      </c>
      <c r="AV22" s="52">
        <v>0</v>
      </c>
      <c r="AW22" s="52">
        <v>0</v>
      </c>
      <c r="AX22" s="52">
        <v>0</v>
      </c>
      <c r="AY22" s="52">
        <v>0</v>
      </c>
      <c r="AZ22" s="52">
        <v>0</v>
      </c>
      <c r="BA22" s="52">
        <v>0</v>
      </c>
      <c r="BB22" s="52">
        <v>1</v>
      </c>
      <c r="BC22" s="52">
        <v>0</v>
      </c>
      <c r="BD22" s="52">
        <v>0</v>
      </c>
      <c r="BE22" s="52">
        <v>2</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271284</v>
      </c>
      <c r="B23" s="52" t="s">
        <v>468</v>
      </c>
      <c r="C23" s="52" t="s">
        <v>631</v>
      </c>
      <c r="D23" s="52">
        <v>1</v>
      </c>
      <c r="E23" s="52">
        <v>1.67280026764804</v>
      </c>
      <c r="F23" s="52">
        <v>19.6958741190818</v>
      </c>
      <c r="G23" s="52">
        <v>0</v>
      </c>
      <c r="H23" s="52">
        <v>1</v>
      </c>
      <c r="I23" s="52">
        <v>0</v>
      </c>
      <c r="J23" s="52">
        <v>0</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0</v>
      </c>
      <c r="AT23" s="52">
        <v>0</v>
      </c>
      <c r="AU23" s="52">
        <v>0</v>
      </c>
      <c r="AV23" s="52">
        <v>0</v>
      </c>
      <c r="AW23" s="52">
        <v>0</v>
      </c>
      <c r="AX23" s="52">
        <v>0</v>
      </c>
      <c r="AY23" s="52">
        <v>0</v>
      </c>
      <c r="AZ23" s="52">
        <v>0</v>
      </c>
      <c r="BA23" s="52">
        <v>0</v>
      </c>
      <c r="BB23" s="52">
        <v>0</v>
      </c>
      <c r="BC23" s="52">
        <v>0</v>
      </c>
      <c r="BD23" s="52">
        <v>0</v>
      </c>
      <c r="BE23" s="52">
        <v>0</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271403</v>
      </c>
      <c r="B24" s="52" t="s">
        <v>173</v>
      </c>
      <c r="C24" s="52" t="s">
        <v>468</v>
      </c>
      <c r="D24" s="52">
        <v>3</v>
      </c>
      <c r="E24" s="52">
        <v>0.70087235245468904</v>
      </c>
      <c r="F24" s="52">
        <v>8.2522067305148799</v>
      </c>
      <c r="G24" s="52">
        <v>0</v>
      </c>
      <c r="H24" s="52">
        <v>0</v>
      </c>
      <c r="I24" s="52">
        <v>0</v>
      </c>
      <c r="J24" s="52">
        <v>0</v>
      </c>
      <c r="K24" s="52">
        <v>0</v>
      </c>
      <c r="L24" s="52">
        <v>1</v>
      </c>
      <c r="M24" s="52">
        <v>1</v>
      </c>
      <c r="N24" s="52">
        <v>1</v>
      </c>
      <c r="O24" s="52">
        <v>0</v>
      </c>
      <c r="P24" s="52">
        <v>3</v>
      </c>
      <c r="Q24" s="52">
        <v>0</v>
      </c>
      <c r="R24" s="52">
        <v>0</v>
      </c>
      <c r="S24" s="52">
        <v>0</v>
      </c>
      <c r="T24" s="52">
        <v>3</v>
      </c>
      <c r="U24" s="52">
        <v>0</v>
      </c>
      <c r="V24" s="52">
        <v>3</v>
      </c>
      <c r="W24" s="52">
        <v>0</v>
      </c>
      <c r="X24" s="52">
        <v>0</v>
      </c>
      <c r="Y24" s="52">
        <v>1</v>
      </c>
      <c r="Z24" s="52">
        <v>2</v>
      </c>
      <c r="AA24" s="52">
        <v>0</v>
      </c>
      <c r="AB24" s="52">
        <v>1</v>
      </c>
      <c r="AC24" s="52">
        <v>1</v>
      </c>
      <c r="AD24" s="52">
        <v>0</v>
      </c>
      <c r="AE24" s="52">
        <v>1</v>
      </c>
      <c r="AF24" s="52">
        <v>0</v>
      </c>
      <c r="AG24" s="52">
        <v>0</v>
      </c>
      <c r="AH24" s="52">
        <v>0</v>
      </c>
      <c r="AI24" s="52">
        <v>1</v>
      </c>
      <c r="AJ24" s="52">
        <v>0</v>
      </c>
      <c r="AK24" s="52">
        <v>0</v>
      </c>
      <c r="AL24" s="52">
        <v>1</v>
      </c>
      <c r="AM24" s="52">
        <v>0</v>
      </c>
      <c r="AN24" s="52">
        <v>1</v>
      </c>
      <c r="AO24" s="52">
        <v>0</v>
      </c>
      <c r="AP24" s="52">
        <v>0</v>
      </c>
      <c r="AQ24" s="52">
        <v>0</v>
      </c>
      <c r="AR24" s="52">
        <v>0</v>
      </c>
      <c r="AS24" s="52">
        <v>0</v>
      </c>
      <c r="AT24" s="52">
        <v>0</v>
      </c>
      <c r="AU24" s="52">
        <v>1</v>
      </c>
      <c r="AV24" s="52">
        <v>0</v>
      </c>
      <c r="AW24" s="52">
        <v>1</v>
      </c>
      <c r="AX24" s="52">
        <v>0</v>
      </c>
      <c r="AY24" s="52">
        <v>0</v>
      </c>
      <c r="AZ24" s="52">
        <v>0</v>
      </c>
      <c r="BA24" s="52">
        <v>0</v>
      </c>
      <c r="BB24" s="52">
        <v>1</v>
      </c>
      <c r="BC24" s="52">
        <v>0</v>
      </c>
      <c r="BD24" s="52">
        <v>2</v>
      </c>
      <c r="BE24" s="52">
        <v>0</v>
      </c>
      <c r="BF24" s="52">
        <v>0</v>
      </c>
      <c r="BG24" s="52">
        <v>0</v>
      </c>
      <c r="BH24" s="52">
        <v>1</v>
      </c>
      <c r="BI24" s="52">
        <v>0</v>
      </c>
      <c r="BJ24" s="52">
        <v>0</v>
      </c>
      <c r="BK24" s="52">
        <v>1</v>
      </c>
      <c r="BL24" s="52">
        <v>3</v>
      </c>
      <c r="BM24" s="52">
        <v>0</v>
      </c>
      <c r="BN24" s="52">
        <v>0</v>
      </c>
      <c r="BO24" s="52">
        <v>0</v>
      </c>
      <c r="BP24" s="52">
        <v>0</v>
      </c>
      <c r="BQ24" s="52">
        <v>0</v>
      </c>
      <c r="BR24" s="52">
        <v>0</v>
      </c>
      <c r="BS24" s="52">
        <v>1</v>
      </c>
      <c r="BT24" s="52">
        <v>2</v>
      </c>
      <c r="BU24" s="52">
        <v>0</v>
      </c>
      <c r="BV24" s="52">
        <v>0</v>
      </c>
    </row>
    <row r="25" spans="1:74" s="52" customFormat="1" x14ac:dyDescent="0.2">
      <c r="A25" s="52">
        <v>271411</v>
      </c>
      <c r="B25" s="52" t="s">
        <v>468</v>
      </c>
      <c r="C25" s="52" t="s">
        <v>632</v>
      </c>
      <c r="D25" s="52">
        <v>1</v>
      </c>
      <c r="E25" s="52">
        <v>1.33832976445396</v>
      </c>
      <c r="F25" s="52">
        <v>15.757753678248299</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0</v>
      </c>
      <c r="BA25" s="52">
        <v>0</v>
      </c>
      <c r="BB25" s="52">
        <v>1</v>
      </c>
      <c r="BC25" s="52">
        <v>0</v>
      </c>
      <c r="BD25" s="52">
        <v>1</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271420</v>
      </c>
      <c r="B26" s="52" t="s">
        <v>468</v>
      </c>
      <c r="C26" s="52" t="s">
        <v>642</v>
      </c>
      <c r="D26" s="52">
        <v>2</v>
      </c>
      <c r="E26" s="52">
        <v>3.2299741602067198</v>
      </c>
      <c r="F26" s="52">
        <v>38.030340918562999</v>
      </c>
      <c r="G26" s="52">
        <v>0</v>
      </c>
      <c r="H26" s="52">
        <v>0</v>
      </c>
      <c r="I26" s="52">
        <v>0</v>
      </c>
      <c r="J26" s="52">
        <v>0</v>
      </c>
      <c r="K26" s="52">
        <v>0</v>
      </c>
      <c r="L26" s="52">
        <v>1</v>
      </c>
      <c r="M26" s="52">
        <v>1</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1</v>
      </c>
      <c r="AV26" s="52">
        <v>0</v>
      </c>
      <c r="AW26" s="52">
        <v>1</v>
      </c>
      <c r="AX26" s="52">
        <v>0</v>
      </c>
      <c r="AY26" s="52">
        <v>0</v>
      </c>
      <c r="AZ26" s="52">
        <v>0</v>
      </c>
      <c r="BA26" s="52">
        <v>0</v>
      </c>
      <c r="BB26" s="52">
        <v>0</v>
      </c>
      <c r="BC26" s="52">
        <v>0</v>
      </c>
      <c r="BD26" s="52">
        <v>1</v>
      </c>
      <c r="BE26" s="52">
        <v>0</v>
      </c>
      <c r="BF26" s="52">
        <v>0</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272035</v>
      </c>
      <c r="B27" s="52" t="s">
        <v>174</v>
      </c>
      <c r="C27" s="52" t="s">
        <v>468</v>
      </c>
      <c r="D27" s="52">
        <v>2</v>
      </c>
      <c r="E27" s="52">
        <v>0.93429129333943794</v>
      </c>
      <c r="F27" s="52">
        <v>11.0005265183514</v>
      </c>
      <c r="G27" s="52">
        <v>0</v>
      </c>
      <c r="H27" s="52">
        <v>0</v>
      </c>
      <c r="I27" s="52">
        <v>1</v>
      </c>
      <c r="J27" s="52">
        <v>0</v>
      </c>
      <c r="K27" s="52">
        <v>1</v>
      </c>
      <c r="L27" s="52">
        <v>0</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1</v>
      </c>
      <c r="AZ27" s="52">
        <v>0</v>
      </c>
      <c r="BA27" s="52">
        <v>1</v>
      </c>
      <c r="BB27" s="52">
        <v>0</v>
      </c>
      <c r="BC27" s="52">
        <v>0</v>
      </c>
      <c r="BD27" s="52">
        <v>0</v>
      </c>
      <c r="BE27" s="52">
        <v>0</v>
      </c>
      <c r="BF27" s="52">
        <v>1</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272051</v>
      </c>
      <c r="B28" s="52" t="s">
        <v>176</v>
      </c>
      <c r="C28" s="52" t="s">
        <v>468</v>
      </c>
      <c r="D28" s="52">
        <v>4</v>
      </c>
      <c r="E28" s="52">
        <v>2.0076491432357302</v>
      </c>
      <c r="F28" s="52">
        <v>23.638449589711001</v>
      </c>
      <c r="G28" s="52">
        <v>0</v>
      </c>
      <c r="H28" s="52">
        <v>0</v>
      </c>
      <c r="I28" s="52">
        <v>1</v>
      </c>
      <c r="J28" s="52">
        <v>2</v>
      </c>
      <c r="K28" s="52">
        <v>0</v>
      </c>
      <c r="L28" s="52">
        <v>0</v>
      </c>
      <c r="M28" s="52">
        <v>0</v>
      </c>
      <c r="N28" s="52">
        <v>1</v>
      </c>
      <c r="O28" s="52">
        <v>0</v>
      </c>
      <c r="P28" s="52">
        <v>2</v>
      </c>
      <c r="Q28" s="52">
        <v>2</v>
      </c>
      <c r="R28" s="52">
        <v>0</v>
      </c>
      <c r="S28" s="52">
        <v>1</v>
      </c>
      <c r="T28" s="52">
        <v>3</v>
      </c>
      <c r="U28" s="52">
        <v>0</v>
      </c>
      <c r="V28" s="52">
        <v>3</v>
      </c>
      <c r="W28" s="52">
        <v>2</v>
      </c>
      <c r="X28" s="52">
        <v>0</v>
      </c>
      <c r="Y28" s="52">
        <v>1</v>
      </c>
      <c r="Z28" s="52">
        <v>0</v>
      </c>
      <c r="AA28" s="52">
        <v>0</v>
      </c>
      <c r="AB28" s="52">
        <v>3</v>
      </c>
      <c r="AC28" s="52">
        <v>0</v>
      </c>
      <c r="AD28" s="52">
        <v>1</v>
      </c>
      <c r="AE28" s="52">
        <v>0</v>
      </c>
      <c r="AF28" s="52">
        <v>0</v>
      </c>
      <c r="AG28" s="52">
        <v>0</v>
      </c>
      <c r="AH28" s="52">
        <v>0</v>
      </c>
      <c r="AI28" s="52">
        <v>4</v>
      </c>
      <c r="AJ28" s="52">
        <v>0</v>
      </c>
      <c r="AK28" s="52">
        <v>0</v>
      </c>
      <c r="AL28" s="52">
        <v>0</v>
      </c>
      <c r="AM28" s="52">
        <v>0</v>
      </c>
      <c r="AN28" s="52">
        <v>0</v>
      </c>
      <c r="AO28" s="52">
        <v>0</v>
      </c>
      <c r="AP28" s="52">
        <v>1</v>
      </c>
      <c r="AQ28" s="52">
        <v>0</v>
      </c>
      <c r="AR28" s="52">
        <v>0</v>
      </c>
      <c r="AS28" s="52">
        <v>0</v>
      </c>
      <c r="AT28" s="52">
        <v>0</v>
      </c>
      <c r="AU28" s="52">
        <v>0</v>
      </c>
      <c r="AV28" s="52">
        <v>0</v>
      </c>
      <c r="AW28" s="52">
        <v>0</v>
      </c>
      <c r="AX28" s="52">
        <v>0</v>
      </c>
      <c r="AY28" s="52">
        <v>0</v>
      </c>
      <c r="AZ28" s="52">
        <v>1</v>
      </c>
      <c r="BA28" s="52">
        <v>0</v>
      </c>
      <c r="BB28" s="52">
        <v>2</v>
      </c>
      <c r="BC28" s="52">
        <v>0</v>
      </c>
      <c r="BD28" s="52">
        <v>2</v>
      </c>
      <c r="BE28" s="52">
        <v>0</v>
      </c>
      <c r="BF28" s="52">
        <v>1</v>
      </c>
      <c r="BG28" s="52">
        <v>1</v>
      </c>
      <c r="BH28" s="52">
        <v>0</v>
      </c>
      <c r="BI28" s="52">
        <v>0</v>
      </c>
      <c r="BJ28" s="52">
        <v>0</v>
      </c>
      <c r="BK28" s="52">
        <v>4</v>
      </c>
      <c r="BL28" s="52">
        <v>2</v>
      </c>
      <c r="BM28" s="52">
        <v>0</v>
      </c>
      <c r="BN28" s="52">
        <v>0</v>
      </c>
      <c r="BO28" s="52">
        <v>0</v>
      </c>
      <c r="BP28" s="52">
        <v>0</v>
      </c>
      <c r="BQ28" s="52">
        <v>0</v>
      </c>
      <c r="BR28" s="52">
        <v>0</v>
      </c>
      <c r="BS28" s="52">
        <v>0</v>
      </c>
      <c r="BT28" s="52">
        <v>4</v>
      </c>
      <c r="BU28" s="52">
        <v>0</v>
      </c>
      <c r="BV28" s="52">
        <v>0</v>
      </c>
    </row>
    <row r="29" spans="1:74" s="52" customFormat="1" x14ac:dyDescent="0.2">
      <c r="A29" s="52">
        <v>272078</v>
      </c>
      <c r="B29" s="52" t="s">
        <v>177</v>
      </c>
      <c r="C29" s="52" t="s">
        <v>468</v>
      </c>
      <c r="D29" s="52">
        <v>1</v>
      </c>
      <c r="E29" s="52">
        <v>0.54858547235952104</v>
      </c>
      <c r="F29" s="52">
        <v>6.4591515293943598</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1</v>
      </c>
      <c r="AS29" s="52">
        <v>0</v>
      </c>
      <c r="AT29" s="52">
        <v>0</v>
      </c>
      <c r="AU29" s="52">
        <v>0</v>
      </c>
      <c r="AV29" s="52">
        <v>0</v>
      </c>
      <c r="AW29" s="52">
        <v>0</v>
      </c>
      <c r="AX29" s="52">
        <v>0</v>
      </c>
      <c r="AY29" s="52">
        <v>0</v>
      </c>
      <c r="AZ29" s="52">
        <v>0</v>
      </c>
      <c r="BA29" s="52">
        <v>0</v>
      </c>
      <c r="BB29" s="52">
        <v>0</v>
      </c>
      <c r="BC29" s="52">
        <v>0</v>
      </c>
      <c r="BD29" s="52">
        <v>1</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272116</v>
      </c>
      <c r="B30" s="52" t="s">
        <v>181</v>
      </c>
      <c r="C30" s="52" t="s">
        <v>468</v>
      </c>
      <c r="D30" s="52">
        <v>1</v>
      </c>
      <c r="E30" s="52">
        <v>0.67818679977212903</v>
      </c>
      <c r="F30" s="52">
        <v>7.9851026424783003</v>
      </c>
      <c r="G30" s="52">
        <v>0</v>
      </c>
      <c r="H30" s="52">
        <v>0</v>
      </c>
      <c r="I30" s="52">
        <v>0</v>
      </c>
      <c r="J30" s="52">
        <v>0</v>
      </c>
      <c r="K30" s="52">
        <v>0</v>
      </c>
      <c r="L30" s="52">
        <v>1</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1</v>
      </c>
      <c r="AS30" s="52">
        <v>0</v>
      </c>
      <c r="AT30" s="52">
        <v>0</v>
      </c>
      <c r="AU30" s="52">
        <v>0</v>
      </c>
      <c r="AV30" s="52">
        <v>0</v>
      </c>
      <c r="AW30" s="52">
        <v>0</v>
      </c>
      <c r="AX30" s="52">
        <v>0</v>
      </c>
      <c r="AY30" s="52">
        <v>0</v>
      </c>
      <c r="AZ30" s="52">
        <v>0</v>
      </c>
      <c r="BA30" s="52">
        <v>0</v>
      </c>
      <c r="BB30" s="52">
        <v>0</v>
      </c>
      <c r="BC30" s="52">
        <v>0</v>
      </c>
      <c r="BD30" s="52">
        <v>0</v>
      </c>
      <c r="BE30" s="52">
        <v>0</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272124</v>
      </c>
      <c r="B31" s="52" t="s">
        <v>182</v>
      </c>
      <c r="C31" s="52" t="s">
        <v>468</v>
      </c>
      <c r="D31" s="52">
        <v>2</v>
      </c>
      <c r="E31" s="52">
        <v>1.459928609491</v>
      </c>
      <c r="F31" s="52">
        <v>17.189482014974601</v>
      </c>
      <c r="G31" s="52">
        <v>0</v>
      </c>
      <c r="H31" s="52">
        <v>0</v>
      </c>
      <c r="I31" s="52">
        <v>0</v>
      </c>
      <c r="J31" s="52">
        <v>0</v>
      </c>
      <c r="K31" s="52">
        <v>1</v>
      </c>
      <c r="L31" s="52">
        <v>0</v>
      </c>
      <c r="M31" s="52">
        <v>0</v>
      </c>
      <c r="N31" s="52">
        <v>1</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1</v>
      </c>
      <c r="AQ31" s="52">
        <v>0</v>
      </c>
      <c r="AR31" s="52">
        <v>1</v>
      </c>
      <c r="AS31" s="52">
        <v>0</v>
      </c>
      <c r="AT31" s="52">
        <v>0</v>
      </c>
      <c r="AU31" s="52">
        <v>0</v>
      </c>
      <c r="AV31" s="52">
        <v>0</v>
      </c>
      <c r="AW31" s="52">
        <v>0</v>
      </c>
      <c r="AX31" s="52">
        <v>0</v>
      </c>
      <c r="AY31" s="52">
        <v>0</v>
      </c>
      <c r="AZ31" s="52">
        <v>0</v>
      </c>
      <c r="BA31" s="52">
        <v>0</v>
      </c>
      <c r="BB31" s="52">
        <v>0</v>
      </c>
      <c r="BC31" s="52">
        <v>1</v>
      </c>
      <c r="BD31" s="52">
        <v>1</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272132</v>
      </c>
      <c r="B32" s="52" t="s">
        <v>183</v>
      </c>
      <c r="C32" s="52" t="s">
        <v>468</v>
      </c>
      <c r="D32" s="52">
        <v>1</v>
      </c>
      <c r="E32" s="52">
        <v>1.9527817375851899</v>
      </c>
      <c r="F32" s="52">
        <v>22.992430136083701</v>
      </c>
      <c r="G32" s="52">
        <v>0</v>
      </c>
      <c r="H32" s="52">
        <v>1</v>
      </c>
      <c r="I32" s="52">
        <v>0</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1</v>
      </c>
      <c r="AZ32" s="52">
        <v>0</v>
      </c>
      <c r="BA32" s="52">
        <v>0</v>
      </c>
      <c r="BB32" s="52">
        <v>0</v>
      </c>
      <c r="BC32" s="52">
        <v>0</v>
      </c>
      <c r="BD32" s="52">
        <v>0</v>
      </c>
      <c r="BE32" s="52">
        <v>1</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272141</v>
      </c>
      <c r="B33" s="52" t="s">
        <v>272</v>
      </c>
      <c r="C33" s="52" t="s">
        <v>468</v>
      </c>
      <c r="D33" s="52">
        <v>1</v>
      </c>
      <c r="E33" s="52">
        <v>1.7502712920502701</v>
      </c>
      <c r="F33" s="52">
        <v>20.608032954785401</v>
      </c>
      <c r="G33" s="52">
        <v>0</v>
      </c>
      <c r="H33" s="52">
        <v>0</v>
      </c>
      <c r="I33" s="52">
        <v>0</v>
      </c>
      <c r="J33" s="52">
        <v>1</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1</v>
      </c>
      <c r="AV33" s="52">
        <v>0</v>
      </c>
      <c r="AW33" s="52">
        <v>0</v>
      </c>
      <c r="AX33" s="52">
        <v>0</v>
      </c>
      <c r="AY33" s="52">
        <v>0</v>
      </c>
      <c r="AZ33" s="52">
        <v>0</v>
      </c>
      <c r="BA33" s="52">
        <v>0</v>
      </c>
      <c r="BB33" s="52">
        <v>0</v>
      </c>
      <c r="BC33" s="52">
        <v>0</v>
      </c>
      <c r="BD33" s="52">
        <v>1</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x14ac:dyDescent="0.2">
      <c r="A34">
        <v>272159</v>
      </c>
      <c r="B34" t="s">
        <v>184</v>
      </c>
      <c r="C34" t="s">
        <v>468</v>
      </c>
      <c r="D34">
        <v>2</v>
      </c>
      <c r="E34">
        <v>1.6977496328616399</v>
      </c>
      <c r="F34">
        <v>19.989632774016101</v>
      </c>
      <c r="G34">
        <v>0</v>
      </c>
      <c r="H34">
        <v>0</v>
      </c>
      <c r="I34">
        <v>0</v>
      </c>
      <c r="J34">
        <v>0</v>
      </c>
      <c r="K34">
        <v>1</v>
      </c>
      <c r="L34">
        <v>1</v>
      </c>
      <c r="M34">
        <v>0</v>
      </c>
      <c r="N34">
        <v>0</v>
      </c>
      <c r="O34">
        <v>0</v>
      </c>
      <c r="P34">
        <v>1</v>
      </c>
      <c r="Q34">
        <v>1</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0</v>
      </c>
      <c r="AQ34">
        <v>0</v>
      </c>
      <c r="AR34">
        <v>1</v>
      </c>
      <c r="AS34">
        <v>0</v>
      </c>
      <c r="AT34">
        <v>0</v>
      </c>
      <c r="AU34">
        <v>0</v>
      </c>
      <c r="AV34">
        <v>0</v>
      </c>
      <c r="AW34">
        <v>0</v>
      </c>
      <c r="AX34">
        <v>0</v>
      </c>
      <c r="AY34">
        <v>0</v>
      </c>
      <c r="AZ34">
        <v>0</v>
      </c>
      <c r="BA34">
        <v>0</v>
      </c>
      <c r="BB34">
        <v>1</v>
      </c>
      <c r="BC34">
        <v>1</v>
      </c>
      <c r="BD34">
        <v>0</v>
      </c>
      <c r="BE34">
        <v>0</v>
      </c>
      <c r="BF34">
        <v>0</v>
      </c>
      <c r="BG34">
        <v>1</v>
      </c>
      <c r="BH34">
        <v>0</v>
      </c>
      <c r="BI34">
        <v>0</v>
      </c>
      <c r="BJ34">
        <v>0</v>
      </c>
      <c r="BK34" t="s">
        <v>170</v>
      </c>
      <c r="BL34" t="s">
        <v>170</v>
      </c>
      <c r="BM34" t="s">
        <v>170</v>
      </c>
      <c r="BN34" t="s">
        <v>170</v>
      </c>
      <c r="BO34" t="s">
        <v>170</v>
      </c>
      <c r="BP34" t="s">
        <v>170</v>
      </c>
      <c r="BQ34" t="s">
        <v>170</v>
      </c>
      <c r="BR34" t="s">
        <v>170</v>
      </c>
      <c r="BS34" t="s">
        <v>170</v>
      </c>
      <c r="BT34" t="s">
        <v>170</v>
      </c>
      <c r="BU34" t="s">
        <v>170</v>
      </c>
      <c r="BV34">
        <v>0</v>
      </c>
    </row>
    <row r="35" spans="1:74" x14ac:dyDescent="0.2">
      <c r="A35">
        <v>272183</v>
      </c>
      <c r="B35" t="s">
        <v>187</v>
      </c>
      <c r="C35" t="s">
        <v>468</v>
      </c>
      <c r="D35">
        <v>1</v>
      </c>
      <c r="E35">
        <v>1.66168162180126</v>
      </c>
      <c r="F35">
        <v>19.564961030885801</v>
      </c>
      <c r="G35">
        <v>0</v>
      </c>
      <c r="H35">
        <v>0</v>
      </c>
      <c r="I35">
        <v>1</v>
      </c>
      <c r="J35">
        <v>0</v>
      </c>
      <c r="K35">
        <v>0</v>
      </c>
      <c r="L35">
        <v>0</v>
      </c>
      <c r="M35">
        <v>0</v>
      </c>
      <c r="N35">
        <v>0</v>
      </c>
      <c r="O35">
        <v>0</v>
      </c>
      <c r="P35">
        <v>1</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0</v>
      </c>
      <c r="AQ35">
        <v>0</v>
      </c>
      <c r="AR35">
        <v>0</v>
      </c>
      <c r="AS35">
        <v>0</v>
      </c>
      <c r="AT35">
        <v>0</v>
      </c>
      <c r="AU35">
        <v>0</v>
      </c>
      <c r="AV35">
        <v>0</v>
      </c>
      <c r="AW35">
        <v>0</v>
      </c>
      <c r="AX35">
        <v>0</v>
      </c>
      <c r="AY35">
        <v>1</v>
      </c>
      <c r="AZ35">
        <v>0</v>
      </c>
      <c r="BA35">
        <v>0</v>
      </c>
      <c r="BB35">
        <v>0</v>
      </c>
      <c r="BC35">
        <v>0</v>
      </c>
      <c r="BD35">
        <v>0</v>
      </c>
      <c r="BE35">
        <v>1</v>
      </c>
      <c r="BF35">
        <v>0</v>
      </c>
      <c r="BG35">
        <v>0</v>
      </c>
      <c r="BH35">
        <v>0</v>
      </c>
      <c r="BI35">
        <v>0</v>
      </c>
      <c r="BJ35">
        <v>0</v>
      </c>
      <c r="BK35" t="s">
        <v>170</v>
      </c>
      <c r="BL35" t="s">
        <v>170</v>
      </c>
      <c r="BM35" t="s">
        <v>170</v>
      </c>
      <c r="BN35" t="s">
        <v>170</v>
      </c>
      <c r="BO35" t="s">
        <v>170</v>
      </c>
      <c r="BP35" t="s">
        <v>170</v>
      </c>
      <c r="BQ35" t="s">
        <v>170</v>
      </c>
      <c r="BR35" t="s">
        <v>170</v>
      </c>
      <c r="BS35" t="s">
        <v>170</v>
      </c>
      <c r="BT35" t="s">
        <v>170</v>
      </c>
      <c r="BU35" t="s">
        <v>170</v>
      </c>
      <c r="BV35">
        <v>0</v>
      </c>
    </row>
    <row r="36" spans="1:74" x14ac:dyDescent="0.2">
      <c r="A36">
        <v>272191</v>
      </c>
      <c r="B36" t="s">
        <v>278</v>
      </c>
      <c r="C36" t="s">
        <v>468</v>
      </c>
      <c r="D36">
        <v>1</v>
      </c>
      <c r="E36">
        <v>1.0523103473676501</v>
      </c>
      <c r="F36">
        <v>12.390105702877101</v>
      </c>
      <c r="G36">
        <v>0</v>
      </c>
      <c r="H36">
        <v>0</v>
      </c>
      <c r="I36">
        <v>0</v>
      </c>
      <c r="J36">
        <v>0</v>
      </c>
      <c r="K36">
        <v>1</v>
      </c>
      <c r="L36">
        <v>0</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v>0</v>
      </c>
      <c r="AQ36">
        <v>0</v>
      </c>
      <c r="AR36">
        <v>0</v>
      </c>
      <c r="AS36">
        <v>0</v>
      </c>
      <c r="AT36">
        <v>0</v>
      </c>
      <c r="AU36">
        <v>0</v>
      </c>
      <c r="AV36">
        <v>0</v>
      </c>
      <c r="AW36">
        <v>1</v>
      </c>
      <c r="AX36">
        <v>0</v>
      </c>
      <c r="AY36">
        <v>0</v>
      </c>
      <c r="AZ36">
        <v>0</v>
      </c>
      <c r="BA36">
        <v>0</v>
      </c>
      <c r="BB36">
        <v>0</v>
      </c>
      <c r="BC36">
        <v>0</v>
      </c>
      <c r="BD36">
        <v>1</v>
      </c>
      <c r="BE36">
        <v>0</v>
      </c>
      <c r="BF36">
        <v>0</v>
      </c>
      <c r="BG36">
        <v>0</v>
      </c>
      <c r="BH36">
        <v>0</v>
      </c>
      <c r="BI36">
        <v>0</v>
      </c>
      <c r="BJ36">
        <v>0</v>
      </c>
      <c r="BK36" t="s">
        <v>170</v>
      </c>
      <c r="BL36" t="s">
        <v>170</v>
      </c>
      <c r="BM36" t="s">
        <v>170</v>
      </c>
      <c r="BN36" t="s">
        <v>170</v>
      </c>
      <c r="BO36" t="s">
        <v>170</v>
      </c>
      <c r="BP36" t="s">
        <v>170</v>
      </c>
      <c r="BQ36" t="s">
        <v>170</v>
      </c>
      <c r="BR36" t="s">
        <v>170</v>
      </c>
      <c r="BS36" t="s">
        <v>170</v>
      </c>
      <c r="BT36" t="s">
        <v>170</v>
      </c>
      <c r="BU36" t="s">
        <v>170</v>
      </c>
      <c r="BV36">
        <v>0</v>
      </c>
    </row>
    <row r="37" spans="1:74" x14ac:dyDescent="0.2">
      <c r="A37">
        <v>272221</v>
      </c>
      <c r="B37" t="s">
        <v>189</v>
      </c>
      <c r="C37" t="s">
        <v>468</v>
      </c>
      <c r="D37">
        <v>2</v>
      </c>
      <c r="E37">
        <v>3.49815472338341</v>
      </c>
      <c r="F37">
        <v>41.1879507753209</v>
      </c>
      <c r="G37">
        <v>0</v>
      </c>
      <c r="H37">
        <v>0</v>
      </c>
      <c r="I37">
        <v>0</v>
      </c>
      <c r="J37">
        <v>1</v>
      </c>
      <c r="K37">
        <v>1</v>
      </c>
      <c r="L37">
        <v>0</v>
      </c>
      <c r="M37">
        <v>0</v>
      </c>
      <c r="N37">
        <v>0</v>
      </c>
      <c r="O37">
        <v>0</v>
      </c>
      <c r="P37">
        <v>1</v>
      </c>
      <c r="Q37">
        <v>1</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v>0</v>
      </c>
      <c r="AQ37">
        <v>0</v>
      </c>
      <c r="AR37">
        <v>0</v>
      </c>
      <c r="AS37">
        <v>0</v>
      </c>
      <c r="AT37">
        <v>0</v>
      </c>
      <c r="AU37">
        <v>0</v>
      </c>
      <c r="AV37">
        <v>1</v>
      </c>
      <c r="AW37">
        <v>0</v>
      </c>
      <c r="AX37">
        <v>0</v>
      </c>
      <c r="AY37">
        <v>0</v>
      </c>
      <c r="AZ37">
        <v>0</v>
      </c>
      <c r="BA37">
        <v>0</v>
      </c>
      <c r="BB37">
        <v>1</v>
      </c>
      <c r="BC37">
        <v>0</v>
      </c>
      <c r="BD37">
        <v>0</v>
      </c>
      <c r="BE37">
        <v>1</v>
      </c>
      <c r="BF37">
        <v>1</v>
      </c>
      <c r="BG37">
        <v>0</v>
      </c>
      <c r="BH37">
        <v>0</v>
      </c>
      <c r="BI37">
        <v>0</v>
      </c>
      <c r="BJ37">
        <v>0</v>
      </c>
      <c r="BK37" t="s">
        <v>170</v>
      </c>
      <c r="BL37" t="s">
        <v>170</v>
      </c>
      <c r="BM37" t="s">
        <v>170</v>
      </c>
      <c r="BN37" t="s">
        <v>170</v>
      </c>
      <c r="BO37" t="s">
        <v>170</v>
      </c>
      <c r="BP37" t="s">
        <v>170</v>
      </c>
      <c r="BQ37" t="s">
        <v>170</v>
      </c>
      <c r="BR37" t="s">
        <v>170</v>
      </c>
      <c r="BS37" t="s">
        <v>170</v>
      </c>
      <c r="BT37" t="s">
        <v>170</v>
      </c>
      <c r="BU37" t="s">
        <v>170</v>
      </c>
      <c r="BV37">
        <v>0</v>
      </c>
    </row>
    <row r="38" spans="1:74" x14ac:dyDescent="0.2">
      <c r="A38">
        <v>272230</v>
      </c>
      <c r="B38" t="s">
        <v>171</v>
      </c>
      <c r="C38" t="s">
        <v>468</v>
      </c>
      <c r="D38">
        <v>1</v>
      </c>
      <c r="E38">
        <v>1.66936547418326</v>
      </c>
      <c r="F38">
        <v>19.655432196028698</v>
      </c>
      <c r="G38">
        <v>0</v>
      </c>
      <c r="H38">
        <v>0</v>
      </c>
      <c r="I38">
        <v>1</v>
      </c>
      <c r="J38">
        <v>0</v>
      </c>
      <c r="K38">
        <v>0</v>
      </c>
      <c r="L38">
        <v>0</v>
      </c>
      <c r="M38">
        <v>0</v>
      </c>
      <c r="N38">
        <v>0</v>
      </c>
      <c r="O38">
        <v>0</v>
      </c>
      <c r="P38">
        <v>1</v>
      </c>
      <c r="Q38">
        <v>0</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v>0</v>
      </c>
      <c r="AQ38">
        <v>0</v>
      </c>
      <c r="AR38">
        <v>0</v>
      </c>
      <c r="AS38">
        <v>0</v>
      </c>
      <c r="AT38">
        <v>0</v>
      </c>
      <c r="AU38">
        <v>0</v>
      </c>
      <c r="AV38">
        <v>1</v>
      </c>
      <c r="AW38">
        <v>0</v>
      </c>
      <c r="AX38">
        <v>0</v>
      </c>
      <c r="AY38">
        <v>0</v>
      </c>
      <c r="AZ38">
        <v>0</v>
      </c>
      <c r="BA38">
        <v>0</v>
      </c>
      <c r="BB38">
        <v>0</v>
      </c>
      <c r="BC38">
        <v>0</v>
      </c>
      <c r="BD38">
        <v>0</v>
      </c>
      <c r="BE38">
        <v>0</v>
      </c>
      <c r="BF38">
        <v>0</v>
      </c>
      <c r="BG38">
        <v>0</v>
      </c>
      <c r="BH38">
        <v>1</v>
      </c>
      <c r="BI38">
        <v>0</v>
      </c>
      <c r="BJ38">
        <v>0</v>
      </c>
      <c r="BK38" t="s">
        <v>170</v>
      </c>
      <c r="BL38" t="s">
        <v>170</v>
      </c>
      <c r="BM38" t="s">
        <v>170</v>
      </c>
      <c r="BN38" t="s">
        <v>170</v>
      </c>
      <c r="BO38" t="s">
        <v>170</v>
      </c>
      <c r="BP38" t="s">
        <v>170</v>
      </c>
      <c r="BQ38" t="s">
        <v>170</v>
      </c>
      <c r="BR38" t="s">
        <v>170</v>
      </c>
      <c r="BS38" t="s">
        <v>170</v>
      </c>
      <c r="BT38" t="s">
        <v>170</v>
      </c>
      <c r="BU38" t="s">
        <v>170</v>
      </c>
      <c r="BV38">
        <v>0</v>
      </c>
    </row>
    <row r="39" spans="1:74" x14ac:dyDescent="0.2">
      <c r="A39">
        <v>272264</v>
      </c>
      <c r="B39" t="s">
        <v>192</v>
      </c>
      <c r="C39" t="s">
        <v>468</v>
      </c>
      <c r="D39">
        <v>1</v>
      </c>
      <c r="E39">
        <v>3.0125926372235901</v>
      </c>
      <c r="F39">
        <v>35.470848793116502</v>
      </c>
      <c r="G39">
        <v>0</v>
      </c>
      <c r="H39">
        <v>0</v>
      </c>
      <c r="I39">
        <v>1</v>
      </c>
      <c r="J39">
        <v>0</v>
      </c>
      <c r="K39">
        <v>0</v>
      </c>
      <c r="L39">
        <v>0</v>
      </c>
      <c r="M39">
        <v>0</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v>0</v>
      </c>
      <c r="AQ39">
        <v>0</v>
      </c>
      <c r="AR39">
        <v>0</v>
      </c>
      <c r="AS39">
        <v>0</v>
      </c>
      <c r="AT39">
        <v>0</v>
      </c>
      <c r="AU39">
        <v>0</v>
      </c>
      <c r="AV39">
        <v>0</v>
      </c>
      <c r="AW39">
        <v>0</v>
      </c>
      <c r="AX39">
        <v>0</v>
      </c>
      <c r="AY39">
        <v>0</v>
      </c>
      <c r="AZ39">
        <v>0</v>
      </c>
      <c r="BA39">
        <v>0</v>
      </c>
      <c r="BB39">
        <v>1</v>
      </c>
      <c r="BC39">
        <v>0</v>
      </c>
      <c r="BD39">
        <v>0</v>
      </c>
      <c r="BE39">
        <v>0</v>
      </c>
      <c r="BF39">
        <v>0</v>
      </c>
      <c r="BG39">
        <v>0</v>
      </c>
      <c r="BH39">
        <v>1</v>
      </c>
      <c r="BI39">
        <v>0</v>
      </c>
      <c r="BJ39">
        <v>0</v>
      </c>
      <c r="BK39" t="s">
        <v>170</v>
      </c>
      <c r="BL39" t="s">
        <v>170</v>
      </c>
      <c r="BM39" t="s">
        <v>170</v>
      </c>
      <c r="BN39" t="s">
        <v>170</v>
      </c>
      <c r="BO39" t="s">
        <v>170</v>
      </c>
      <c r="BP39" t="s">
        <v>170</v>
      </c>
      <c r="BQ39" t="s">
        <v>170</v>
      </c>
      <c r="BR39" t="s">
        <v>170</v>
      </c>
      <c r="BS39" t="s">
        <v>170</v>
      </c>
      <c r="BT39" t="s">
        <v>170</v>
      </c>
      <c r="BU39" t="s">
        <v>170</v>
      </c>
      <c r="BV39">
        <v>0</v>
      </c>
    </row>
    <row r="40" spans="1:74" x14ac:dyDescent="0.2">
      <c r="A40">
        <v>272272</v>
      </c>
      <c r="B40" t="s">
        <v>193</v>
      </c>
      <c r="C40" t="s">
        <v>468</v>
      </c>
      <c r="D40">
        <v>3</v>
      </c>
      <c r="E40">
        <v>1.2159089527376199</v>
      </c>
      <c r="F40">
        <v>14.316347346749399</v>
      </c>
      <c r="G40">
        <v>1</v>
      </c>
      <c r="H40">
        <v>1</v>
      </c>
      <c r="I40">
        <v>0</v>
      </c>
      <c r="J40">
        <v>0</v>
      </c>
      <c r="K40">
        <v>1</v>
      </c>
      <c r="L40">
        <v>0</v>
      </c>
      <c r="M40">
        <v>0</v>
      </c>
      <c r="N40">
        <v>0</v>
      </c>
      <c r="O40">
        <v>0</v>
      </c>
      <c r="P40">
        <v>3</v>
      </c>
      <c r="Q40">
        <v>0</v>
      </c>
      <c r="R40">
        <v>0</v>
      </c>
      <c r="S40">
        <v>1</v>
      </c>
      <c r="T40">
        <v>2</v>
      </c>
      <c r="U40">
        <v>1</v>
      </c>
      <c r="V40">
        <v>1</v>
      </c>
      <c r="W40">
        <v>1</v>
      </c>
      <c r="X40">
        <v>0</v>
      </c>
      <c r="Y40">
        <v>0</v>
      </c>
      <c r="Z40">
        <v>0</v>
      </c>
      <c r="AA40">
        <v>0</v>
      </c>
      <c r="AB40">
        <v>3</v>
      </c>
      <c r="AC40">
        <v>0</v>
      </c>
      <c r="AD40">
        <v>0</v>
      </c>
      <c r="AE40">
        <v>0</v>
      </c>
      <c r="AF40">
        <v>0</v>
      </c>
      <c r="AG40">
        <v>0</v>
      </c>
      <c r="AH40">
        <v>0</v>
      </c>
      <c r="AI40">
        <v>3</v>
      </c>
      <c r="AJ40">
        <v>0</v>
      </c>
      <c r="AK40">
        <v>0</v>
      </c>
      <c r="AL40">
        <v>0</v>
      </c>
      <c r="AM40">
        <v>0</v>
      </c>
      <c r="AN40">
        <v>0</v>
      </c>
      <c r="AO40">
        <v>0</v>
      </c>
      <c r="AP40">
        <v>0</v>
      </c>
      <c r="AQ40">
        <v>0</v>
      </c>
      <c r="AR40">
        <v>0</v>
      </c>
      <c r="AS40">
        <v>1</v>
      </c>
      <c r="AT40">
        <v>0</v>
      </c>
      <c r="AU40">
        <v>0</v>
      </c>
      <c r="AV40">
        <v>1</v>
      </c>
      <c r="AW40">
        <v>1</v>
      </c>
      <c r="AX40">
        <v>0</v>
      </c>
      <c r="AY40">
        <v>0</v>
      </c>
      <c r="AZ40">
        <v>0</v>
      </c>
      <c r="BA40">
        <v>0</v>
      </c>
      <c r="BB40">
        <v>0</v>
      </c>
      <c r="BC40">
        <v>0</v>
      </c>
      <c r="BD40">
        <v>1</v>
      </c>
      <c r="BE40">
        <v>1</v>
      </c>
      <c r="BF40">
        <v>1</v>
      </c>
      <c r="BG40">
        <v>0</v>
      </c>
      <c r="BH40">
        <v>0</v>
      </c>
      <c r="BI40">
        <v>0</v>
      </c>
      <c r="BJ40">
        <v>0</v>
      </c>
      <c r="BK40">
        <v>0</v>
      </c>
      <c r="BL40">
        <v>2</v>
      </c>
      <c r="BM40">
        <v>0</v>
      </c>
      <c r="BN40">
        <v>0</v>
      </c>
      <c r="BO40">
        <v>2</v>
      </c>
      <c r="BP40">
        <v>0</v>
      </c>
      <c r="BQ40">
        <v>1</v>
      </c>
      <c r="BR40">
        <v>0</v>
      </c>
      <c r="BS40">
        <v>1</v>
      </c>
      <c r="BT40">
        <v>1</v>
      </c>
      <c r="BU40">
        <v>1</v>
      </c>
      <c r="BV40">
        <v>0</v>
      </c>
    </row>
    <row r="41" spans="1:74" x14ac:dyDescent="0.2">
      <c r="A41">
        <v>272299</v>
      </c>
      <c r="B41" t="s">
        <v>195</v>
      </c>
      <c r="C41" t="s">
        <v>468</v>
      </c>
      <c r="D41">
        <v>1</v>
      </c>
      <c r="E41">
        <v>3.5608731260905202</v>
      </c>
      <c r="F41">
        <v>41.926409387840003</v>
      </c>
      <c r="G41">
        <v>0</v>
      </c>
      <c r="H41">
        <v>0</v>
      </c>
      <c r="I41">
        <v>0</v>
      </c>
      <c r="J41">
        <v>0</v>
      </c>
      <c r="K41">
        <v>0</v>
      </c>
      <c r="L41">
        <v>0</v>
      </c>
      <c r="M41">
        <v>0</v>
      </c>
      <c r="N41">
        <v>1</v>
      </c>
      <c r="O41">
        <v>0</v>
      </c>
      <c r="P41">
        <v>0</v>
      </c>
      <c r="Q41">
        <v>1</v>
      </c>
      <c r="R41">
        <v>0</v>
      </c>
      <c r="S41" t="s">
        <v>170</v>
      </c>
      <c r="T41" t="s">
        <v>170</v>
      </c>
      <c r="U41" t="s">
        <v>170</v>
      </c>
      <c r="V41" t="s">
        <v>170</v>
      </c>
      <c r="W41" t="s">
        <v>170</v>
      </c>
      <c r="X41" t="s">
        <v>170</v>
      </c>
      <c r="Y41" t="s">
        <v>170</v>
      </c>
      <c r="Z41" t="s">
        <v>170</v>
      </c>
      <c r="AA41" t="s">
        <v>170</v>
      </c>
      <c r="AB41" t="s">
        <v>170</v>
      </c>
      <c r="AC41" t="s">
        <v>170</v>
      </c>
      <c r="AD41" t="s">
        <v>170</v>
      </c>
      <c r="AE41" t="s">
        <v>170</v>
      </c>
      <c r="AF41" t="s">
        <v>170</v>
      </c>
      <c r="AG41" t="s">
        <v>170</v>
      </c>
      <c r="AH41" t="s">
        <v>170</v>
      </c>
      <c r="AI41" t="s">
        <v>170</v>
      </c>
      <c r="AJ41" t="s">
        <v>170</v>
      </c>
      <c r="AK41" t="s">
        <v>170</v>
      </c>
      <c r="AL41" t="s">
        <v>170</v>
      </c>
      <c r="AM41" t="s">
        <v>170</v>
      </c>
      <c r="AN41" t="s">
        <v>170</v>
      </c>
      <c r="AO41" t="s">
        <v>170</v>
      </c>
      <c r="AP41">
        <v>0</v>
      </c>
      <c r="AQ41">
        <v>0</v>
      </c>
      <c r="AR41">
        <v>0</v>
      </c>
      <c r="AS41">
        <v>0</v>
      </c>
      <c r="AT41">
        <v>0</v>
      </c>
      <c r="AU41">
        <v>0</v>
      </c>
      <c r="AV41">
        <v>0</v>
      </c>
      <c r="AW41">
        <v>0</v>
      </c>
      <c r="AX41">
        <v>0</v>
      </c>
      <c r="AY41">
        <v>1</v>
      </c>
      <c r="AZ41">
        <v>0</v>
      </c>
      <c r="BA41">
        <v>0</v>
      </c>
      <c r="BB41">
        <v>0</v>
      </c>
      <c r="BC41">
        <v>0</v>
      </c>
      <c r="BD41">
        <v>0</v>
      </c>
      <c r="BE41">
        <v>0</v>
      </c>
      <c r="BF41">
        <v>1</v>
      </c>
      <c r="BG41">
        <v>0</v>
      </c>
      <c r="BH41">
        <v>0</v>
      </c>
      <c r="BI41">
        <v>0</v>
      </c>
      <c r="BJ41">
        <v>0</v>
      </c>
      <c r="BK41" t="s">
        <v>170</v>
      </c>
      <c r="BL41" t="s">
        <v>170</v>
      </c>
      <c r="BM41" t="s">
        <v>170</v>
      </c>
      <c r="BN41" t="s">
        <v>170</v>
      </c>
      <c r="BO41" t="s">
        <v>170</v>
      </c>
      <c r="BP41" t="s">
        <v>170</v>
      </c>
      <c r="BQ41" t="s">
        <v>170</v>
      </c>
      <c r="BR41" t="s">
        <v>170</v>
      </c>
      <c r="BS41" t="s">
        <v>170</v>
      </c>
      <c r="BT41" t="s">
        <v>170</v>
      </c>
      <c r="BU41" t="s">
        <v>170</v>
      </c>
      <c r="BV41">
        <v>0</v>
      </c>
    </row>
    <row r="42" spans="1:74" x14ac:dyDescent="0.2">
      <c r="A42">
        <v>272311</v>
      </c>
      <c r="B42" t="s">
        <v>197</v>
      </c>
      <c r="C42" t="s">
        <v>468</v>
      </c>
      <c r="D42">
        <v>1</v>
      </c>
      <c r="E42">
        <v>3.23750323750324</v>
      </c>
      <c r="F42">
        <v>38.118989731893002</v>
      </c>
      <c r="G42">
        <v>0</v>
      </c>
      <c r="H42">
        <v>0</v>
      </c>
      <c r="I42">
        <v>0</v>
      </c>
      <c r="J42">
        <v>0</v>
      </c>
      <c r="K42">
        <v>0</v>
      </c>
      <c r="L42">
        <v>0</v>
      </c>
      <c r="M42">
        <v>1</v>
      </c>
      <c r="N42">
        <v>0</v>
      </c>
      <c r="O42">
        <v>0</v>
      </c>
      <c r="P42">
        <v>1</v>
      </c>
      <c r="Q42">
        <v>0</v>
      </c>
      <c r="R42">
        <v>0</v>
      </c>
      <c r="S42" t="s">
        <v>170</v>
      </c>
      <c r="T42" t="s">
        <v>170</v>
      </c>
      <c r="U42" t="s">
        <v>170</v>
      </c>
      <c r="V42" t="s">
        <v>170</v>
      </c>
      <c r="W42" t="s">
        <v>170</v>
      </c>
      <c r="X42" t="s">
        <v>170</v>
      </c>
      <c r="Y42" t="s">
        <v>170</v>
      </c>
      <c r="Z42" t="s">
        <v>170</v>
      </c>
      <c r="AA42" t="s">
        <v>170</v>
      </c>
      <c r="AB42" t="s">
        <v>170</v>
      </c>
      <c r="AC42" t="s">
        <v>170</v>
      </c>
      <c r="AD42" t="s">
        <v>170</v>
      </c>
      <c r="AE42" t="s">
        <v>170</v>
      </c>
      <c r="AF42" t="s">
        <v>170</v>
      </c>
      <c r="AG42" t="s">
        <v>170</v>
      </c>
      <c r="AH42" t="s">
        <v>170</v>
      </c>
      <c r="AI42" t="s">
        <v>170</v>
      </c>
      <c r="AJ42" t="s">
        <v>170</v>
      </c>
      <c r="AK42" t="s">
        <v>170</v>
      </c>
      <c r="AL42" t="s">
        <v>170</v>
      </c>
      <c r="AM42" t="s">
        <v>170</v>
      </c>
      <c r="AN42" t="s">
        <v>170</v>
      </c>
      <c r="AO42" t="s">
        <v>170</v>
      </c>
      <c r="AP42">
        <v>0</v>
      </c>
      <c r="AQ42">
        <v>0</v>
      </c>
      <c r="AR42">
        <v>0</v>
      </c>
      <c r="AS42">
        <v>0</v>
      </c>
      <c r="AT42">
        <v>0</v>
      </c>
      <c r="AU42">
        <v>0</v>
      </c>
      <c r="AV42">
        <v>0</v>
      </c>
      <c r="AW42">
        <v>0</v>
      </c>
      <c r="AX42">
        <v>1</v>
      </c>
      <c r="AY42">
        <v>0</v>
      </c>
      <c r="AZ42">
        <v>0</v>
      </c>
      <c r="BA42">
        <v>0</v>
      </c>
      <c r="BB42">
        <v>0</v>
      </c>
      <c r="BC42">
        <v>1</v>
      </c>
      <c r="BD42">
        <v>0</v>
      </c>
      <c r="BE42">
        <v>0</v>
      </c>
      <c r="BF42">
        <v>0</v>
      </c>
      <c r="BG42">
        <v>0</v>
      </c>
      <c r="BH42">
        <v>0</v>
      </c>
      <c r="BI42">
        <v>0</v>
      </c>
      <c r="BJ42">
        <v>0</v>
      </c>
      <c r="BK42" t="s">
        <v>170</v>
      </c>
      <c r="BL42" t="s">
        <v>170</v>
      </c>
      <c r="BM42" t="s">
        <v>170</v>
      </c>
      <c r="BN42" t="s">
        <v>170</v>
      </c>
      <c r="BO42" t="s">
        <v>170</v>
      </c>
      <c r="BP42" t="s">
        <v>170</v>
      </c>
      <c r="BQ42" t="s">
        <v>170</v>
      </c>
      <c r="BR42" t="s">
        <v>170</v>
      </c>
      <c r="BS42" t="s">
        <v>170</v>
      </c>
      <c r="BT42" t="s">
        <v>170</v>
      </c>
      <c r="BU42" t="s">
        <v>170</v>
      </c>
      <c r="BV42">
        <v>0</v>
      </c>
    </row>
    <row r="43" spans="1:74" x14ac:dyDescent="0.2">
      <c r="A43">
        <v>272329</v>
      </c>
      <c r="B43" t="s">
        <v>198</v>
      </c>
      <c r="C43" t="s">
        <v>468</v>
      </c>
      <c r="D43">
        <v>1</v>
      </c>
      <c r="E43">
        <v>3.7027437331062298</v>
      </c>
      <c r="F43">
        <v>43.596821373670103</v>
      </c>
      <c r="G43">
        <v>0</v>
      </c>
      <c r="H43">
        <v>0</v>
      </c>
      <c r="I43">
        <v>0</v>
      </c>
      <c r="J43">
        <v>0</v>
      </c>
      <c r="K43">
        <v>0</v>
      </c>
      <c r="L43">
        <v>0</v>
      </c>
      <c r="M43">
        <v>0</v>
      </c>
      <c r="N43">
        <v>1</v>
      </c>
      <c r="O43">
        <v>0</v>
      </c>
      <c r="P43">
        <v>1</v>
      </c>
      <c r="Q43">
        <v>0</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v>0</v>
      </c>
      <c r="AQ43">
        <v>0</v>
      </c>
      <c r="AR43">
        <v>1</v>
      </c>
      <c r="AS43">
        <v>0</v>
      </c>
      <c r="AT43">
        <v>0</v>
      </c>
      <c r="AU43">
        <v>0</v>
      </c>
      <c r="AV43">
        <v>0</v>
      </c>
      <c r="AW43">
        <v>0</v>
      </c>
      <c r="AX43">
        <v>0</v>
      </c>
      <c r="AY43">
        <v>0</v>
      </c>
      <c r="AZ43">
        <v>0</v>
      </c>
      <c r="BA43">
        <v>0</v>
      </c>
      <c r="BB43">
        <v>0</v>
      </c>
      <c r="BC43">
        <v>0</v>
      </c>
      <c r="BD43">
        <v>0</v>
      </c>
      <c r="BE43">
        <v>0</v>
      </c>
      <c r="BF43">
        <v>1</v>
      </c>
      <c r="BG43">
        <v>0</v>
      </c>
      <c r="BH43">
        <v>0</v>
      </c>
      <c r="BI43">
        <v>0</v>
      </c>
      <c r="BJ43">
        <v>0</v>
      </c>
      <c r="BK43" t="s">
        <v>170</v>
      </c>
      <c r="BL43" t="s">
        <v>170</v>
      </c>
      <c r="BM43" t="s">
        <v>170</v>
      </c>
      <c r="BN43" t="s">
        <v>170</v>
      </c>
      <c r="BO43" t="s">
        <v>170</v>
      </c>
      <c r="BP43" t="s">
        <v>170</v>
      </c>
      <c r="BQ43" t="s">
        <v>170</v>
      </c>
      <c r="BR43" t="s">
        <v>170</v>
      </c>
      <c r="BS43" t="s">
        <v>170</v>
      </c>
      <c r="BT43" t="s">
        <v>170</v>
      </c>
      <c r="BU43" t="s">
        <v>170</v>
      </c>
      <c r="BV43">
        <v>0</v>
      </c>
    </row>
    <row r="44" spans="1:74" x14ac:dyDescent="0.2">
      <c r="A44">
        <v>273210</v>
      </c>
      <c r="B44" t="s">
        <v>647</v>
      </c>
      <c r="C44" t="s">
        <v>468</v>
      </c>
      <c r="D44">
        <v>1</v>
      </c>
      <c r="E44">
        <v>10.334849111203001</v>
      </c>
      <c r="F44">
        <v>121.68451372868</v>
      </c>
      <c r="G44">
        <v>0</v>
      </c>
      <c r="H44">
        <v>0</v>
      </c>
      <c r="I44">
        <v>0</v>
      </c>
      <c r="J44">
        <v>0</v>
      </c>
      <c r="K44">
        <v>0</v>
      </c>
      <c r="L44">
        <v>0</v>
      </c>
      <c r="M44">
        <v>1</v>
      </c>
      <c r="N44">
        <v>0</v>
      </c>
      <c r="O44">
        <v>0</v>
      </c>
      <c r="P44">
        <v>1</v>
      </c>
      <c r="Q44">
        <v>0</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v>0</v>
      </c>
      <c r="AQ44">
        <v>0</v>
      </c>
      <c r="AR44">
        <v>0</v>
      </c>
      <c r="AS44">
        <v>0</v>
      </c>
      <c r="AT44">
        <v>0</v>
      </c>
      <c r="AU44">
        <v>0</v>
      </c>
      <c r="AV44">
        <v>0</v>
      </c>
      <c r="AW44">
        <v>1</v>
      </c>
      <c r="AX44">
        <v>0</v>
      </c>
      <c r="AY44">
        <v>0</v>
      </c>
      <c r="AZ44">
        <v>0</v>
      </c>
      <c r="BA44">
        <v>0</v>
      </c>
      <c r="BB44">
        <v>0</v>
      </c>
      <c r="BC44">
        <v>0</v>
      </c>
      <c r="BD44">
        <v>0</v>
      </c>
      <c r="BE44">
        <v>1</v>
      </c>
      <c r="BF44">
        <v>0</v>
      </c>
      <c r="BG44">
        <v>0</v>
      </c>
      <c r="BH44">
        <v>0</v>
      </c>
      <c r="BI44">
        <v>0</v>
      </c>
      <c r="BJ44">
        <v>0</v>
      </c>
      <c r="BK44" t="s">
        <v>170</v>
      </c>
      <c r="BL44" t="s">
        <v>170</v>
      </c>
      <c r="BM44" t="s">
        <v>170</v>
      </c>
      <c r="BN44" t="s">
        <v>170</v>
      </c>
      <c r="BO44" t="s">
        <v>170</v>
      </c>
      <c r="BP44" t="s">
        <v>170</v>
      </c>
      <c r="BQ44" t="s">
        <v>170</v>
      </c>
      <c r="BR44" t="s">
        <v>170</v>
      </c>
      <c r="BS44" t="s">
        <v>170</v>
      </c>
      <c r="BT44" t="s">
        <v>170</v>
      </c>
      <c r="BU44" t="s">
        <v>170</v>
      </c>
      <c r="BV44">
        <v>0</v>
      </c>
    </row>
    <row r="85" spans="1:75" x14ac:dyDescent="0.2">
      <c r="B85" s="52">
        <v>271004</v>
      </c>
      <c r="C85" t="s">
        <v>397</v>
      </c>
      <c r="D85">
        <f>IFERROR(VLOOKUP($B85,$A$8:$BW$70,D$88,FALSE),0)</f>
        <v>18</v>
      </c>
      <c r="E85">
        <f t="shared" ref="E85:BP85" si="0">IFERROR(VLOOKUP($B85,$A$8:$BW$70,E88,FALSE),0)</f>
        <v>1.27276301294117</v>
      </c>
      <c r="F85">
        <f t="shared" si="0"/>
        <v>14.985758055597699</v>
      </c>
      <c r="G85">
        <f t="shared" si="0"/>
        <v>1</v>
      </c>
      <c r="H85">
        <f t="shared" si="0"/>
        <v>7</v>
      </c>
      <c r="I85">
        <f t="shared" si="0"/>
        <v>2</v>
      </c>
      <c r="J85">
        <f t="shared" si="0"/>
        <v>1</v>
      </c>
      <c r="K85">
        <f t="shared" si="0"/>
        <v>1</v>
      </c>
      <c r="L85">
        <f t="shared" si="0"/>
        <v>1</v>
      </c>
      <c r="M85">
        <f t="shared" si="0"/>
        <v>3</v>
      </c>
      <c r="N85">
        <f t="shared" si="0"/>
        <v>2</v>
      </c>
      <c r="O85">
        <f t="shared" si="0"/>
        <v>0</v>
      </c>
      <c r="P85">
        <f t="shared" si="0"/>
        <v>8</v>
      </c>
      <c r="Q85">
        <f t="shared" si="0"/>
        <v>10</v>
      </c>
      <c r="R85">
        <f t="shared" si="0"/>
        <v>0</v>
      </c>
      <c r="S85">
        <f t="shared" si="0"/>
        <v>7</v>
      </c>
      <c r="T85">
        <f t="shared" si="0"/>
        <v>11</v>
      </c>
      <c r="U85">
        <f t="shared" si="0"/>
        <v>1</v>
      </c>
      <c r="V85">
        <f t="shared" si="0"/>
        <v>10</v>
      </c>
      <c r="W85">
        <f t="shared" si="0"/>
        <v>0</v>
      </c>
      <c r="X85">
        <f t="shared" si="0"/>
        <v>2</v>
      </c>
      <c r="Y85">
        <f t="shared" si="0"/>
        <v>5</v>
      </c>
      <c r="Z85">
        <f t="shared" si="0"/>
        <v>3</v>
      </c>
      <c r="AA85">
        <f t="shared" si="0"/>
        <v>0</v>
      </c>
      <c r="AB85">
        <f t="shared" si="0"/>
        <v>12</v>
      </c>
      <c r="AC85">
        <f t="shared" si="0"/>
        <v>0</v>
      </c>
      <c r="AD85">
        <f t="shared" si="0"/>
        <v>0</v>
      </c>
      <c r="AE85">
        <f t="shared" si="0"/>
        <v>4</v>
      </c>
      <c r="AF85">
        <f t="shared" si="0"/>
        <v>0</v>
      </c>
      <c r="AG85">
        <f t="shared" si="0"/>
        <v>2</v>
      </c>
      <c r="AH85">
        <f t="shared" si="0"/>
        <v>0</v>
      </c>
      <c r="AI85">
        <f t="shared" si="0"/>
        <v>10</v>
      </c>
      <c r="AJ85">
        <f t="shared" si="0"/>
        <v>0</v>
      </c>
      <c r="AK85">
        <f t="shared" si="0"/>
        <v>0</v>
      </c>
      <c r="AL85">
        <f t="shared" si="0"/>
        <v>5</v>
      </c>
      <c r="AM85">
        <f t="shared" si="0"/>
        <v>1</v>
      </c>
      <c r="AN85">
        <f t="shared" si="0"/>
        <v>2</v>
      </c>
      <c r="AO85">
        <f t="shared" si="0"/>
        <v>0</v>
      </c>
      <c r="AP85">
        <f t="shared" si="0"/>
        <v>2</v>
      </c>
      <c r="AQ85">
        <f t="shared" si="0"/>
        <v>1</v>
      </c>
      <c r="AR85">
        <f t="shared" si="0"/>
        <v>0</v>
      </c>
      <c r="AS85">
        <f t="shared" si="0"/>
        <v>4</v>
      </c>
      <c r="AT85">
        <f t="shared" si="0"/>
        <v>0</v>
      </c>
      <c r="AU85">
        <f t="shared" si="0"/>
        <v>0</v>
      </c>
      <c r="AV85">
        <f t="shared" si="0"/>
        <v>2</v>
      </c>
      <c r="AW85">
        <f t="shared" si="0"/>
        <v>0</v>
      </c>
      <c r="AX85">
        <f t="shared" si="0"/>
        <v>1</v>
      </c>
      <c r="AY85">
        <f t="shared" si="0"/>
        <v>0</v>
      </c>
      <c r="AZ85">
        <f t="shared" si="0"/>
        <v>5</v>
      </c>
      <c r="BA85">
        <f t="shared" si="0"/>
        <v>0</v>
      </c>
      <c r="BB85">
        <f t="shared" si="0"/>
        <v>3</v>
      </c>
      <c r="BC85">
        <f t="shared" si="0"/>
        <v>1</v>
      </c>
      <c r="BD85">
        <f t="shared" si="0"/>
        <v>7</v>
      </c>
      <c r="BE85">
        <f t="shared" si="0"/>
        <v>5</v>
      </c>
      <c r="BF85">
        <f t="shared" si="0"/>
        <v>0</v>
      </c>
      <c r="BG85">
        <f t="shared" si="0"/>
        <v>2</v>
      </c>
      <c r="BH85">
        <f t="shared" si="0"/>
        <v>1</v>
      </c>
      <c r="BI85">
        <f t="shared" si="0"/>
        <v>2</v>
      </c>
      <c r="BJ85">
        <f t="shared" si="0"/>
        <v>0</v>
      </c>
      <c r="BK85">
        <f t="shared" si="0"/>
        <v>6</v>
      </c>
      <c r="BL85">
        <f t="shared" si="0"/>
        <v>16</v>
      </c>
      <c r="BM85">
        <f t="shared" si="0"/>
        <v>3</v>
      </c>
      <c r="BN85">
        <f t="shared" si="0"/>
        <v>1</v>
      </c>
      <c r="BO85">
        <f t="shared" si="0"/>
        <v>4</v>
      </c>
      <c r="BP85">
        <f t="shared" si="0"/>
        <v>0</v>
      </c>
      <c r="BQ85">
        <f t="shared" ref="BQ85:BW85" si="1">IFERROR(VLOOKUP($B85,$A$8:$BW$70,BQ88,FALSE),0)</f>
        <v>1</v>
      </c>
      <c r="BR85">
        <f t="shared" si="1"/>
        <v>0</v>
      </c>
      <c r="BS85">
        <f t="shared" si="1"/>
        <v>6</v>
      </c>
      <c r="BT85">
        <f t="shared" si="1"/>
        <v>11</v>
      </c>
      <c r="BU85">
        <f t="shared" si="1"/>
        <v>1</v>
      </c>
      <c r="BV85">
        <f t="shared" si="1"/>
        <v>0</v>
      </c>
      <c r="BW85">
        <f t="shared" si="1"/>
        <v>0</v>
      </c>
    </row>
    <row r="86" spans="1:75" x14ac:dyDescent="0.2">
      <c r="B86" s="52">
        <v>271403</v>
      </c>
      <c r="C86" t="s">
        <v>398</v>
      </c>
      <c r="D86">
        <f>IFERROR(VLOOKUP($B86,$A$8:$BW$70,D$88,FALSE),0)</f>
        <v>3</v>
      </c>
      <c r="E86">
        <f t="shared" ref="E86:BP86" si="2">IFERROR(VLOOKUP($B86,$A$8:$BW$70,E$88,FALSE),0)</f>
        <v>0.70087235245468904</v>
      </c>
      <c r="F86">
        <f t="shared" si="2"/>
        <v>8.2522067305148799</v>
      </c>
      <c r="G86">
        <f t="shared" si="2"/>
        <v>0</v>
      </c>
      <c r="H86">
        <f t="shared" si="2"/>
        <v>0</v>
      </c>
      <c r="I86">
        <f t="shared" si="2"/>
        <v>0</v>
      </c>
      <c r="J86">
        <f t="shared" si="2"/>
        <v>0</v>
      </c>
      <c r="K86">
        <f t="shared" si="2"/>
        <v>0</v>
      </c>
      <c r="L86">
        <f t="shared" si="2"/>
        <v>1</v>
      </c>
      <c r="M86">
        <f t="shared" si="2"/>
        <v>1</v>
      </c>
      <c r="N86">
        <f t="shared" si="2"/>
        <v>1</v>
      </c>
      <c r="O86">
        <f t="shared" si="2"/>
        <v>0</v>
      </c>
      <c r="P86">
        <f t="shared" si="2"/>
        <v>3</v>
      </c>
      <c r="Q86">
        <f t="shared" si="2"/>
        <v>0</v>
      </c>
      <c r="R86">
        <f t="shared" si="2"/>
        <v>0</v>
      </c>
      <c r="S86">
        <f t="shared" si="2"/>
        <v>0</v>
      </c>
      <c r="T86">
        <f t="shared" si="2"/>
        <v>3</v>
      </c>
      <c r="U86">
        <f t="shared" si="2"/>
        <v>0</v>
      </c>
      <c r="V86">
        <f t="shared" si="2"/>
        <v>3</v>
      </c>
      <c r="W86">
        <f t="shared" si="2"/>
        <v>0</v>
      </c>
      <c r="X86">
        <f t="shared" si="2"/>
        <v>0</v>
      </c>
      <c r="Y86">
        <f t="shared" si="2"/>
        <v>1</v>
      </c>
      <c r="Z86">
        <f t="shared" si="2"/>
        <v>2</v>
      </c>
      <c r="AA86">
        <f t="shared" si="2"/>
        <v>0</v>
      </c>
      <c r="AB86">
        <f t="shared" si="2"/>
        <v>1</v>
      </c>
      <c r="AC86">
        <f t="shared" si="2"/>
        <v>1</v>
      </c>
      <c r="AD86">
        <f t="shared" si="2"/>
        <v>0</v>
      </c>
      <c r="AE86">
        <f t="shared" si="2"/>
        <v>1</v>
      </c>
      <c r="AF86">
        <f t="shared" si="2"/>
        <v>0</v>
      </c>
      <c r="AG86">
        <f t="shared" si="2"/>
        <v>0</v>
      </c>
      <c r="AH86">
        <f t="shared" si="2"/>
        <v>0</v>
      </c>
      <c r="AI86">
        <f t="shared" si="2"/>
        <v>1</v>
      </c>
      <c r="AJ86">
        <f t="shared" si="2"/>
        <v>0</v>
      </c>
      <c r="AK86">
        <f t="shared" si="2"/>
        <v>0</v>
      </c>
      <c r="AL86">
        <f t="shared" si="2"/>
        <v>1</v>
      </c>
      <c r="AM86">
        <f t="shared" si="2"/>
        <v>0</v>
      </c>
      <c r="AN86">
        <f t="shared" si="2"/>
        <v>1</v>
      </c>
      <c r="AO86">
        <f t="shared" si="2"/>
        <v>0</v>
      </c>
      <c r="AP86">
        <f t="shared" si="2"/>
        <v>0</v>
      </c>
      <c r="AQ86">
        <f t="shared" si="2"/>
        <v>0</v>
      </c>
      <c r="AR86">
        <f t="shared" si="2"/>
        <v>0</v>
      </c>
      <c r="AS86">
        <f t="shared" si="2"/>
        <v>0</v>
      </c>
      <c r="AT86">
        <f t="shared" si="2"/>
        <v>0</v>
      </c>
      <c r="AU86">
        <f t="shared" si="2"/>
        <v>1</v>
      </c>
      <c r="AV86">
        <f t="shared" si="2"/>
        <v>0</v>
      </c>
      <c r="AW86">
        <f t="shared" si="2"/>
        <v>1</v>
      </c>
      <c r="AX86">
        <f t="shared" si="2"/>
        <v>0</v>
      </c>
      <c r="AY86">
        <f t="shared" si="2"/>
        <v>0</v>
      </c>
      <c r="AZ86">
        <f t="shared" si="2"/>
        <v>0</v>
      </c>
      <c r="BA86">
        <f t="shared" si="2"/>
        <v>0</v>
      </c>
      <c r="BB86">
        <f t="shared" si="2"/>
        <v>1</v>
      </c>
      <c r="BC86">
        <f t="shared" si="2"/>
        <v>0</v>
      </c>
      <c r="BD86">
        <f t="shared" si="2"/>
        <v>2</v>
      </c>
      <c r="BE86">
        <f t="shared" si="2"/>
        <v>0</v>
      </c>
      <c r="BF86">
        <f t="shared" si="2"/>
        <v>0</v>
      </c>
      <c r="BG86">
        <f t="shared" si="2"/>
        <v>0</v>
      </c>
      <c r="BH86">
        <f t="shared" si="2"/>
        <v>1</v>
      </c>
      <c r="BI86">
        <f t="shared" si="2"/>
        <v>0</v>
      </c>
      <c r="BJ86">
        <f t="shared" si="2"/>
        <v>0</v>
      </c>
      <c r="BK86">
        <f t="shared" si="2"/>
        <v>1</v>
      </c>
      <c r="BL86">
        <f t="shared" si="2"/>
        <v>3</v>
      </c>
      <c r="BM86">
        <f t="shared" si="2"/>
        <v>0</v>
      </c>
      <c r="BN86">
        <f t="shared" si="2"/>
        <v>0</v>
      </c>
      <c r="BO86">
        <f t="shared" si="2"/>
        <v>0</v>
      </c>
      <c r="BP86">
        <f t="shared" si="2"/>
        <v>0</v>
      </c>
      <c r="BQ86">
        <f t="shared" ref="BQ86:BW86" si="3">IFERROR(VLOOKUP($B86,$A$8:$BW$70,BQ$88,FALSE),0)</f>
        <v>0</v>
      </c>
      <c r="BR86">
        <f t="shared" si="3"/>
        <v>0</v>
      </c>
      <c r="BS86">
        <f t="shared" si="3"/>
        <v>1</v>
      </c>
      <c r="BT86">
        <f t="shared" si="3"/>
        <v>2</v>
      </c>
      <c r="BU86">
        <f t="shared" si="3"/>
        <v>0</v>
      </c>
      <c r="BV86">
        <f t="shared" si="3"/>
        <v>0</v>
      </c>
      <c r="BW86">
        <f t="shared" si="3"/>
        <v>0</v>
      </c>
    </row>
    <row r="87" spans="1:75" x14ac:dyDescent="0.2">
      <c r="C87" t="s">
        <v>399</v>
      </c>
      <c r="D87">
        <f>SUM(D8:D83)</f>
        <v>69</v>
      </c>
      <c r="G87">
        <f t="shared" ref="G87:BR87" si="4">SUM(G8:G83)</f>
        <v>3</v>
      </c>
      <c r="H87">
        <f t="shared" si="4"/>
        <v>16</v>
      </c>
      <c r="I87">
        <f t="shared" si="4"/>
        <v>9</v>
      </c>
      <c r="J87">
        <f t="shared" si="4"/>
        <v>6</v>
      </c>
      <c r="K87">
        <f t="shared" si="4"/>
        <v>9</v>
      </c>
      <c r="L87">
        <f t="shared" si="4"/>
        <v>6</v>
      </c>
      <c r="M87">
        <f t="shared" si="4"/>
        <v>10</v>
      </c>
      <c r="N87">
        <f t="shared" si="4"/>
        <v>10</v>
      </c>
      <c r="O87">
        <f t="shared" si="4"/>
        <v>0</v>
      </c>
      <c r="P87">
        <f t="shared" si="4"/>
        <v>43</v>
      </c>
      <c r="Q87">
        <f t="shared" si="4"/>
        <v>26</v>
      </c>
      <c r="R87">
        <f t="shared" si="4"/>
        <v>0</v>
      </c>
      <c r="S87">
        <f t="shared" si="4"/>
        <v>9</v>
      </c>
      <c r="T87">
        <f t="shared" si="4"/>
        <v>19</v>
      </c>
      <c r="U87">
        <f t="shared" si="4"/>
        <v>2</v>
      </c>
      <c r="V87">
        <f t="shared" si="4"/>
        <v>17</v>
      </c>
      <c r="W87">
        <f t="shared" si="4"/>
        <v>3</v>
      </c>
      <c r="X87">
        <f t="shared" si="4"/>
        <v>2</v>
      </c>
      <c r="Y87">
        <f t="shared" si="4"/>
        <v>7</v>
      </c>
      <c r="Z87">
        <f t="shared" si="4"/>
        <v>5</v>
      </c>
      <c r="AA87">
        <f t="shared" si="4"/>
        <v>0</v>
      </c>
      <c r="AB87">
        <f t="shared" si="4"/>
        <v>19</v>
      </c>
      <c r="AC87">
        <f t="shared" si="4"/>
        <v>1</v>
      </c>
      <c r="AD87">
        <f t="shared" si="4"/>
        <v>1</v>
      </c>
      <c r="AE87">
        <f t="shared" si="4"/>
        <v>5</v>
      </c>
      <c r="AF87">
        <f t="shared" si="4"/>
        <v>0</v>
      </c>
      <c r="AG87">
        <f t="shared" si="4"/>
        <v>2</v>
      </c>
      <c r="AH87">
        <f t="shared" si="4"/>
        <v>0</v>
      </c>
      <c r="AI87">
        <f t="shared" si="4"/>
        <v>18</v>
      </c>
      <c r="AJ87">
        <f t="shared" si="4"/>
        <v>0</v>
      </c>
      <c r="AK87">
        <f t="shared" si="4"/>
        <v>0</v>
      </c>
      <c r="AL87">
        <f t="shared" si="4"/>
        <v>6</v>
      </c>
      <c r="AM87">
        <f t="shared" si="4"/>
        <v>1</v>
      </c>
      <c r="AN87">
        <f t="shared" si="4"/>
        <v>3</v>
      </c>
      <c r="AO87">
        <f t="shared" si="4"/>
        <v>0</v>
      </c>
      <c r="AP87">
        <f t="shared" si="4"/>
        <v>6</v>
      </c>
      <c r="AQ87">
        <f t="shared" si="4"/>
        <v>2</v>
      </c>
      <c r="AR87">
        <f t="shared" si="4"/>
        <v>5</v>
      </c>
      <c r="AS87">
        <f t="shared" si="4"/>
        <v>9</v>
      </c>
      <c r="AT87">
        <f t="shared" si="4"/>
        <v>0</v>
      </c>
      <c r="AU87">
        <f t="shared" si="4"/>
        <v>3</v>
      </c>
      <c r="AV87">
        <f t="shared" si="4"/>
        <v>7</v>
      </c>
      <c r="AW87">
        <f t="shared" si="4"/>
        <v>5</v>
      </c>
      <c r="AX87">
        <f t="shared" si="4"/>
        <v>3</v>
      </c>
      <c r="AY87">
        <f t="shared" si="4"/>
        <v>4</v>
      </c>
      <c r="AZ87">
        <f t="shared" si="4"/>
        <v>11</v>
      </c>
      <c r="BA87">
        <f t="shared" si="4"/>
        <v>1</v>
      </c>
      <c r="BB87">
        <f t="shared" si="4"/>
        <v>13</v>
      </c>
      <c r="BC87">
        <f t="shared" si="4"/>
        <v>5</v>
      </c>
      <c r="BD87">
        <f t="shared" si="4"/>
        <v>25</v>
      </c>
      <c r="BE87">
        <f t="shared" si="4"/>
        <v>15</v>
      </c>
      <c r="BF87">
        <f t="shared" si="4"/>
        <v>6</v>
      </c>
      <c r="BG87">
        <f t="shared" si="4"/>
        <v>6</v>
      </c>
      <c r="BH87">
        <f t="shared" si="4"/>
        <v>6</v>
      </c>
      <c r="BI87">
        <f t="shared" si="4"/>
        <v>6</v>
      </c>
      <c r="BJ87">
        <f t="shared" si="4"/>
        <v>0</v>
      </c>
      <c r="BK87">
        <f t="shared" si="4"/>
        <v>11</v>
      </c>
      <c r="BL87">
        <f t="shared" si="4"/>
        <v>23</v>
      </c>
      <c r="BM87">
        <f t="shared" si="4"/>
        <v>3</v>
      </c>
      <c r="BN87">
        <f t="shared" si="4"/>
        <v>1</v>
      </c>
      <c r="BO87">
        <f t="shared" si="4"/>
        <v>6</v>
      </c>
      <c r="BP87">
        <f t="shared" si="4"/>
        <v>0</v>
      </c>
      <c r="BQ87">
        <f t="shared" si="4"/>
        <v>2</v>
      </c>
      <c r="BR87">
        <f t="shared" si="4"/>
        <v>0</v>
      </c>
      <c r="BS87">
        <f t="shared" ref="BS87:BW87" si="5">SUM(BS8:BS83)</f>
        <v>8</v>
      </c>
      <c r="BT87">
        <f t="shared" si="5"/>
        <v>18</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48</v>
      </c>
      <c r="E90">
        <v>1.05332640478632</v>
      </c>
      <c r="F90">
        <v>12.4020689595808</v>
      </c>
      <c r="G90">
        <v>2</v>
      </c>
      <c r="H90">
        <v>9</v>
      </c>
      <c r="I90">
        <v>7</v>
      </c>
      <c r="J90">
        <v>5</v>
      </c>
      <c r="K90">
        <v>8</v>
      </c>
      <c r="L90">
        <v>4</v>
      </c>
      <c r="M90">
        <v>6</v>
      </c>
      <c r="N90">
        <v>7</v>
      </c>
      <c r="O90">
        <v>0</v>
      </c>
      <c r="P90">
        <v>32</v>
      </c>
      <c r="Q90">
        <v>16</v>
      </c>
      <c r="R90">
        <v>0</v>
      </c>
      <c r="S90">
        <v>15</v>
      </c>
      <c r="T90">
        <v>33</v>
      </c>
      <c r="U90">
        <v>2</v>
      </c>
      <c r="V90">
        <v>31</v>
      </c>
      <c r="W90">
        <v>4</v>
      </c>
      <c r="X90">
        <v>5</v>
      </c>
      <c r="Y90">
        <v>15</v>
      </c>
      <c r="Z90">
        <v>7</v>
      </c>
      <c r="AA90">
        <v>0</v>
      </c>
      <c r="AB90">
        <v>37</v>
      </c>
      <c r="AC90">
        <v>2</v>
      </c>
      <c r="AD90">
        <v>1</v>
      </c>
      <c r="AE90">
        <v>5</v>
      </c>
      <c r="AF90">
        <v>0</v>
      </c>
      <c r="AG90">
        <v>3</v>
      </c>
      <c r="AH90">
        <v>0</v>
      </c>
      <c r="AI90">
        <v>33</v>
      </c>
      <c r="AJ90">
        <v>2</v>
      </c>
      <c r="AK90">
        <v>0</v>
      </c>
      <c r="AL90">
        <v>8</v>
      </c>
      <c r="AM90">
        <v>1</v>
      </c>
      <c r="AN90">
        <v>4</v>
      </c>
      <c r="AO90">
        <v>0</v>
      </c>
      <c r="AP90">
        <v>4</v>
      </c>
      <c r="AQ90">
        <v>1</v>
      </c>
      <c r="AR90">
        <v>5</v>
      </c>
      <c r="AS90">
        <v>5</v>
      </c>
      <c r="AT90">
        <v>0</v>
      </c>
      <c r="AU90">
        <v>2</v>
      </c>
      <c r="AV90">
        <v>5</v>
      </c>
      <c r="AW90">
        <v>4</v>
      </c>
      <c r="AX90">
        <v>2</v>
      </c>
      <c r="AY90">
        <v>4</v>
      </c>
      <c r="AZ90">
        <v>6</v>
      </c>
      <c r="BA90">
        <v>1</v>
      </c>
      <c r="BB90">
        <v>9</v>
      </c>
      <c r="BC90">
        <v>4</v>
      </c>
      <c r="BD90">
        <v>16</v>
      </c>
      <c r="BE90">
        <v>10</v>
      </c>
      <c r="BF90">
        <v>6</v>
      </c>
      <c r="BG90">
        <v>4</v>
      </c>
      <c r="BH90">
        <v>4</v>
      </c>
      <c r="BI90">
        <v>4</v>
      </c>
      <c r="BJ90">
        <v>0</v>
      </c>
      <c r="BK90">
        <v>13</v>
      </c>
      <c r="BL90">
        <v>38</v>
      </c>
      <c r="BM90">
        <v>9</v>
      </c>
      <c r="BN90">
        <v>4</v>
      </c>
      <c r="BO90">
        <v>7</v>
      </c>
      <c r="BP90">
        <v>0</v>
      </c>
      <c r="BQ90">
        <v>5</v>
      </c>
      <c r="BR90">
        <v>0</v>
      </c>
      <c r="BS90">
        <v>13</v>
      </c>
      <c r="BT90">
        <v>32</v>
      </c>
      <c r="BU90">
        <v>3</v>
      </c>
      <c r="BV90">
        <v>0</v>
      </c>
    </row>
    <row r="91" spans="1:75" x14ac:dyDescent="0.2">
      <c r="B91" t="s">
        <v>513</v>
      </c>
    </row>
    <row r="92" spans="1:75" x14ac:dyDescent="0.2">
      <c r="D92">
        <f>D87-D85-D86</f>
        <v>48</v>
      </c>
    </row>
    <row r="100" spans="1:6" s="147" customFormat="1" x14ac:dyDescent="0.2"/>
    <row r="101" spans="1:6" x14ac:dyDescent="0.2">
      <c r="A101" s="52">
        <v>271004</v>
      </c>
      <c r="B101" s="52" t="s">
        <v>172</v>
      </c>
      <c r="C101" s="52" t="s">
        <v>468</v>
      </c>
      <c r="D101" s="52">
        <v>15</v>
      </c>
      <c r="E101" s="52">
        <v>1.0647805380833</v>
      </c>
      <c r="F101" s="52">
        <v>12.536932141948499</v>
      </c>
    </row>
    <row r="102" spans="1:6" x14ac:dyDescent="0.2">
      <c r="A102" s="52">
        <v>271039</v>
      </c>
      <c r="B102" s="52" t="s">
        <v>468</v>
      </c>
      <c r="C102" s="52" t="s">
        <v>613</v>
      </c>
      <c r="D102" s="52">
        <v>1</v>
      </c>
      <c r="E102" s="52">
        <v>2.4272433796936799</v>
      </c>
      <c r="F102" s="52">
        <v>28.578833341554599</v>
      </c>
    </row>
    <row r="103" spans="1:6" x14ac:dyDescent="0.2">
      <c r="A103" s="52">
        <v>271063</v>
      </c>
      <c r="B103" s="52" t="s">
        <v>468</v>
      </c>
      <c r="C103" s="52" t="s">
        <v>615</v>
      </c>
      <c r="D103" s="52">
        <v>1</v>
      </c>
      <c r="E103" s="52">
        <v>1.81738877580692</v>
      </c>
      <c r="F103" s="52">
        <v>21.398287199016998</v>
      </c>
    </row>
    <row r="104" spans="1:6" x14ac:dyDescent="0.2">
      <c r="A104" s="52">
        <v>271136</v>
      </c>
      <c r="B104" s="52" t="s">
        <v>468</v>
      </c>
      <c r="C104" s="52" t="s">
        <v>619</v>
      </c>
      <c r="D104" s="52">
        <v>2</v>
      </c>
      <c r="E104" s="52">
        <v>4.0586886377011604</v>
      </c>
      <c r="F104" s="52">
        <v>47.787785572932997</v>
      </c>
    </row>
    <row r="105" spans="1:6" x14ac:dyDescent="0.2">
      <c r="A105" s="52">
        <v>271144</v>
      </c>
      <c r="B105" s="52" t="s">
        <v>468</v>
      </c>
      <c r="C105" s="52" t="s">
        <v>620</v>
      </c>
      <c r="D105" s="52">
        <v>1</v>
      </c>
      <c r="E105" s="52">
        <v>1.1559223682537501</v>
      </c>
      <c r="F105" s="52">
        <v>13.6100536907296</v>
      </c>
    </row>
    <row r="106" spans="1:6" x14ac:dyDescent="0.2">
      <c r="A106" s="52">
        <v>271195</v>
      </c>
      <c r="B106" s="52" t="s">
        <v>468</v>
      </c>
      <c r="C106" s="52" t="s">
        <v>640</v>
      </c>
      <c r="D106" s="52">
        <v>1</v>
      </c>
      <c r="E106" s="52">
        <v>1.6758559434231</v>
      </c>
      <c r="F106" s="52">
        <v>19.731852237078499</v>
      </c>
    </row>
    <row r="107" spans="1:6" x14ac:dyDescent="0.2">
      <c r="A107" s="52">
        <v>271217</v>
      </c>
      <c r="B107" s="52" t="s">
        <v>468</v>
      </c>
      <c r="C107" s="52" t="s">
        <v>626</v>
      </c>
      <c r="D107" s="52">
        <v>2</v>
      </c>
      <c r="E107" s="52">
        <v>2.9095987663301202</v>
      </c>
      <c r="F107" s="52">
        <v>34.258179022919201</v>
      </c>
    </row>
    <row r="108" spans="1:6" x14ac:dyDescent="0.2">
      <c r="A108" s="52">
        <v>271241</v>
      </c>
      <c r="B108" s="52" t="s">
        <v>468</v>
      </c>
      <c r="C108" s="52" t="s">
        <v>645</v>
      </c>
      <c r="D108" s="52">
        <v>1</v>
      </c>
      <c r="E108" s="52">
        <v>1.6928207472110799</v>
      </c>
      <c r="F108" s="52">
        <v>19.931599120388501</v>
      </c>
    </row>
    <row r="109" spans="1:6" x14ac:dyDescent="0.2">
      <c r="A109" s="52">
        <v>271250</v>
      </c>
      <c r="B109" s="52" t="s">
        <v>468</v>
      </c>
      <c r="C109" s="52" t="s">
        <v>629</v>
      </c>
      <c r="D109" s="52">
        <v>1</v>
      </c>
      <c r="E109" s="52">
        <v>1.6223494865263901</v>
      </c>
      <c r="F109" s="52">
        <v>19.101856857488102</v>
      </c>
    </row>
    <row r="110" spans="1:6" x14ac:dyDescent="0.2">
      <c r="A110" s="52">
        <v>271268</v>
      </c>
      <c r="B110" s="52" t="s">
        <v>468</v>
      </c>
      <c r="C110" s="52" t="s">
        <v>630</v>
      </c>
      <c r="D110" s="52">
        <v>2</v>
      </c>
      <c r="E110" s="52">
        <v>1.9851116625310199</v>
      </c>
      <c r="F110" s="52">
        <v>23.373088929800701</v>
      </c>
    </row>
    <row r="111" spans="1:6" x14ac:dyDescent="0.2">
      <c r="A111" s="52">
        <v>271276</v>
      </c>
      <c r="B111" s="52" t="s">
        <v>468</v>
      </c>
      <c r="C111" s="52" t="s">
        <v>641</v>
      </c>
      <c r="D111" s="52">
        <v>3</v>
      </c>
      <c r="E111" s="52">
        <v>4.34738504789369</v>
      </c>
      <c r="F111" s="52">
        <v>51.186952983264398</v>
      </c>
    </row>
    <row r="112" spans="1:6" x14ac:dyDescent="0.2">
      <c r="A112" s="52">
        <v>271403</v>
      </c>
      <c r="B112" s="52" t="s">
        <v>173</v>
      </c>
      <c r="C112" s="52" t="s">
        <v>468</v>
      </c>
      <c r="D112" s="52">
        <v>4</v>
      </c>
      <c r="E112" s="52">
        <v>0.92949760654366298</v>
      </c>
      <c r="F112" s="52">
        <v>10.944084722207601</v>
      </c>
    </row>
    <row r="113" spans="1:6" x14ac:dyDescent="0.2">
      <c r="A113" s="52">
        <v>271420</v>
      </c>
      <c r="B113" s="52" t="s">
        <v>468</v>
      </c>
      <c r="C113" s="52" t="s">
        <v>642</v>
      </c>
      <c r="D113" s="52">
        <v>1</v>
      </c>
      <c r="E113" s="52">
        <v>1.5995393326721901</v>
      </c>
      <c r="F113" s="52">
        <v>18.833285691140301</v>
      </c>
    </row>
    <row r="114" spans="1:6" x14ac:dyDescent="0.2">
      <c r="A114" s="52">
        <v>271438</v>
      </c>
      <c r="B114" s="52" t="s">
        <v>468</v>
      </c>
      <c r="C114" s="52" t="s">
        <v>633</v>
      </c>
      <c r="D114" s="52">
        <v>2</v>
      </c>
      <c r="E114" s="52">
        <v>4.4348848038672202</v>
      </c>
      <c r="F114" s="52">
        <v>52.217192045533402</v>
      </c>
    </row>
    <row r="115" spans="1:6" x14ac:dyDescent="0.2">
      <c r="A115" s="52">
        <v>271454</v>
      </c>
      <c r="B115" s="52" t="s">
        <v>468</v>
      </c>
      <c r="C115" s="52" t="s">
        <v>635</v>
      </c>
      <c r="D115" s="52">
        <v>1</v>
      </c>
      <c r="E115" s="52">
        <v>1.3484539974918801</v>
      </c>
      <c r="F115" s="52">
        <v>15.8769583575656</v>
      </c>
    </row>
    <row r="116" spans="1:6" x14ac:dyDescent="0.2">
      <c r="A116" s="52">
        <v>272027</v>
      </c>
      <c r="B116" s="52" t="s">
        <v>253</v>
      </c>
      <c r="C116" s="52" t="s">
        <v>468</v>
      </c>
      <c r="D116" s="52">
        <v>1</v>
      </c>
      <c r="E116" s="52">
        <v>1.0071609140992499</v>
      </c>
      <c r="F116" s="52">
        <v>11.858507536975001</v>
      </c>
    </row>
    <row r="117" spans="1:6" x14ac:dyDescent="0.2">
      <c r="A117" s="52">
        <v>272035</v>
      </c>
      <c r="B117" s="52" t="s">
        <v>174</v>
      </c>
      <c r="C117" s="52" t="s">
        <v>468</v>
      </c>
      <c r="D117" s="52">
        <v>2</v>
      </c>
      <c r="E117" s="52">
        <v>0.93222709051925001</v>
      </c>
      <c r="F117" s="52">
        <v>10.9762221948234</v>
      </c>
    </row>
    <row r="118" spans="1:6" x14ac:dyDescent="0.2">
      <c r="A118" s="52">
        <v>272051</v>
      </c>
      <c r="B118" s="52" t="s">
        <v>176</v>
      </c>
      <c r="C118" s="52" t="s">
        <v>468</v>
      </c>
      <c r="D118" s="52">
        <v>1</v>
      </c>
      <c r="E118" s="52">
        <v>0.50559184581471095</v>
      </c>
      <c r="F118" s="52">
        <v>5.9529362491086903</v>
      </c>
    </row>
    <row r="119" spans="1:6" x14ac:dyDescent="0.2">
      <c r="A119" s="52">
        <v>272108</v>
      </c>
      <c r="B119" s="52" t="s">
        <v>180</v>
      </c>
      <c r="C119" s="52" t="s">
        <v>468</v>
      </c>
      <c r="D119" s="52">
        <v>3</v>
      </c>
      <c r="E119" s="52">
        <v>1.4488064249735599</v>
      </c>
      <c r="F119" s="52">
        <v>17.0585272617855</v>
      </c>
    </row>
    <row r="120" spans="1:6" x14ac:dyDescent="0.2">
      <c r="A120" s="52">
        <v>272116</v>
      </c>
      <c r="B120" s="52" t="s">
        <v>181</v>
      </c>
      <c r="C120" s="52" t="s">
        <v>468</v>
      </c>
      <c r="D120" s="52">
        <v>2</v>
      </c>
      <c r="E120" s="52">
        <v>1.3653554702966899</v>
      </c>
      <c r="F120" s="52">
        <v>16.075959569622299</v>
      </c>
    </row>
    <row r="121" spans="1:6" x14ac:dyDescent="0.2">
      <c r="A121" s="52">
        <v>272124</v>
      </c>
      <c r="B121" s="52" t="s">
        <v>182</v>
      </c>
      <c r="C121" s="52" t="s">
        <v>468</v>
      </c>
      <c r="D121" s="52">
        <v>1</v>
      </c>
      <c r="E121" s="52">
        <v>0.72551566025552705</v>
      </c>
      <c r="F121" s="52">
        <v>8.54236180623443</v>
      </c>
    </row>
    <row r="122" spans="1:6" x14ac:dyDescent="0.2">
      <c r="A122" s="52">
        <v>272159</v>
      </c>
      <c r="B122" s="52" t="s">
        <v>184</v>
      </c>
      <c r="C122" s="52" t="s">
        <v>468</v>
      </c>
      <c r="D122" s="52">
        <v>1</v>
      </c>
      <c r="E122" s="52">
        <v>0.84362556522912902</v>
      </c>
      <c r="F122" s="52">
        <v>9.9330106873752193</v>
      </c>
    </row>
    <row r="123" spans="1:6" x14ac:dyDescent="0.2">
      <c r="A123" s="52">
        <v>272191</v>
      </c>
      <c r="B123" s="52" t="s">
        <v>278</v>
      </c>
      <c r="C123" s="52" t="s">
        <v>468</v>
      </c>
      <c r="D123" s="52">
        <v>1</v>
      </c>
      <c r="E123" s="52">
        <v>1.04883369692902</v>
      </c>
      <c r="F123" s="52">
        <v>12.349170947712601</v>
      </c>
    </row>
    <row r="124" spans="1:6" x14ac:dyDescent="0.2">
      <c r="A124" s="52">
        <v>272248</v>
      </c>
      <c r="B124" s="52" t="s">
        <v>190</v>
      </c>
      <c r="C124" s="52" t="s">
        <v>468</v>
      </c>
      <c r="D124" s="52">
        <v>1</v>
      </c>
      <c r="E124" s="52">
        <v>2.28446109562754</v>
      </c>
      <c r="F124" s="52">
        <v>26.897687093679099</v>
      </c>
    </row>
    <row r="125" spans="1:6" x14ac:dyDescent="0.2">
      <c r="A125" s="52">
        <v>272256</v>
      </c>
      <c r="B125" s="52" t="s">
        <v>191</v>
      </c>
      <c r="C125" s="52" t="s">
        <v>468</v>
      </c>
      <c r="D125" s="52">
        <v>1</v>
      </c>
      <c r="E125" s="52">
        <v>3.3352232931994799</v>
      </c>
      <c r="F125" s="52">
        <v>39.269564581219697</v>
      </c>
    </row>
    <row r="126" spans="1:6" x14ac:dyDescent="0.2">
      <c r="A126" s="52">
        <v>272272</v>
      </c>
      <c r="B126" s="52" t="s">
        <v>193</v>
      </c>
      <c r="C126" s="52" t="s">
        <v>468</v>
      </c>
      <c r="D126" s="52">
        <v>2</v>
      </c>
      <c r="E126" s="52">
        <v>0.80772508269085497</v>
      </c>
      <c r="F126" s="52">
        <v>9.5103114574891006</v>
      </c>
    </row>
    <row r="127" spans="1:6" x14ac:dyDescent="0.2">
      <c r="A127" s="52">
        <v>272329</v>
      </c>
      <c r="B127" s="52" t="s">
        <v>198</v>
      </c>
      <c r="C127" s="52" t="s">
        <v>468</v>
      </c>
      <c r="D127" s="52">
        <v>1</v>
      </c>
      <c r="E127" s="52">
        <v>3.6561734488684099</v>
      </c>
      <c r="F127" s="52">
        <v>43.048493833450699</v>
      </c>
    </row>
    <row r="128" spans="1:6" x14ac:dyDescent="0.2">
      <c r="A128" s="52"/>
      <c r="B128" s="52"/>
      <c r="C128" s="52"/>
      <c r="D128" s="52"/>
      <c r="E128" s="52"/>
      <c r="F128" s="52"/>
    </row>
    <row r="129" spans="1:6" x14ac:dyDescent="0.2">
      <c r="A129" s="52"/>
      <c r="B129" s="52"/>
      <c r="C129" s="52"/>
      <c r="D129" s="52"/>
      <c r="E129" s="52"/>
      <c r="F129" s="52"/>
    </row>
    <row r="130" spans="1:6" x14ac:dyDescent="0.2">
      <c r="A130" s="52"/>
      <c r="B130" s="52"/>
      <c r="C130" s="52"/>
      <c r="D130" s="52"/>
      <c r="E130" s="52"/>
      <c r="F130" s="52"/>
    </row>
    <row r="178" spans="1:6" x14ac:dyDescent="0.2">
      <c r="B178">
        <v>271004</v>
      </c>
      <c r="C178" t="s">
        <v>249</v>
      </c>
      <c r="D178">
        <v>15</v>
      </c>
      <c r="E178">
        <v>1.0647805380833</v>
      </c>
      <c r="F178">
        <v>12.536932141948499</v>
      </c>
    </row>
    <row r="179" spans="1:6" x14ac:dyDescent="0.2">
      <c r="B179">
        <v>271403</v>
      </c>
      <c r="C179" t="s">
        <v>251</v>
      </c>
      <c r="D179">
        <v>4</v>
      </c>
      <c r="E179">
        <v>0.92949760654366298</v>
      </c>
      <c r="F179">
        <v>10.944084722207601</v>
      </c>
    </row>
    <row r="180" spans="1:6" x14ac:dyDescent="0.2">
      <c r="B180" s="52"/>
      <c r="C180" t="s">
        <v>399</v>
      </c>
      <c r="D180">
        <v>55</v>
      </c>
    </row>
    <row r="181" spans="1:6" x14ac:dyDescent="0.2">
      <c r="A181">
        <v>1</v>
      </c>
      <c r="B181" s="52">
        <v>2</v>
      </c>
      <c r="C181">
        <v>3</v>
      </c>
      <c r="D181">
        <v>4</v>
      </c>
      <c r="E181">
        <v>5</v>
      </c>
      <c r="F181">
        <v>6</v>
      </c>
    </row>
    <row r="183" spans="1:6" x14ac:dyDescent="0.2">
      <c r="A183">
        <v>270000</v>
      </c>
      <c r="B183" t="s">
        <v>313</v>
      </c>
      <c r="C183" t="s">
        <v>409</v>
      </c>
      <c r="D183">
        <v>36</v>
      </c>
      <c r="E183">
        <v>0.78897175283881904</v>
      </c>
      <c r="F183">
        <v>9.2895061221344797</v>
      </c>
    </row>
  </sheetData>
  <phoneticPr fontId="17"/>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""&amp;市町村別自殺者集計表!Q7&amp;市町村別自殺者集計表!R7&amp;"年11月暫定値"</f>
        <v>令和5年11月暫定値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令和5年11月暫定値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令和5年11月暫定値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40</v>
      </c>
      <c r="E8" s="52">
        <v>1.4590089608682899</v>
      </c>
      <c r="F8" s="52">
        <v>17.7512756905641</v>
      </c>
      <c r="G8" s="52">
        <v>2</v>
      </c>
      <c r="H8" s="52">
        <v>5</v>
      </c>
      <c r="I8" s="52">
        <v>2</v>
      </c>
      <c r="J8" s="52">
        <v>9</v>
      </c>
      <c r="K8" s="52">
        <v>7</v>
      </c>
      <c r="L8" s="52">
        <v>3</v>
      </c>
      <c r="M8" s="52">
        <v>6</v>
      </c>
      <c r="N8" s="52">
        <v>6</v>
      </c>
      <c r="O8" s="52">
        <v>0</v>
      </c>
      <c r="P8" s="52">
        <v>18</v>
      </c>
      <c r="Q8" s="52">
        <v>22</v>
      </c>
      <c r="R8" s="52">
        <v>0</v>
      </c>
      <c r="S8" s="52">
        <v>12</v>
      </c>
      <c r="T8" s="52">
        <v>27</v>
      </c>
      <c r="U8" s="52">
        <v>1</v>
      </c>
      <c r="V8" s="52">
        <v>26</v>
      </c>
      <c r="W8" s="52">
        <v>1</v>
      </c>
      <c r="X8" s="52">
        <v>3</v>
      </c>
      <c r="Y8" s="52">
        <v>19</v>
      </c>
      <c r="Z8" s="52">
        <v>3</v>
      </c>
      <c r="AA8" s="52">
        <v>1</v>
      </c>
      <c r="AB8" s="52">
        <v>26</v>
      </c>
      <c r="AC8" s="52">
        <v>2</v>
      </c>
      <c r="AD8" s="52">
        <v>2</v>
      </c>
      <c r="AE8" s="52">
        <v>3</v>
      </c>
      <c r="AF8" s="52">
        <v>1</v>
      </c>
      <c r="AG8" s="52">
        <v>6</v>
      </c>
      <c r="AH8" s="52">
        <v>0</v>
      </c>
      <c r="AI8" s="52">
        <v>22</v>
      </c>
      <c r="AJ8" s="52">
        <v>1</v>
      </c>
      <c r="AK8" s="52">
        <v>2</v>
      </c>
      <c r="AL8" s="52">
        <v>12</v>
      </c>
      <c r="AM8" s="52">
        <v>1</v>
      </c>
      <c r="AN8" s="52">
        <v>2</v>
      </c>
      <c r="AO8" s="52">
        <v>0</v>
      </c>
      <c r="AP8" s="52">
        <v>4</v>
      </c>
      <c r="AQ8" s="52">
        <v>1</v>
      </c>
      <c r="AR8" s="52">
        <v>1</v>
      </c>
      <c r="AS8" s="52">
        <v>3</v>
      </c>
      <c r="AT8" s="52">
        <v>2</v>
      </c>
      <c r="AU8" s="52">
        <v>1</v>
      </c>
      <c r="AV8" s="52">
        <v>2</v>
      </c>
      <c r="AW8" s="52">
        <v>1</v>
      </c>
      <c r="AX8" s="52">
        <v>7</v>
      </c>
      <c r="AY8" s="52">
        <v>2</v>
      </c>
      <c r="AZ8" s="52">
        <v>3</v>
      </c>
      <c r="BA8" s="52">
        <v>1</v>
      </c>
      <c r="BB8" s="52">
        <v>12</v>
      </c>
      <c r="BC8" s="52">
        <v>9</v>
      </c>
      <c r="BD8" s="52">
        <v>6</v>
      </c>
      <c r="BE8" s="52">
        <v>3</v>
      </c>
      <c r="BF8" s="52">
        <v>7</v>
      </c>
      <c r="BG8" s="52">
        <v>4</v>
      </c>
      <c r="BH8" s="52">
        <v>6</v>
      </c>
      <c r="BI8" s="52">
        <v>5</v>
      </c>
      <c r="BJ8" s="52">
        <v>0</v>
      </c>
      <c r="BK8" s="52">
        <v>7</v>
      </c>
      <c r="BL8" s="52">
        <v>37</v>
      </c>
      <c r="BM8" s="52">
        <v>7</v>
      </c>
      <c r="BN8" s="52">
        <v>7</v>
      </c>
      <c r="BO8" s="52">
        <v>6</v>
      </c>
      <c r="BP8" s="52">
        <v>1</v>
      </c>
      <c r="BQ8" s="52">
        <v>4</v>
      </c>
      <c r="BR8" s="52">
        <v>0</v>
      </c>
      <c r="BS8" s="52">
        <v>15</v>
      </c>
      <c r="BT8" s="52">
        <v>22</v>
      </c>
      <c r="BU8" s="52">
        <v>3</v>
      </c>
      <c r="BV8" s="52">
        <v>0</v>
      </c>
    </row>
    <row r="9" spans="1:74" s="52" customFormat="1" x14ac:dyDescent="0.2">
      <c r="A9" s="52">
        <v>271021</v>
      </c>
      <c r="B9" s="52" t="s">
        <v>468</v>
      </c>
      <c r="C9" s="52" t="s">
        <v>612</v>
      </c>
      <c r="D9" s="52">
        <v>1</v>
      </c>
      <c r="E9" s="52">
        <v>0.949279971141889</v>
      </c>
      <c r="F9" s="52">
        <v>11.5495729822263</v>
      </c>
      <c r="G9" s="52">
        <v>0</v>
      </c>
      <c r="H9" s="52">
        <v>0</v>
      </c>
      <c r="I9" s="52">
        <v>0</v>
      </c>
      <c r="J9" s="52">
        <v>0</v>
      </c>
      <c r="K9" s="52">
        <v>0</v>
      </c>
      <c r="L9" s="52">
        <v>1</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1</v>
      </c>
      <c r="AZ9" s="52">
        <v>0</v>
      </c>
      <c r="BA9" s="52">
        <v>0</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468</v>
      </c>
      <c r="C10" s="52" t="s">
        <v>613</v>
      </c>
      <c r="D10" s="52">
        <v>1</v>
      </c>
      <c r="E10" s="52">
        <v>1.2626422050783499</v>
      </c>
      <c r="F10" s="52">
        <v>15.3621468284532</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1</v>
      </c>
      <c r="AY10" s="52">
        <v>0</v>
      </c>
      <c r="AZ10" s="52">
        <v>0</v>
      </c>
      <c r="BA10" s="52">
        <v>0</v>
      </c>
      <c r="BB10" s="52">
        <v>0</v>
      </c>
      <c r="BC10" s="52">
        <v>0</v>
      </c>
      <c r="BD10" s="52">
        <v>0</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468</v>
      </c>
      <c r="C11" s="52" t="s">
        <v>614</v>
      </c>
      <c r="D11" s="52">
        <v>1</v>
      </c>
      <c r="E11" s="52">
        <v>1.53212091498261</v>
      </c>
      <c r="F11" s="52">
        <v>18.640804465621802</v>
      </c>
      <c r="G11" s="52">
        <v>0</v>
      </c>
      <c r="H11" s="52">
        <v>1</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1</v>
      </c>
      <c r="AY11" s="52">
        <v>0</v>
      </c>
      <c r="AZ11" s="52">
        <v>0</v>
      </c>
      <c r="BA11" s="52">
        <v>0</v>
      </c>
      <c r="BB11" s="52">
        <v>0</v>
      </c>
      <c r="BC11" s="52">
        <v>0</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271080</v>
      </c>
      <c r="B12" s="52" t="s">
        <v>468</v>
      </c>
      <c r="C12" s="52" t="s">
        <v>617</v>
      </c>
      <c r="D12" s="52">
        <v>1</v>
      </c>
      <c r="E12" s="52">
        <v>1.5999232036862201</v>
      </c>
      <c r="F12" s="52">
        <v>19.465732311515701</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271110</v>
      </c>
      <c r="B13" s="52" t="s">
        <v>468</v>
      </c>
      <c r="C13" s="52" t="s">
        <v>618</v>
      </c>
      <c r="D13" s="52">
        <v>1</v>
      </c>
      <c r="E13" s="52">
        <v>1.3551237227958901</v>
      </c>
      <c r="F13" s="52">
        <v>16.487338627349999</v>
      </c>
      <c r="G13" s="52">
        <v>0</v>
      </c>
      <c r="H13" s="52">
        <v>1</v>
      </c>
      <c r="I13" s="52">
        <v>0</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1</v>
      </c>
      <c r="AT13" s="52">
        <v>0</v>
      </c>
      <c r="AU13" s="52">
        <v>0</v>
      </c>
      <c r="AV13" s="52">
        <v>0</v>
      </c>
      <c r="AW13" s="52">
        <v>0</v>
      </c>
      <c r="AX13" s="52">
        <v>0</v>
      </c>
      <c r="AY13" s="52">
        <v>0</v>
      </c>
      <c r="AZ13" s="52">
        <v>0</v>
      </c>
      <c r="BA13" s="52">
        <v>0</v>
      </c>
      <c r="BB13" s="52">
        <v>0</v>
      </c>
      <c r="BC13" s="52">
        <v>0</v>
      </c>
      <c r="BD13" s="52">
        <v>0</v>
      </c>
      <c r="BE13" s="52">
        <v>0</v>
      </c>
      <c r="BF13" s="52">
        <v>0</v>
      </c>
      <c r="BG13" s="52">
        <v>0</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271136</v>
      </c>
      <c r="B14" s="52" t="s">
        <v>468</v>
      </c>
      <c r="C14" s="52" t="s">
        <v>619</v>
      </c>
      <c r="D14" s="52">
        <v>4</v>
      </c>
      <c r="E14" s="52">
        <v>4.1094342336418803</v>
      </c>
      <c r="F14" s="52">
        <v>49.998116509309597</v>
      </c>
      <c r="G14" s="52">
        <v>0</v>
      </c>
      <c r="H14" s="52">
        <v>0</v>
      </c>
      <c r="I14" s="52">
        <v>0</v>
      </c>
      <c r="J14" s="52">
        <v>2</v>
      </c>
      <c r="K14" s="52">
        <v>0</v>
      </c>
      <c r="L14" s="52">
        <v>0</v>
      </c>
      <c r="M14" s="52">
        <v>1</v>
      </c>
      <c r="N14" s="52">
        <v>1</v>
      </c>
      <c r="O14" s="52">
        <v>0</v>
      </c>
      <c r="P14" s="52">
        <v>1</v>
      </c>
      <c r="Q14" s="52">
        <v>3</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1</v>
      </c>
      <c r="AQ14" s="52">
        <v>0</v>
      </c>
      <c r="AR14" s="52">
        <v>0</v>
      </c>
      <c r="AS14" s="52">
        <v>0</v>
      </c>
      <c r="AT14" s="52">
        <v>0</v>
      </c>
      <c r="AU14" s="52">
        <v>0</v>
      </c>
      <c r="AV14" s="52">
        <v>1</v>
      </c>
      <c r="AW14" s="52">
        <v>0</v>
      </c>
      <c r="AX14" s="52">
        <v>0</v>
      </c>
      <c r="AY14" s="52">
        <v>0</v>
      </c>
      <c r="AZ14" s="52">
        <v>0</v>
      </c>
      <c r="BA14" s="52">
        <v>0</v>
      </c>
      <c r="BB14" s="52">
        <v>2</v>
      </c>
      <c r="BC14" s="52">
        <v>2</v>
      </c>
      <c r="BD14" s="52">
        <v>1</v>
      </c>
      <c r="BE14" s="52">
        <v>0</v>
      </c>
      <c r="BF14" s="52">
        <v>0</v>
      </c>
      <c r="BG14" s="52">
        <v>0</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468</v>
      </c>
      <c r="C15" s="52" t="s">
        <v>620</v>
      </c>
      <c r="D15" s="52">
        <v>6</v>
      </c>
      <c r="E15" s="52">
        <v>3.5055328994262598</v>
      </c>
      <c r="F15" s="52">
        <v>42.650650276352799</v>
      </c>
      <c r="G15" s="52">
        <v>0</v>
      </c>
      <c r="H15" s="52">
        <v>1</v>
      </c>
      <c r="I15" s="52">
        <v>0</v>
      </c>
      <c r="J15" s="52">
        <v>1</v>
      </c>
      <c r="K15" s="52">
        <v>1</v>
      </c>
      <c r="L15" s="52">
        <v>1</v>
      </c>
      <c r="M15" s="52">
        <v>0</v>
      </c>
      <c r="N15" s="52">
        <v>2</v>
      </c>
      <c r="O15" s="52">
        <v>0</v>
      </c>
      <c r="P15" s="52">
        <v>2</v>
      </c>
      <c r="Q15" s="52">
        <v>4</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1</v>
      </c>
      <c r="AU15" s="52">
        <v>1</v>
      </c>
      <c r="AV15" s="52">
        <v>1</v>
      </c>
      <c r="AW15" s="52">
        <v>0</v>
      </c>
      <c r="AX15" s="52">
        <v>1</v>
      </c>
      <c r="AY15" s="52">
        <v>1</v>
      </c>
      <c r="AZ15" s="52">
        <v>1</v>
      </c>
      <c r="BA15" s="52">
        <v>0</v>
      </c>
      <c r="BB15" s="52">
        <v>0</v>
      </c>
      <c r="BC15" s="52">
        <v>1</v>
      </c>
      <c r="BD15" s="52">
        <v>2</v>
      </c>
      <c r="BE15" s="52">
        <v>0</v>
      </c>
      <c r="BF15" s="52">
        <v>1</v>
      </c>
      <c r="BG15" s="52">
        <v>1</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271152</v>
      </c>
      <c r="B16" s="52" t="s">
        <v>468</v>
      </c>
      <c r="C16" s="52" t="s">
        <v>621</v>
      </c>
      <c r="D16" s="52">
        <v>3</v>
      </c>
      <c r="E16" s="52">
        <v>3.5300347120079998</v>
      </c>
      <c r="F16" s="52">
        <v>42.948755662764</v>
      </c>
      <c r="G16" s="52">
        <v>0</v>
      </c>
      <c r="H16" s="52">
        <v>0</v>
      </c>
      <c r="I16" s="52">
        <v>1</v>
      </c>
      <c r="J16" s="52">
        <v>0</v>
      </c>
      <c r="K16" s="52">
        <v>1</v>
      </c>
      <c r="L16" s="52">
        <v>0</v>
      </c>
      <c r="M16" s="52">
        <v>1</v>
      </c>
      <c r="N16" s="52">
        <v>0</v>
      </c>
      <c r="O16" s="52">
        <v>0</v>
      </c>
      <c r="P16" s="52">
        <v>1</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2</v>
      </c>
      <c r="AQ16" s="52">
        <v>0</v>
      </c>
      <c r="AR16" s="52">
        <v>0</v>
      </c>
      <c r="AS16" s="52">
        <v>0</v>
      </c>
      <c r="AT16" s="52">
        <v>0</v>
      </c>
      <c r="AU16" s="52">
        <v>0</v>
      </c>
      <c r="AV16" s="52">
        <v>0</v>
      </c>
      <c r="AW16" s="52">
        <v>0</v>
      </c>
      <c r="AX16" s="52">
        <v>1</v>
      </c>
      <c r="AY16" s="52">
        <v>0</v>
      </c>
      <c r="AZ16" s="52">
        <v>0</v>
      </c>
      <c r="BA16" s="52">
        <v>0</v>
      </c>
      <c r="BB16" s="52">
        <v>0</v>
      </c>
      <c r="BC16" s="52">
        <v>1</v>
      </c>
      <c r="BD16" s="52">
        <v>1</v>
      </c>
      <c r="BE16" s="52">
        <v>0</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271161</v>
      </c>
      <c r="B17" s="52" t="s">
        <v>468</v>
      </c>
      <c r="C17" s="52" t="s">
        <v>622</v>
      </c>
      <c r="D17" s="52">
        <v>1</v>
      </c>
      <c r="E17" s="52">
        <v>0.79404151249027299</v>
      </c>
      <c r="F17" s="52">
        <v>9.6608384019649893</v>
      </c>
      <c r="G17" s="52">
        <v>0</v>
      </c>
      <c r="H17" s="52">
        <v>0</v>
      </c>
      <c r="I17" s="52">
        <v>0</v>
      </c>
      <c r="J17" s="52">
        <v>1</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0</v>
      </c>
      <c r="AW17" s="52">
        <v>0</v>
      </c>
      <c r="AX17" s="52">
        <v>0</v>
      </c>
      <c r="AY17" s="52">
        <v>0</v>
      </c>
      <c r="AZ17" s="52">
        <v>0</v>
      </c>
      <c r="BA17" s="52">
        <v>0</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271195</v>
      </c>
      <c r="B18" s="52" t="s">
        <v>468</v>
      </c>
      <c r="C18" s="52" t="s">
        <v>640</v>
      </c>
      <c r="D18" s="52">
        <v>4</v>
      </c>
      <c r="E18" s="52">
        <v>3.5878300803673899</v>
      </c>
      <c r="F18" s="52">
        <v>43.651932644470001</v>
      </c>
      <c r="G18" s="52">
        <v>1</v>
      </c>
      <c r="H18" s="52">
        <v>1</v>
      </c>
      <c r="I18" s="52">
        <v>0</v>
      </c>
      <c r="J18" s="52">
        <v>0</v>
      </c>
      <c r="K18" s="52">
        <v>1</v>
      </c>
      <c r="L18" s="52">
        <v>0</v>
      </c>
      <c r="M18" s="52">
        <v>0</v>
      </c>
      <c r="N18" s="52">
        <v>1</v>
      </c>
      <c r="O18" s="52">
        <v>0</v>
      </c>
      <c r="P18" s="52">
        <v>2</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1</v>
      </c>
      <c r="AR18" s="52">
        <v>1</v>
      </c>
      <c r="AS18" s="52">
        <v>0</v>
      </c>
      <c r="AT18" s="52">
        <v>0</v>
      </c>
      <c r="AU18" s="52">
        <v>0</v>
      </c>
      <c r="AV18" s="52">
        <v>0</v>
      </c>
      <c r="AW18" s="52">
        <v>0</v>
      </c>
      <c r="AX18" s="52">
        <v>0</v>
      </c>
      <c r="AY18" s="52">
        <v>0</v>
      </c>
      <c r="AZ18" s="52">
        <v>1</v>
      </c>
      <c r="BA18" s="52">
        <v>0</v>
      </c>
      <c r="BB18" s="52">
        <v>1</v>
      </c>
      <c r="BC18" s="52">
        <v>0</v>
      </c>
      <c r="BD18" s="52">
        <v>0</v>
      </c>
      <c r="BE18" s="52">
        <v>1</v>
      </c>
      <c r="BF18" s="52">
        <v>1</v>
      </c>
      <c r="BG18" s="52">
        <v>0</v>
      </c>
      <c r="BH18" s="52">
        <v>1</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271209</v>
      </c>
      <c r="B19" s="52" t="s">
        <v>468</v>
      </c>
      <c r="C19" s="52" t="s">
        <v>625</v>
      </c>
      <c r="D19" s="52">
        <v>4</v>
      </c>
      <c r="E19" s="52">
        <v>2.6402640264026398</v>
      </c>
      <c r="F19" s="52">
        <v>32.123212321232103</v>
      </c>
      <c r="G19" s="52">
        <v>0</v>
      </c>
      <c r="H19" s="52">
        <v>0</v>
      </c>
      <c r="I19" s="52">
        <v>0</v>
      </c>
      <c r="J19" s="52">
        <v>0</v>
      </c>
      <c r="K19" s="52">
        <v>2</v>
      </c>
      <c r="L19" s="52">
        <v>0</v>
      </c>
      <c r="M19" s="52">
        <v>0</v>
      </c>
      <c r="N19" s="52">
        <v>2</v>
      </c>
      <c r="O19" s="52">
        <v>0</v>
      </c>
      <c r="P19" s="52">
        <v>3</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1</v>
      </c>
      <c r="AX19" s="52">
        <v>1</v>
      </c>
      <c r="AY19" s="52">
        <v>0</v>
      </c>
      <c r="AZ19" s="52">
        <v>0</v>
      </c>
      <c r="BA19" s="52">
        <v>0</v>
      </c>
      <c r="BB19" s="52">
        <v>2</v>
      </c>
      <c r="BC19" s="52">
        <v>1</v>
      </c>
      <c r="BD19" s="52">
        <v>1</v>
      </c>
      <c r="BE19" s="52">
        <v>0</v>
      </c>
      <c r="BF19" s="52">
        <v>1</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271217</v>
      </c>
      <c r="B20" s="52" t="s">
        <v>468</v>
      </c>
      <c r="C20" s="52" t="s">
        <v>626</v>
      </c>
      <c r="D20" s="52">
        <v>2</v>
      </c>
      <c r="E20" s="52">
        <v>1.5216068167985399</v>
      </c>
      <c r="F20" s="52">
        <v>18.512882937715599</v>
      </c>
      <c r="G20" s="52">
        <v>0</v>
      </c>
      <c r="H20" s="52">
        <v>0</v>
      </c>
      <c r="I20" s="52">
        <v>0</v>
      </c>
      <c r="J20" s="52">
        <v>1</v>
      </c>
      <c r="K20" s="52">
        <v>1</v>
      </c>
      <c r="L20" s="52">
        <v>0</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0</v>
      </c>
      <c r="BB20" s="52">
        <v>2</v>
      </c>
      <c r="BC20" s="52">
        <v>1</v>
      </c>
      <c r="BD20" s="52">
        <v>0</v>
      </c>
      <c r="BE20" s="52">
        <v>0</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271225</v>
      </c>
      <c r="B21" s="52" t="s">
        <v>468</v>
      </c>
      <c r="C21" s="52" t="s">
        <v>627</v>
      </c>
      <c r="D21" s="52">
        <v>3</v>
      </c>
      <c r="E21" s="52">
        <v>2.8605482717520898</v>
      </c>
      <c r="F21" s="52">
        <v>34.803337306316998</v>
      </c>
      <c r="G21" s="52">
        <v>0</v>
      </c>
      <c r="H21" s="52">
        <v>1</v>
      </c>
      <c r="I21" s="52">
        <v>0</v>
      </c>
      <c r="J21" s="52">
        <v>0</v>
      </c>
      <c r="K21" s="52">
        <v>0</v>
      </c>
      <c r="L21" s="52">
        <v>1</v>
      </c>
      <c r="M21" s="52">
        <v>1</v>
      </c>
      <c r="N21" s="52">
        <v>0</v>
      </c>
      <c r="O21" s="52">
        <v>0</v>
      </c>
      <c r="P21" s="52">
        <v>0</v>
      </c>
      <c r="Q21" s="52">
        <v>3</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1</v>
      </c>
      <c r="AT21" s="52">
        <v>1</v>
      </c>
      <c r="AU21" s="52">
        <v>0</v>
      </c>
      <c r="AV21" s="52">
        <v>0</v>
      </c>
      <c r="AW21" s="52">
        <v>0</v>
      </c>
      <c r="AX21" s="52">
        <v>0</v>
      </c>
      <c r="AY21" s="52">
        <v>0</v>
      </c>
      <c r="AZ21" s="52">
        <v>0</v>
      </c>
      <c r="BA21" s="52">
        <v>0</v>
      </c>
      <c r="BB21" s="52">
        <v>1</v>
      </c>
      <c r="BC21" s="52">
        <v>1</v>
      </c>
      <c r="BD21" s="52">
        <v>0</v>
      </c>
      <c r="BE21" s="52">
        <v>1</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271233</v>
      </c>
      <c r="B22" s="52" t="s">
        <v>468</v>
      </c>
      <c r="C22" s="52" t="s">
        <v>628</v>
      </c>
      <c r="D22" s="52">
        <v>2</v>
      </c>
      <c r="E22" s="52">
        <v>1.1037710337367601</v>
      </c>
      <c r="F22" s="52">
        <v>13.429214243797301</v>
      </c>
      <c r="G22" s="52">
        <v>0</v>
      </c>
      <c r="H22" s="52">
        <v>0</v>
      </c>
      <c r="I22" s="52">
        <v>1</v>
      </c>
      <c r="J22" s="52">
        <v>0</v>
      </c>
      <c r="K22" s="52">
        <v>0</v>
      </c>
      <c r="L22" s="52">
        <v>0</v>
      </c>
      <c r="M22" s="52">
        <v>1</v>
      </c>
      <c r="N22" s="52">
        <v>0</v>
      </c>
      <c r="O22" s="52">
        <v>0</v>
      </c>
      <c r="P22" s="52">
        <v>0</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2</v>
      </c>
      <c r="BC22" s="52">
        <v>1</v>
      </c>
      <c r="BD22" s="52">
        <v>0</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271241</v>
      </c>
      <c r="B23" s="52" t="s">
        <v>468</v>
      </c>
      <c r="C23" s="52" t="s">
        <v>645</v>
      </c>
      <c r="D23" s="52">
        <v>1</v>
      </c>
      <c r="E23" s="52">
        <v>0.89144833611168095</v>
      </c>
      <c r="F23" s="52">
        <v>10.845954756025399</v>
      </c>
      <c r="G23" s="52">
        <v>1</v>
      </c>
      <c r="H23" s="52">
        <v>0</v>
      </c>
      <c r="I23" s="52">
        <v>0</v>
      </c>
      <c r="J23" s="52">
        <v>0</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1</v>
      </c>
      <c r="AY23" s="52">
        <v>0</v>
      </c>
      <c r="AZ23" s="52">
        <v>0</v>
      </c>
      <c r="BA23" s="52">
        <v>0</v>
      </c>
      <c r="BB23" s="52">
        <v>0</v>
      </c>
      <c r="BC23" s="52">
        <v>0</v>
      </c>
      <c r="BD23" s="52">
        <v>0</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271250</v>
      </c>
      <c r="B24" s="52" t="s">
        <v>468</v>
      </c>
      <c r="C24" s="52" t="s">
        <v>629</v>
      </c>
      <c r="D24" s="52">
        <v>1</v>
      </c>
      <c r="E24" s="52">
        <v>0.84752226864760905</v>
      </c>
      <c r="F24" s="52">
        <v>10.3115209352126</v>
      </c>
      <c r="G24" s="52">
        <v>0</v>
      </c>
      <c r="H24" s="52">
        <v>0</v>
      </c>
      <c r="I24" s="52">
        <v>0</v>
      </c>
      <c r="J24" s="52">
        <v>1</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1</v>
      </c>
      <c r="BA24" s="52">
        <v>0</v>
      </c>
      <c r="BB24" s="52">
        <v>0</v>
      </c>
      <c r="BC24" s="52">
        <v>1</v>
      </c>
      <c r="BD24" s="52">
        <v>0</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271268</v>
      </c>
      <c r="B25" s="52" t="s">
        <v>468</v>
      </c>
      <c r="C25" s="52" t="s">
        <v>630</v>
      </c>
      <c r="D25" s="52">
        <v>3</v>
      </c>
      <c r="E25" s="52">
        <v>1.5759116648981399</v>
      </c>
      <c r="F25" s="52">
        <v>19.1735919229274</v>
      </c>
      <c r="G25" s="52">
        <v>0</v>
      </c>
      <c r="H25" s="52">
        <v>0</v>
      </c>
      <c r="I25" s="52">
        <v>0</v>
      </c>
      <c r="J25" s="52">
        <v>0</v>
      </c>
      <c r="K25" s="52">
        <v>1</v>
      </c>
      <c r="L25" s="52">
        <v>0</v>
      </c>
      <c r="M25" s="52">
        <v>2</v>
      </c>
      <c r="N25" s="52">
        <v>0</v>
      </c>
      <c r="O25" s="52">
        <v>0</v>
      </c>
      <c r="P25" s="52">
        <v>2</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1</v>
      </c>
      <c r="AT25" s="52">
        <v>0</v>
      </c>
      <c r="AU25" s="52">
        <v>0</v>
      </c>
      <c r="AV25" s="52">
        <v>0</v>
      </c>
      <c r="AW25" s="52">
        <v>0</v>
      </c>
      <c r="AX25" s="52">
        <v>1</v>
      </c>
      <c r="AY25" s="52">
        <v>0</v>
      </c>
      <c r="AZ25" s="52">
        <v>0</v>
      </c>
      <c r="BA25" s="52">
        <v>0</v>
      </c>
      <c r="BB25" s="52">
        <v>1</v>
      </c>
      <c r="BC25" s="52">
        <v>0</v>
      </c>
      <c r="BD25" s="52">
        <v>0</v>
      </c>
      <c r="BE25" s="52">
        <v>1</v>
      </c>
      <c r="BF25" s="52">
        <v>0</v>
      </c>
      <c r="BG25" s="52">
        <v>1</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271276</v>
      </c>
      <c r="B26" s="52" t="s">
        <v>468</v>
      </c>
      <c r="C26" s="52" t="s">
        <v>641</v>
      </c>
      <c r="D26" s="52">
        <v>1</v>
      </c>
      <c r="E26" s="52">
        <v>0.73186618558662697</v>
      </c>
      <c r="F26" s="52">
        <v>8.9043719246372994</v>
      </c>
      <c r="G26" s="52">
        <v>0</v>
      </c>
      <c r="H26" s="52">
        <v>0</v>
      </c>
      <c r="I26" s="52">
        <v>0</v>
      </c>
      <c r="J26" s="52">
        <v>1</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1</v>
      </c>
      <c r="BB26" s="52">
        <v>0</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271403</v>
      </c>
      <c r="B27" s="52" t="s">
        <v>173</v>
      </c>
      <c r="C27" s="52" t="s">
        <v>468</v>
      </c>
      <c r="D27" s="52">
        <v>11</v>
      </c>
      <c r="E27" s="52">
        <v>1.3391313663522499</v>
      </c>
      <c r="F27" s="52">
        <v>16.292764957285801</v>
      </c>
      <c r="G27" s="52">
        <v>0</v>
      </c>
      <c r="H27" s="52">
        <v>0</v>
      </c>
      <c r="I27" s="52">
        <v>0</v>
      </c>
      <c r="J27" s="52">
        <v>0</v>
      </c>
      <c r="K27" s="52">
        <v>3</v>
      </c>
      <c r="L27" s="52">
        <v>3</v>
      </c>
      <c r="M27" s="52">
        <v>2</v>
      </c>
      <c r="N27" s="52">
        <v>3</v>
      </c>
      <c r="O27" s="52">
        <v>0</v>
      </c>
      <c r="P27" s="52">
        <v>8</v>
      </c>
      <c r="Q27" s="52">
        <v>3</v>
      </c>
      <c r="R27" s="52">
        <v>0</v>
      </c>
      <c r="S27" s="52">
        <v>3</v>
      </c>
      <c r="T27" s="52">
        <v>8</v>
      </c>
      <c r="U27" s="52">
        <v>0</v>
      </c>
      <c r="V27" s="52">
        <v>8</v>
      </c>
      <c r="W27" s="52">
        <v>0</v>
      </c>
      <c r="X27" s="52">
        <v>1</v>
      </c>
      <c r="Y27" s="52">
        <v>6</v>
      </c>
      <c r="Z27" s="52">
        <v>1</v>
      </c>
      <c r="AA27" s="52">
        <v>0</v>
      </c>
      <c r="AB27" s="52">
        <v>10</v>
      </c>
      <c r="AC27" s="52">
        <v>0</v>
      </c>
      <c r="AD27" s="52">
        <v>0</v>
      </c>
      <c r="AE27" s="52">
        <v>0</v>
      </c>
      <c r="AF27" s="52">
        <v>0</v>
      </c>
      <c r="AG27" s="52">
        <v>1</v>
      </c>
      <c r="AH27" s="52">
        <v>0</v>
      </c>
      <c r="AI27" s="52">
        <v>8</v>
      </c>
      <c r="AJ27" s="52">
        <v>1</v>
      </c>
      <c r="AK27" s="52">
        <v>0</v>
      </c>
      <c r="AL27" s="52">
        <v>2</v>
      </c>
      <c r="AM27" s="52">
        <v>0</v>
      </c>
      <c r="AN27" s="52">
        <v>0</v>
      </c>
      <c r="AO27" s="52">
        <v>0</v>
      </c>
      <c r="AP27" s="52">
        <v>1</v>
      </c>
      <c r="AQ27" s="52">
        <v>0</v>
      </c>
      <c r="AR27" s="52">
        <v>0</v>
      </c>
      <c r="AS27" s="52">
        <v>2</v>
      </c>
      <c r="AT27" s="52">
        <v>1</v>
      </c>
      <c r="AU27" s="52">
        <v>2</v>
      </c>
      <c r="AV27" s="52">
        <v>1</v>
      </c>
      <c r="AW27" s="52">
        <v>1</v>
      </c>
      <c r="AX27" s="52">
        <v>0</v>
      </c>
      <c r="AY27" s="52">
        <v>0</v>
      </c>
      <c r="AZ27" s="52">
        <v>0</v>
      </c>
      <c r="BA27" s="52">
        <v>0</v>
      </c>
      <c r="BB27" s="52">
        <v>3</v>
      </c>
      <c r="BC27" s="52">
        <v>1</v>
      </c>
      <c r="BD27" s="52">
        <v>1</v>
      </c>
      <c r="BE27" s="52">
        <v>2</v>
      </c>
      <c r="BF27" s="52">
        <v>3</v>
      </c>
      <c r="BG27" s="52">
        <v>1</v>
      </c>
      <c r="BH27" s="52">
        <v>2</v>
      </c>
      <c r="BI27" s="52">
        <v>1</v>
      </c>
      <c r="BJ27" s="52">
        <v>0</v>
      </c>
      <c r="BK27" s="52">
        <v>2</v>
      </c>
      <c r="BL27" s="52">
        <v>8</v>
      </c>
      <c r="BM27" s="52">
        <v>0</v>
      </c>
      <c r="BN27" s="52">
        <v>2</v>
      </c>
      <c r="BO27" s="52">
        <v>0</v>
      </c>
      <c r="BP27" s="52">
        <v>0</v>
      </c>
      <c r="BQ27" s="52">
        <v>0</v>
      </c>
      <c r="BR27" s="52">
        <v>1</v>
      </c>
      <c r="BS27" s="52">
        <v>1</v>
      </c>
      <c r="BT27" s="52">
        <v>10</v>
      </c>
      <c r="BU27" s="52">
        <v>0</v>
      </c>
      <c r="BV27" s="52">
        <v>0</v>
      </c>
    </row>
    <row r="28" spans="1:74" s="52" customFormat="1" x14ac:dyDescent="0.2">
      <c r="A28" s="52">
        <v>271411</v>
      </c>
      <c r="B28" s="52" t="s">
        <v>468</v>
      </c>
      <c r="C28" s="52" t="s">
        <v>632</v>
      </c>
      <c r="D28" s="52">
        <v>1</v>
      </c>
      <c r="E28" s="52">
        <v>0.68126388075156996</v>
      </c>
      <c r="F28" s="52">
        <v>8.2887105491441009</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0</v>
      </c>
      <c r="AU28" s="52">
        <v>0</v>
      </c>
      <c r="AV28" s="52">
        <v>0</v>
      </c>
      <c r="AW28" s="52">
        <v>0</v>
      </c>
      <c r="AX28" s="52">
        <v>0</v>
      </c>
      <c r="AY28" s="52">
        <v>0</v>
      </c>
      <c r="AZ28" s="52">
        <v>0</v>
      </c>
      <c r="BA28" s="52">
        <v>0</v>
      </c>
      <c r="BB28" s="52">
        <v>0</v>
      </c>
      <c r="BC28" s="52">
        <v>0</v>
      </c>
      <c r="BD28" s="52">
        <v>0</v>
      </c>
      <c r="BE28" s="52">
        <v>0</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271420</v>
      </c>
      <c r="B29" s="52" t="s">
        <v>468</v>
      </c>
      <c r="C29" s="52" t="s">
        <v>642</v>
      </c>
      <c r="D29" s="52">
        <v>1</v>
      </c>
      <c r="E29" s="52">
        <v>0.83178759471981201</v>
      </c>
      <c r="F29" s="52">
        <v>10.1200824024244</v>
      </c>
      <c r="G29" s="52">
        <v>0</v>
      </c>
      <c r="H29" s="52">
        <v>0</v>
      </c>
      <c r="I29" s="52">
        <v>0</v>
      </c>
      <c r="J29" s="52">
        <v>0</v>
      </c>
      <c r="K29" s="52">
        <v>0</v>
      </c>
      <c r="L29" s="52">
        <v>0</v>
      </c>
      <c r="M29" s="52">
        <v>0</v>
      </c>
      <c r="N29" s="52">
        <v>1</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1</v>
      </c>
      <c r="AW29" s="52">
        <v>0</v>
      </c>
      <c r="AX29" s="52">
        <v>0</v>
      </c>
      <c r="AY29" s="52">
        <v>0</v>
      </c>
      <c r="AZ29" s="52">
        <v>0</v>
      </c>
      <c r="BA29" s="52">
        <v>0</v>
      </c>
      <c r="BB29" s="52">
        <v>0</v>
      </c>
      <c r="BC29" s="52">
        <v>0</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271446</v>
      </c>
      <c r="B30" s="52" t="s">
        <v>468</v>
      </c>
      <c r="C30" s="52" t="s">
        <v>634</v>
      </c>
      <c r="D30" s="52">
        <v>1</v>
      </c>
      <c r="E30" s="52">
        <v>0.73455955808897</v>
      </c>
      <c r="F30" s="52">
        <v>8.9371412900824705</v>
      </c>
      <c r="G30" s="52">
        <v>0</v>
      </c>
      <c r="H30" s="52">
        <v>0</v>
      </c>
      <c r="I30" s="52">
        <v>0</v>
      </c>
      <c r="J30" s="52">
        <v>0</v>
      </c>
      <c r="K30" s="52">
        <v>0</v>
      </c>
      <c r="L30" s="52">
        <v>0</v>
      </c>
      <c r="M30" s="52">
        <v>1</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1</v>
      </c>
      <c r="AT30" s="52">
        <v>0</v>
      </c>
      <c r="AU30" s="52">
        <v>0</v>
      </c>
      <c r="AV30" s="52">
        <v>0</v>
      </c>
      <c r="AW30" s="52">
        <v>0</v>
      </c>
      <c r="AX30" s="52">
        <v>0</v>
      </c>
      <c r="AY30" s="52">
        <v>0</v>
      </c>
      <c r="AZ30" s="52">
        <v>0</v>
      </c>
      <c r="BA30" s="52">
        <v>0</v>
      </c>
      <c r="BB30" s="52">
        <v>0</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271454</v>
      </c>
      <c r="B31" s="52" t="s">
        <v>468</v>
      </c>
      <c r="C31" s="52" t="s">
        <v>635</v>
      </c>
      <c r="D31" s="52">
        <v>3</v>
      </c>
      <c r="E31" s="52">
        <v>2.1988976193268401</v>
      </c>
      <c r="F31" s="52">
        <v>26.7532543684766</v>
      </c>
      <c r="G31" s="52">
        <v>0</v>
      </c>
      <c r="H31" s="52">
        <v>0</v>
      </c>
      <c r="I31" s="52">
        <v>0</v>
      </c>
      <c r="J31" s="52">
        <v>0</v>
      </c>
      <c r="K31" s="52">
        <v>1</v>
      </c>
      <c r="L31" s="52">
        <v>1</v>
      </c>
      <c r="M31" s="52">
        <v>1</v>
      </c>
      <c r="N31" s="52">
        <v>0</v>
      </c>
      <c r="O31" s="52">
        <v>0</v>
      </c>
      <c r="P31" s="52">
        <v>2</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1</v>
      </c>
      <c r="AT31" s="52">
        <v>0</v>
      </c>
      <c r="AU31" s="52">
        <v>0</v>
      </c>
      <c r="AV31" s="52">
        <v>0</v>
      </c>
      <c r="AW31" s="52">
        <v>1</v>
      </c>
      <c r="AX31" s="52">
        <v>0</v>
      </c>
      <c r="AY31" s="52">
        <v>0</v>
      </c>
      <c r="AZ31" s="52">
        <v>0</v>
      </c>
      <c r="BA31" s="52">
        <v>0</v>
      </c>
      <c r="BB31" s="52">
        <v>1</v>
      </c>
      <c r="BC31" s="52">
        <v>0</v>
      </c>
      <c r="BD31" s="52">
        <v>0</v>
      </c>
      <c r="BE31" s="52">
        <v>2</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271462</v>
      </c>
      <c r="B32" s="52" t="s">
        <v>468</v>
      </c>
      <c r="C32" s="52" t="s">
        <v>636</v>
      </c>
      <c r="D32" s="52">
        <v>3</v>
      </c>
      <c r="E32" s="52">
        <v>1.8966214849281799</v>
      </c>
      <c r="F32" s="52">
        <v>23.075561399959501</v>
      </c>
      <c r="G32" s="52">
        <v>0</v>
      </c>
      <c r="H32" s="52">
        <v>0</v>
      </c>
      <c r="I32" s="52">
        <v>0</v>
      </c>
      <c r="J32" s="52">
        <v>0</v>
      </c>
      <c r="K32" s="52">
        <v>0</v>
      </c>
      <c r="L32" s="52">
        <v>1</v>
      </c>
      <c r="M32" s="52">
        <v>0</v>
      </c>
      <c r="N32" s="52">
        <v>2</v>
      </c>
      <c r="O32" s="52">
        <v>0</v>
      </c>
      <c r="P32" s="52">
        <v>1</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1</v>
      </c>
      <c r="AV32" s="52">
        <v>0</v>
      </c>
      <c r="AW32" s="52">
        <v>0</v>
      </c>
      <c r="AX32" s="52">
        <v>0</v>
      </c>
      <c r="AY32" s="52">
        <v>0</v>
      </c>
      <c r="AZ32" s="52">
        <v>0</v>
      </c>
      <c r="BA32" s="52">
        <v>0</v>
      </c>
      <c r="BB32" s="52">
        <v>2</v>
      </c>
      <c r="BC32" s="52">
        <v>1</v>
      </c>
      <c r="BD32" s="52">
        <v>0</v>
      </c>
      <c r="BE32" s="52">
        <v>0</v>
      </c>
      <c r="BF32" s="52">
        <v>0</v>
      </c>
      <c r="BG32" s="52">
        <v>0</v>
      </c>
      <c r="BH32" s="52">
        <v>1</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271471</v>
      </c>
      <c r="B33" s="52" t="s">
        <v>468</v>
      </c>
      <c r="C33" s="52" t="s">
        <v>637</v>
      </c>
      <c r="D33" s="52">
        <v>2</v>
      </c>
      <c r="E33" s="52">
        <v>5.3265153936294896</v>
      </c>
      <c r="F33" s="52">
        <v>64.805937289158805</v>
      </c>
      <c r="G33" s="52">
        <v>0</v>
      </c>
      <c r="H33" s="52">
        <v>0</v>
      </c>
      <c r="I33" s="52">
        <v>0</v>
      </c>
      <c r="J33" s="52">
        <v>0</v>
      </c>
      <c r="K33" s="52">
        <v>1</v>
      </c>
      <c r="L33" s="52">
        <v>1</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1</v>
      </c>
      <c r="AU33" s="52">
        <v>1</v>
      </c>
      <c r="AV33" s="52">
        <v>0</v>
      </c>
      <c r="AW33" s="52">
        <v>0</v>
      </c>
      <c r="AX33" s="52">
        <v>0</v>
      </c>
      <c r="AY33" s="52">
        <v>0</v>
      </c>
      <c r="AZ33" s="52">
        <v>0</v>
      </c>
      <c r="BA33" s="52">
        <v>0</v>
      </c>
      <c r="BB33" s="52">
        <v>0</v>
      </c>
      <c r="BC33" s="52">
        <v>0</v>
      </c>
      <c r="BD33" s="52">
        <v>0</v>
      </c>
      <c r="BE33" s="52">
        <v>0</v>
      </c>
      <c r="BF33" s="52">
        <v>1</v>
      </c>
      <c r="BG33" s="52">
        <v>0</v>
      </c>
      <c r="BH33" s="52">
        <v>1</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272035</v>
      </c>
      <c r="B34" s="52" t="s">
        <v>174</v>
      </c>
      <c r="C34" s="52" t="s">
        <v>468</v>
      </c>
      <c r="D34" s="52">
        <v>2</v>
      </c>
      <c r="E34" s="52">
        <v>0.49056279817020099</v>
      </c>
      <c r="F34" s="52">
        <v>5.9685140444041096</v>
      </c>
      <c r="G34" s="52">
        <v>0</v>
      </c>
      <c r="H34" s="52">
        <v>0</v>
      </c>
      <c r="I34" s="52">
        <v>0</v>
      </c>
      <c r="J34" s="52">
        <v>0</v>
      </c>
      <c r="K34" s="52">
        <v>1</v>
      </c>
      <c r="L34" s="52">
        <v>1</v>
      </c>
      <c r="M34" s="52">
        <v>0</v>
      </c>
      <c r="N34" s="52">
        <v>0</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1</v>
      </c>
      <c r="AR34" s="52">
        <v>0</v>
      </c>
      <c r="AS34" s="52">
        <v>0</v>
      </c>
      <c r="AT34" s="52">
        <v>0</v>
      </c>
      <c r="AU34" s="52">
        <v>0</v>
      </c>
      <c r="AV34" s="52">
        <v>0</v>
      </c>
      <c r="AW34" s="52">
        <v>0</v>
      </c>
      <c r="AX34" s="52">
        <v>0</v>
      </c>
      <c r="AY34" s="52">
        <v>0</v>
      </c>
      <c r="AZ34" s="52">
        <v>0</v>
      </c>
      <c r="BA34" s="52">
        <v>0</v>
      </c>
      <c r="BB34" s="52">
        <v>1</v>
      </c>
      <c r="BC34" s="52">
        <v>0</v>
      </c>
      <c r="BD34" s="52">
        <v>0</v>
      </c>
      <c r="BE34" s="52">
        <v>1</v>
      </c>
      <c r="BF34" s="52">
        <v>0</v>
      </c>
      <c r="BG34" s="52">
        <v>1</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272043</v>
      </c>
      <c r="B35" s="52" t="s">
        <v>175</v>
      </c>
      <c r="C35" s="52" t="s">
        <v>468</v>
      </c>
      <c r="D35" s="52">
        <v>1</v>
      </c>
      <c r="E35" s="52">
        <v>0.97017676620680304</v>
      </c>
      <c r="F35" s="52">
        <v>11.8038173221828</v>
      </c>
      <c r="G35" s="52">
        <v>0</v>
      </c>
      <c r="H35" s="52">
        <v>0</v>
      </c>
      <c r="I35" s="52">
        <v>0</v>
      </c>
      <c r="J35" s="52">
        <v>0</v>
      </c>
      <c r="K35" s="52">
        <v>1</v>
      </c>
      <c r="L35" s="52">
        <v>0</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1</v>
      </c>
      <c r="AY35" s="52">
        <v>0</v>
      </c>
      <c r="AZ35" s="52">
        <v>0</v>
      </c>
      <c r="BA35" s="52">
        <v>0</v>
      </c>
      <c r="BB35" s="52">
        <v>0</v>
      </c>
      <c r="BC35" s="52">
        <v>0</v>
      </c>
      <c r="BD35" s="52">
        <v>0</v>
      </c>
      <c r="BE35" s="52">
        <v>0</v>
      </c>
      <c r="BF35" s="52">
        <v>0</v>
      </c>
      <c r="BG35" s="52">
        <v>1</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272051</v>
      </c>
      <c r="B36" s="52" t="s">
        <v>176</v>
      </c>
      <c r="C36" s="52" t="s">
        <v>468</v>
      </c>
      <c r="D36" s="52">
        <v>2</v>
      </c>
      <c r="E36" s="52">
        <v>0.52449936535576802</v>
      </c>
      <c r="F36" s="52">
        <v>6.3814089451618399</v>
      </c>
      <c r="G36" s="52">
        <v>0</v>
      </c>
      <c r="H36" s="52">
        <v>0</v>
      </c>
      <c r="I36" s="52">
        <v>0</v>
      </c>
      <c r="J36" s="52">
        <v>0</v>
      </c>
      <c r="K36" s="52">
        <v>0</v>
      </c>
      <c r="L36" s="52">
        <v>0</v>
      </c>
      <c r="M36" s="52">
        <v>2</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1</v>
      </c>
      <c r="AX36" s="52">
        <v>0</v>
      </c>
      <c r="AY36" s="52">
        <v>0</v>
      </c>
      <c r="AZ36" s="52">
        <v>0</v>
      </c>
      <c r="BA36" s="52">
        <v>0</v>
      </c>
      <c r="BB36" s="52">
        <v>1</v>
      </c>
      <c r="BC36" s="52">
        <v>0</v>
      </c>
      <c r="BD36" s="52">
        <v>0</v>
      </c>
      <c r="BE36" s="52">
        <v>0</v>
      </c>
      <c r="BF36" s="52">
        <v>0</v>
      </c>
      <c r="BG36" s="52">
        <v>1</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272078</v>
      </c>
      <c r="B37" s="52" t="s">
        <v>177</v>
      </c>
      <c r="C37" s="52" t="s">
        <v>468</v>
      </c>
      <c r="D37" s="52">
        <v>5</v>
      </c>
      <c r="E37" s="52">
        <v>1.4345967348578299</v>
      </c>
      <c r="F37" s="52">
        <v>17.4542602741036</v>
      </c>
      <c r="G37" s="52">
        <v>0</v>
      </c>
      <c r="H37" s="52">
        <v>0</v>
      </c>
      <c r="I37" s="52">
        <v>1</v>
      </c>
      <c r="J37" s="52">
        <v>0</v>
      </c>
      <c r="K37" s="52">
        <v>1</v>
      </c>
      <c r="L37" s="52">
        <v>0</v>
      </c>
      <c r="M37" s="52">
        <v>1</v>
      </c>
      <c r="N37" s="52">
        <v>2</v>
      </c>
      <c r="O37" s="52">
        <v>0</v>
      </c>
      <c r="P37" s="52">
        <v>3</v>
      </c>
      <c r="Q37" s="52">
        <v>2</v>
      </c>
      <c r="R37" s="52">
        <v>0</v>
      </c>
      <c r="S37" s="52">
        <v>0</v>
      </c>
      <c r="T37" s="52">
        <v>5</v>
      </c>
      <c r="U37" s="52">
        <v>0</v>
      </c>
      <c r="V37" s="52">
        <v>5</v>
      </c>
      <c r="W37" s="52">
        <v>2</v>
      </c>
      <c r="X37" s="52">
        <v>0</v>
      </c>
      <c r="Y37" s="52">
        <v>3</v>
      </c>
      <c r="Z37" s="52">
        <v>0</v>
      </c>
      <c r="AA37" s="52">
        <v>0</v>
      </c>
      <c r="AB37" s="52">
        <v>4</v>
      </c>
      <c r="AC37" s="52">
        <v>1</v>
      </c>
      <c r="AD37" s="52">
        <v>0</v>
      </c>
      <c r="AE37" s="52">
        <v>0</v>
      </c>
      <c r="AF37" s="52">
        <v>0</v>
      </c>
      <c r="AG37" s="52">
        <v>0</v>
      </c>
      <c r="AH37" s="52">
        <v>0</v>
      </c>
      <c r="AI37" s="52">
        <v>3</v>
      </c>
      <c r="AJ37" s="52">
        <v>0</v>
      </c>
      <c r="AK37" s="52">
        <v>0</v>
      </c>
      <c r="AL37" s="52">
        <v>2</v>
      </c>
      <c r="AM37" s="52">
        <v>0</v>
      </c>
      <c r="AN37" s="52">
        <v>0</v>
      </c>
      <c r="AO37" s="52">
        <v>0</v>
      </c>
      <c r="AP37" s="52">
        <v>0</v>
      </c>
      <c r="AQ37" s="52">
        <v>0</v>
      </c>
      <c r="AR37" s="52">
        <v>0</v>
      </c>
      <c r="AS37" s="52">
        <v>1</v>
      </c>
      <c r="AT37" s="52">
        <v>0</v>
      </c>
      <c r="AU37" s="52">
        <v>1</v>
      </c>
      <c r="AV37" s="52">
        <v>1</v>
      </c>
      <c r="AW37" s="52">
        <v>0</v>
      </c>
      <c r="AX37" s="52">
        <v>0</v>
      </c>
      <c r="AY37" s="52">
        <v>2</v>
      </c>
      <c r="AZ37" s="52">
        <v>0</v>
      </c>
      <c r="BA37" s="52">
        <v>0</v>
      </c>
      <c r="BB37" s="52">
        <v>0</v>
      </c>
      <c r="BC37" s="52">
        <v>0</v>
      </c>
      <c r="BD37" s="52">
        <v>1</v>
      </c>
      <c r="BE37" s="52">
        <v>0</v>
      </c>
      <c r="BF37" s="52">
        <v>2</v>
      </c>
      <c r="BG37" s="52">
        <v>1</v>
      </c>
      <c r="BH37" s="52">
        <v>1</v>
      </c>
      <c r="BI37" s="52">
        <v>0</v>
      </c>
      <c r="BJ37" s="52">
        <v>0</v>
      </c>
      <c r="BK37" s="52">
        <v>0</v>
      </c>
      <c r="BL37" s="52">
        <v>6</v>
      </c>
      <c r="BM37" s="52">
        <v>0</v>
      </c>
      <c r="BN37" s="52">
        <v>0</v>
      </c>
      <c r="BO37" s="52">
        <v>0</v>
      </c>
      <c r="BP37" s="52">
        <v>0</v>
      </c>
      <c r="BQ37" s="52">
        <v>0</v>
      </c>
      <c r="BR37" s="52">
        <v>0</v>
      </c>
      <c r="BS37" s="52">
        <v>0</v>
      </c>
      <c r="BT37" s="52">
        <v>5</v>
      </c>
      <c r="BU37" s="52">
        <v>0</v>
      </c>
      <c r="BV37" s="52">
        <v>0</v>
      </c>
    </row>
    <row r="38" spans="1:74" s="52" customFormat="1" x14ac:dyDescent="0.2">
      <c r="A38" s="52">
        <v>272086</v>
      </c>
      <c r="B38" s="52" t="s">
        <v>178</v>
      </c>
      <c r="C38" s="52" t="s">
        <v>468</v>
      </c>
      <c r="D38" s="52">
        <v>1</v>
      </c>
      <c r="E38" s="52">
        <v>1.20255904564914</v>
      </c>
      <c r="F38" s="52">
        <v>14.6311350553979</v>
      </c>
      <c r="G38" s="52">
        <v>0</v>
      </c>
      <c r="H38" s="52">
        <v>0</v>
      </c>
      <c r="I38" s="52">
        <v>0</v>
      </c>
      <c r="J38" s="52">
        <v>1</v>
      </c>
      <c r="K38" s="52">
        <v>0</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1</v>
      </c>
      <c r="AV38" s="52">
        <v>0</v>
      </c>
      <c r="AW38" s="52">
        <v>0</v>
      </c>
      <c r="AX38" s="52">
        <v>0</v>
      </c>
      <c r="AY38" s="52">
        <v>0</v>
      </c>
      <c r="AZ38" s="52">
        <v>0</v>
      </c>
      <c r="BA38" s="52">
        <v>0</v>
      </c>
      <c r="BB38" s="52">
        <v>0</v>
      </c>
      <c r="BC38" s="52">
        <v>0</v>
      </c>
      <c r="BD38" s="52">
        <v>0</v>
      </c>
      <c r="BE38" s="52">
        <v>0</v>
      </c>
      <c r="BF38" s="52">
        <v>0</v>
      </c>
      <c r="BG38" s="52">
        <v>0</v>
      </c>
      <c r="BH38" s="52">
        <v>0</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272094</v>
      </c>
      <c r="B39" s="52" t="s">
        <v>179</v>
      </c>
      <c r="C39" s="52" t="s">
        <v>468</v>
      </c>
      <c r="D39" s="52">
        <v>1</v>
      </c>
      <c r="E39" s="52">
        <v>0.70415592828875995</v>
      </c>
      <c r="F39" s="52">
        <v>8.5672304608465808</v>
      </c>
      <c r="G39" s="52">
        <v>0</v>
      </c>
      <c r="H39" s="52">
        <v>0</v>
      </c>
      <c r="I39" s="52">
        <v>0</v>
      </c>
      <c r="J39" s="52">
        <v>0</v>
      </c>
      <c r="K39" s="52">
        <v>0</v>
      </c>
      <c r="L39" s="52">
        <v>0</v>
      </c>
      <c r="M39" s="52">
        <v>0</v>
      </c>
      <c r="N39" s="52">
        <v>1</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0</v>
      </c>
      <c r="AZ39" s="52">
        <v>0</v>
      </c>
      <c r="BA39" s="52">
        <v>1</v>
      </c>
      <c r="BB39" s="52">
        <v>0</v>
      </c>
      <c r="BC39" s="52">
        <v>0</v>
      </c>
      <c r="BD39" s="52">
        <v>0</v>
      </c>
      <c r="BE39" s="52">
        <v>0</v>
      </c>
      <c r="BF39" s="52">
        <v>0</v>
      </c>
      <c r="BG39" s="52">
        <v>0</v>
      </c>
      <c r="BH39" s="52">
        <v>1</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272108</v>
      </c>
      <c r="B40" s="52" t="s">
        <v>180</v>
      </c>
      <c r="C40" s="52" t="s">
        <v>468</v>
      </c>
      <c r="D40" s="52">
        <v>1</v>
      </c>
      <c r="E40" s="52">
        <v>0.25236465683454001</v>
      </c>
      <c r="F40" s="52">
        <v>3.0704366581535698</v>
      </c>
      <c r="G40" s="52">
        <v>0</v>
      </c>
      <c r="H40" s="52">
        <v>0</v>
      </c>
      <c r="I40" s="52">
        <v>0</v>
      </c>
      <c r="J40" s="52">
        <v>1</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1</v>
      </c>
      <c r="AV40" s="52">
        <v>0</v>
      </c>
      <c r="AW40" s="52">
        <v>0</v>
      </c>
      <c r="AX40" s="52">
        <v>0</v>
      </c>
      <c r="AY40" s="52">
        <v>0</v>
      </c>
      <c r="AZ40" s="52">
        <v>0</v>
      </c>
      <c r="BA40" s="52">
        <v>0</v>
      </c>
      <c r="BB40" s="52">
        <v>0</v>
      </c>
      <c r="BC40" s="52">
        <v>0</v>
      </c>
      <c r="BD40" s="52">
        <v>1</v>
      </c>
      <c r="BE40" s="52">
        <v>0</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272116</v>
      </c>
      <c r="B41" s="52" t="s">
        <v>181</v>
      </c>
      <c r="C41" s="52" t="s">
        <v>468</v>
      </c>
      <c r="D41" s="52">
        <v>4</v>
      </c>
      <c r="E41" s="52">
        <v>1.40389792258205</v>
      </c>
      <c r="F41" s="52">
        <v>17.080758058081599</v>
      </c>
      <c r="G41" s="52">
        <v>1</v>
      </c>
      <c r="H41" s="52">
        <v>1</v>
      </c>
      <c r="I41" s="52">
        <v>1</v>
      </c>
      <c r="J41" s="52">
        <v>0</v>
      </c>
      <c r="K41" s="52">
        <v>0</v>
      </c>
      <c r="L41" s="52">
        <v>0</v>
      </c>
      <c r="M41" s="52">
        <v>0</v>
      </c>
      <c r="N41" s="52">
        <v>1</v>
      </c>
      <c r="O41" s="52">
        <v>0</v>
      </c>
      <c r="P41" s="52">
        <v>3</v>
      </c>
      <c r="Q41" s="52">
        <v>1</v>
      </c>
      <c r="R41" s="52">
        <v>0</v>
      </c>
      <c r="S41" s="52">
        <v>1</v>
      </c>
      <c r="T41" s="52">
        <v>3</v>
      </c>
      <c r="U41" s="52">
        <v>1</v>
      </c>
      <c r="V41" s="52">
        <v>2</v>
      </c>
      <c r="W41" s="52">
        <v>1</v>
      </c>
      <c r="X41" s="52">
        <v>0</v>
      </c>
      <c r="Y41" s="52">
        <v>1</v>
      </c>
      <c r="Z41" s="52">
        <v>0</v>
      </c>
      <c r="AA41" s="52">
        <v>0</v>
      </c>
      <c r="AB41" s="52">
        <v>4</v>
      </c>
      <c r="AC41" s="52">
        <v>0</v>
      </c>
      <c r="AD41" s="52">
        <v>0</v>
      </c>
      <c r="AE41" s="52">
        <v>0</v>
      </c>
      <c r="AF41" s="52">
        <v>0</v>
      </c>
      <c r="AG41" s="52">
        <v>0</v>
      </c>
      <c r="AH41" s="52">
        <v>0</v>
      </c>
      <c r="AI41" s="52">
        <v>2</v>
      </c>
      <c r="AJ41" s="52">
        <v>1</v>
      </c>
      <c r="AK41" s="52">
        <v>0</v>
      </c>
      <c r="AL41" s="52">
        <v>1</v>
      </c>
      <c r="AM41" s="52">
        <v>0</v>
      </c>
      <c r="AN41" s="52">
        <v>0</v>
      </c>
      <c r="AO41" s="52">
        <v>0</v>
      </c>
      <c r="AP41" s="52">
        <v>2</v>
      </c>
      <c r="AQ41" s="52">
        <v>0</v>
      </c>
      <c r="AR41" s="52">
        <v>0</v>
      </c>
      <c r="AS41" s="52">
        <v>1</v>
      </c>
      <c r="AT41" s="52">
        <v>0</v>
      </c>
      <c r="AU41" s="52">
        <v>0</v>
      </c>
      <c r="AV41" s="52">
        <v>0</v>
      </c>
      <c r="AW41" s="52">
        <v>0</v>
      </c>
      <c r="AX41" s="52">
        <v>0</v>
      </c>
      <c r="AY41" s="52">
        <v>0</v>
      </c>
      <c r="AZ41" s="52">
        <v>0</v>
      </c>
      <c r="BA41" s="52">
        <v>1</v>
      </c>
      <c r="BB41" s="52">
        <v>0</v>
      </c>
      <c r="BC41" s="52">
        <v>2</v>
      </c>
      <c r="BD41" s="52">
        <v>0</v>
      </c>
      <c r="BE41" s="52">
        <v>0</v>
      </c>
      <c r="BF41" s="52">
        <v>1</v>
      </c>
      <c r="BG41" s="52">
        <v>0</v>
      </c>
      <c r="BH41" s="52">
        <v>1</v>
      </c>
      <c r="BI41" s="52">
        <v>0</v>
      </c>
      <c r="BJ41" s="52">
        <v>0</v>
      </c>
      <c r="BK41" s="52">
        <v>1</v>
      </c>
      <c r="BL41" s="52">
        <v>5</v>
      </c>
      <c r="BM41" s="52">
        <v>0</v>
      </c>
      <c r="BN41" s="52">
        <v>0</v>
      </c>
      <c r="BO41" s="52">
        <v>0</v>
      </c>
      <c r="BP41" s="52">
        <v>0</v>
      </c>
      <c r="BQ41" s="52">
        <v>0</v>
      </c>
      <c r="BR41" s="52">
        <v>0</v>
      </c>
      <c r="BS41" s="52">
        <v>0</v>
      </c>
      <c r="BT41" s="52">
        <v>4</v>
      </c>
      <c r="BU41" s="52">
        <v>0</v>
      </c>
      <c r="BV41" s="52">
        <v>0</v>
      </c>
    </row>
    <row r="42" spans="1:74" s="52" customFormat="1" x14ac:dyDescent="0.2">
      <c r="A42" s="52">
        <v>272124</v>
      </c>
      <c r="B42" s="52" t="s">
        <v>182</v>
      </c>
      <c r="C42" s="52" t="s">
        <v>468</v>
      </c>
      <c r="D42" s="52">
        <v>3</v>
      </c>
      <c r="E42" s="52">
        <v>1.1450469087550299</v>
      </c>
      <c r="F42" s="52">
        <v>13.931404056519501</v>
      </c>
      <c r="G42" s="52">
        <v>0</v>
      </c>
      <c r="H42" s="52">
        <v>0</v>
      </c>
      <c r="I42" s="52">
        <v>1</v>
      </c>
      <c r="J42" s="52">
        <v>0</v>
      </c>
      <c r="K42" s="52">
        <v>1</v>
      </c>
      <c r="L42" s="52">
        <v>0</v>
      </c>
      <c r="M42" s="52">
        <v>0</v>
      </c>
      <c r="N42" s="52">
        <v>1</v>
      </c>
      <c r="O42" s="52">
        <v>0</v>
      </c>
      <c r="P42" s="52">
        <v>3</v>
      </c>
      <c r="Q42" s="52">
        <v>0</v>
      </c>
      <c r="R42" s="52">
        <v>0</v>
      </c>
      <c r="S42" s="52">
        <v>2</v>
      </c>
      <c r="T42" s="52">
        <v>1</v>
      </c>
      <c r="U42" s="52">
        <v>0</v>
      </c>
      <c r="V42" s="52">
        <v>1</v>
      </c>
      <c r="W42" s="52">
        <v>0</v>
      </c>
      <c r="X42" s="52">
        <v>0</v>
      </c>
      <c r="Y42" s="52">
        <v>1</v>
      </c>
      <c r="Z42" s="52">
        <v>0</v>
      </c>
      <c r="AA42" s="52">
        <v>0</v>
      </c>
      <c r="AB42" s="52">
        <v>2</v>
      </c>
      <c r="AC42" s="52">
        <v>0</v>
      </c>
      <c r="AD42" s="52">
        <v>0</v>
      </c>
      <c r="AE42" s="52">
        <v>0</v>
      </c>
      <c r="AF42" s="52">
        <v>0</v>
      </c>
      <c r="AG42" s="52">
        <v>1</v>
      </c>
      <c r="AH42" s="52">
        <v>0</v>
      </c>
      <c r="AI42" s="52">
        <v>2</v>
      </c>
      <c r="AJ42" s="52">
        <v>0</v>
      </c>
      <c r="AK42" s="52">
        <v>0</v>
      </c>
      <c r="AL42" s="52">
        <v>1</v>
      </c>
      <c r="AM42" s="52">
        <v>0</v>
      </c>
      <c r="AN42" s="52">
        <v>0</v>
      </c>
      <c r="AO42" s="52">
        <v>0</v>
      </c>
      <c r="AP42" s="52">
        <v>0</v>
      </c>
      <c r="AQ42" s="52">
        <v>0</v>
      </c>
      <c r="AR42" s="52">
        <v>1</v>
      </c>
      <c r="AS42" s="52">
        <v>0</v>
      </c>
      <c r="AT42" s="52">
        <v>0</v>
      </c>
      <c r="AU42" s="52">
        <v>0</v>
      </c>
      <c r="AV42" s="52">
        <v>0</v>
      </c>
      <c r="AW42" s="52">
        <v>0</v>
      </c>
      <c r="AX42" s="52">
        <v>1</v>
      </c>
      <c r="AY42" s="52">
        <v>0</v>
      </c>
      <c r="AZ42" s="52">
        <v>0</v>
      </c>
      <c r="BA42" s="52">
        <v>1</v>
      </c>
      <c r="BB42" s="52">
        <v>0</v>
      </c>
      <c r="BC42" s="52">
        <v>0</v>
      </c>
      <c r="BD42" s="52">
        <v>2</v>
      </c>
      <c r="BE42" s="52">
        <v>0</v>
      </c>
      <c r="BF42" s="52">
        <v>0</v>
      </c>
      <c r="BG42" s="52">
        <v>1</v>
      </c>
      <c r="BH42" s="52">
        <v>0</v>
      </c>
      <c r="BI42" s="52">
        <v>0</v>
      </c>
      <c r="BJ42" s="52">
        <v>0</v>
      </c>
      <c r="BK42" s="52">
        <v>0</v>
      </c>
      <c r="BL42" s="52">
        <v>3</v>
      </c>
      <c r="BM42" s="52">
        <v>0</v>
      </c>
      <c r="BN42" s="52">
        <v>0</v>
      </c>
      <c r="BO42" s="52">
        <v>0</v>
      </c>
      <c r="BP42" s="52">
        <v>0</v>
      </c>
      <c r="BQ42" s="52">
        <v>0</v>
      </c>
      <c r="BR42" s="52">
        <v>0</v>
      </c>
      <c r="BS42" s="52">
        <v>2</v>
      </c>
      <c r="BT42" s="52">
        <v>1</v>
      </c>
      <c r="BU42" s="52">
        <v>0</v>
      </c>
      <c r="BV42" s="52">
        <v>0</v>
      </c>
    </row>
    <row r="43" spans="1:74" s="52" customFormat="1" x14ac:dyDescent="0.2">
      <c r="A43" s="52">
        <v>272132</v>
      </c>
      <c r="B43" s="52" t="s">
        <v>183</v>
      </c>
      <c r="C43" s="52" t="s">
        <v>468</v>
      </c>
      <c r="D43" s="52">
        <v>1</v>
      </c>
      <c r="E43" s="52">
        <v>1.01476482825105</v>
      </c>
      <c r="F43" s="52">
        <v>12.346305410387799</v>
      </c>
      <c r="G43" s="52">
        <v>0</v>
      </c>
      <c r="H43" s="52">
        <v>1</v>
      </c>
      <c r="I43" s="52">
        <v>0</v>
      </c>
      <c r="J43" s="52">
        <v>0</v>
      </c>
      <c r="K43" s="52">
        <v>0</v>
      </c>
      <c r="L43" s="52">
        <v>0</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0</v>
      </c>
      <c r="BB43" s="52">
        <v>1</v>
      </c>
      <c r="BC43" s="52">
        <v>0</v>
      </c>
      <c r="BD43" s="52">
        <v>1</v>
      </c>
      <c r="BE43" s="52">
        <v>0</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272141</v>
      </c>
      <c r="B44" s="52" t="s">
        <v>272</v>
      </c>
      <c r="C44" s="52" t="s">
        <v>468</v>
      </c>
      <c r="D44" s="52">
        <v>4</v>
      </c>
      <c r="E44" s="52">
        <v>3.7001063780583698</v>
      </c>
      <c r="F44" s="52">
        <v>45.017960933043497</v>
      </c>
      <c r="G44" s="52">
        <v>0</v>
      </c>
      <c r="H44" s="52">
        <v>1</v>
      </c>
      <c r="I44" s="52">
        <v>0</v>
      </c>
      <c r="J44" s="52">
        <v>1</v>
      </c>
      <c r="K44" s="52">
        <v>1</v>
      </c>
      <c r="L44" s="52">
        <v>1</v>
      </c>
      <c r="M44" s="52">
        <v>0</v>
      </c>
      <c r="N44" s="52">
        <v>0</v>
      </c>
      <c r="O44" s="52">
        <v>0</v>
      </c>
      <c r="P44" s="52">
        <v>3</v>
      </c>
      <c r="Q44" s="52">
        <v>1</v>
      </c>
      <c r="R44" s="52">
        <v>0</v>
      </c>
      <c r="S44" s="52">
        <v>1</v>
      </c>
      <c r="T44" s="52">
        <v>3</v>
      </c>
      <c r="U44" s="52">
        <v>1</v>
      </c>
      <c r="V44" s="52">
        <v>2</v>
      </c>
      <c r="W44" s="52">
        <v>0</v>
      </c>
      <c r="X44" s="52">
        <v>0</v>
      </c>
      <c r="Y44" s="52">
        <v>1</v>
      </c>
      <c r="Z44" s="52">
        <v>1</v>
      </c>
      <c r="AA44" s="52">
        <v>0</v>
      </c>
      <c r="AB44" s="52">
        <v>4</v>
      </c>
      <c r="AC44" s="52">
        <v>0</v>
      </c>
      <c r="AD44" s="52">
        <v>0</v>
      </c>
      <c r="AE44" s="52">
        <v>0</v>
      </c>
      <c r="AF44" s="52">
        <v>0</v>
      </c>
      <c r="AG44" s="52">
        <v>0</v>
      </c>
      <c r="AH44" s="52">
        <v>0</v>
      </c>
      <c r="AI44" s="52">
        <v>2</v>
      </c>
      <c r="AJ44" s="52">
        <v>0</v>
      </c>
      <c r="AK44" s="52">
        <v>1</v>
      </c>
      <c r="AL44" s="52">
        <v>0</v>
      </c>
      <c r="AM44" s="52">
        <v>0</v>
      </c>
      <c r="AN44" s="52">
        <v>1</v>
      </c>
      <c r="AO44" s="52">
        <v>0</v>
      </c>
      <c r="AP44" s="52">
        <v>0</v>
      </c>
      <c r="AQ44" s="52">
        <v>2</v>
      </c>
      <c r="AR44" s="52">
        <v>0</v>
      </c>
      <c r="AS44" s="52">
        <v>0</v>
      </c>
      <c r="AT44" s="52">
        <v>0</v>
      </c>
      <c r="AU44" s="52">
        <v>1</v>
      </c>
      <c r="AV44" s="52">
        <v>1</v>
      </c>
      <c r="AW44" s="52">
        <v>0</v>
      </c>
      <c r="AX44" s="52">
        <v>0</v>
      </c>
      <c r="AY44" s="52">
        <v>0</v>
      </c>
      <c r="AZ44" s="52">
        <v>0</v>
      </c>
      <c r="BA44" s="52">
        <v>0</v>
      </c>
      <c r="BB44" s="52">
        <v>0</v>
      </c>
      <c r="BC44" s="52">
        <v>0</v>
      </c>
      <c r="BD44" s="52">
        <v>1</v>
      </c>
      <c r="BE44" s="52">
        <v>1</v>
      </c>
      <c r="BF44" s="52">
        <v>1</v>
      </c>
      <c r="BG44" s="52">
        <v>1</v>
      </c>
      <c r="BH44" s="52">
        <v>0</v>
      </c>
      <c r="BI44" s="52">
        <v>0</v>
      </c>
      <c r="BJ44" s="52">
        <v>0</v>
      </c>
      <c r="BK44" s="52">
        <v>2</v>
      </c>
      <c r="BL44" s="52">
        <v>2</v>
      </c>
      <c r="BM44" s="52">
        <v>0</v>
      </c>
      <c r="BN44" s="52">
        <v>0</v>
      </c>
      <c r="BO44" s="52">
        <v>1</v>
      </c>
      <c r="BP44" s="52">
        <v>0</v>
      </c>
      <c r="BQ44" s="52">
        <v>2</v>
      </c>
      <c r="BR44" s="52">
        <v>1</v>
      </c>
      <c r="BS44" s="52">
        <v>0</v>
      </c>
      <c r="BT44" s="52">
        <v>3</v>
      </c>
      <c r="BU44" s="52">
        <v>1</v>
      </c>
      <c r="BV44" s="52">
        <v>0</v>
      </c>
    </row>
    <row r="45" spans="1:74" s="52" customFormat="1" x14ac:dyDescent="0.2">
      <c r="A45" s="52">
        <v>272159</v>
      </c>
      <c r="B45" s="52" t="s">
        <v>184</v>
      </c>
      <c r="C45" s="52" t="s">
        <v>468</v>
      </c>
      <c r="D45" s="52">
        <v>2</v>
      </c>
      <c r="E45" s="52">
        <v>0.878950884224589</v>
      </c>
      <c r="F45" s="52">
        <v>10.693902424732499</v>
      </c>
      <c r="G45" s="52">
        <v>0</v>
      </c>
      <c r="H45" s="52">
        <v>0</v>
      </c>
      <c r="I45" s="52">
        <v>0</v>
      </c>
      <c r="J45" s="52">
        <v>0</v>
      </c>
      <c r="K45" s="52">
        <v>1</v>
      </c>
      <c r="L45" s="52">
        <v>0</v>
      </c>
      <c r="M45" s="52">
        <v>1</v>
      </c>
      <c r="N45" s="52">
        <v>0</v>
      </c>
      <c r="O45" s="52">
        <v>0</v>
      </c>
      <c r="P45" s="52">
        <v>0</v>
      </c>
      <c r="Q45" s="52">
        <v>2</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1</v>
      </c>
      <c r="AV45" s="52">
        <v>1</v>
      </c>
      <c r="AW45" s="52">
        <v>0</v>
      </c>
      <c r="AX45" s="52">
        <v>0</v>
      </c>
      <c r="AY45" s="52">
        <v>0</v>
      </c>
      <c r="AZ45" s="52">
        <v>0</v>
      </c>
      <c r="BA45" s="52">
        <v>0</v>
      </c>
      <c r="BB45" s="52">
        <v>0</v>
      </c>
      <c r="BC45" s="52">
        <v>0</v>
      </c>
      <c r="BD45" s="52">
        <v>1</v>
      </c>
      <c r="BE45" s="52">
        <v>0</v>
      </c>
      <c r="BF45" s="52">
        <v>0</v>
      </c>
      <c r="BG45" s="52">
        <v>0</v>
      </c>
      <c r="BH45" s="52">
        <v>1</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272167</v>
      </c>
      <c r="B46" s="52" t="s">
        <v>185</v>
      </c>
      <c r="C46" s="52" t="s">
        <v>468</v>
      </c>
      <c r="D46" s="52">
        <v>3</v>
      </c>
      <c r="E46" s="52">
        <v>2.9855499382986301</v>
      </c>
      <c r="F46" s="52">
        <v>36.324190915966703</v>
      </c>
      <c r="G46" s="52">
        <v>0</v>
      </c>
      <c r="H46" s="52">
        <v>0</v>
      </c>
      <c r="I46" s="52">
        <v>1</v>
      </c>
      <c r="J46" s="52">
        <v>0</v>
      </c>
      <c r="K46" s="52">
        <v>2</v>
      </c>
      <c r="L46" s="52">
        <v>0</v>
      </c>
      <c r="M46" s="52">
        <v>0</v>
      </c>
      <c r="N46" s="52">
        <v>0</v>
      </c>
      <c r="O46" s="52">
        <v>0</v>
      </c>
      <c r="P46" s="52">
        <v>1</v>
      </c>
      <c r="Q46" s="52">
        <v>2</v>
      </c>
      <c r="R46" s="52">
        <v>0</v>
      </c>
      <c r="S46" s="52">
        <v>1</v>
      </c>
      <c r="T46" s="52">
        <v>2</v>
      </c>
      <c r="U46" s="52">
        <v>0</v>
      </c>
      <c r="V46" s="52">
        <v>2</v>
      </c>
      <c r="W46" s="52">
        <v>0</v>
      </c>
      <c r="X46" s="52">
        <v>0</v>
      </c>
      <c r="Y46" s="52">
        <v>1</v>
      </c>
      <c r="Z46" s="52">
        <v>1</v>
      </c>
      <c r="AA46" s="52">
        <v>0</v>
      </c>
      <c r="AB46" s="52">
        <v>2</v>
      </c>
      <c r="AC46" s="52">
        <v>0</v>
      </c>
      <c r="AD46" s="52">
        <v>0</v>
      </c>
      <c r="AE46" s="52">
        <v>1</v>
      </c>
      <c r="AF46" s="52">
        <v>0</v>
      </c>
      <c r="AG46" s="52">
        <v>0</v>
      </c>
      <c r="AH46" s="52">
        <v>0</v>
      </c>
      <c r="AI46" s="52">
        <v>2</v>
      </c>
      <c r="AJ46" s="52">
        <v>0</v>
      </c>
      <c r="AK46" s="52">
        <v>1</v>
      </c>
      <c r="AL46" s="52">
        <v>0</v>
      </c>
      <c r="AM46" s="52">
        <v>0</v>
      </c>
      <c r="AN46" s="52">
        <v>0</v>
      </c>
      <c r="AO46" s="52">
        <v>0</v>
      </c>
      <c r="AP46" s="52">
        <v>0</v>
      </c>
      <c r="AQ46" s="52">
        <v>0</v>
      </c>
      <c r="AR46" s="52">
        <v>0</v>
      </c>
      <c r="AS46" s="52">
        <v>0</v>
      </c>
      <c r="AT46" s="52">
        <v>0</v>
      </c>
      <c r="AU46" s="52">
        <v>0</v>
      </c>
      <c r="AV46" s="52">
        <v>0</v>
      </c>
      <c r="AW46" s="52">
        <v>0</v>
      </c>
      <c r="AX46" s="52">
        <v>0</v>
      </c>
      <c r="AY46" s="52">
        <v>1</v>
      </c>
      <c r="AZ46" s="52">
        <v>0</v>
      </c>
      <c r="BA46" s="52">
        <v>0</v>
      </c>
      <c r="BB46" s="52">
        <v>2</v>
      </c>
      <c r="BC46" s="52">
        <v>1</v>
      </c>
      <c r="BD46" s="52">
        <v>1</v>
      </c>
      <c r="BE46" s="52">
        <v>0</v>
      </c>
      <c r="BF46" s="52">
        <v>0</v>
      </c>
      <c r="BG46" s="52">
        <v>1</v>
      </c>
      <c r="BH46" s="52">
        <v>0</v>
      </c>
      <c r="BI46" s="52">
        <v>0</v>
      </c>
      <c r="BJ46" s="52">
        <v>0</v>
      </c>
      <c r="BK46" s="52">
        <v>1</v>
      </c>
      <c r="BL46" s="52">
        <v>2</v>
      </c>
      <c r="BM46" s="52">
        <v>1</v>
      </c>
      <c r="BN46" s="52">
        <v>0</v>
      </c>
      <c r="BO46" s="52">
        <v>0</v>
      </c>
      <c r="BP46" s="52">
        <v>0</v>
      </c>
      <c r="BQ46" s="52">
        <v>2</v>
      </c>
      <c r="BR46" s="52">
        <v>0</v>
      </c>
      <c r="BS46" s="52">
        <v>1</v>
      </c>
      <c r="BT46" s="52">
        <v>2</v>
      </c>
      <c r="BU46" s="52">
        <v>0</v>
      </c>
      <c r="BV46" s="52">
        <v>0</v>
      </c>
    </row>
    <row r="47" spans="1:74" s="52" customFormat="1" x14ac:dyDescent="0.2">
      <c r="A47" s="52">
        <v>272175</v>
      </c>
      <c r="B47" s="52" t="s">
        <v>186</v>
      </c>
      <c r="C47" s="52" t="s">
        <v>468</v>
      </c>
      <c r="D47" s="52">
        <v>1</v>
      </c>
      <c r="E47" s="52">
        <v>0.85494930150642101</v>
      </c>
      <c r="F47" s="52">
        <v>10.4018831683281</v>
      </c>
      <c r="G47" s="52">
        <v>0</v>
      </c>
      <c r="H47" s="52">
        <v>0</v>
      </c>
      <c r="I47" s="52">
        <v>1</v>
      </c>
      <c r="J47" s="52">
        <v>0</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0</v>
      </c>
      <c r="BA47" s="52">
        <v>0</v>
      </c>
      <c r="BB47" s="52">
        <v>1</v>
      </c>
      <c r="BC47" s="52">
        <v>0</v>
      </c>
      <c r="BD47" s="52">
        <v>0</v>
      </c>
      <c r="BE47" s="52">
        <v>0</v>
      </c>
      <c r="BF47" s="52">
        <v>0</v>
      </c>
      <c r="BG47" s="52">
        <v>1</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272183</v>
      </c>
      <c r="B48" s="52" t="s">
        <v>187</v>
      </c>
      <c r="C48" s="52" t="s">
        <v>468</v>
      </c>
      <c r="D48" s="52">
        <v>1</v>
      </c>
      <c r="E48" s="52">
        <v>0.85255852814295696</v>
      </c>
      <c r="F48" s="52">
        <v>10.3727954257393</v>
      </c>
      <c r="G48" s="52">
        <v>0</v>
      </c>
      <c r="H48" s="52">
        <v>0</v>
      </c>
      <c r="I48" s="52">
        <v>0</v>
      </c>
      <c r="J48" s="52">
        <v>0</v>
      </c>
      <c r="K48" s="52">
        <v>1</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1</v>
      </c>
      <c r="AS48" s="52">
        <v>0</v>
      </c>
      <c r="AT48" s="52">
        <v>0</v>
      </c>
      <c r="AU48" s="52">
        <v>0</v>
      </c>
      <c r="AV48" s="52">
        <v>0</v>
      </c>
      <c r="AW48" s="52">
        <v>0</v>
      </c>
      <c r="AX48" s="52">
        <v>0</v>
      </c>
      <c r="AY48" s="52">
        <v>0</v>
      </c>
      <c r="AZ48" s="52">
        <v>0</v>
      </c>
      <c r="BA48" s="52">
        <v>0</v>
      </c>
      <c r="BB48" s="52">
        <v>0</v>
      </c>
      <c r="BC48" s="52">
        <v>0</v>
      </c>
      <c r="BD48" s="52">
        <v>0</v>
      </c>
      <c r="BE48" s="52">
        <v>0</v>
      </c>
      <c r="BF48" s="52">
        <v>0</v>
      </c>
      <c r="BG48" s="52">
        <v>0</v>
      </c>
      <c r="BH48" s="52">
        <v>1</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272191</v>
      </c>
      <c r="B49" s="52" t="s">
        <v>278</v>
      </c>
      <c r="C49" s="52" t="s">
        <v>468</v>
      </c>
      <c r="D49" s="52">
        <v>1</v>
      </c>
      <c r="E49" s="52">
        <v>0.54418511000701997</v>
      </c>
      <c r="F49" s="52">
        <v>6.6209188384187403</v>
      </c>
      <c r="G49" s="52">
        <v>0</v>
      </c>
      <c r="H49" s="52">
        <v>1</v>
      </c>
      <c r="I49" s="52">
        <v>0</v>
      </c>
      <c r="J49" s="52">
        <v>0</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1</v>
      </c>
      <c r="BA49" s="52">
        <v>0</v>
      </c>
      <c r="BB49" s="52">
        <v>0</v>
      </c>
      <c r="BC49" s="52">
        <v>0</v>
      </c>
      <c r="BD49" s="52">
        <v>0</v>
      </c>
      <c r="BE49" s="52">
        <v>0</v>
      </c>
      <c r="BF49" s="52">
        <v>0</v>
      </c>
      <c r="BG49" s="52">
        <v>0</v>
      </c>
      <c r="BH49" s="52">
        <v>1</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272205</v>
      </c>
      <c r="B50" s="52" t="s">
        <v>188</v>
      </c>
      <c r="C50" s="52" t="s">
        <v>468</v>
      </c>
      <c r="D50" s="52">
        <v>2</v>
      </c>
      <c r="E50" s="52">
        <v>1.4375251566902401</v>
      </c>
      <c r="F50" s="52">
        <v>17.4898894063979</v>
      </c>
      <c r="G50" s="52">
        <v>0</v>
      </c>
      <c r="H50" s="52">
        <v>1</v>
      </c>
      <c r="I50" s="52">
        <v>0</v>
      </c>
      <c r="J50" s="52">
        <v>0</v>
      </c>
      <c r="K50" s="52">
        <v>0</v>
      </c>
      <c r="L50" s="52">
        <v>0</v>
      </c>
      <c r="M50" s="52">
        <v>0</v>
      </c>
      <c r="N50" s="52">
        <v>1</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1</v>
      </c>
      <c r="AV50" s="52">
        <v>0</v>
      </c>
      <c r="AW50" s="52">
        <v>0</v>
      </c>
      <c r="AX50" s="52">
        <v>1</v>
      </c>
      <c r="AY50" s="52">
        <v>0</v>
      </c>
      <c r="AZ50" s="52">
        <v>0</v>
      </c>
      <c r="BA50" s="52">
        <v>0</v>
      </c>
      <c r="BB50" s="52">
        <v>0</v>
      </c>
      <c r="BC50" s="52">
        <v>0</v>
      </c>
      <c r="BD50" s="52">
        <v>0</v>
      </c>
      <c r="BE50" s="52">
        <v>0</v>
      </c>
      <c r="BF50" s="52">
        <v>0</v>
      </c>
      <c r="BG50" s="52">
        <v>1</v>
      </c>
      <c r="BH50" s="52">
        <v>0</v>
      </c>
      <c r="BI50" s="52">
        <v>1</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x14ac:dyDescent="0.2">
      <c r="A51">
        <v>272213</v>
      </c>
      <c r="B51" t="s">
        <v>281</v>
      </c>
      <c r="C51" t="s">
        <v>468</v>
      </c>
      <c r="D51">
        <v>1</v>
      </c>
      <c r="E51">
        <v>1.4875197096361501</v>
      </c>
      <c r="F51">
        <v>18.0981564672399</v>
      </c>
      <c r="G51">
        <v>0</v>
      </c>
      <c r="H51">
        <v>0</v>
      </c>
      <c r="I51">
        <v>0</v>
      </c>
      <c r="J51">
        <v>1</v>
      </c>
      <c r="K51">
        <v>0</v>
      </c>
      <c r="L51">
        <v>0</v>
      </c>
      <c r="M51">
        <v>0</v>
      </c>
      <c r="N51">
        <v>0</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v>0</v>
      </c>
      <c r="AQ51">
        <v>0</v>
      </c>
      <c r="AR51">
        <v>0</v>
      </c>
      <c r="AS51">
        <v>0</v>
      </c>
      <c r="AT51">
        <v>0</v>
      </c>
      <c r="AU51">
        <v>0</v>
      </c>
      <c r="AV51">
        <v>1</v>
      </c>
      <c r="AW51">
        <v>0</v>
      </c>
      <c r="AX51">
        <v>0</v>
      </c>
      <c r="AY51">
        <v>0</v>
      </c>
      <c r="AZ51">
        <v>0</v>
      </c>
      <c r="BA51">
        <v>0</v>
      </c>
      <c r="BB51">
        <v>0</v>
      </c>
      <c r="BC51">
        <v>0</v>
      </c>
      <c r="BD51">
        <v>0</v>
      </c>
      <c r="BE51">
        <v>1</v>
      </c>
      <c r="BF51">
        <v>0</v>
      </c>
      <c r="BG51">
        <v>0</v>
      </c>
      <c r="BH51">
        <v>0</v>
      </c>
      <c r="BI51">
        <v>0</v>
      </c>
      <c r="BJ51">
        <v>0</v>
      </c>
      <c r="BK51" t="s">
        <v>170</v>
      </c>
      <c r="BL51" t="s">
        <v>170</v>
      </c>
      <c r="BM51" t="s">
        <v>170</v>
      </c>
      <c r="BN51" t="s">
        <v>170</v>
      </c>
      <c r="BO51" t="s">
        <v>170</v>
      </c>
      <c r="BP51" t="s">
        <v>170</v>
      </c>
      <c r="BQ51" t="s">
        <v>170</v>
      </c>
      <c r="BR51" t="s">
        <v>170</v>
      </c>
      <c r="BS51" t="s">
        <v>170</v>
      </c>
      <c r="BT51" t="s">
        <v>170</v>
      </c>
      <c r="BU51" t="s">
        <v>170</v>
      </c>
      <c r="BV51">
        <v>0</v>
      </c>
    </row>
    <row r="52" spans="1:74" x14ac:dyDescent="0.2">
      <c r="A52">
        <v>272221</v>
      </c>
      <c r="B52" t="s">
        <v>189</v>
      </c>
      <c r="C52" t="s">
        <v>468</v>
      </c>
      <c r="D52">
        <v>3</v>
      </c>
      <c r="E52">
        <v>2.75327869604721</v>
      </c>
      <c r="F52">
        <v>33.498224135241102</v>
      </c>
      <c r="G52">
        <v>0</v>
      </c>
      <c r="H52">
        <v>0</v>
      </c>
      <c r="I52">
        <v>0</v>
      </c>
      <c r="J52">
        <v>0</v>
      </c>
      <c r="K52">
        <v>1</v>
      </c>
      <c r="L52">
        <v>0</v>
      </c>
      <c r="M52">
        <v>1</v>
      </c>
      <c r="N52">
        <v>1</v>
      </c>
      <c r="O52">
        <v>0</v>
      </c>
      <c r="P52">
        <v>3</v>
      </c>
      <c r="Q52">
        <v>0</v>
      </c>
      <c r="R52">
        <v>0</v>
      </c>
      <c r="S52">
        <v>0</v>
      </c>
      <c r="T52">
        <v>3</v>
      </c>
      <c r="U52">
        <v>0</v>
      </c>
      <c r="V52">
        <v>3</v>
      </c>
      <c r="W52">
        <v>1</v>
      </c>
      <c r="X52">
        <v>0</v>
      </c>
      <c r="Y52">
        <v>2</v>
      </c>
      <c r="Z52">
        <v>0</v>
      </c>
      <c r="AA52">
        <v>0</v>
      </c>
      <c r="AB52">
        <v>3</v>
      </c>
      <c r="AC52">
        <v>0</v>
      </c>
      <c r="AD52">
        <v>0</v>
      </c>
      <c r="AE52">
        <v>0</v>
      </c>
      <c r="AF52">
        <v>0</v>
      </c>
      <c r="AG52">
        <v>0</v>
      </c>
      <c r="AH52">
        <v>0</v>
      </c>
      <c r="AI52">
        <v>2</v>
      </c>
      <c r="AJ52">
        <v>1</v>
      </c>
      <c r="AK52">
        <v>0</v>
      </c>
      <c r="AL52">
        <v>0</v>
      </c>
      <c r="AM52">
        <v>0</v>
      </c>
      <c r="AN52">
        <v>0</v>
      </c>
      <c r="AO52">
        <v>0</v>
      </c>
      <c r="AP52">
        <v>0</v>
      </c>
      <c r="AQ52">
        <v>0</v>
      </c>
      <c r="AR52">
        <v>0</v>
      </c>
      <c r="AS52">
        <v>0</v>
      </c>
      <c r="AT52">
        <v>0</v>
      </c>
      <c r="AU52">
        <v>0</v>
      </c>
      <c r="AV52">
        <v>0</v>
      </c>
      <c r="AW52">
        <v>0</v>
      </c>
      <c r="AX52">
        <v>1</v>
      </c>
      <c r="AY52">
        <v>1</v>
      </c>
      <c r="AZ52">
        <v>0</v>
      </c>
      <c r="BA52">
        <v>0</v>
      </c>
      <c r="BB52">
        <v>1</v>
      </c>
      <c r="BC52">
        <v>0</v>
      </c>
      <c r="BD52">
        <v>0</v>
      </c>
      <c r="BE52">
        <v>1</v>
      </c>
      <c r="BF52">
        <v>1</v>
      </c>
      <c r="BG52">
        <v>0</v>
      </c>
      <c r="BH52">
        <v>1</v>
      </c>
      <c r="BI52">
        <v>0</v>
      </c>
      <c r="BJ52">
        <v>0</v>
      </c>
      <c r="BK52">
        <v>0</v>
      </c>
      <c r="BL52">
        <v>3</v>
      </c>
      <c r="BM52">
        <v>0</v>
      </c>
      <c r="BN52">
        <v>0</v>
      </c>
      <c r="BO52">
        <v>0</v>
      </c>
      <c r="BP52">
        <v>0</v>
      </c>
      <c r="BQ52">
        <v>0</v>
      </c>
      <c r="BR52">
        <v>0</v>
      </c>
      <c r="BS52">
        <v>0</v>
      </c>
      <c r="BT52">
        <v>3</v>
      </c>
      <c r="BU52">
        <v>0</v>
      </c>
      <c r="BV52">
        <v>0</v>
      </c>
    </row>
    <row r="53" spans="1:74" x14ac:dyDescent="0.2">
      <c r="A53">
        <v>272230</v>
      </c>
      <c r="B53" t="s">
        <v>171</v>
      </c>
      <c r="C53" t="s">
        <v>468</v>
      </c>
      <c r="D53">
        <v>1</v>
      </c>
      <c r="E53">
        <v>0.84791032500402796</v>
      </c>
      <c r="F53">
        <v>10.316242287549001</v>
      </c>
      <c r="G53">
        <v>0</v>
      </c>
      <c r="H53">
        <v>1</v>
      </c>
      <c r="I53">
        <v>0</v>
      </c>
      <c r="J53">
        <v>0</v>
      </c>
      <c r="K53">
        <v>0</v>
      </c>
      <c r="L53">
        <v>0</v>
      </c>
      <c r="M53">
        <v>0</v>
      </c>
      <c r="N53">
        <v>0</v>
      </c>
      <c r="O53">
        <v>0</v>
      </c>
      <c r="P53">
        <v>1</v>
      </c>
      <c r="Q53">
        <v>0</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v>0</v>
      </c>
      <c r="AQ53">
        <v>0</v>
      </c>
      <c r="AR53">
        <v>0</v>
      </c>
      <c r="AS53">
        <v>1</v>
      </c>
      <c r="AT53">
        <v>0</v>
      </c>
      <c r="AU53">
        <v>0</v>
      </c>
      <c r="AV53">
        <v>0</v>
      </c>
      <c r="AW53">
        <v>0</v>
      </c>
      <c r="AX53">
        <v>0</v>
      </c>
      <c r="AY53">
        <v>0</v>
      </c>
      <c r="AZ53">
        <v>0</v>
      </c>
      <c r="BA53">
        <v>0</v>
      </c>
      <c r="BB53">
        <v>0</v>
      </c>
      <c r="BC53">
        <v>0</v>
      </c>
      <c r="BD53">
        <v>0</v>
      </c>
      <c r="BE53">
        <v>0</v>
      </c>
      <c r="BF53">
        <v>0</v>
      </c>
      <c r="BG53">
        <v>0</v>
      </c>
      <c r="BH53">
        <v>1</v>
      </c>
      <c r="BI53">
        <v>0</v>
      </c>
      <c r="BJ53">
        <v>0</v>
      </c>
      <c r="BK53" t="s">
        <v>170</v>
      </c>
      <c r="BL53" t="s">
        <v>170</v>
      </c>
      <c r="BM53" t="s">
        <v>170</v>
      </c>
      <c r="BN53" t="s">
        <v>170</v>
      </c>
      <c r="BO53" t="s">
        <v>170</v>
      </c>
      <c r="BP53" t="s">
        <v>170</v>
      </c>
      <c r="BQ53" t="s">
        <v>170</v>
      </c>
      <c r="BR53" t="s">
        <v>170</v>
      </c>
      <c r="BS53" t="s">
        <v>170</v>
      </c>
      <c r="BT53" t="s">
        <v>170</v>
      </c>
      <c r="BU53" t="s">
        <v>170</v>
      </c>
      <c r="BV53">
        <v>0</v>
      </c>
    </row>
    <row r="54" spans="1:74" x14ac:dyDescent="0.2">
      <c r="A54">
        <v>272248</v>
      </c>
      <c r="B54" t="s">
        <v>190</v>
      </c>
      <c r="C54" t="s">
        <v>468</v>
      </c>
      <c r="D54">
        <v>2</v>
      </c>
      <c r="E54">
        <v>2.31328868686168</v>
      </c>
      <c r="F54">
        <v>28.145012356817102</v>
      </c>
      <c r="G54">
        <v>0</v>
      </c>
      <c r="H54">
        <v>0</v>
      </c>
      <c r="I54">
        <v>0</v>
      </c>
      <c r="J54">
        <v>1</v>
      </c>
      <c r="K54">
        <v>0</v>
      </c>
      <c r="L54">
        <v>0</v>
      </c>
      <c r="M54">
        <v>1</v>
      </c>
      <c r="N54">
        <v>0</v>
      </c>
      <c r="O54">
        <v>0</v>
      </c>
      <c r="P54">
        <v>1</v>
      </c>
      <c r="Q54">
        <v>1</v>
      </c>
      <c r="R54">
        <v>0</v>
      </c>
      <c r="S54" t="s">
        <v>170</v>
      </c>
      <c r="T54" t="s">
        <v>170</v>
      </c>
      <c r="U54" t="s">
        <v>170</v>
      </c>
      <c r="V54" t="s">
        <v>170</v>
      </c>
      <c r="W54" t="s">
        <v>170</v>
      </c>
      <c r="X54" t="s">
        <v>170</v>
      </c>
      <c r="Y54" t="s">
        <v>170</v>
      </c>
      <c r="Z54" t="s">
        <v>170</v>
      </c>
      <c r="AA54" t="s">
        <v>170</v>
      </c>
      <c r="AB54" t="s">
        <v>170</v>
      </c>
      <c r="AC54" t="s">
        <v>170</v>
      </c>
      <c r="AD54" t="s">
        <v>170</v>
      </c>
      <c r="AE54" t="s">
        <v>170</v>
      </c>
      <c r="AF54" t="s">
        <v>170</v>
      </c>
      <c r="AG54" t="s">
        <v>170</v>
      </c>
      <c r="AH54" t="s">
        <v>170</v>
      </c>
      <c r="AI54" t="s">
        <v>170</v>
      </c>
      <c r="AJ54" t="s">
        <v>170</v>
      </c>
      <c r="AK54" t="s">
        <v>170</v>
      </c>
      <c r="AL54" t="s">
        <v>170</v>
      </c>
      <c r="AM54" t="s">
        <v>170</v>
      </c>
      <c r="AN54" t="s">
        <v>170</v>
      </c>
      <c r="AO54" t="s">
        <v>170</v>
      </c>
      <c r="AP54">
        <v>1</v>
      </c>
      <c r="AQ54">
        <v>0</v>
      </c>
      <c r="AR54">
        <v>0</v>
      </c>
      <c r="AS54">
        <v>0</v>
      </c>
      <c r="AT54">
        <v>0</v>
      </c>
      <c r="AU54">
        <v>1</v>
      </c>
      <c r="AV54">
        <v>0</v>
      </c>
      <c r="AW54">
        <v>0</v>
      </c>
      <c r="AX54">
        <v>0</v>
      </c>
      <c r="AY54">
        <v>0</v>
      </c>
      <c r="AZ54">
        <v>0</v>
      </c>
      <c r="BA54">
        <v>0</v>
      </c>
      <c r="BB54">
        <v>0</v>
      </c>
      <c r="BC54">
        <v>0</v>
      </c>
      <c r="BD54">
        <v>0</v>
      </c>
      <c r="BE54">
        <v>1</v>
      </c>
      <c r="BF54">
        <v>1</v>
      </c>
      <c r="BG54">
        <v>0</v>
      </c>
      <c r="BH54">
        <v>0</v>
      </c>
      <c r="BI54">
        <v>0</v>
      </c>
      <c r="BJ54">
        <v>0</v>
      </c>
      <c r="BK54" t="s">
        <v>170</v>
      </c>
      <c r="BL54" t="s">
        <v>170</v>
      </c>
      <c r="BM54" t="s">
        <v>170</v>
      </c>
      <c r="BN54" t="s">
        <v>170</v>
      </c>
      <c r="BO54" t="s">
        <v>170</v>
      </c>
      <c r="BP54" t="s">
        <v>170</v>
      </c>
      <c r="BQ54" t="s">
        <v>170</v>
      </c>
      <c r="BR54" t="s">
        <v>170</v>
      </c>
      <c r="BS54" t="s">
        <v>170</v>
      </c>
      <c r="BT54" t="s">
        <v>170</v>
      </c>
      <c r="BU54" t="s">
        <v>170</v>
      </c>
      <c r="BV54">
        <v>0</v>
      </c>
    </row>
    <row r="55" spans="1:74" x14ac:dyDescent="0.2">
      <c r="A55">
        <v>272264</v>
      </c>
      <c r="B55" t="s">
        <v>192</v>
      </c>
      <c r="C55" t="s">
        <v>468</v>
      </c>
      <c r="D55">
        <v>1</v>
      </c>
      <c r="E55">
        <v>1.57888088922572</v>
      </c>
      <c r="F55">
        <v>19.209717485579599</v>
      </c>
      <c r="G55">
        <v>0</v>
      </c>
      <c r="H55">
        <v>0</v>
      </c>
      <c r="I55">
        <v>0</v>
      </c>
      <c r="J55">
        <v>0</v>
      </c>
      <c r="K55">
        <v>0</v>
      </c>
      <c r="L55">
        <v>0</v>
      </c>
      <c r="M55">
        <v>1</v>
      </c>
      <c r="N55">
        <v>0</v>
      </c>
      <c r="O55">
        <v>0</v>
      </c>
      <c r="P55">
        <v>0</v>
      </c>
      <c r="Q55">
        <v>1</v>
      </c>
      <c r="R55">
        <v>0</v>
      </c>
      <c r="S55" t="s">
        <v>170</v>
      </c>
      <c r="T55" t="s">
        <v>170</v>
      </c>
      <c r="U55" t="s">
        <v>170</v>
      </c>
      <c r="V55" t="s">
        <v>170</v>
      </c>
      <c r="W55" t="s">
        <v>170</v>
      </c>
      <c r="X55" t="s">
        <v>170</v>
      </c>
      <c r="Y55" t="s">
        <v>170</v>
      </c>
      <c r="Z55" t="s">
        <v>170</v>
      </c>
      <c r="AA55" t="s">
        <v>170</v>
      </c>
      <c r="AB55" t="s">
        <v>170</v>
      </c>
      <c r="AC55" t="s">
        <v>170</v>
      </c>
      <c r="AD55" t="s">
        <v>170</v>
      </c>
      <c r="AE55" t="s">
        <v>170</v>
      </c>
      <c r="AF55" t="s">
        <v>170</v>
      </c>
      <c r="AG55" t="s">
        <v>170</v>
      </c>
      <c r="AH55" t="s">
        <v>170</v>
      </c>
      <c r="AI55" t="s">
        <v>170</v>
      </c>
      <c r="AJ55" t="s">
        <v>170</v>
      </c>
      <c r="AK55" t="s">
        <v>170</v>
      </c>
      <c r="AL55" t="s">
        <v>170</v>
      </c>
      <c r="AM55" t="s">
        <v>170</v>
      </c>
      <c r="AN55" t="s">
        <v>170</v>
      </c>
      <c r="AO55" t="s">
        <v>170</v>
      </c>
      <c r="AP55">
        <v>0</v>
      </c>
      <c r="AQ55">
        <v>0</v>
      </c>
      <c r="AR55">
        <v>0</v>
      </c>
      <c r="AS55">
        <v>0</v>
      </c>
      <c r="AT55">
        <v>1</v>
      </c>
      <c r="AU55">
        <v>0</v>
      </c>
      <c r="AV55">
        <v>0</v>
      </c>
      <c r="AW55">
        <v>0</v>
      </c>
      <c r="AX55">
        <v>0</v>
      </c>
      <c r="AY55">
        <v>0</v>
      </c>
      <c r="AZ55">
        <v>0</v>
      </c>
      <c r="BA55">
        <v>0</v>
      </c>
      <c r="BB55">
        <v>0</v>
      </c>
      <c r="BC55">
        <v>0</v>
      </c>
      <c r="BD55">
        <v>0</v>
      </c>
      <c r="BE55">
        <v>1</v>
      </c>
      <c r="BF55">
        <v>0</v>
      </c>
      <c r="BG55">
        <v>0</v>
      </c>
      <c r="BH55">
        <v>0</v>
      </c>
      <c r="BI55">
        <v>0</v>
      </c>
      <c r="BJ55">
        <v>0</v>
      </c>
      <c r="BK55" t="s">
        <v>170</v>
      </c>
      <c r="BL55" t="s">
        <v>170</v>
      </c>
      <c r="BM55" t="s">
        <v>170</v>
      </c>
      <c r="BN55" t="s">
        <v>170</v>
      </c>
      <c r="BO55" t="s">
        <v>170</v>
      </c>
      <c r="BP55" t="s">
        <v>170</v>
      </c>
      <c r="BQ55" t="s">
        <v>170</v>
      </c>
      <c r="BR55" t="s">
        <v>170</v>
      </c>
      <c r="BS55" t="s">
        <v>170</v>
      </c>
      <c r="BT55" t="s">
        <v>170</v>
      </c>
      <c r="BU55" t="s">
        <v>170</v>
      </c>
      <c r="BV55">
        <v>0</v>
      </c>
    </row>
    <row r="56" spans="1:74" x14ac:dyDescent="0.2">
      <c r="A56">
        <v>272272</v>
      </c>
      <c r="B56" t="s">
        <v>193</v>
      </c>
      <c r="C56" t="s">
        <v>468</v>
      </c>
      <c r="D56">
        <v>6</v>
      </c>
      <c r="E56">
        <v>1.24964333096595</v>
      </c>
      <c r="F56">
        <v>15.2039938600858</v>
      </c>
      <c r="G56">
        <v>0</v>
      </c>
      <c r="H56">
        <v>1</v>
      </c>
      <c r="I56">
        <v>2</v>
      </c>
      <c r="J56">
        <v>0</v>
      </c>
      <c r="K56">
        <v>0</v>
      </c>
      <c r="L56">
        <v>1</v>
      </c>
      <c r="M56">
        <v>2</v>
      </c>
      <c r="N56">
        <v>0</v>
      </c>
      <c r="O56">
        <v>0</v>
      </c>
      <c r="P56">
        <v>4</v>
      </c>
      <c r="Q56">
        <v>2</v>
      </c>
      <c r="R56">
        <v>0</v>
      </c>
      <c r="S56">
        <v>3</v>
      </c>
      <c r="T56">
        <v>3</v>
      </c>
      <c r="U56">
        <v>0</v>
      </c>
      <c r="V56">
        <v>3</v>
      </c>
      <c r="W56">
        <v>0</v>
      </c>
      <c r="X56">
        <v>1</v>
      </c>
      <c r="Y56">
        <v>2</v>
      </c>
      <c r="Z56">
        <v>0</v>
      </c>
      <c r="AA56">
        <v>0</v>
      </c>
      <c r="AB56">
        <v>3</v>
      </c>
      <c r="AC56">
        <v>0</v>
      </c>
      <c r="AD56">
        <v>0</v>
      </c>
      <c r="AE56">
        <v>0</v>
      </c>
      <c r="AF56">
        <v>0</v>
      </c>
      <c r="AG56">
        <v>3</v>
      </c>
      <c r="AH56">
        <v>0</v>
      </c>
      <c r="AI56">
        <v>3</v>
      </c>
      <c r="AJ56">
        <v>0</v>
      </c>
      <c r="AK56">
        <v>0</v>
      </c>
      <c r="AL56">
        <v>2</v>
      </c>
      <c r="AM56">
        <v>0</v>
      </c>
      <c r="AN56">
        <v>1</v>
      </c>
      <c r="AO56">
        <v>0</v>
      </c>
      <c r="AP56">
        <v>0</v>
      </c>
      <c r="AQ56">
        <v>0</v>
      </c>
      <c r="AR56">
        <v>0</v>
      </c>
      <c r="AS56">
        <v>0</v>
      </c>
      <c r="AT56">
        <v>0</v>
      </c>
      <c r="AU56">
        <v>0</v>
      </c>
      <c r="AV56">
        <v>1</v>
      </c>
      <c r="AW56">
        <v>0</v>
      </c>
      <c r="AX56">
        <v>1</v>
      </c>
      <c r="AY56">
        <v>1</v>
      </c>
      <c r="AZ56">
        <v>0</v>
      </c>
      <c r="BA56">
        <v>1</v>
      </c>
      <c r="BB56">
        <v>2</v>
      </c>
      <c r="BC56">
        <v>1</v>
      </c>
      <c r="BD56">
        <v>0</v>
      </c>
      <c r="BE56">
        <v>0</v>
      </c>
      <c r="BF56">
        <v>1</v>
      </c>
      <c r="BG56">
        <v>1</v>
      </c>
      <c r="BH56">
        <v>1</v>
      </c>
      <c r="BI56">
        <v>1</v>
      </c>
      <c r="BJ56">
        <v>1</v>
      </c>
      <c r="BK56">
        <v>0</v>
      </c>
      <c r="BL56">
        <v>7</v>
      </c>
      <c r="BM56">
        <v>2</v>
      </c>
      <c r="BN56">
        <v>0</v>
      </c>
      <c r="BO56">
        <v>0</v>
      </c>
      <c r="BP56">
        <v>0</v>
      </c>
      <c r="BQ56">
        <v>0</v>
      </c>
      <c r="BR56">
        <v>1</v>
      </c>
      <c r="BS56">
        <v>2</v>
      </c>
      <c r="BT56">
        <v>3</v>
      </c>
      <c r="BU56">
        <v>1</v>
      </c>
      <c r="BV56">
        <v>0</v>
      </c>
    </row>
    <row r="57" spans="1:74" x14ac:dyDescent="0.2">
      <c r="A57">
        <v>272281</v>
      </c>
      <c r="B57" t="s">
        <v>194</v>
      </c>
      <c r="C57" t="s">
        <v>468</v>
      </c>
      <c r="D57">
        <v>2</v>
      </c>
      <c r="E57">
        <v>3.3537352226041799</v>
      </c>
      <c r="F57">
        <v>40.803778541684103</v>
      </c>
      <c r="G57">
        <v>0</v>
      </c>
      <c r="H57">
        <v>1</v>
      </c>
      <c r="I57">
        <v>0</v>
      </c>
      <c r="J57">
        <v>0</v>
      </c>
      <c r="K57">
        <v>1</v>
      </c>
      <c r="L57">
        <v>0</v>
      </c>
      <c r="M57">
        <v>0</v>
      </c>
      <c r="N57">
        <v>0</v>
      </c>
      <c r="O57">
        <v>0</v>
      </c>
      <c r="P57">
        <v>0</v>
      </c>
      <c r="Q57">
        <v>2</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v>1</v>
      </c>
      <c r="AQ57">
        <v>0</v>
      </c>
      <c r="AR57">
        <v>1</v>
      </c>
      <c r="AS57">
        <v>0</v>
      </c>
      <c r="AT57">
        <v>0</v>
      </c>
      <c r="AU57">
        <v>0</v>
      </c>
      <c r="AV57">
        <v>0</v>
      </c>
      <c r="AW57">
        <v>0</v>
      </c>
      <c r="AX57">
        <v>0</v>
      </c>
      <c r="AY57">
        <v>0</v>
      </c>
      <c r="AZ57">
        <v>0</v>
      </c>
      <c r="BA57">
        <v>0</v>
      </c>
      <c r="BB57">
        <v>0</v>
      </c>
      <c r="BC57">
        <v>0</v>
      </c>
      <c r="BD57">
        <v>0</v>
      </c>
      <c r="BE57">
        <v>0</v>
      </c>
      <c r="BF57">
        <v>0</v>
      </c>
      <c r="BG57">
        <v>0</v>
      </c>
      <c r="BH57">
        <v>2</v>
      </c>
      <c r="BI57">
        <v>0</v>
      </c>
      <c r="BJ57">
        <v>0</v>
      </c>
      <c r="BK57" t="s">
        <v>170</v>
      </c>
      <c r="BL57" t="s">
        <v>170</v>
      </c>
      <c r="BM57" t="s">
        <v>170</v>
      </c>
      <c r="BN57" t="s">
        <v>170</v>
      </c>
      <c r="BO57" t="s">
        <v>170</v>
      </c>
      <c r="BP57" t="s">
        <v>170</v>
      </c>
      <c r="BQ57" t="s">
        <v>170</v>
      </c>
      <c r="BR57" t="s">
        <v>170</v>
      </c>
      <c r="BS57" t="s">
        <v>170</v>
      </c>
      <c r="BT57" t="s">
        <v>170</v>
      </c>
      <c r="BU57" t="s">
        <v>170</v>
      </c>
      <c r="BV57">
        <v>0</v>
      </c>
    </row>
    <row r="58" spans="1:74" x14ac:dyDescent="0.2">
      <c r="A58">
        <v>272299</v>
      </c>
      <c r="B58" t="s">
        <v>195</v>
      </c>
      <c r="C58" t="s">
        <v>468</v>
      </c>
      <c r="D58">
        <v>1</v>
      </c>
      <c r="E58">
        <v>1.82598374874464</v>
      </c>
      <c r="F58">
        <v>22.2161356097264</v>
      </c>
      <c r="G58">
        <v>0</v>
      </c>
      <c r="H58">
        <v>0</v>
      </c>
      <c r="I58">
        <v>0</v>
      </c>
      <c r="J58">
        <v>0</v>
      </c>
      <c r="K58">
        <v>1</v>
      </c>
      <c r="L58">
        <v>0</v>
      </c>
      <c r="M58">
        <v>0</v>
      </c>
      <c r="N58">
        <v>0</v>
      </c>
      <c r="O58">
        <v>0</v>
      </c>
      <c r="P58">
        <v>0</v>
      </c>
      <c r="Q58">
        <v>1</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v>0</v>
      </c>
      <c r="AQ58">
        <v>0</v>
      </c>
      <c r="AR58">
        <v>0</v>
      </c>
      <c r="AS58">
        <v>0</v>
      </c>
      <c r="AT58">
        <v>0</v>
      </c>
      <c r="AU58">
        <v>0</v>
      </c>
      <c r="AV58">
        <v>0</v>
      </c>
      <c r="AW58">
        <v>1</v>
      </c>
      <c r="AX58">
        <v>0</v>
      </c>
      <c r="AY58">
        <v>0</v>
      </c>
      <c r="AZ58">
        <v>0</v>
      </c>
      <c r="BA58">
        <v>0</v>
      </c>
      <c r="BB58">
        <v>0</v>
      </c>
      <c r="BC58">
        <v>0</v>
      </c>
      <c r="BD58">
        <v>0</v>
      </c>
      <c r="BE58">
        <v>0</v>
      </c>
      <c r="BF58">
        <v>1</v>
      </c>
      <c r="BG58">
        <v>0</v>
      </c>
      <c r="BH58">
        <v>0</v>
      </c>
      <c r="BI58">
        <v>0</v>
      </c>
      <c r="BJ58">
        <v>0</v>
      </c>
      <c r="BK58" t="s">
        <v>170</v>
      </c>
      <c r="BL58" t="s">
        <v>170</v>
      </c>
      <c r="BM58" t="s">
        <v>170</v>
      </c>
      <c r="BN58" t="s">
        <v>170</v>
      </c>
      <c r="BO58" t="s">
        <v>170</v>
      </c>
      <c r="BP58" t="s">
        <v>170</v>
      </c>
      <c r="BQ58" t="s">
        <v>170</v>
      </c>
      <c r="BR58" t="s">
        <v>170</v>
      </c>
      <c r="BS58" t="s">
        <v>170</v>
      </c>
      <c r="BT58" t="s">
        <v>170</v>
      </c>
      <c r="BU58" t="s">
        <v>170</v>
      </c>
      <c r="BV58">
        <v>0</v>
      </c>
    </row>
    <row r="85" spans="1:75" x14ac:dyDescent="0.2">
      <c r="B85" s="52">
        <v>271004</v>
      </c>
      <c r="C85" t="s">
        <v>397</v>
      </c>
      <c r="D85">
        <f>IFERROR(VLOOKUP($B85,$A$8:$BW$70,D$88,FALSE),0)</f>
        <v>40</v>
      </c>
      <c r="E85">
        <f t="shared" ref="E85:BP85" si="0">IFERROR(VLOOKUP($B85,$A$8:$BW$70,E88,FALSE),0)</f>
        <v>1.4590089608682899</v>
      </c>
      <c r="F85">
        <f t="shared" si="0"/>
        <v>17.7512756905641</v>
      </c>
      <c r="G85">
        <f t="shared" si="0"/>
        <v>2</v>
      </c>
      <c r="H85">
        <f t="shared" si="0"/>
        <v>5</v>
      </c>
      <c r="I85">
        <f t="shared" si="0"/>
        <v>2</v>
      </c>
      <c r="J85">
        <f t="shared" si="0"/>
        <v>9</v>
      </c>
      <c r="K85">
        <f t="shared" si="0"/>
        <v>7</v>
      </c>
      <c r="L85">
        <f t="shared" si="0"/>
        <v>3</v>
      </c>
      <c r="M85">
        <f t="shared" si="0"/>
        <v>6</v>
      </c>
      <c r="N85">
        <f t="shared" si="0"/>
        <v>6</v>
      </c>
      <c r="O85">
        <f t="shared" si="0"/>
        <v>0</v>
      </c>
      <c r="P85">
        <f t="shared" si="0"/>
        <v>18</v>
      </c>
      <c r="Q85">
        <f t="shared" si="0"/>
        <v>22</v>
      </c>
      <c r="R85">
        <f t="shared" si="0"/>
        <v>0</v>
      </c>
      <c r="S85">
        <f t="shared" si="0"/>
        <v>12</v>
      </c>
      <c r="T85">
        <f t="shared" si="0"/>
        <v>27</v>
      </c>
      <c r="U85">
        <f t="shared" si="0"/>
        <v>1</v>
      </c>
      <c r="V85">
        <f t="shared" si="0"/>
        <v>26</v>
      </c>
      <c r="W85">
        <f t="shared" si="0"/>
        <v>1</v>
      </c>
      <c r="X85">
        <f t="shared" si="0"/>
        <v>3</v>
      </c>
      <c r="Y85">
        <f t="shared" si="0"/>
        <v>19</v>
      </c>
      <c r="Z85">
        <f t="shared" si="0"/>
        <v>3</v>
      </c>
      <c r="AA85">
        <f t="shared" si="0"/>
        <v>1</v>
      </c>
      <c r="AB85">
        <f t="shared" si="0"/>
        <v>26</v>
      </c>
      <c r="AC85">
        <f t="shared" si="0"/>
        <v>2</v>
      </c>
      <c r="AD85">
        <f t="shared" si="0"/>
        <v>2</v>
      </c>
      <c r="AE85">
        <f t="shared" si="0"/>
        <v>3</v>
      </c>
      <c r="AF85">
        <f t="shared" si="0"/>
        <v>1</v>
      </c>
      <c r="AG85">
        <f t="shared" si="0"/>
        <v>6</v>
      </c>
      <c r="AH85">
        <f t="shared" si="0"/>
        <v>0</v>
      </c>
      <c r="AI85">
        <f t="shared" si="0"/>
        <v>22</v>
      </c>
      <c r="AJ85">
        <f t="shared" si="0"/>
        <v>1</v>
      </c>
      <c r="AK85">
        <f t="shared" si="0"/>
        <v>2</v>
      </c>
      <c r="AL85">
        <f t="shared" si="0"/>
        <v>12</v>
      </c>
      <c r="AM85">
        <f t="shared" si="0"/>
        <v>1</v>
      </c>
      <c r="AN85">
        <f t="shared" si="0"/>
        <v>2</v>
      </c>
      <c r="AO85">
        <f t="shared" si="0"/>
        <v>0</v>
      </c>
      <c r="AP85">
        <f t="shared" si="0"/>
        <v>4</v>
      </c>
      <c r="AQ85">
        <f t="shared" si="0"/>
        <v>1</v>
      </c>
      <c r="AR85">
        <f t="shared" si="0"/>
        <v>1</v>
      </c>
      <c r="AS85">
        <f t="shared" si="0"/>
        <v>3</v>
      </c>
      <c r="AT85">
        <f t="shared" si="0"/>
        <v>2</v>
      </c>
      <c r="AU85">
        <f t="shared" si="0"/>
        <v>1</v>
      </c>
      <c r="AV85">
        <f t="shared" si="0"/>
        <v>2</v>
      </c>
      <c r="AW85">
        <f t="shared" si="0"/>
        <v>1</v>
      </c>
      <c r="AX85">
        <f t="shared" si="0"/>
        <v>7</v>
      </c>
      <c r="AY85">
        <f t="shared" si="0"/>
        <v>2</v>
      </c>
      <c r="AZ85">
        <f t="shared" si="0"/>
        <v>3</v>
      </c>
      <c r="BA85">
        <f t="shared" si="0"/>
        <v>1</v>
      </c>
      <c r="BB85">
        <f t="shared" si="0"/>
        <v>12</v>
      </c>
      <c r="BC85">
        <f t="shared" si="0"/>
        <v>9</v>
      </c>
      <c r="BD85">
        <f t="shared" si="0"/>
        <v>6</v>
      </c>
      <c r="BE85">
        <f t="shared" si="0"/>
        <v>3</v>
      </c>
      <c r="BF85">
        <f t="shared" si="0"/>
        <v>7</v>
      </c>
      <c r="BG85">
        <f t="shared" si="0"/>
        <v>4</v>
      </c>
      <c r="BH85">
        <f t="shared" si="0"/>
        <v>6</v>
      </c>
      <c r="BI85">
        <f t="shared" si="0"/>
        <v>5</v>
      </c>
      <c r="BJ85">
        <f t="shared" si="0"/>
        <v>0</v>
      </c>
      <c r="BK85">
        <f t="shared" si="0"/>
        <v>7</v>
      </c>
      <c r="BL85">
        <f t="shared" si="0"/>
        <v>37</v>
      </c>
      <c r="BM85">
        <f t="shared" si="0"/>
        <v>7</v>
      </c>
      <c r="BN85">
        <f t="shared" si="0"/>
        <v>7</v>
      </c>
      <c r="BO85">
        <f t="shared" si="0"/>
        <v>6</v>
      </c>
      <c r="BP85">
        <f t="shared" si="0"/>
        <v>1</v>
      </c>
      <c r="BQ85">
        <f t="shared" ref="BQ85:BW85" si="1">IFERROR(VLOOKUP($B85,$A$8:$BW$70,BQ88,FALSE),0)</f>
        <v>4</v>
      </c>
      <c r="BR85">
        <f t="shared" si="1"/>
        <v>0</v>
      </c>
      <c r="BS85">
        <f t="shared" si="1"/>
        <v>15</v>
      </c>
      <c r="BT85">
        <f t="shared" si="1"/>
        <v>22</v>
      </c>
      <c r="BU85">
        <f t="shared" si="1"/>
        <v>3</v>
      </c>
      <c r="BV85">
        <f t="shared" si="1"/>
        <v>0</v>
      </c>
      <c r="BW85">
        <f t="shared" si="1"/>
        <v>0</v>
      </c>
    </row>
    <row r="86" spans="1:75" x14ac:dyDescent="0.2">
      <c r="B86" s="52">
        <v>271403</v>
      </c>
      <c r="C86" t="s">
        <v>398</v>
      </c>
      <c r="D86">
        <f>IFERROR(VLOOKUP($B86,$A$8:$BW$70,D$88,FALSE),0)</f>
        <v>11</v>
      </c>
      <c r="E86">
        <f t="shared" ref="E86:BP86" si="2">IFERROR(VLOOKUP($B86,$A$8:$BW$70,E$88,FALSE),0)</f>
        <v>1.3391313663522499</v>
      </c>
      <c r="F86">
        <f t="shared" si="2"/>
        <v>16.292764957285801</v>
      </c>
      <c r="G86">
        <f t="shared" si="2"/>
        <v>0</v>
      </c>
      <c r="H86">
        <f t="shared" si="2"/>
        <v>0</v>
      </c>
      <c r="I86">
        <f t="shared" si="2"/>
        <v>0</v>
      </c>
      <c r="J86">
        <f t="shared" si="2"/>
        <v>0</v>
      </c>
      <c r="K86">
        <f t="shared" si="2"/>
        <v>3</v>
      </c>
      <c r="L86">
        <f t="shared" si="2"/>
        <v>3</v>
      </c>
      <c r="M86">
        <f t="shared" si="2"/>
        <v>2</v>
      </c>
      <c r="N86">
        <f t="shared" si="2"/>
        <v>3</v>
      </c>
      <c r="O86">
        <f t="shared" si="2"/>
        <v>0</v>
      </c>
      <c r="P86">
        <f t="shared" si="2"/>
        <v>8</v>
      </c>
      <c r="Q86">
        <f t="shared" si="2"/>
        <v>3</v>
      </c>
      <c r="R86">
        <f t="shared" si="2"/>
        <v>0</v>
      </c>
      <c r="S86">
        <f t="shared" si="2"/>
        <v>3</v>
      </c>
      <c r="T86">
        <f t="shared" si="2"/>
        <v>8</v>
      </c>
      <c r="U86">
        <f t="shared" si="2"/>
        <v>0</v>
      </c>
      <c r="V86">
        <f t="shared" si="2"/>
        <v>8</v>
      </c>
      <c r="W86">
        <f t="shared" si="2"/>
        <v>0</v>
      </c>
      <c r="X86">
        <f t="shared" si="2"/>
        <v>1</v>
      </c>
      <c r="Y86">
        <f t="shared" si="2"/>
        <v>6</v>
      </c>
      <c r="Z86">
        <f t="shared" si="2"/>
        <v>1</v>
      </c>
      <c r="AA86">
        <f t="shared" si="2"/>
        <v>0</v>
      </c>
      <c r="AB86">
        <f t="shared" si="2"/>
        <v>10</v>
      </c>
      <c r="AC86">
        <f t="shared" si="2"/>
        <v>0</v>
      </c>
      <c r="AD86">
        <f t="shared" si="2"/>
        <v>0</v>
      </c>
      <c r="AE86">
        <f t="shared" si="2"/>
        <v>0</v>
      </c>
      <c r="AF86">
        <f t="shared" si="2"/>
        <v>0</v>
      </c>
      <c r="AG86">
        <f t="shared" si="2"/>
        <v>1</v>
      </c>
      <c r="AH86">
        <f t="shared" si="2"/>
        <v>0</v>
      </c>
      <c r="AI86">
        <f t="shared" si="2"/>
        <v>8</v>
      </c>
      <c r="AJ86">
        <f t="shared" si="2"/>
        <v>1</v>
      </c>
      <c r="AK86">
        <f t="shared" si="2"/>
        <v>0</v>
      </c>
      <c r="AL86">
        <f t="shared" si="2"/>
        <v>2</v>
      </c>
      <c r="AM86">
        <f t="shared" si="2"/>
        <v>0</v>
      </c>
      <c r="AN86">
        <f t="shared" si="2"/>
        <v>0</v>
      </c>
      <c r="AO86">
        <f t="shared" si="2"/>
        <v>0</v>
      </c>
      <c r="AP86">
        <f t="shared" si="2"/>
        <v>1</v>
      </c>
      <c r="AQ86">
        <f t="shared" si="2"/>
        <v>0</v>
      </c>
      <c r="AR86">
        <f t="shared" si="2"/>
        <v>0</v>
      </c>
      <c r="AS86">
        <f t="shared" si="2"/>
        <v>2</v>
      </c>
      <c r="AT86">
        <f t="shared" si="2"/>
        <v>1</v>
      </c>
      <c r="AU86">
        <f t="shared" si="2"/>
        <v>2</v>
      </c>
      <c r="AV86">
        <f t="shared" si="2"/>
        <v>1</v>
      </c>
      <c r="AW86">
        <f t="shared" si="2"/>
        <v>1</v>
      </c>
      <c r="AX86">
        <f t="shared" si="2"/>
        <v>0</v>
      </c>
      <c r="AY86">
        <f t="shared" si="2"/>
        <v>0</v>
      </c>
      <c r="AZ86">
        <f t="shared" si="2"/>
        <v>0</v>
      </c>
      <c r="BA86">
        <f t="shared" si="2"/>
        <v>0</v>
      </c>
      <c r="BB86">
        <f t="shared" si="2"/>
        <v>3</v>
      </c>
      <c r="BC86">
        <f t="shared" si="2"/>
        <v>1</v>
      </c>
      <c r="BD86">
        <f t="shared" si="2"/>
        <v>1</v>
      </c>
      <c r="BE86">
        <f t="shared" si="2"/>
        <v>2</v>
      </c>
      <c r="BF86">
        <f t="shared" si="2"/>
        <v>3</v>
      </c>
      <c r="BG86">
        <f t="shared" si="2"/>
        <v>1</v>
      </c>
      <c r="BH86">
        <f t="shared" si="2"/>
        <v>2</v>
      </c>
      <c r="BI86">
        <f t="shared" si="2"/>
        <v>1</v>
      </c>
      <c r="BJ86">
        <f t="shared" si="2"/>
        <v>0</v>
      </c>
      <c r="BK86">
        <f t="shared" si="2"/>
        <v>2</v>
      </c>
      <c r="BL86">
        <f t="shared" si="2"/>
        <v>8</v>
      </c>
      <c r="BM86">
        <f t="shared" si="2"/>
        <v>0</v>
      </c>
      <c r="BN86">
        <f t="shared" si="2"/>
        <v>2</v>
      </c>
      <c r="BO86">
        <f t="shared" si="2"/>
        <v>0</v>
      </c>
      <c r="BP86">
        <f t="shared" si="2"/>
        <v>0</v>
      </c>
      <c r="BQ86">
        <f t="shared" ref="BQ86:BW86" si="3">IFERROR(VLOOKUP($B86,$A$8:$BW$70,BQ$88,FALSE),0)</f>
        <v>0</v>
      </c>
      <c r="BR86">
        <f t="shared" si="3"/>
        <v>1</v>
      </c>
      <c r="BS86">
        <f t="shared" si="3"/>
        <v>1</v>
      </c>
      <c r="BT86">
        <f t="shared" si="3"/>
        <v>10</v>
      </c>
      <c r="BU86">
        <f t="shared" si="3"/>
        <v>0</v>
      </c>
      <c r="BV86">
        <f t="shared" si="3"/>
        <v>0</v>
      </c>
      <c r="BW86">
        <f t="shared" si="3"/>
        <v>0</v>
      </c>
    </row>
    <row r="87" spans="1:75" x14ac:dyDescent="0.2">
      <c r="C87" t="s">
        <v>399</v>
      </c>
      <c r="D87">
        <f>SUM(D8:D83)</f>
        <v>154</v>
      </c>
      <c r="G87">
        <f t="shared" ref="G87:BR87" si="4">SUM(G8:G83)</f>
        <v>5</v>
      </c>
      <c r="H87">
        <f t="shared" si="4"/>
        <v>18</v>
      </c>
      <c r="I87">
        <f t="shared" si="4"/>
        <v>11</v>
      </c>
      <c r="J87">
        <f t="shared" si="4"/>
        <v>23</v>
      </c>
      <c r="K87">
        <f t="shared" si="4"/>
        <v>32</v>
      </c>
      <c r="L87">
        <f t="shared" si="4"/>
        <v>15</v>
      </c>
      <c r="M87">
        <f t="shared" si="4"/>
        <v>25</v>
      </c>
      <c r="N87">
        <f t="shared" si="4"/>
        <v>25</v>
      </c>
      <c r="O87">
        <f t="shared" si="4"/>
        <v>0</v>
      </c>
      <c r="P87">
        <f t="shared" si="4"/>
        <v>84</v>
      </c>
      <c r="Q87">
        <f t="shared" si="4"/>
        <v>70</v>
      </c>
      <c r="R87">
        <f t="shared" si="4"/>
        <v>0</v>
      </c>
      <c r="S87">
        <f t="shared" si="4"/>
        <v>23</v>
      </c>
      <c r="T87">
        <f t="shared" si="4"/>
        <v>55</v>
      </c>
      <c r="U87">
        <f t="shared" si="4"/>
        <v>3</v>
      </c>
      <c r="V87">
        <f t="shared" si="4"/>
        <v>52</v>
      </c>
      <c r="W87">
        <f t="shared" si="4"/>
        <v>5</v>
      </c>
      <c r="X87">
        <f t="shared" si="4"/>
        <v>5</v>
      </c>
      <c r="Y87">
        <f t="shared" si="4"/>
        <v>36</v>
      </c>
      <c r="Z87">
        <f t="shared" si="4"/>
        <v>6</v>
      </c>
      <c r="AA87">
        <f t="shared" si="4"/>
        <v>1</v>
      </c>
      <c r="AB87">
        <f t="shared" si="4"/>
        <v>58</v>
      </c>
      <c r="AC87">
        <f t="shared" si="4"/>
        <v>3</v>
      </c>
      <c r="AD87">
        <f t="shared" si="4"/>
        <v>2</v>
      </c>
      <c r="AE87">
        <f t="shared" si="4"/>
        <v>4</v>
      </c>
      <c r="AF87">
        <f t="shared" si="4"/>
        <v>1</v>
      </c>
      <c r="AG87">
        <f t="shared" si="4"/>
        <v>11</v>
      </c>
      <c r="AH87">
        <f t="shared" si="4"/>
        <v>0</v>
      </c>
      <c r="AI87">
        <f t="shared" si="4"/>
        <v>46</v>
      </c>
      <c r="AJ87">
        <f t="shared" si="4"/>
        <v>4</v>
      </c>
      <c r="AK87">
        <f t="shared" si="4"/>
        <v>4</v>
      </c>
      <c r="AL87">
        <f t="shared" si="4"/>
        <v>20</v>
      </c>
      <c r="AM87">
        <f t="shared" si="4"/>
        <v>1</v>
      </c>
      <c r="AN87">
        <f t="shared" si="4"/>
        <v>4</v>
      </c>
      <c r="AO87">
        <f t="shared" si="4"/>
        <v>0</v>
      </c>
      <c r="AP87">
        <f t="shared" si="4"/>
        <v>14</v>
      </c>
      <c r="AQ87">
        <f t="shared" si="4"/>
        <v>5</v>
      </c>
      <c r="AR87">
        <f t="shared" si="4"/>
        <v>5</v>
      </c>
      <c r="AS87">
        <f t="shared" si="4"/>
        <v>13</v>
      </c>
      <c r="AT87">
        <f t="shared" si="4"/>
        <v>7</v>
      </c>
      <c r="AU87">
        <f t="shared" si="4"/>
        <v>13</v>
      </c>
      <c r="AV87">
        <f t="shared" si="4"/>
        <v>11</v>
      </c>
      <c r="AW87">
        <f t="shared" si="4"/>
        <v>6</v>
      </c>
      <c r="AX87">
        <f t="shared" si="4"/>
        <v>19</v>
      </c>
      <c r="AY87">
        <f t="shared" si="4"/>
        <v>9</v>
      </c>
      <c r="AZ87">
        <f t="shared" si="4"/>
        <v>7</v>
      </c>
      <c r="BA87">
        <f t="shared" si="4"/>
        <v>6</v>
      </c>
      <c r="BB87">
        <f t="shared" si="4"/>
        <v>39</v>
      </c>
      <c r="BC87">
        <f t="shared" si="4"/>
        <v>24</v>
      </c>
      <c r="BD87">
        <f t="shared" si="4"/>
        <v>22</v>
      </c>
      <c r="BE87">
        <f t="shared" si="4"/>
        <v>16</v>
      </c>
      <c r="BF87">
        <f t="shared" si="4"/>
        <v>28</v>
      </c>
      <c r="BG87">
        <f t="shared" si="4"/>
        <v>20</v>
      </c>
      <c r="BH87">
        <f t="shared" si="4"/>
        <v>27</v>
      </c>
      <c r="BI87">
        <f t="shared" si="4"/>
        <v>16</v>
      </c>
      <c r="BJ87">
        <f t="shared" si="4"/>
        <v>1</v>
      </c>
      <c r="BK87">
        <f t="shared" si="4"/>
        <v>13</v>
      </c>
      <c r="BL87">
        <f t="shared" si="4"/>
        <v>73</v>
      </c>
      <c r="BM87">
        <f t="shared" si="4"/>
        <v>10</v>
      </c>
      <c r="BN87">
        <f t="shared" si="4"/>
        <v>9</v>
      </c>
      <c r="BO87">
        <f t="shared" si="4"/>
        <v>7</v>
      </c>
      <c r="BP87">
        <f t="shared" si="4"/>
        <v>1</v>
      </c>
      <c r="BQ87">
        <f t="shared" si="4"/>
        <v>8</v>
      </c>
      <c r="BR87">
        <f t="shared" si="4"/>
        <v>3</v>
      </c>
      <c r="BS87">
        <f t="shared" ref="BS87:BW87" si="5">SUM(BS8:BS83)</f>
        <v>21</v>
      </c>
      <c r="BT87">
        <f t="shared" si="5"/>
        <v>53</v>
      </c>
      <c r="BU87">
        <f t="shared" si="5"/>
        <v>5</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104</v>
      </c>
      <c r="E90">
        <v>1.1839141134059901</v>
      </c>
      <c r="F90">
        <v>14.4042883797729</v>
      </c>
      <c r="G90">
        <v>3</v>
      </c>
      <c r="H90">
        <v>13</v>
      </c>
      <c r="I90">
        <v>9</v>
      </c>
      <c r="J90">
        <v>14</v>
      </c>
      <c r="K90">
        <v>22</v>
      </c>
      <c r="L90">
        <v>9</v>
      </c>
      <c r="M90">
        <v>18</v>
      </c>
      <c r="N90">
        <v>16</v>
      </c>
      <c r="O90">
        <v>0</v>
      </c>
      <c r="P90">
        <v>58</v>
      </c>
      <c r="Q90">
        <v>46</v>
      </c>
      <c r="R90">
        <v>0</v>
      </c>
      <c r="S90">
        <v>30</v>
      </c>
      <c r="T90">
        <v>73</v>
      </c>
      <c r="U90">
        <v>3</v>
      </c>
      <c r="V90">
        <v>70</v>
      </c>
      <c r="W90">
        <v>7</v>
      </c>
      <c r="X90">
        <v>6</v>
      </c>
      <c r="Y90">
        <v>47</v>
      </c>
      <c r="Z90">
        <v>10</v>
      </c>
      <c r="AA90">
        <v>1</v>
      </c>
      <c r="AB90">
        <v>76</v>
      </c>
      <c r="AC90">
        <v>3</v>
      </c>
      <c r="AD90">
        <v>4</v>
      </c>
      <c r="AE90">
        <v>5</v>
      </c>
      <c r="AF90">
        <v>1</v>
      </c>
      <c r="AG90">
        <v>15</v>
      </c>
      <c r="AH90">
        <v>0</v>
      </c>
      <c r="AI90">
        <v>61</v>
      </c>
      <c r="AJ90">
        <v>5</v>
      </c>
      <c r="AK90">
        <v>6</v>
      </c>
      <c r="AL90">
        <v>25</v>
      </c>
      <c r="AM90">
        <v>1</v>
      </c>
      <c r="AN90">
        <v>6</v>
      </c>
      <c r="AO90">
        <v>0</v>
      </c>
      <c r="AP90">
        <v>9</v>
      </c>
      <c r="AQ90">
        <v>4</v>
      </c>
      <c r="AR90">
        <v>4</v>
      </c>
      <c r="AS90">
        <v>8</v>
      </c>
      <c r="AT90">
        <v>4</v>
      </c>
      <c r="AU90">
        <v>10</v>
      </c>
      <c r="AV90">
        <v>8</v>
      </c>
      <c r="AW90">
        <v>4</v>
      </c>
      <c r="AX90">
        <v>12</v>
      </c>
      <c r="AY90">
        <v>7</v>
      </c>
      <c r="AZ90">
        <v>4</v>
      </c>
      <c r="BA90">
        <v>5</v>
      </c>
      <c r="BB90">
        <v>25</v>
      </c>
      <c r="BC90">
        <v>14</v>
      </c>
      <c r="BD90">
        <v>15</v>
      </c>
      <c r="BE90">
        <v>11</v>
      </c>
      <c r="BF90">
        <v>18</v>
      </c>
      <c r="BG90">
        <v>15</v>
      </c>
      <c r="BH90">
        <v>19</v>
      </c>
      <c r="BI90">
        <v>10</v>
      </c>
      <c r="BJ90">
        <v>2</v>
      </c>
      <c r="BK90">
        <v>21</v>
      </c>
      <c r="BL90">
        <v>90</v>
      </c>
      <c r="BM90">
        <v>18</v>
      </c>
      <c r="BN90">
        <v>13</v>
      </c>
      <c r="BO90">
        <v>9</v>
      </c>
      <c r="BP90">
        <v>1</v>
      </c>
      <c r="BQ90">
        <v>9</v>
      </c>
      <c r="BR90">
        <v>4</v>
      </c>
      <c r="BS90">
        <v>27</v>
      </c>
      <c r="BT90">
        <v>71</v>
      </c>
      <c r="BU90">
        <v>6</v>
      </c>
      <c r="BV90">
        <v>0</v>
      </c>
    </row>
    <row r="91" spans="1:75" x14ac:dyDescent="0.2">
      <c r="B91" t="s">
        <v>513</v>
      </c>
    </row>
    <row r="92" spans="1:75" x14ac:dyDescent="0.2">
      <c r="D92">
        <f>D87-D85-D86</f>
        <v>103</v>
      </c>
    </row>
    <row r="100" spans="1:6" s="147" customFormat="1" x14ac:dyDescent="0.2"/>
    <row r="101" spans="1:6" x14ac:dyDescent="0.2">
      <c r="A101" s="52">
        <v>271004</v>
      </c>
      <c r="B101" s="52" t="s">
        <v>172</v>
      </c>
      <c r="C101" s="52" t="s">
        <v>468</v>
      </c>
      <c r="D101" s="52">
        <v>41</v>
      </c>
      <c r="E101" s="52">
        <v>1.5006238569180801</v>
      </c>
      <c r="F101" s="52">
        <v>18.257590259169898</v>
      </c>
    </row>
    <row r="102" spans="1:6" x14ac:dyDescent="0.2">
      <c r="A102" s="52">
        <v>271021</v>
      </c>
      <c r="B102" s="52" t="s">
        <v>468</v>
      </c>
      <c r="C102" s="52" t="s">
        <v>612</v>
      </c>
      <c r="D102" s="52">
        <v>1</v>
      </c>
      <c r="E102" s="52">
        <v>0.95022710427792201</v>
      </c>
      <c r="F102" s="52">
        <v>11.561096435381399</v>
      </c>
    </row>
    <row r="103" spans="1:6" x14ac:dyDescent="0.2">
      <c r="A103" s="52">
        <v>271063</v>
      </c>
      <c r="B103" s="52" t="s">
        <v>468</v>
      </c>
      <c r="C103" s="52" t="s">
        <v>615</v>
      </c>
      <c r="D103" s="52">
        <v>1</v>
      </c>
      <c r="E103" s="52">
        <v>0.96323338181607998</v>
      </c>
      <c r="F103" s="52">
        <v>11.719339478762301</v>
      </c>
    </row>
    <row r="104" spans="1:6" x14ac:dyDescent="0.2">
      <c r="A104" s="52">
        <v>271098</v>
      </c>
      <c r="B104" s="52" t="s">
        <v>468</v>
      </c>
      <c r="C104" s="52" t="s">
        <v>644</v>
      </c>
      <c r="D104" s="52">
        <v>1</v>
      </c>
      <c r="E104" s="52">
        <v>1.2443382609128499</v>
      </c>
      <c r="F104" s="52">
        <v>15.139448841106301</v>
      </c>
    </row>
    <row r="105" spans="1:6" x14ac:dyDescent="0.2">
      <c r="A105" s="52">
        <v>271110</v>
      </c>
      <c r="B105" s="52" t="s">
        <v>468</v>
      </c>
      <c r="C105" s="52" t="s">
        <v>618</v>
      </c>
      <c r="D105" s="52">
        <v>1</v>
      </c>
      <c r="E105" s="52">
        <v>1.4032133585911699</v>
      </c>
      <c r="F105" s="52">
        <v>17.072429196192601</v>
      </c>
    </row>
    <row r="106" spans="1:6" x14ac:dyDescent="0.2">
      <c r="A106" s="52">
        <v>271136</v>
      </c>
      <c r="B106" s="52" t="s">
        <v>468</v>
      </c>
      <c r="C106" s="52" t="s">
        <v>619</v>
      </c>
      <c r="D106" s="52">
        <v>3</v>
      </c>
      <c r="E106" s="52">
        <v>3.08248736180182</v>
      </c>
      <c r="F106" s="52">
        <v>37.503596235255401</v>
      </c>
    </row>
    <row r="107" spans="1:6" x14ac:dyDescent="0.2">
      <c r="A107" s="52">
        <v>271144</v>
      </c>
      <c r="B107" s="52" t="s">
        <v>468</v>
      </c>
      <c r="C107" s="52" t="s">
        <v>620</v>
      </c>
      <c r="D107" s="52">
        <v>3</v>
      </c>
      <c r="E107" s="52">
        <v>1.7542013121425799</v>
      </c>
      <c r="F107" s="52">
        <v>21.342782631068101</v>
      </c>
    </row>
    <row r="108" spans="1:6" x14ac:dyDescent="0.2">
      <c r="A108" s="52">
        <v>271161</v>
      </c>
      <c r="B108" s="52" t="s">
        <v>468</v>
      </c>
      <c r="C108" s="52" t="s">
        <v>622</v>
      </c>
      <c r="D108" s="52">
        <v>4</v>
      </c>
      <c r="E108" s="52">
        <v>3.1821797931583098</v>
      </c>
      <c r="F108" s="52">
        <v>38.716520816759498</v>
      </c>
    </row>
    <row r="109" spans="1:6" x14ac:dyDescent="0.2">
      <c r="A109" s="52">
        <v>271179</v>
      </c>
      <c r="B109" s="52" t="s">
        <v>468</v>
      </c>
      <c r="C109" s="52" t="s">
        <v>623</v>
      </c>
      <c r="D109" s="52">
        <v>2</v>
      </c>
      <c r="E109" s="52">
        <v>2.22893378952178</v>
      </c>
      <c r="F109" s="52">
        <v>27.118694439181699</v>
      </c>
    </row>
    <row r="110" spans="1:6" x14ac:dyDescent="0.2">
      <c r="A110" s="52">
        <v>271187</v>
      </c>
      <c r="B110" s="52" t="s">
        <v>468</v>
      </c>
      <c r="C110" s="52" t="s">
        <v>624</v>
      </c>
      <c r="D110" s="52">
        <v>3</v>
      </c>
      <c r="E110" s="52">
        <v>1.76124555285498</v>
      </c>
      <c r="F110" s="52">
        <v>21.428487559735601</v>
      </c>
    </row>
    <row r="111" spans="1:6" x14ac:dyDescent="0.2">
      <c r="A111" s="52">
        <v>271195</v>
      </c>
      <c r="B111" s="52" t="s">
        <v>468</v>
      </c>
      <c r="C111" s="52" t="s">
        <v>640</v>
      </c>
      <c r="D111" s="52">
        <v>3</v>
      </c>
      <c r="E111" s="52">
        <v>2.6974536037980101</v>
      </c>
      <c r="F111" s="52">
        <v>32.819018846209197</v>
      </c>
    </row>
    <row r="112" spans="1:6" x14ac:dyDescent="0.2">
      <c r="A112" s="52">
        <v>271209</v>
      </c>
      <c r="B112" s="52" t="s">
        <v>468</v>
      </c>
      <c r="C112" s="52" t="s">
        <v>625</v>
      </c>
      <c r="D112" s="52">
        <v>3</v>
      </c>
      <c r="E112" s="52">
        <v>1.9716477059878901</v>
      </c>
      <c r="F112" s="52">
        <v>23.9883804228527</v>
      </c>
    </row>
    <row r="113" spans="1:6" x14ac:dyDescent="0.2">
      <c r="A113" s="52">
        <v>271217</v>
      </c>
      <c r="B113" s="52" t="s">
        <v>468</v>
      </c>
      <c r="C113" s="52" t="s">
        <v>626</v>
      </c>
      <c r="D113" s="52">
        <v>6</v>
      </c>
      <c r="E113" s="52">
        <v>4.5728570448673498</v>
      </c>
      <c r="F113" s="52">
        <v>55.636427379219398</v>
      </c>
    </row>
    <row r="114" spans="1:6" x14ac:dyDescent="0.2">
      <c r="A114" s="52">
        <v>271225</v>
      </c>
      <c r="B114" s="52" t="s">
        <v>468</v>
      </c>
      <c r="C114" s="52" t="s">
        <v>627</v>
      </c>
      <c r="D114" s="52">
        <v>2</v>
      </c>
      <c r="E114" s="52">
        <v>1.90936255930957</v>
      </c>
      <c r="F114" s="52">
        <v>23.230577804933201</v>
      </c>
    </row>
    <row r="115" spans="1:6" x14ac:dyDescent="0.2">
      <c r="A115" s="52">
        <v>271233</v>
      </c>
      <c r="B115" s="52" t="s">
        <v>468</v>
      </c>
      <c r="C115" s="52" t="s">
        <v>628</v>
      </c>
      <c r="D115" s="52">
        <v>1</v>
      </c>
      <c r="E115" s="52">
        <v>0.55502827869079896</v>
      </c>
      <c r="F115" s="52">
        <v>6.7528440574047304</v>
      </c>
    </row>
    <row r="116" spans="1:6" x14ac:dyDescent="0.2">
      <c r="A116" s="52">
        <v>271250</v>
      </c>
      <c r="B116" s="52" t="s">
        <v>468</v>
      </c>
      <c r="C116" s="52" t="s">
        <v>629</v>
      </c>
      <c r="D116" s="52">
        <v>2</v>
      </c>
      <c r="E116" s="52">
        <v>1.68085589182011</v>
      </c>
      <c r="F116" s="52">
        <v>20.450413350478101</v>
      </c>
    </row>
    <row r="117" spans="1:6" x14ac:dyDescent="0.2">
      <c r="A117" s="52">
        <v>271268</v>
      </c>
      <c r="B117" s="52" t="s">
        <v>468</v>
      </c>
      <c r="C117" s="52" t="s">
        <v>630</v>
      </c>
      <c r="D117" s="52">
        <v>1</v>
      </c>
      <c r="E117" s="52">
        <v>0.52047550642266804</v>
      </c>
      <c r="F117" s="52">
        <v>6.3324519948091202</v>
      </c>
    </row>
    <row r="118" spans="1:6" x14ac:dyDescent="0.2">
      <c r="A118" s="52">
        <v>271276</v>
      </c>
      <c r="B118" s="52" t="s">
        <v>468</v>
      </c>
      <c r="C118" s="52" t="s">
        <v>641</v>
      </c>
      <c r="D118" s="52">
        <v>3</v>
      </c>
      <c r="E118" s="52">
        <v>2.23573600429261</v>
      </c>
      <c r="F118" s="52">
        <v>27.201454718893501</v>
      </c>
    </row>
    <row r="119" spans="1:6" x14ac:dyDescent="0.2">
      <c r="A119" s="52">
        <v>271284</v>
      </c>
      <c r="B119" s="52" t="s">
        <v>468</v>
      </c>
      <c r="C119" s="52" t="s">
        <v>631</v>
      </c>
      <c r="D119" s="52">
        <v>1</v>
      </c>
      <c r="E119" s="52">
        <v>0.92057296461317495</v>
      </c>
      <c r="F119" s="52">
        <v>11.2003044027936</v>
      </c>
    </row>
    <row r="120" spans="1:6" x14ac:dyDescent="0.2">
      <c r="A120" s="52">
        <v>271403</v>
      </c>
      <c r="B120" s="52" t="s">
        <v>173</v>
      </c>
      <c r="C120" s="52" t="s">
        <v>468</v>
      </c>
      <c r="D120" s="52">
        <v>10</v>
      </c>
      <c r="E120" s="52">
        <v>1.2104222194786001</v>
      </c>
      <c r="F120" s="52">
        <v>14.7268036703229</v>
      </c>
    </row>
    <row r="121" spans="1:6" x14ac:dyDescent="0.2">
      <c r="A121" s="52">
        <v>271411</v>
      </c>
      <c r="B121" s="52" t="s">
        <v>468</v>
      </c>
      <c r="C121" s="52" t="s">
        <v>632</v>
      </c>
      <c r="D121" s="52">
        <v>2</v>
      </c>
      <c r="E121" s="52">
        <v>1.3665495989176899</v>
      </c>
      <c r="F121" s="52">
        <v>16.626353453498599</v>
      </c>
    </row>
    <row r="122" spans="1:6" x14ac:dyDescent="0.2">
      <c r="A122" s="52">
        <v>271420</v>
      </c>
      <c r="B122" s="52" t="s">
        <v>468</v>
      </c>
      <c r="C122" s="52" t="s">
        <v>642</v>
      </c>
      <c r="D122" s="52">
        <v>1</v>
      </c>
      <c r="E122" s="52">
        <v>0.82434794077884399</v>
      </c>
      <c r="F122" s="52">
        <v>10.029566612809299</v>
      </c>
    </row>
    <row r="123" spans="1:6" x14ac:dyDescent="0.2">
      <c r="A123" s="52">
        <v>271438</v>
      </c>
      <c r="B123" s="52" t="s">
        <v>468</v>
      </c>
      <c r="C123" s="52" t="s">
        <v>633</v>
      </c>
      <c r="D123" s="52">
        <v>2</v>
      </c>
      <c r="E123" s="52">
        <v>2.3201856148491902</v>
      </c>
      <c r="F123" s="52">
        <v>28.228924980665099</v>
      </c>
    </row>
    <row r="124" spans="1:6" x14ac:dyDescent="0.2">
      <c r="A124" s="52">
        <v>271446</v>
      </c>
      <c r="B124" s="52" t="s">
        <v>468</v>
      </c>
      <c r="C124" s="52" t="s">
        <v>634</v>
      </c>
      <c r="D124" s="52">
        <v>1</v>
      </c>
      <c r="E124" s="52">
        <v>0.73069503711930806</v>
      </c>
      <c r="F124" s="52">
        <v>8.8901229516182507</v>
      </c>
    </row>
    <row r="125" spans="1:6" x14ac:dyDescent="0.2">
      <c r="A125" s="52">
        <v>271454</v>
      </c>
      <c r="B125" s="52" t="s">
        <v>468</v>
      </c>
      <c r="C125" s="52" t="s">
        <v>635</v>
      </c>
      <c r="D125" s="52">
        <v>2</v>
      </c>
      <c r="E125" s="52">
        <v>1.4421482239944601</v>
      </c>
      <c r="F125" s="52">
        <v>17.546136725265999</v>
      </c>
    </row>
    <row r="126" spans="1:6" x14ac:dyDescent="0.2">
      <c r="A126" s="52">
        <v>271462</v>
      </c>
      <c r="B126" s="52" t="s">
        <v>468</v>
      </c>
      <c r="C126" s="52" t="s">
        <v>636</v>
      </c>
      <c r="D126" s="52">
        <v>2</v>
      </c>
      <c r="E126" s="52">
        <v>1.2597869700233699</v>
      </c>
      <c r="F126" s="52">
        <v>15.327408135284299</v>
      </c>
    </row>
    <row r="127" spans="1:6" x14ac:dyDescent="0.2">
      <c r="A127" s="52">
        <v>272027</v>
      </c>
      <c r="B127" s="52" t="s">
        <v>253</v>
      </c>
      <c r="C127" s="52" t="s">
        <v>468</v>
      </c>
      <c r="D127" s="52">
        <v>4</v>
      </c>
      <c r="E127" s="52">
        <v>2.09585387706769</v>
      </c>
      <c r="F127" s="52">
        <v>25.499555504323599</v>
      </c>
    </row>
    <row r="128" spans="1:6" x14ac:dyDescent="0.2">
      <c r="A128" s="52">
        <v>272035</v>
      </c>
      <c r="B128" s="52" t="s">
        <v>174</v>
      </c>
      <c r="C128" s="52" t="s">
        <v>468</v>
      </c>
      <c r="D128" s="52">
        <v>1</v>
      </c>
      <c r="E128" s="52">
        <v>0.24461719854599501</v>
      </c>
      <c r="F128" s="52">
        <v>2.9761759156429402</v>
      </c>
    </row>
    <row r="129" spans="1:6" x14ac:dyDescent="0.2">
      <c r="A129" s="52">
        <v>272043</v>
      </c>
      <c r="B129" s="52" t="s">
        <v>175</v>
      </c>
      <c r="C129" s="52" t="s">
        <v>468</v>
      </c>
      <c r="D129" s="52">
        <v>1</v>
      </c>
      <c r="E129" s="52">
        <v>0.96723959492005795</v>
      </c>
      <c r="F129" s="52">
        <v>11.768081738194001</v>
      </c>
    </row>
    <row r="130" spans="1:6" x14ac:dyDescent="0.2">
      <c r="A130" s="52">
        <v>272051</v>
      </c>
      <c r="B130" s="52" t="s">
        <v>176</v>
      </c>
      <c r="C130" s="52" t="s">
        <v>468</v>
      </c>
      <c r="D130" s="52">
        <v>3</v>
      </c>
      <c r="E130" s="52">
        <v>0.79183042159691097</v>
      </c>
      <c r="F130" s="52">
        <v>9.6339367960957496</v>
      </c>
    </row>
    <row r="131" spans="1:6" x14ac:dyDescent="0.2">
      <c r="A131" s="52">
        <v>272060</v>
      </c>
      <c r="B131" s="52" t="s">
        <v>262</v>
      </c>
      <c r="C131" s="52" t="s">
        <v>468</v>
      </c>
      <c r="D131" s="52">
        <v>2</v>
      </c>
      <c r="E131" s="52">
        <v>2.70977007600905</v>
      </c>
      <c r="F131" s="52">
        <v>32.968869258110097</v>
      </c>
    </row>
    <row r="132" spans="1:6" x14ac:dyDescent="0.2">
      <c r="A132" s="52">
        <v>272078</v>
      </c>
      <c r="B132" s="52" t="s">
        <v>177</v>
      </c>
      <c r="C132" s="52" t="s">
        <v>468</v>
      </c>
      <c r="D132" s="52">
        <v>3</v>
      </c>
      <c r="E132" s="52">
        <v>0.85728737129973298</v>
      </c>
      <c r="F132" s="52">
        <v>10.4303296841468</v>
      </c>
    </row>
    <row r="133" spans="1:6" x14ac:dyDescent="0.2">
      <c r="A133" s="52">
        <v>272086</v>
      </c>
      <c r="B133" s="52" t="s">
        <v>178</v>
      </c>
      <c r="C133" s="52" t="s">
        <v>468</v>
      </c>
      <c r="D133" s="52">
        <v>2</v>
      </c>
      <c r="E133" s="52">
        <v>2.38109411274481</v>
      </c>
      <c r="F133" s="52">
        <v>28.969978371728502</v>
      </c>
    </row>
    <row r="134" spans="1:6" x14ac:dyDescent="0.2">
      <c r="A134" s="52">
        <v>272094</v>
      </c>
      <c r="B134" s="52" t="s">
        <v>179</v>
      </c>
      <c r="C134" s="52" t="s">
        <v>468</v>
      </c>
      <c r="D134" s="52">
        <v>1</v>
      </c>
      <c r="E134" s="52">
        <v>0.70099190354351404</v>
      </c>
      <c r="F134" s="52">
        <v>8.5287348264460903</v>
      </c>
    </row>
    <row r="135" spans="1:6" x14ac:dyDescent="0.2">
      <c r="A135" s="52">
        <v>272108</v>
      </c>
      <c r="B135" s="52" t="s">
        <v>180</v>
      </c>
      <c r="C135" s="52" t="s">
        <v>468</v>
      </c>
      <c r="D135" s="52">
        <v>5</v>
      </c>
      <c r="E135" s="52">
        <v>1.2572891337529299</v>
      </c>
      <c r="F135" s="52">
        <v>15.297017793994</v>
      </c>
    </row>
    <row r="136" spans="1:6" x14ac:dyDescent="0.2">
      <c r="A136" s="52">
        <v>272116</v>
      </c>
      <c r="B136" s="52" t="s">
        <v>181</v>
      </c>
      <c r="C136" s="52" t="s">
        <v>468</v>
      </c>
      <c r="D136" s="52">
        <v>3</v>
      </c>
      <c r="E136" s="52">
        <v>1.05818612788532</v>
      </c>
      <c r="F136" s="52">
        <v>12.874597889271399</v>
      </c>
    </row>
    <row r="137" spans="1:6" x14ac:dyDescent="0.2">
      <c r="A137" s="52">
        <v>272124</v>
      </c>
      <c r="B137" s="52" t="s">
        <v>182</v>
      </c>
      <c r="C137" s="52" t="s">
        <v>468</v>
      </c>
      <c r="D137" s="52">
        <v>7</v>
      </c>
      <c r="E137" s="52">
        <v>2.6546021320247402</v>
      </c>
      <c r="F137" s="52">
        <v>32.297659272967699</v>
      </c>
    </row>
    <row r="138" spans="1:6" x14ac:dyDescent="0.2">
      <c r="A138" s="52">
        <v>272132</v>
      </c>
      <c r="B138" s="52" t="s">
        <v>183</v>
      </c>
      <c r="C138" s="52" t="s">
        <v>468</v>
      </c>
      <c r="D138" s="52">
        <v>2</v>
      </c>
      <c r="E138" s="52">
        <v>2.0234722784297898</v>
      </c>
      <c r="F138" s="52">
        <v>24.6189127208957</v>
      </c>
    </row>
    <row r="139" spans="1:6" x14ac:dyDescent="0.2">
      <c r="A139" s="52">
        <v>272141</v>
      </c>
      <c r="B139" s="52" t="s">
        <v>272</v>
      </c>
      <c r="C139" s="52" t="s">
        <v>468</v>
      </c>
      <c r="D139" s="52">
        <v>1</v>
      </c>
      <c r="E139" s="52">
        <v>0.91752378680417301</v>
      </c>
      <c r="F139" s="52">
        <v>11.163206072784099</v>
      </c>
    </row>
    <row r="140" spans="1:6" x14ac:dyDescent="0.2">
      <c r="A140" s="52">
        <v>272159</v>
      </c>
      <c r="B140" s="52" t="s">
        <v>184</v>
      </c>
      <c r="C140" s="52" t="s">
        <v>468</v>
      </c>
      <c r="D140" s="52">
        <v>3</v>
      </c>
      <c r="E140" s="52">
        <v>1.30903188365325</v>
      </c>
      <c r="F140" s="52">
        <v>15.9265545844478</v>
      </c>
    </row>
    <row r="141" spans="1:6" x14ac:dyDescent="0.2">
      <c r="A141" s="52">
        <v>272167</v>
      </c>
      <c r="B141" s="52" t="s">
        <v>185</v>
      </c>
      <c r="C141" s="52" t="s">
        <v>468</v>
      </c>
      <c r="D141" s="52">
        <v>1</v>
      </c>
      <c r="E141" s="52">
        <v>0.98195172725308799</v>
      </c>
      <c r="F141" s="52">
        <v>11.9470793482459</v>
      </c>
    </row>
    <row r="142" spans="1:6" x14ac:dyDescent="0.2">
      <c r="A142" s="52">
        <v>272175</v>
      </c>
      <c r="B142" s="52" t="s">
        <v>186</v>
      </c>
      <c r="C142" s="52" t="s">
        <v>468</v>
      </c>
      <c r="D142" s="52">
        <v>2</v>
      </c>
      <c r="E142" s="52">
        <v>1.6977784568891601</v>
      </c>
      <c r="F142" s="52">
        <v>20.6563045588181</v>
      </c>
    </row>
    <row r="143" spans="1:6" x14ac:dyDescent="0.2">
      <c r="A143" s="52">
        <v>272191</v>
      </c>
      <c r="B143" s="52" t="s">
        <v>278</v>
      </c>
      <c r="C143" s="52" t="s">
        <v>468</v>
      </c>
      <c r="D143" s="52">
        <v>4</v>
      </c>
      <c r="E143" s="52">
        <v>2.1666711805649599</v>
      </c>
      <c r="F143" s="52">
        <v>26.361166030206999</v>
      </c>
    </row>
    <row r="144" spans="1:6" x14ac:dyDescent="0.2">
      <c r="A144" s="52">
        <v>272205</v>
      </c>
      <c r="B144" s="52" t="s">
        <v>188</v>
      </c>
      <c r="C144" s="52" t="s">
        <v>468</v>
      </c>
      <c r="D144" s="52">
        <v>1</v>
      </c>
      <c r="E144" s="52">
        <v>0.71877291088653394</v>
      </c>
      <c r="F144" s="52">
        <v>8.7450704157861701</v>
      </c>
    </row>
    <row r="145" spans="1:6" x14ac:dyDescent="0.2">
      <c r="A145" s="52">
        <v>272221</v>
      </c>
      <c r="B145" s="52" t="s">
        <v>189</v>
      </c>
      <c r="C145" s="52" t="s">
        <v>468</v>
      </c>
      <c r="D145" s="52">
        <v>1</v>
      </c>
      <c r="E145" s="52">
        <v>0.91270022361155501</v>
      </c>
      <c r="F145" s="52">
        <v>11.1045193872739</v>
      </c>
    </row>
    <row r="146" spans="1:6" x14ac:dyDescent="0.2">
      <c r="A146" s="52">
        <v>272230</v>
      </c>
      <c r="B146" s="52" t="s">
        <v>171</v>
      </c>
      <c r="C146" s="52" t="s">
        <v>468</v>
      </c>
      <c r="D146" s="52">
        <v>2</v>
      </c>
      <c r="E146" s="52">
        <v>1.67840149042052</v>
      </c>
      <c r="F146" s="52">
        <v>20.420551466782999</v>
      </c>
    </row>
    <row r="147" spans="1:6" x14ac:dyDescent="0.2">
      <c r="A147" s="52">
        <v>272248</v>
      </c>
      <c r="B147" s="52" t="s">
        <v>190</v>
      </c>
      <c r="C147" s="52" t="s">
        <v>468</v>
      </c>
      <c r="D147" s="52">
        <v>2</v>
      </c>
      <c r="E147" s="52">
        <v>2.30709778633967</v>
      </c>
      <c r="F147" s="52">
        <v>28.0696897337994</v>
      </c>
    </row>
    <row r="148" spans="1:6" x14ac:dyDescent="0.2">
      <c r="A148" s="52">
        <v>272272</v>
      </c>
      <c r="B148" s="52" t="s">
        <v>193</v>
      </c>
      <c r="C148" s="52" t="s">
        <v>468</v>
      </c>
      <c r="D148" s="52">
        <v>7</v>
      </c>
      <c r="E148" s="52">
        <v>1.4518815347632299</v>
      </c>
      <c r="F148" s="52">
        <v>17.664558672952602</v>
      </c>
    </row>
    <row r="149" spans="1:6" x14ac:dyDescent="0.2">
      <c r="A149" s="52">
        <v>272281</v>
      </c>
      <c r="B149" s="52" t="s">
        <v>194</v>
      </c>
      <c r="C149" s="52" t="s">
        <v>468</v>
      </c>
      <c r="D149" s="52">
        <v>2</v>
      </c>
      <c r="E149" s="52">
        <v>3.31581477858647</v>
      </c>
      <c r="F149" s="52">
        <v>40.342413139468697</v>
      </c>
    </row>
    <row r="150" spans="1:6" x14ac:dyDescent="0.2">
      <c r="A150" s="52">
        <v>272302</v>
      </c>
      <c r="B150" s="52" t="s">
        <v>196</v>
      </c>
      <c r="C150" s="52" t="s">
        <v>468</v>
      </c>
      <c r="D150" s="52">
        <v>2</v>
      </c>
      <c r="E150" s="52">
        <v>2.5829448153840202</v>
      </c>
      <c r="F150" s="52">
        <v>31.425828587172202</v>
      </c>
    </row>
    <row r="151" spans="1:6" x14ac:dyDescent="0.2">
      <c r="A151" s="52">
        <v>272311</v>
      </c>
      <c r="B151" s="52" t="s">
        <v>197</v>
      </c>
      <c r="C151" s="52" t="s">
        <v>468</v>
      </c>
      <c r="D151" s="52">
        <v>1</v>
      </c>
      <c r="E151" s="52">
        <v>1.7095185995623601</v>
      </c>
      <c r="F151" s="52">
        <v>20.799142961342099</v>
      </c>
    </row>
    <row r="152" spans="1:6" x14ac:dyDescent="0.2">
      <c r="A152" s="52">
        <v>272329</v>
      </c>
      <c r="B152" s="52" t="s">
        <v>198</v>
      </c>
      <c r="C152" s="52" t="s">
        <v>468</v>
      </c>
      <c r="D152" s="52">
        <v>1</v>
      </c>
      <c r="E152" s="52">
        <v>1.9120824489952</v>
      </c>
      <c r="F152" s="52">
        <v>23.263669796108299</v>
      </c>
    </row>
    <row r="153" spans="1:6" x14ac:dyDescent="0.2">
      <c r="A153">
        <v>273015</v>
      </c>
      <c r="B153" t="s">
        <v>646</v>
      </c>
      <c r="C153" t="s">
        <v>468</v>
      </c>
      <c r="D153">
        <v>1</v>
      </c>
      <c r="E153">
        <v>3.1348945107997102</v>
      </c>
      <c r="F153">
        <v>38.141216548063198</v>
      </c>
    </row>
    <row r="154" spans="1:6" x14ac:dyDescent="0.2">
      <c r="A154">
        <v>273619</v>
      </c>
      <c r="B154" t="s">
        <v>638</v>
      </c>
      <c r="C154" t="s">
        <v>468</v>
      </c>
      <c r="D154">
        <v>3</v>
      </c>
      <c r="E154">
        <v>6.9518468739861898</v>
      </c>
      <c r="F154">
        <v>84.580803633498604</v>
      </c>
    </row>
    <row r="178" spans="1:6" x14ac:dyDescent="0.2">
      <c r="B178">
        <v>271004</v>
      </c>
      <c r="C178" t="s">
        <v>249</v>
      </c>
      <c r="D178">
        <v>41</v>
      </c>
      <c r="E178">
        <v>1.5006238569180801</v>
      </c>
      <c r="F178">
        <v>18.257590259169898</v>
      </c>
    </row>
    <row r="179" spans="1:6" x14ac:dyDescent="0.2">
      <c r="B179">
        <v>271403</v>
      </c>
      <c r="C179" t="s">
        <v>251</v>
      </c>
      <c r="D179">
        <v>10</v>
      </c>
      <c r="E179">
        <v>1.2104222194786001</v>
      </c>
      <c r="F179">
        <v>14.7268036703229</v>
      </c>
    </row>
    <row r="180" spans="1:6" x14ac:dyDescent="0.2">
      <c r="B180" s="52"/>
      <c r="C180" t="s">
        <v>399</v>
      </c>
      <c r="D180">
        <v>170</v>
      </c>
    </row>
    <row r="181" spans="1:6" x14ac:dyDescent="0.2">
      <c r="A181">
        <v>1</v>
      </c>
      <c r="B181" s="52">
        <v>2</v>
      </c>
      <c r="C181">
        <v>3</v>
      </c>
      <c r="D181">
        <v>4</v>
      </c>
      <c r="E181">
        <v>5</v>
      </c>
      <c r="F181">
        <v>6</v>
      </c>
    </row>
    <row r="183" spans="1:6" x14ac:dyDescent="0.2">
      <c r="A183">
        <v>270000</v>
      </c>
      <c r="B183" t="s">
        <v>313</v>
      </c>
      <c r="C183" t="s">
        <v>409</v>
      </c>
      <c r="D183">
        <v>119</v>
      </c>
      <c r="E183">
        <v>1.3521570256545099</v>
      </c>
      <c r="F183">
        <v>16.451243812129899</v>
      </c>
    </row>
  </sheetData>
  <phoneticPr fontId="17"/>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""&amp;市町村別自殺者集計表!Q7&amp;市町村別自殺者集計表!R7&amp;"年11月暫定値"</f>
        <v>令和5年11月暫定値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令和5年11月暫定値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令和5年11月暫定値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21</v>
      </c>
      <c r="E8" s="52">
        <v>1.58211039966369</v>
      </c>
      <c r="F8" s="52">
        <v>19.249009862574901</v>
      </c>
      <c r="G8" s="52">
        <v>0</v>
      </c>
      <c r="H8" s="52">
        <v>3</v>
      </c>
      <c r="I8" s="52">
        <v>1</v>
      </c>
      <c r="J8" s="52">
        <v>7</v>
      </c>
      <c r="K8" s="52">
        <v>2</v>
      </c>
      <c r="L8" s="52">
        <v>1</v>
      </c>
      <c r="M8" s="52">
        <v>2</v>
      </c>
      <c r="N8" s="52">
        <v>5</v>
      </c>
      <c r="O8" s="52">
        <v>0</v>
      </c>
      <c r="P8" s="52">
        <v>8</v>
      </c>
      <c r="Q8" s="52">
        <v>13</v>
      </c>
      <c r="R8" s="52">
        <v>0</v>
      </c>
      <c r="S8" s="52">
        <v>5</v>
      </c>
      <c r="T8" s="52">
        <v>15</v>
      </c>
      <c r="U8" s="52">
        <v>0</v>
      </c>
      <c r="V8" s="52">
        <v>15</v>
      </c>
      <c r="W8" s="52">
        <v>0</v>
      </c>
      <c r="X8" s="52">
        <v>2</v>
      </c>
      <c r="Y8" s="52">
        <v>12</v>
      </c>
      <c r="Z8" s="52">
        <v>1</v>
      </c>
      <c r="AA8" s="52">
        <v>1</v>
      </c>
      <c r="AB8" s="52">
        <v>14</v>
      </c>
      <c r="AC8" s="52">
        <v>1</v>
      </c>
      <c r="AD8" s="52">
        <v>2</v>
      </c>
      <c r="AE8" s="52">
        <v>1</v>
      </c>
      <c r="AF8" s="52">
        <v>1</v>
      </c>
      <c r="AG8" s="52">
        <v>2</v>
      </c>
      <c r="AH8" s="52">
        <v>0</v>
      </c>
      <c r="AI8" s="52">
        <v>14</v>
      </c>
      <c r="AJ8" s="52">
        <v>0</v>
      </c>
      <c r="AK8" s="52">
        <v>2</v>
      </c>
      <c r="AL8" s="52">
        <v>3</v>
      </c>
      <c r="AM8" s="52">
        <v>0</v>
      </c>
      <c r="AN8" s="52">
        <v>2</v>
      </c>
      <c r="AO8" s="52">
        <v>0</v>
      </c>
      <c r="AP8" s="52">
        <v>3</v>
      </c>
      <c r="AQ8" s="52">
        <v>0</v>
      </c>
      <c r="AR8" s="52">
        <v>0</v>
      </c>
      <c r="AS8" s="52">
        <v>3</v>
      </c>
      <c r="AT8" s="52">
        <v>2</v>
      </c>
      <c r="AU8" s="52">
        <v>0</v>
      </c>
      <c r="AV8" s="52">
        <v>2</v>
      </c>
      <c r="AW8" s="52">
        <v>0</v>
      </c>
      <c r="AX8" s="52">
        <v>2</v>
      </c>
      <c r="AY8" s="52">
        <v>0</v>
      </c>
      <c r="AZ8" s="52">
        <v>2</v>
      </c>
      <c r="BA8" s="52">
        <v>0</v>
      </c>
      <c r="BB8" s="52">
        <v>7</v>
      </c>
      <c r="BC8" s="52">
        <v>4</v>
      </c>
      <c r="BD8" s="52">
        <v>5</v>
      </c>
      <c r="BE8" s="52">
        <v>2</v>
      </c>
      <c r="BF8" s="52">
        <v>3</v>
      </c>
      <c r="BG8" s="52">
        <v>1</v>
      </c>
      <c r="BH8" s="52">
        <v>3</v>
      </c>
      <c r="BI8" s="52">
        <v>3</v>
      </c>
      <c r="BJ8" s="52">
        <v>0</v>
      </c>
      <c r="BK8" s="52">
        <v>2</v>
      </c>
      <c r="BL8" s="52">
        <v>17</v>
      </c>
      <c r="BM8" s="52">
        <v>7</v>
      </c>
      <c r="BN8" s="52">
        <v>4</v>
      </c>
      <c r="BO8" s="52">
        <v>3</v>
      </c>
      <c r="BP8" s="52">
        <v>0</v>
      </c>
      <c r="BQ8" s="52">
        <v>2</v>
      </c>
      <c r="BR8" s="52">
        <v>0</v>
      </c>
      <c r="BS8" s="52">
        <v>7</v>
      </c>
      <c r="BT8" s="52">
        <v>12</v>
      </c>
      <c r="BU8" s="52">
        <v>2</v>
      </c>
      <c r="BV8" s="52">
        <v>0</v>
      </c>
    </row>
    <row r="9" spans="1:74" s="52" customFormat="1" x14ac:dyDescent="0.2">
      <c r="A9" s="52">
        <v>271039</v>
      </c>
      <c r="B9" s="52" t="s">
        <v>468</v>
      </c>
      <c r="C9" s="52" t="s">
        <v>613</v>
      </c>
      <c r="D9" s="52">
        <v>1</v>
      </c>
      <c r="E9" s="52">
        <v>2.6617690116851702</v>
      </c>
      <c r="F9" s="52">
        <v>32.384856308836198</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1</v>
      </c>
      <c r="AY9" s="52">
        <v>0</v>
      </c>
      <c r="AZ9" s="52">
        <v>0</v>
      </c>
      <c r="BA9" s="52">
        <v>0</v>
      </c>
      <c r="BB9" s="52">
        <v>0</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468</v>
      </c>
      <c r="C10" s="52" t="s">
        <v>617</v>
      </c>
      <c r="D10" s="52">
        <v>1</v>
      </c>
      <c r="E10" s="52">
        <v>3.2479132157588801</v>
      </c>
      <c r="F10" s="52">
        <v>39.5162774583996</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271110</v>
      </c>
      <c r="B11" s="52" t="s">
        <v>468</v>
      </c>
      <c r="C11" s="52" t="s">
        <v>618</v>
      </c>
      <c r="D11" s="52">
        <v>1</v>
      </c>
      <c r="E11" s="52">
        <v>2.6497787434749198</v>
      </c>
      <c r="F11" s="52">
        <v>32.2389747122782</v>
      </c>
      <c r="G11" s="52">
        <v>0</v>
      </c>
      <c r="H11" s="52">
        <v>1</v>
      </c>
      <c r="I11" s="52">
        <v>0</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1</v>
      </c>
      <c r="AT11" s="52">
        <v>0</v>
      </c>
      <c r="AU11" s="52">
        <v>0</v>
      </c>
      <c r="AV11" s="52">
        <v>0</v>
      </c>
      <c r="AW11" s="52">
        <v>0</v>
      </c>
      <c r="AX11" s="52">
        <v>0</v>
      </c>
      <c r="AY11" s="52">
        <v>0</v>
      </c>
      <c r="AZ11" s="52">
        <v>0</v>
      </c>
      <c r="BA11" s="52">
        <v>0</v>
      </c>
      <c r="BB11" s="52">
        <v>0</v>
      </c>
      <c r="BC11" s="52">
        <v>0</v>
      </c>
      <c r="BD11" s="52">
        <v>0</v>
      </c>
      <c r="BE11" s="52">
        <v>0</v>
      </c>
      <c r="BF11" s="52">
        <v>0</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271136</v>
      </c>
      <c r="B12" s="52" t="s">
        <v>468</v>
      </c>
      <c r="C12" s="52" t="s">
        <v>619</v>
      </c>
      <c r="D12" s="52">
        <v>3</v>
      </c>
      <c r="E12" s="52">
        <v>6.2542998311339</v>
      </c>
      <c r="F12" s="52">
        <v>76.093981278795795</v>
      </c>
      <c r="G12" s="52">
        <v>0</v>
      </c>
      <c r="H12" s="52">
        <v>0</v>
      </c>
      <c r="I12" s="52">
        <v>0</v>
      </c>
      <c r="J12" s="52">
        <v>2</v>
      </c>
      <c r="K12" s="52">
        <v>0</v>
      </c>
      <c r="L12" s="52">
        <v>0</v>
      </c>
      <c r="M12" s="52">
        <v>0</v>
      </c>
      <c r="N12" s="52">
        <v>1</v>
      </c>
      <c r="O12" s="52">
        <v>0</v>
      </c>
      <c r="P12" s="52">
        <v>1</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1</v>
      </c>
      <c r="AQ12" s="52">
        <v>0</v>
      </c>
      <c r="AR12" s="52">
        <v>0</v>
      </c>
      <c r="AS12" s="52">
        <v>0</v>
      </c>
      <c r="AT12" s="52">
        <v>0</v>
      </c>
      <c r="AU12" s="52">
        <v>0</v>
      </c>
      <c r="AV12" s="52">
        <v>1</v>
      </c>
      <c r="AW12" s="52">
        <v>0</v>
      </c>
      <c r="AX12" s="52">
        <v>0</v>
      </c>
      <c r="AY12" s="52">
        <v>0</v>
      </c>
      <c r="AZ12" s="52">
        <v>0</v>
      </c>
      <c r="BA12" s="52">
        <v>0</v>
      </c>
      <c r="BB12" s="52">
        <v>1</v>
      </c>
      <c r="BC12" s="52">
        <v>1</v>
      </c>
      <c r="BD12" s="52">
        <v>1</v>
      </c>
      <c r="BE12" s="52">
        <v>0</v>
      </c>
      <c r="BF12" s="52">
        <v>0</v>
      </c>
      <c r="BG12" s="52">
        <v>0</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271144</v>
      </c>
      <c r="B13" s="52" t="s">
        <v>468</v>
      </c>
      <c r="C13" s="52" t="s">
        <v>620</v>
      </c>
      <c r="D13" s="52">
        <v>3</v>
      </c>
      <c r="E13" s="52">
        <v>3.54765086385299</v>
      </c>
      <c r="F13" s="52">
        <v>43.163085510211303</v>
      </c>
      <c r="G13" s="52">
        <v>0</v>
      </c>
      <c r="H13" s="52">
        <v>0</v>
      </c>
      <c r="I13" s="52">
        <v>0</v>
      </c>
      <c r="J13" s="52">
        <v>1</v>
      </c>
      <c r="K13" s="52">
        <v>0</v>
      </c>
      <c r="L13" s="52">
        <v>0</v>
      </c>
      <c r="M13" s="52">
        <v>0</v>
      </c>
      <c r="N13" s="52">
        <v>2</v>
      </c>
      <c r="O13" s="52">
        <v>0</v>
      </c>
      <c r="P13" s="52">
        <v>1</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1</v>
      </c>
      <c r="AU13" s="52">
        <v>0</v>
      </c>
      <c r="AV13" s="52">
        <v>1</v>
      </c>
      <c r="AW13" s="52">
        <v>0</v>
      </c>
      <c r="AX13" s="52">
        <v>0</v>
      </c>
      <c r="AY13" s="52">
        <v>0</v>
      </c>
      <c r="AZ13" s="52">
        <v>1</v>
      </c>
      <c r="BA13" s="52">
        <v>0</v>
      </c>
      <c r="BB13" s="52">
        <v>0</v>
      </c>
      <c r="BC13" s="52">
        <v>0</v>
      </c>
      <c r="BD13" s="52">
        <v>2</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271152</v>
      </c>
      <c r="B14" s="52" t="s">
        <v>468</v>
      </c>
      <c r="C14" s="52" t="s">
        <v>621</v>
      </c>
      <c r="D14" s="52">
        <v>1</v>
      </c>
      <c r="E14" s="52">
        <v>2.4945120734384401</v>
      </c>
      <c r="F14" s="52">
        <v>30.349896893501001</v>
      </c>
      <c r="G14" s="52">
        <v>0</v>
      </c>
      <c r="H14" s="52">
        <v>0</v>
      </c>
      <c r="I14" s="52">
        <v>1</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1</v>
      </c>
      <c r="AQ14" s="52">
        <v>0</v>
      </c>
      <c r="AR14" s="52">
        <v>0</v>
      </c>
      <c r="AS14" s="52">
        <v>0</v>
      </c>
      <c r="AT14" s="52">
        <v>0</v>
      </c>
      <c r="AU14" s="52">
        <v>0</v>
      </c>
      <c r="AV14" s="52">
        <v>0</v>
      </c>
      <c r="AW14" s="52">
        <v>0</v>
      </c>
      <c r="AX14" s="52">
        <v>0</v>
      </c>
      <c r="AY14" s="52">
        <v>0</v>
      </c>
      <c r="AZ14" s="52">
        <v>0</v>
      </c>
      <c r="BA14" s="52">
        <v>0</v>
      </c>
      <c r="BB14" s="52">
        <v>0</v>
      </c>
      <c r="BC14" s="52">
        <v>1</v>
      </c>
      <c r="BD14" s="52">
        <v>0</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468</v>
      </c>
      <c r="C15" s="52" t="s">
        <v>622</v>
      </c>
      <c r="D15" s="52">
        <v>1</v>
      </c>
      <c r="E15" s="52">
        <v>1.6404468577240401</v>
      </c>
      <c r="F15" s="52">
        <v>19.958770102309199</v>
      </c>
      <c r="G15" s="52">
        <v>0</v>
      </c>
      <c r="H15" s="52">
        <v>0</v>
      </c>
      <c r="I15" s="52">
        <v>0</v>
      </c>
      <c r="J15" s="52">
        <v>1</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1</v>
      </c>
      <c r="AQ15" s="52">
        <v>0</v>
      </c>
      <c r="AR15" s="52">
        <v>0</v>
      </c>
      <c r="AS15" s="52">
        <v>0</v>
      </c>
      <c r="AT15" s="52">
        <v>0</v>
      </c>
      <c r="AU15" s="52">
        <v>0</v>
      </c>
      <c r="AV15" s="52">
        <v>0</v>
      </c>
      <c r="AW15" s="52">
        <v>0</v>
      </c>
      <c r="AX15" s="52">
        <v>0</v>
      </c>
      <c r="AY15" s="52">
        <v>0</v>
      </c>
      <c r="AZ15" s="52">
        <v>0</v>
      </c>
      <c r="BA15" s="52">
        <v>0</v>
      </c>
      <c r="BB15" s="52">
        <v>0</v>
      </c>
      <c r="BC15" s="52">
        <v>0</v>
      </c>
      <c r="BD15" s="52">
        <v>0</v>
      </c>
      <c r="BE15" s="52">
        <v>0</v>
      </c>
      <c r="BF15" s="52">
        <v>0</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271195</v>
      </c>
      <c r="B16" s="52" t="s">
        <v>468</v>
      </c>
      <c r="C16" s="52" t="s">
        <v>640</v>
      </c>
      <c r="D16" s="52">
        <v>2</v>
      </c>
      <c r="E16" s="52">
        <v>3.87371683129963</v>
      </c>
      <c r="F16" s="52">
        <v>47.130221447478903</v>
      </c>
      <c r="G16" s="52">
        <v>0</v>
      </c>
      <c r="H16" s="52">
        <v>1</v>
      </c>
      <c r="I16" s="52">
        <v>0</v>
      </c>
      <c r="J16" s="52">
        <v>0</v>
      </c>
      <c r="K16" s="52">
        <v>0</v>
      </c>
      <c r="L16" s="52">
        <v>0</v>
      </c>
      <c r="M16" s="52">
        <v>0</v>
      </c>
      <c r="N16" s="52">
        <v>1</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1</v>
      </c>
      <c r="BA16" s="52">
        <v>0</v>
      </c>
      <c r="BB16" s="52">
        <v>1</v>
      </c>
      <c r="BC16" s="52">
        <v>0</v>
      </c>
      <c r="BD16" s="52">
        <v>0</v>
      </c>
      <c r="BE16" s="52">
        <v>1</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271209</v>
      </c>
      <c r="B17" s="52" t="s">
        <v>468</v>
      </c>
      <c r="C17" s="52" t="s">
        <v>625</v>
      </c>
      <c r="D17" s="52">
        <v>2</v>
      </c>
      <c r="E17" s="52">
        <v>2.8221880423892598</v>
      </c>
      <c r="F17" s="52">
        <v>34.336621182402702</v>
      </c>
      <c r="G17" s="52">
        <v>0</v>
      </c>
      <c r="H17" s="52">
        <v>0</v>
      </c>
      <c r="I17" s="52">
        <v>0</v>
      </c>
      <c r="J17" s="52">
        <v>0</v>
      </c>
      <c r="K17" s="52">
        <v>1</v>
      </c>
      <c r="L17" s="52">
        <v>0</v>
      </c>
      <c r="M17" s="52">
        <v>0</v>
      </c>
      <c r="N17" s="52">
        <v>1</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1</v>
      </c>
      <c r="AY17" s="52">
        <v>0</v>
      </c>
      <c r="AZ17" s="52">
        <v>0</v>
      </c>
      <c r="BA17" s="52">
        <v>0</v>
      </c>
      <c r="BB17" s="52">
        <v>1</v>
      </c>
      <c r="BC17" s="52">
        <v>0</v>
      </c>
      <c r="BD17" s="52">
        <v>1</v>
      </c>
      <c r="BE17" s="52">
        <v>0</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271217</v>
      </c>
      <c r="B18" s="52" t="s">
        <v>468</v>
      </c>
      <c r="C18" s="52" t="s">
        <v>626</v>
      </c>
      <c r="D18" s="52">
        <v>2</v>
      </c>
      <c r="E18" s="52">
        <v>3.1970331532338001</v>
      </c>
      <c r="F18" s="52">
        <v>38.897236697677897</v>
      </c>
      <c r="G18" s="52">
        <v>0</v>
      </c>
      <c r="H18" s="52">
        <v>0</v>
      </c>
      <c r="I18" s="52">
        <v>0</v>
      </c>
      <c r="J18" s="52">
        <v>1</v>
      </c>
      <c r="K18" s="52">
        <v>1</v>
      </c>
      <c r="L18" s="52">
        <v>0</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2</v>
      </c>
      <c r="BC18" s="52">
        <v>1</v>
      </c>
      <c r="BD18" s="52">
        <v>0</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271225</v>
      </c>
      <c r="B19" s="52" t="s">
        <v>468</v>
      </c>
      <c r="C19" s="52" t="s">
        <v>627</v>
      </c>
      <c r="D19" s="52">
        <v>3</v>
      </c>
      <c r="E19" s="52">
        <v>4.9434795504729303</v>
      </c>
      <c r="F19" s="52">
        <v>60.145667864087301</v>
      </c>
      <c r="G19" s="52">
        <v>0</v>
      </c>
      <c r="H19" s="52">
        <v>1</v>
      </c>
      <c r="I19" s="52">
        <v>0</v>
      </c>
      <c r="J19" s="52">
        <v>0</v>
      </c>
      <c r="K19" s="52">
        <v>0</v>
      </c>
      <c r="L19" s="52">
        <v>1</v>
      </c>
      <c r="M19" s="52">
        <v>1</v>
      </c>
      <c r="N19" s="52">
        <v>0</v>
      </c>
      <c r="O19" s="52">
        <v>0</v>
      </c>
      <c r="P19" s="52">
        <v>0</v>
      </c>
      <c r="Q19" s="52">
        <v>3</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1</v>
      </c>
      <c r="AT19" s="52">
        <v>1</v>
      </c>
      <c r="AU19" s="52">
        <v>0</v>
      </c>
      <c r="AV19" s="52">
        <v>0</v>
      </c>
      <c r="AW19" s="52">
        <v>0</v>
      </c>
      <c r="AX19" s="52">
        <v>0</v>
      </c>
      <c r="AY19" s="52">
        <v>0</v>
      </c>
      <c r="AZ19" s="52">
        <v>0</v>
      </c>
      <c r="BA19" s="52">
        <v>0</v>
      </c>
      <c r="BB19" s="52">
        <v>1</v>
      </c>
      <c r="BC19" s="52">
        <v>1</v>
      </c>
      <c r="BD19" s="52">
        <v>0</v>
      </c>
      <c r="BE19" s="52">
        <v>1</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271268</v>
      </c>
      <c r="B20" s="52" t="s">
        <v>468</v>
      </c>
      <c r="C20" s="52" t="s">
        <v>630</v>
      </c>
      <c r="D20" s="52">
        <v>1</v>
      </c>
      <c r="E20" s="52">
        <v>1.10673336579751</v>
      </c>
      <c r="F20" s="52">
        <v>13.465255950536401</v>
      </c>
      <c r="G20" s="52">
        <v>0</v>
      </c>
      <c r="H20" s="52">
        <v>0</v>
      </c>
      <c r="I20" s="52">
        <v>0</v>
      </c>
      <c r="J20" s="52">
        <v>0</v>
      </c>
      <c r="K20" s="52">
        <v>0</v>
      </c>
      <c r="L20" s="52">
        <v>0</v>
      </c>
      <c r="M20" s="52">
        <v>1</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1</v>
      </c>
      <c r="AT20" s="52">
        <v>0</v>
      </c>
      <c r="AU20" s="52">
        <v>0</v>
      </c>
      <c r="AV20" s="52">
        <v>0</v>
      </c>
      <c r="AW20" s="52">
        <v>0</v>
      </c>
      <c r="AX20" s="52">
        <v>0</v>
      </c>
      <c r="AY20" s="52">
        <v>0</v>
      </c>
      <c r="AZ20" s="52">
        <v>0</v>
      </c>
      <c r="BA20" s="52">
        <v>0</v>
      </c>
      <c r="BB20" s="52">
        <v>0</v>
      </c>
      <c r="BC20" s="52">
        <v>0</v>
      </c>
      <c r="BD20" s="52">
        <v>0</v>
      </c>
      <c r="BE20" s="52">
        <v>0</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271403</v>
      </c>
      <c r="B21" s="52" t="s">
        <v>173</v>
      </c>
      <c r="C21" s="52" t="s">
        <v>468</v>
      </c>
      <c r="D21" s="52">
        <v>8</v>
      </c>
      <c r="E21" s="52">
        <v>2.0336053280459598</v>
      </c>
      <c r="F21" s="52">
        <v>24.742198157892499</v>
      </c>
      <c r="G21" s="52">
        <v>0</v>
      </c>
      <c r="H21" s="52">
        <v>0</v>
      </c>
      <c r="I21" s="52">
        <v>0</v>
      </c>
      <c r="J21" s="52">
        <v>0</v>
      </c>
      <c r="K21" s="52">
        <v>3</v>
      </c>
      <c r="L21" s="52">
        <v>2</v>
      </c>
      <c r="M21" s="52">
        <v>1</v>
      </c>
      <c r="N21" s="52">
        <v>2</v>
      </c>
      <c r="O21" s="52">
        <v>0</v>
      </c>
      <c r="P21" s="52">
        <v>6</v>
      </c>
      <c r="Q21" s="52">
        <v>2</v>
      </c>
      <c r="R21" s="52">
        <v>0</v>
      </c>
      <c r="S21" s="52">
        <v>3</v>
      </c>
      <c r="T21" s="52">
        <v>5</v>
      </c>
      <c r="U21" s="52">
        <v>0</v>
      </c>
      <c r="V21" s="52">
        <v>5</v>
      </c>
      <c r="W21" s="52">
        <v>0</v>
      </c>
      <c r="X21" s="52">
        <v>1</v>
      </c>
      <c r="Y21" s="52">
        <v>3</v>
      </c>
      <c r="Z21" s="52">
        <v>1</v>
      </c>
      <c r="AA21" s="52">
        <v>0</v>
      </c>
      <c r="AB21" s="52">
        <v>7</v>
      </c>
      <c r="AC21" s="52">
        <v>0</v>
      </c>
      <c r="AD21" s="52">
        <v>0</v>
      </c>
      <c r="AE21" s="52">
        <v>0</v>
      </c>
      <c r="AF21" s="52">
        <v>0</v>
      </c>
      <c r="AG21" s="52">
        <v>1</v>
      </c>
      <c r="AH21" s="52">
        <v>0</v>
      </c>
      <c r="AI21" s="52">
        <v>6</v>
      </c>
      <c r="AJ21" s="52">
        <v>1</v>
      </c>
      <c r="AK21" s="52">
        <v>0</v>
      </c>
      <c r="AL21" s="52">
        <v>1</v>
      </c>
      <c r="AM21" s="52">
        <v>0</v>
      </c>
      <c r="AN21" s="52">
        <v>0</v>
      </c>
      <c r="AO21" s="52">
        <v>0</v>
      </c>
      <c r="AP21" s="52">
        <v>1</v>
      </c>
      <c r="AQ21" s="52">
        <v>0</v>
      </c>
      <c r="AR21" s="52">
        <v>0</v>
      </c>
      <c r="AS21" s="52">
        <v>1</v>
      </c>
      <c r="AT21" s="52">
        <v>1</v>
      </c>
      <c r="AU21" s="52">
        <v>2</v>
      </c>
      <c r="AV21" s="52">
        <v>1</v>
      </c>
      <c r="AW21" s="52">
        <v>0</v>
      </c>
      <c r="AX21" s="52">
        <v>0</v>
      </c>
      <c r="AY21" s="52">
        <v>0</v>
      </c>
      <c r="AZ21" s="52">
        <v>0</v>
      </c>
      <c r="BA21" s="52">
        <v>0</v>
      </c>
      <c r="BB21" s="52">
        <v>2</v>
      </c>
      <c r="BC21" s="52">
        <v>1</v>
      </c>
      <c r="BD21" s="52">
        <v>0</v>
      </c>
      <c r="BE21" s="52">
        <v>2</v>
      </c>
      <c r="BF21" s="52">
        <v>3</v>
      </c>
      <c r="BG21" s="52">
        <v>0</v>
      </c>
      <c r="BH21" s="52">
        <v>2</v>
      </c>
      <c r="BI21" s="52">
        <v>0</v>
      </c>
      <c r="BJ21" s="52">
        <v>0</v>
      </c>
      <c r="BK21" s="52">
        <v>2</v>
      </c>
      <c r="BL21" s="52">
        <v>5</v>
      </c>
      <c r="BM21" s="52">
        <v>0</v>
      </c>
      <c r="BN21" s="52">
        <v>2</v>
      </c>
      <c r="BO21" s="52">
        <v>0</v>
      </c>
      <c r="BP21" s="52">
        <v>0</v>
      </c>
      <c r="BQ21" s="52">
        <v>0</v>
      </c>
      <c r="BR21" s="52">
        <v>1</v>
      </c>
      <c r="BS21" s="52">
        <v>1</v>
      </c>
      <c r="BT21" s="52">
        <v>7</v>
      </c>
      <c r="BU21" s="52">
        <v>0</v>
      </c>
      <c r="BV21" s="52">
        <v>0</v>
      </c>
    </row>
    <row r="22" spans="1:74" s="52" customFormat="1" x14ac:dyDescent="0.2">
      <c r="A22" s="52">
        <v>271411</v>
      </c>
      <c r="B22" s="52" t="s">
        <v>468</v>
      </c>
      <c r="C22" s="52" t="s">
        <v>632</v>
      </c>
      <c r="D22" s="52">
        <v>1</v>
      </c>
      <c r="E22" s="52">
        <v>1.38761690672439</v>
      </c>
      <c r="F22" s="52">
        <v>16.882672365146799</v>
      </c>
      <c r="G22" s="52">
        <v>0</v>
      </c>
      <c r="H22" s="52">
        <v>0</v>
      </c>
      <c r="I22" s="52">
        <v>0</v>
      </c>
      <c r="J22" s="52">
        <v>0</v>
      </c>
      <c r="K22" s="52">
        <v>1</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0</v>
      </c>
      <c r="AT22" s="52">
        <v>0</v>
      </c>
      <c r="AU22" s="52">
        <v>0</v>
      </c>
      <c r="AV22" s="52">
        <v>0</v>
      </c>
      <c r="AW22" s="52">
        <v>0</v>
      </c>
      <c r="AX22" s="52">
        <v>0</v>
      </c>
      <c r="AY22" s="52">
        <v>0</v>
      </c>
      <c r="AZ22" s="52">
        <v>0</v>
      </c>
      <c r="BA22" s="52">
        <v>0</v>
      </c>
      <c r="BB22" s="52">
        <v>0</v>
      </c>
      <c r="BC22" s="52">
        <v>0</v>
      </c>
      <c r="BD22" s="52">
        <v>0</v>
      </c>
      <c r="BE22" s="52">
        <v>0</v>
      </c>
      <c r="BF22" s="52">
        <v>1</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271420</v>
      </c>
      <c r="B23" s="52" t="s">
        <v>468</v>
      </c>
      <c r="C23" s="52" t="s">
        <v>642</v>
      </c>
      <c r="D23" s="52">
        <v>1</v>
      </c>
      <c r="E23" s="52">
        <v>1.7151776066411699</v>
      </c>
      <c r="F23" s="52">
        <v>20.8679942141342</v>
      </c>
      <c r="G23" s="52">
        <v>0</v>
      </c>
      <c r="H23" s="52">
        <v>0</v>
      </c>
      <c r="I23" s="52">
        <v>0</v>
      </c>
      <c r="J23" s="52">
        <v>0</v>
      </c>
      <c r="K23" s="52">
        <v>0</v>
      </c>
      <c r="L23" s="52">
        <v>0</v>
      </c>
      <c r="M23" s="52">
        <v>0</v>
      </c>
      <c r="N23" s="52">
        <v>1</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1</v>
      </c>
      <c r="AW23" s="52">
        <v>0</v>
      </c>
      <c r="AX23" s="52">
        <v>0</v>
      </c>
      <c r="AY23" s="52">
        <v>0</v>
      </c>
      <c r="AZ23" s="52">
        <v>0</v>
      </c>
      <c r="BA23" s="52">
        <v>0</v>
      </c>
      <c r="BB23" s="52">
        <v>0</v>
      </c>
      <c r="BC23" s="52">
        <v>0</v>
      </c>
      <c r="BD23" s="52">
        <v>0</v>
      </c>
      <c r="BE23" s="52">
        <v>0</v>
      </c>
      <c r="BF23" s="52">
        <v>1</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271454</v>
      </c>
      <c r="B24" s="52" t="s">
        <v>468</v>
      </c>
      <c r="C24" s="52" t="s">
        <v>635</v>
      </c>
      <c r="D24" s="52">
        <v>2</v>
      </c>
      <c r="E24" s="52">
        <v>3.1595077486927501</v>
      </c>
      <c r="F24" s="52">
        <v>38.440677609095196</v>
      </c>
      <c r="G24" s="52">
        <v>0</v>
      </c>
      <c r="H24" s="52">
        <v>0</v>
      </c>
      <c r="I24" s="52">
        <v>0</v>
      </c>
      <c r="J24" s="52">
        <v>0</v>
      </c>
      <c r="K24" s="52">
        <v>1</v>
      </c>
      <c r="L24" s="52">
        <v>0</v>
      </c>
      <c r="M24" s="52">
        <v>1</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1</v>
      </c>
      <c r="AT24" s="52">
        <v>0</v>
      </c>
      <c r="AU24" s="52">
        <v>0</v>
      </c>
      <c r="AV24" s="52">
        <v>0</v>
      </c>
      <c r="AW24" s="52">
        <v>0</v>
      </c>
      <c r="AX24" s="52">
        <v>0</v>
      </c>
      <c r="AY24" s="52">
        <v>0</v>
      </c>
      <c r="AZ24" s="52">
        <v>0</v>
      </c>
      <c r="BA24" s="52">
        <v>0</v>
      </c>
      <c r="BB24" s="52">
        <v>1</v>
      </c>
      <c r="BC24" s="52">
        <v>0</v>
      </c>
      <c r="BD24" s="52">
        <v>0</v>
      </c>
      <c r="BE24" s="52">
        <v>2</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271462</v>
      </c>
      <c r="B25" s="52" t="s">
        <v>468</v>
      </c>
      <c r="C25" s="52" t="s">
        <v>636</v>
      </c>
      <c r="D25" s="52">
        <v>2</v>
      </c>
      <c r="E25" s="52">
        <v>2.6757642651682398</v>
      </c>
      <c r="F25" s="52">
        <v>32.555131892880198</v>
      </c>
      <c r="G25" s="52">
        <v>0</v>
      </c>
      <c r="H25" s="52">
        <v>0</v>
      </c>
      <c r="I25" s="52">
        <v>0</v>
      </c>
      <c r="J25" s="52">
        <v>0</v>
      </c>
      <c r="K25" s="52">
        <v>0</v>
      </c>
      <c r="L25" s="52">
        <v>1</v>
      </c>
      <c r="M25" s="52">
        <v>0</v>
      </c>
      <c r="N25" s="52">
        <v>1</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0</v>
      </c>
      <c r="AY25" s="52">
        <v>0</v>
      </c>
      <c r="AZ25" s="52">
        <v>0</v>
      </c>
      <c r="BA25" s="52">
        <v>0</v>
      </c>
      <c r="BB25" s="52">
        <v>1</v>
      </c>
      <c r="BC25" s="52">
        <v>1</v>
      </c>
      <c r="BD25" s="52">
        <v>0</v>
      </c>
      <c r="BE25" s="52">
        <v>0</v>
      </c>
      <c r="BF25" s="52">
        <v>0</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271471</v>
      </c>
      <c r="B26" s="52" t="s">
        <v>468</v>
      </c>
      <c r="C26" s="52" t="s">
        <v>637</v>
      </c>
      <c r="D26" s="52">
        <v>2</v>
      </c>
      <c r="E26" s="52">
        <v>10.949904188338399</v>
      </c>
      <c r="F26" s="52">
        <v>133.22383429145</v>
      </c>
      <c r="G26" s="52">
        <v>0</v>
      </c>
      <c r="H26" s="52">
        <v>0</v>
      </c>
      <c r="I26" s="52">
        <v>0</v>
      </c>
      <c r="J26" s="52">
        <v>0</v>
      </c>
      <c r="K26" s="52">
        <v>1</v>
      </c>
      <c r="L26" s="52">
        <v>1</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1</v>
      </c>
      <c r="AU26" s="52">
        <v>1</v>
      </c>
      <c r="AV26" s="52">
        <v>0</v>
      </c>
      <c r="AW26" s="52">
        <v>0</v>
      </c>
      <c r="AX26" s="52">
        <v>0</v>
      </c>
      <c r="AY26" s="52">
        <v>0</v>
      </c>
      <c r="AZ26" s="52">
        <v>0</v>
      </c>
      <c r="BA26" s="52">
        <v>0</v>
      </c>
      <c r="BB26" s="52">
        <v>0</v>
      </c>
      <c r="BC26" s="52">
        <v>0</v>
      </c>
      <c r="BD26" s="52">
        <v>0</v>
      </c>
      <c r="BE26" s="52">
        <v>0</v>
      </c>
      <c r="BF26" s="52">
        <v>1</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272035</v>
      </c>
      <c r="B27" s="52" t="s">
        <v>174</v>
      </c>
      <c r="C27" s="52" t="s">
        <v>468</v>
      </c>
      <c r="D27" s="52">
        <v>2</v>
      </c>
      <c r="E27" s="52">
        <v>1.0329031291800299</v>
      </c>
      <c r="F27" s="52">
        <v>12.5669880716904</v>
      </c>
      <c r="G27" s="52">
        <v>0</v>
      </c>
      <c r="H27" s="52">
        <v>0</v>
      </c>
      <c r="I27" s="52">
        <v>0</v>
      </c>
      <c r="J27" s="52">
        <v>0</v>
      </c>
      <c r="K27" s="52">
        <v>1</v>
      </c>
      <c r="L27" s="52">
        <v>1</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0</v>
      </c>
      <c r="AS27" s="52">
        <v>0</v>
      </c>
      <c r="AT27" s="52">
        <v>0</v>
      </c>
      <c r="AU27" s="52">
        <v>0</v>
      </c>
      <c r="AV27" s="52">
        <v>0</v>
      </c>
      <c r="AW27" s="52">
        <v>0</v>
      </c>
      <c r="AX27" s="52">
        <v>0</v>
      </c>
      <c r="AY27" s="52">
        <v>0</v>
      </c>
      <c r="AZ27" s="52">
        <v>0</v>
      </c>
      <c r="BA27" s="52">
        <v>0</v>
      </c>
      <c r="BB27" s="52">
        <v>1</v>
      </c>
      <c r="BC27" s="52">
        <v>0</v>
      </c>
      <c r="BD27" s="52">
        <v>0</v>
      </c>
      <c r="BE27" s="52">
        <v>1</v>
      </c>
      <c r="BF27" s="52">
        <v>0</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272051</v>
      </c>
      <c r="B28" s="52" t="s">
        <v>176</v>
      </c>
      <c r="C28" s="52" t="s">
        <v>468</v>
      </c>
      <c r="D28" s="52">
        <v>1</v>
      </c>
      <c r="E28" s="52">
        <v>0.54921517151989796</v>
      </c>
      <c r="F28" s="52">
        <v>6.6821179201587597</v>
      </c>
      <c r="G28" s="52">
        <v>0</v>
      </c>
      <c r="H28" s="52">
        <v>0</v>
      </c>
      <c r="I28" s="52">
        <v>0</v>
      </c>
      <c r="J28" s="52">
        <v>0</v>
      </c>
      <c r="K28" s="52">
        <v>0</v>
      </c>
      <c r="L28" s="52">
        <v>0</v>
      </c>
      <c r="M28" s="52">
        <v>1</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1</v>
      </c>
      <c r="AX28" s="52">
        <v>0</v>
      </c>
      <c r="AY28" s="52">
        <v>0</v>
      </c>
      <c r="AZ28" s="52">
        <v>0</v>
      </c>
      <c r="BA28" s="52">
        <v>0</v>
      </c>
      <c r="BB28" s="52">
        <v>0</v>
      </c>
      <c r="BC28" s="52">
        <v>0</v>
      </c>
      <c r="BD28" s="52">
        <v>0</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272078</v>
      </c>
      <c r="B29" s="52" t="s">
        <v>177</v>
      </c>
      <c r="C29" s="52" t="s">
        <v>468</v>
      </c>
      <c r="D29" s="52">
        <v>3</v>
      </c>
      <c r="E29" s="52">
        <v>1.8045872608169999</v>
      </c>
      <c r="F29" s="52">
        <v>21.955811673273502</v>
      </c>
      <c r="G29" s="52">
        <v>0</v>
      </c>
      <c r="H29" s="52">
        <v>0</v>
      </c>
      <c r="I29" s="52">
        <v>0</v>
      </c>
      <c r="J29" s="52">
        <v>0</v>
      </c>
      <c r="K29" s="52">
        <v>0</v>
      </c>
      <c r="L29" s="52">
        <v>0</v>
      </c>
      <c r="M29" s="52">
        <v>1</v>
      </c>
      <c r="N29" s="52">
        <v>2</v>
      </c>
      <c r="O29" s="52">
        <v>0</v>
      </c>
      <c r="P29" s="52">
        <v>1</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1</v>
      </c>
      <c r="AT29" s="52">
        <v>0</v>
      </c>
      <c r="AU29" s="52">
        <v>1</v>
      </c>
      <c r="AV29" s="52">
        <v>0</v>
      </c>
      <c r="AW29" s="52">
        <v>0</v>
      </c>
      <c r="AX29" s="52">
        <v>0</v>
      </c>
      <c r="AY29" s="52">
        <v>1</v>
      </c>
      <c r="AZ29" s="52">
        <v>0</v>
      </c>
      <c r="BA29" s="52">
        <v>0</v>
      </c>
      <c r="BB29" s="52">
        <v>0</v>
      </c>
      <c r="BC29" s="52">
        <v>0</v>
      </c>
      <c r="BD29" s="52">
        <v>0</v>
      </c>
      <c r="BE29" s="52">
        <v>0</v>
      </c>
      <c r="BF29" s="52">
        <v>1</v>
      </c>
      <c r="BG29" s="52">
        <v>1</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272094</v>
      </c>
      <c r="B30" s="52" t="s">
        <v>179</v>
      </c>
      <c r="C30" s="52" t="s">
        <v>468</v>
      </c>
      <c r="D30" s="52">
        <v>1</v>
      </c>
      <c r="E30" s="52">
        <v>1.45188454614089</v>
      </c>
      <c r="F30" s="52">
        <v>17.664595311380801</v>
      </c>
      <c r="G30" s="52">
        <v>0</v>
      </c>
      <c r="H30" s="52">
        <v>0</v>
      </c>
      <c r="I30" s="52">
        <v>0</v>
      </c>
      <c r="J30" s="52">
        <v>0</v>
      </c>
      <c r="K30" s="52">
        <v>0</v>
      </c>
      <c r="L30" s="52">
        <v>0</v>
      </c>
      <c r="M30" s="52">
        <v>0</v>
      </c>
      <c r="N30" s="52">
        <v>1</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1</v>
      </c>
      <c r="BB30" s="52">
        <v>0</v>
      </c>
      <c r="BC30" s="52">
        <v>0</v>
      </c>
      <c r="BD30" s="52">
        <v>0</v>
      </c>
      <c r="BE30" s="52">
        <v>0</v>
      </c>
      <c r="BF30" s="52">
        <v>0</v>
      </c>
      <c r="BG30" s="52">
        <v>0</v>
      </c>
      <c r="BH30" s="52">
        <v>1</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272116</v>
      </c>
      <c r="B31" s="52" t="s">
        <v>181</v>
      </c>
      <c r="C31" s="52" t="s">
        <v>468</v>
      </c>
      <c r="D31" s="52">
        <v>1</v>
      </c>
      <c r="E31" s="52">
        <v>0.72743673119030505</v>
      </c>
      <c r="F31" s="52">
        <v>8.8504802294820397</v>
      </c>
      <c r="G31" s="52">
        <v>1</v>
      </c>
      <c r="H31" s="52">
        <v>0</v>
      </c>
      <c r="I31" s="52">
        <v>0</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1</v>
      </c>
      <c r="AQ31" s="52">
        <v>0</v>
      </c>
      <c r="AR31" s="52">
        <v>0</v>
      </c>
      <c r="AS31" s="52">
        <v>0</v>
      </c>
      <c r="AT31" s="52">
        <v>0</v>
      </c>
      <c r="AU31" s="52">
        <v>0</v>
      </c>
      <c r="AV31" s="52">
        <v>0</v>
      </c>
      <c r="AW31" s="52">
        <v>0</v>
      </c>
      <c r="AX31" s="52">
        <v>0</v>
      </c>
      <c r="AY31" s="52">
        <v>0</v>
      </c>
      <c r="AZ31" s="52">
        <v>0</v>
      </c>
      <c r="BA31" s="52">
        <v>0</v>
      </c>
      <c r="BB31" s="52">
        <v>0</v>
      </c>
      <c r="BC31" s="52">
        <v>1</v>
      </c>
      <c r="BD31" s="52">
        <v>0</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272124</v>
      </c>
      <c r="B32" s="52" t="s">
        <v>182</v>
      </c>
      <c r="C32" s="52" t="s">
        <v>468</v>
      </c>
      <c r="D32" s="52">
        <v>1</v>
      </c>
      <c r="E32" s="52">
        <v>0.79996800127994905</v>
      </c>
      <c r="F32" s="52">
        <v>9.7329440155727092</v>
      </c>
      <c r="G32" s="52">
        <v>0</v>
      </c>
      <c r="H32" s="52">
        <v>0</v>
      </c>
      <c r="I32" s="52">
        <v>0</v>
      </c>
      <c r="J32" s="52">
        <v>0</v>
      </c>
      <c r="K32" s="52">
        <v>0</v>
      </c>
      <c r="L32" s="52">
        <v>0</v>
      </c>
      <c r="M32" s="52">
        <v>0</v>
      </c>
      <c r="N32" s="52">
        <v>1</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1</v>
      </c>
      <c r="BB32" s="52">
        <v>0</v>
      </c>
      <c r="BC32" s="52">
        <v>0</v>
      </c>
      <c r="BD32" s="52">
        <v>1</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272141</v>
      </c>
      <c r="B33" s="52" t="s">
        <v>272</v>
      </c>
      <c r="C33" s="52" t="s">
        <v>468</v>
      </c>
      <c r="D33" s="52">
        <v>1</v>
      </c>
      <c r="E33" s="52">
        <v>1.9618999038669001</v>
      </c>
      <c r="F33" s="52">
        <v>23.869782163714</v>
      </c>
      <c r="G33" s="52">
        <v>0</v>
      </c>
      <c r="H33" s="52">
        <v>0</v>
      </c>
      <c r="I33" s="52">
        <v>0</v>
      </c>
      <c r="J33" s="52">
        <v>1</v>
      </c>
      <c r="K33" s="52">
        <v>0</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1</v>
      </c>
      <c r="AV33" s="52">
        <v>0</v>
      </c>
      <c r="AW33" s="52">
        <v>0</v>
      </c>
      <c r="AX33" s="52">
        <v>0</v>
      </c>
      <c r="AY33" s="52">
        <v>0</v>
      </c>
      <c r="AZ33" s="52">
        <v>0</v>
      </c>
      <c r="BA33" s="52">
        <v>0</v>
      </c>
      <c r="BB33" s="52">
        <v>0</v>
      </c>
      <c r="BC33" s="52">
        <v>0</v>
      </c>
      <c r="BD33" s="52">
        <v>0</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272167</v>
      </c>
      <c r="B34" s="52" t="s">
        <v>185</v>
      </c>
      <c r="C34" s="52" t="s">
        <v>468</v>
      </c>
      <c r="D34" s="52">
        <v>3</v>
      </c>
      <c r="E34" s="52">
        <v>6.3343257110280602</v>
      </c>
      <c r="F34" s="52">
        <v>77.067629484174702</v>
      </c>
      <c r="G34" s="52">
        <v>0</v>
      </c>
      <c r="H34" s="52">
        <v>0</v>
      </c>
      <c r="I34" s="52">
        <v>1</v>
      </c>
      <c r="J34" s="52">
        <v>0</v>
      </c>
      <c r="K34" s="52">
        <v>2</v>
      </c>
      <c r="L34" s="52">
        <v>0</v>
      </c>
      <c r="M34" s="52">
        <v>0</v>
      </c>
      <c r="N34" s="52">
        <v>0</v>
      </c>
      <c r="O34" s="52">
        <v>0</v>
      </c>
      <c r="P34" s="52">
        <v>1</v>
      </c>
      <c r="Q34" s="52">
        <v>2</v>
      </c>
      <c r="R34" s="52">
        <v>0</v>
      </c>
      <c r="S34" s="52">
        <v>1</v>
      </c>
      <c r="T34" s="52">
        <v>2</v>
      </c>
      <c r="U34" s="52">
        <v>0</v>
      </c>
      <c r="V34" s="52">
        <v>2</v>
      </c>
      <c r="W34" s="52">
        <v>0</v>
      </c>
      <c r="X34" s="52">
        <v>0</v>
      </c>
      <c r="Y34" s="52">
        <v>1</v>
      </c>
      <c r="Z34" s="52">
        <v>1</v>
      </c>
      <c r="AA34" s="52">
        <v>0</v>
      </c>
      <c r="AB34" s="52">
        <v>2</v>
      </c>
      <c r="AC34" s="52">
        <v>0</v>
      </c>
      <c r="AD34" s="52">
        <v>0</v>
      </c>
      <c r="AE34" s="52">
        <v>1</v>
      </c>
      <c r="AF34" s="52">
        <v>0</v>
      </c>
      <c r="AG34" s="52">
        <v>0</v>
      </c>
      <c r="AH34" s="52">
        <v>0</v>
      </c>
      <c r="AI34" s="52">
        <v>2</v>
      </c>
      <c r="AJ34" s="52">
        <v>0</v>
      </c>
      <c r="AK34" s="52">
        <v>1</v>
      </c>
      <c r="AL34" s="52">
        <v>0</v>
      </c>
      <c r="AM34" s="52">
        <v>0</v>
      </c>
      <c r="AN34" s="52">
        <v>0</v>
      </c>
      <c r="AO34" s="52">
        <v>0</v>
      </c>
      <c r="AP34" s="52">
        <v>0</v>
      </c>
      <c r="AQ34" s="52">
        <v>0</v>
      </c>
      <c r="AR34" s="52">
        <v>0</v>
      </c>
      <c r="AS34" s="52">
        <v>0</v>
      </c>
      <c r="AT34" s="52">
        <v>0</v>
      </c>
      <c r="AU34" s="52">
        <v>0</v>
      </c>
      <c r="AV34" s="52">
        <v>0</v>
      </c>
      <c r="AW34" s="52">
        <v>0</v>
      </c>
      <c r="AX34" s="52">
        <v>0</v>
      </c>
      <c r="AY34" s="52">
        <v>1</v>
      </c>
      <c r="AZ34" s="52">
        <v>0</v>
      </c>
      <c r="BA34" s="52">
        <v>0</v>
      </c>
      <c r="BB34" s="52">
        <v>2</v>
      </c>
      <c r="BC34" s="52">
        <v>1</v>
      </c>
      <c r="BD34" s="52">
        <v>1</v>
      </c>
      <c r="BE34" s="52">
        <v>0</v>
      </c>
      <c r="BF34" s="52">
        <v>0</v>
      </c>
      <c r="BG34" s="52">
        <v>1</v>
      </c>
      <c r="BH34" s="52">
        <v>0</v>
      </c>
      <c r="BI34" s="52">
        <v>0</v>
      </c>
      <c r="BJ34" s="52">
        <v>0</v>
      </c>
      <c r="BK34" s="52">
        <v>1</v>
      </c>
      <c r="BL34" s="52">
        <v>2</v>
      </c>
      <c r="BM34" s="52">
        <v>1</v>
      </c>
      <c r="BN34" s="52">
        <v>0</v>
      </c>
      <c r="BO34" s="52">
        <v>0</v>
      </c>
      <c r="BP34" s="52">
        <v>0</v>
      </c>
      <c r="BQ34" s="52">
        <v>2</v>
      </c>
      <c r="BR34" s="52">
        <v>0</v>
      </c>
      <c r="BS34" s="52">
        <v>1</v>
      </c>
      <c r="BT34" s="52">
        <v>2</v>
      </c>
      <c r="BU34" s="52">
        <v>0</v>
      </c>
      <c r="BV34" s="52">
        <v>0</v>
      </c>
    </row>
    <row r="35" spans="1:74" s="52" customFormat="1" x14ac:dyDescent="0.2">
      <c r="A35" s="52">
        <v>272175</v>
      </c>
      <c r="B35" s="52" t="s">
        <v>186</v>
      </c>
      <c r="C35" s="52" t="s">
        <v>468</v>
      </c>
      <c r="D35" s="52">
        <v>1</v>
      </c>
      <c r="E35" s="52">
        <v>1.77853662006901</v>
      </c>
      <c r="F35" s="52">
        <v>21.638862210839601</v>
      </c>
      <c r="G35" s="52">
        <v>0</v>
      </c>
      <c r="H35" s="52">
        <v>0</v>
      </c>
      <c r="I35" s="52">
        <v>1</v>
      </c>
      <c r="J35" s="52">
        <v>0</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0</v>
      </c>
      <c r="BB35" s="52">
        <v>1</v>
      </c>
      <c r="BC35" s="52">
        <v>0</v>
      </c>
      <c r="BD35" s="52">
        <v>0</v>
      </c>
      <c r="BE35" s="52">
        <v>0</v>
      </c>
      <c r="BF35" s="52">
        <v>0</v>
      </c>
      <c r="BG35" s="52">
        <v>1</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272205</v>
      </c>
      <c r="B36" s="52" t="s">
        <v>188</v>
      </c>
      <c r="C36" s="52" t="s">
        <v>468</v>
      </c>
      <c r="D36" s="52">
        <v>1</v>
      </c>
      <c r="E36" s="52">
        <v>1.5015015015015001</v>
      </c>
      <c r="F36" s="52">
        <v>18.268268268268301</v>
      </c>
      <c r="G36" s="52">
        <v>0</v>
      </c>
      <c r="H36" s="52">
        <v>0</v>
      </c>
      <c r="I36" s="52">
        <v>0</v>
      </c>
      <c r="J36" s="52">
        <v>0</v>
      </c>
      <c r="K36" s="52">
        <v>0</v>
      </c>
      <c r="L36" s="52">
        <v>0</v>
      </c>
      <c r="M36" s="52">
        <v>0</v>
      </c>
      <c r="N36" s="52">
        <v>1</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1</v>
      </c>
      <c r="AY36" s="52">
        <v>0</v>
      </c>
      <c r="AZ36" s="52">
        <v>0</v>
      </c>
      <c r="BA36" s="52">
        <v>0</v>
      </c>
      <c r="BB36" s="52">
        <v>0</v>
      </c>
      <c r="BC36" s="52">
        <v>0</v>
      </c>
      <c r="BD36" s="52">
        <v>0</v>
      </c>
      <c r="BE36" s="52">
        <v>0</v>
      </c>
      <c r="BF36" s="52">
        <v>0</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272213</v>
      </c>
      <c r="B37" s="52" t="s">
        <v>281</v>
      </c>
      <c r="C37" s="52" t="s">
        <v>468</v>
      </c>
      <c r="D37" s="52">
        <v>1</v>
      </c>
      <c r="E37" s="52">
        <v>3.1001984126984099</v>
      </c>
      <c r="F37" s="52">
        <v>37.719080687830697</v>
      </c>
      <c r="G37" s="52">
        <v>0</v>
      </c>
      <c r="H37" s="52">
        <v>0</v>
      </c>
      <c r="I37" s="52">
        <v>0</v>
      </c>
      <c r="J37" s="52">
        <v>1</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1</v>
      </c>
      <c r="AW37" s="52">
        <v>0</v>
      </c>
      <c r="AX37" s="52">
        <v>0</v>
      </c>
      <c r="AY37" s="52">
        <v>0</v>
      </c>
      <c r="AZ37" s="52">
        <v>0</v>
      </c>
      <c r="BA37" s="52">
        <v>0</v>
      </c>
      <c r="BB37" s="52">
        <v>0</v>
      </c>
      <c r="BC37" s="52">
        <v>0</v>
      </c>
      <c r="BD37" s="52">
        <v>0</v>
      </c>
      <c r="BE37" s="52">
        <v>1</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272221</v>
      </c>
      <c r="B38" s="52" t="s">
        <v>189</v>
      </c>
      <c r="C38" s="52" t="s">
        <v>468</v>
      </c>
      <c r="D38" s="52">
        <v>2</v>
      </c>
      <c r="E38" s="52">
        <v>3.86189850930718</v>
      </c>
      <c r="F38" s="52">
        <v>46.9864318632373</v>
      </c>
      <c r="G38" s="52">
        <v>0</v>
      </c>
      <c r="H38" s="52">
        <v>0</v>
      </c>
      <c r="I38" s="52">
        <v>0</v>
      </c>
      <c r="J38" s="52">
        <v>0</v>
      </c>
      <c r="K38" s="52">
        <v>0</v>
      </c>
      <c r="L38" s="52">
        <v>0</v>
      </c>
      <c r="M38" s="52">
        <v>1</v>
      </c>
      <c r="N38" s="52">
        <v>1</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1</v>
      </c>
      <c r="AY38" s="52">
        <v>0</v>
      </c>
      <c r="AZ38" s="52">
        <v>0</v>
      </c>
      <c r="BA38" s="52">
        <v>0</v>
      </c>
      <c r="BB38" s="52">
        <v>1</v>
      </c>
      <c r="BC38" s="52">
        <v>0</v>
      </c>
      <c r="BD38" s="52">
        <v>0</v>
      </c>
      <c r="BE38" s="52">
        <v>1</v>
      </c>
      <c r="BF38" s="52">
        <v>0</v>
      </c>
      <c r="BG38" s="52">
        <v>0</v>
      </c>
      <c r="BH38" s="52">
        <v>1</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272230</v>
      </c>
      <c r="B39" s="52" t="s">
        <v>171</v>
      </c>
      <c r="C39" s="52" t="s">
        <v>468</v>
      </c>
      <c r="D39" s="52">
        <v>1</v>
      </c>
      <c r="E39" s="52">
        <v>1.72312782162181</v>
      </c>
      <c r="F39" s="52">
        <v>20.964721829731999</v>
      </c>
      <c r="G39" s="52">
        <v>0</v>
      </c>
      <c r="H39" s="52">
        <v>1</v>
      </c>
      <c r="I39" s="52">
        <v>0</v>
      </c>
      <c r="J39" s="52">
        <v>0</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1</v>
      </c>
      <c r="AT39" s="52">
        <v>0</v>
      </c>
      <c r="AU39" s="52">
        <v>0</v>
      </c>
      <c r="AV39" s="52">
        <v>0</v>
      </c>
      <c r="AW39" s="52">
        <v>0</v>
      </c>
      <c r="AX39" s="52">
        <v>0</v>
      </c>
      <c r="AY39" s="52">
        <v>0</v>
      </c>
      <c r="AZ39" s="52">
        <v>0</v>
      </c>
      <c r="BA39" s="52">
        <v>0</v>
      </c>
      <c r="BB39" s="52">
        <v>0</v>
      </c>
      <c r="BC39" s="52">
        <v>0</v>
      </c>
      <c r="BD39" s="52">
        <v>0</v>
      </c>
      <c r="BE39" s="52">
        <v>0</v>
      </c>
      <c r="BF39" s="52">
        <v>0</v>
      </c>
      <c r="BG39" s="52">
        <v>0</v>
      </c>
      <c r="BH39" s="52">
        <v>1</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272264</v>
      </c>
      <c r="B40" s="52" t="s">
        <v>192</v>
      </c>
      <c r="C40" s="52" t="s">
        <v>468</v>
      </c>
      <c r="D40" s="52">
        <v>1</v>
      </c>
      <c r="E40" s="52">
        <v>3.3176298852100099</v>
      </c>
      <c r="F40" s="52">
        <v>40.3644969367217</v>
      </c>
      <c r="G40" s="52">
        <v>0</v>
      </c>
      <c r="H40" s="52">
        <v>0</v>
      </c>
      <c r="I40" s="52">
        <v>0</v>
      </c>
      <c r="J40" s="52">
        <v>0</v>
      </c>
      <c r="K40" s="52">
        <v>0</v>
      </c>
      <c r="L40" s="52">
        <v>0</v>
      </c>
      <c r="M40" s="52">
        <v>1</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1</v>
      </c>
      <c r="AU40" s="52">
        <v>0</v>
      </c>
      <c r="AV40" s="52">
        <v>0</v>
      </c>
      <c r="AW40" s="52">
        <v>0</v>
      </c>
      <c r="AX40" s="52">
        <v>0</v>
      </c>
      <c r="AY40" s="52">
        <v>0</v>
      </c>
      <c r="AZ40" s="52">
        <v>0</v>
      </c>
      <c r="BA40" s="52">
        <v>0</v>
      </c>
      <c r="BB40" s="52">
        <v>0</v>
      </c>
      <c r="BC40" s="52">
        <v>0</v>
      </c>
      <c r="BD40" s="52">
        <v>0</v>
      </c>
      <c r="BE40" s="52">
        <v>1</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272272</v>
      </c>
      <c r="B41" s="52" t="s">
        <v>193</v>
      </c>
      <c r="C41" s="52" t="s">
        <v>468</v>
      </c>
      <c r="D41" s="52">
        <v>4</v>
      </c>
      <c r="E41" s="52">
        <v>1.71373731834384</v>
      </c>
      <c r="F41" s="52">
        <v>20.850470706516798</v>
      </c>
      <c r="G41" s="52">
        <v>0</v>
      </c>
      <c r="H41" s="52">
        <v>0</v>
      </c>
      <c r="I41" s="52">
        <v>1</v>
      </c>
      <c r="J41" s="52">
        <v>0</v>
      </c>
      <c r="K41" s="52">
        <v>0</v>
      </c>
      <c r="L41" s="52">
        <v>1</v>
      </c>
      <c r="M41" s="52">
        <v>2</v>
      </c>
      <c r="N41" s="52">
        <v>0</v>
      </c>
      <c r="O41" s="52">
        <v>0</v>
      </c>
      <c r="P41" s="52">
        <v>3</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1</v>
      </c>
      <c r="AW41" s="52">
        <v>0</v>
      </c>
      <c r="AX41" s="52">
        <v>1</v>
      </c>
      <c r="AY41" s="52">
        <v>0</v>
      </c>
      <c r="AZ41" s="52">
        <v>0</v>
      </c>
      <c r="BA41" s="52">
        <v>1</v>
      </c>
      <c r="BB41" s="52">
        <v>1</v>
      </c>
      <c r="BC41" s="52">
        <v>1</v>
      </c>
      <c r="BD41" s="52">
        <v>0</v>
      </c>
      <c r="BE41" s="52">
        <v>0</v>
      </c>
      <c r="BF41" s="52">
        <v>0</v>
      </c>
      <c r="BG41" s="52">
        <v>1</v>
      </c>
      <c r="BH41" s="52">
        <v>1</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row r="43" spans="1:74" s="52" customFormat="1" x14ac:dyDescent="0.2"/>
    <row r="44" spans="1:74" s="52" customFormat="1" x14ac:dyDescent="0.2"/>
    <row r="45" spans="1:74" s="52" customFormat="1" x14ac:dyDescent="0.2"/>
    <row r="46" spans="1:74" s="52" customFormat="1" x14ac:dyDescent="0.2"/>
    <row r="47" spans="1:74" s="52" customFormat="1" x14ac:dyDescent="0.2"/>
    <row r="85" spans="1:75" x14ac:dyDescent="0.2">
      <c r="B85" s="52">
        <v>271004</v>
      </c>
      <c r="C85" t="s">
        <v>397</v>
      </c>
      <c r="D85">
        <f>IFERROR(VLOOKUP($B85,$A$8:$BW$70,D$88,FALSE),0)</f>
        <v>21</v>
      </c>
      <c r="E85">
        <f t="shared" ref="E85:BP85" si="0">IFERROR(VLOOKUP($B85,$A$8:$BW$70,E88,FALSE),0)</f>
        <v>1.58211039966369</v>
      </c>
      <c r="F85">
        <f t="shared" si="0"/>
        <v>19.249009862574901</v>
      </c>
      <c r="G85">
        <f t="shared" si="0"/>
        <v>0</v>
      </c>
      <c r="H85">
        <f t="shared" si="0"/>
        <v>3</v>
      </c>
      <c r="I85">
        <f t="shared" si="0"/>
        <v>1</v>
      </c>
      <c r="J85">
        <f t="shared" si="0"/>
        <v>7</v>
      </c>
      <c r="K85">
        <f t="shared" si="0"/>
        <v>2</v>
      </c>
      <c r="L85">
        <f t="shared" si="0"/>
        <v>1</v>
      </c>
      <c r="M85">
        <f t="shared" si="0"/>
        <v>2</v>
      </c>
      <c r="N85">
        <f t="shared" si="0"/>
        <v>5</v>
      </c>
      <c r="O85">
        <f t="shared" si="0"/>
        <v>0</v>
      </c>
      <c r="P85">
        <f t="shared" si="0"/>
        <v>8</v>
      </c>
      <c r="Q85">
        <f t="shared" si="0"/>
        <v>13</v>
      </c>
      <c r="R85">
        <f t="shared" si="0"/>
        <v>0</v>
      </c>
      <c r="S85">
        <f t="shared" si="0"/>
        <v>5</v>
      </c>
      <c r="T85">
        <f t="shared" si="0"/>
        <v>15</v>
      </c>
      <c r="U85">
        <f t="shared" si="0"/>
        <v>0</v>
      </c>
      <c r="V85">
        <f t="shared" si="0"/>
        <v>15</v>
      </c>
      <c r="W85">
        <f t="shared" si="0"/>
        <v>0</v>
      </c>
      <c r="X85">
        <f t="shared" si="0"/>
        <v>2</v>
      </c>
      <c r="Y85">
        <f t="shared" si="0"/>
        <v>12</v>
      </c>
      <c r="Z85">
        <f t="shared" si="0"/>
        <v>1</v>
      </c>
      <c r="AA85">
        <f t="shared" si="0"/>
        <v>1</v>
      </c>
      <c r="AB85">
        <f t="shared" si="0"/>
        <v>14</v>
      </c>
      <c r="AC85">
        <f t="shared" si="0"/>
        <v>1</v>
      </c>
      <c r="AD85">
        <f t="shared" si="0"/>
        <v>2</v>
      </c>
      <c r="AE85">
        <f t="shared" si="0"/>
        <v>1</v>
      </c>
      <c r="AF85">
        <f t="shared" si="0"/>
        <v>1</v>
      </c>
      <c r="AG85">
        <f t="shared" si="0"/>
        <v>2</v>
      </c>
      <c r="AH85">
        <f t="shared" si="0"/>
        <v>0</v>
      </c>
      <c r="AI85">
        <f t="shared" si="0"/>
        <v>14</v>
      </c>
      <c r="AJ85">
        <f t="shared" si="0"/>
        <v>0</v>
      </c>
      <c r="AK85">
        <f t="shared" si="0"/>
        <v>2</v>
      </c>
      <c r="AL85">
        <f t="shared" si="0"/>
        <v>3</v>
      </c>
      <c r="AM85">
        <f t="shared" si="0"/>
        <v>0</v>
      </c>
      <c r="AN85">
        <f t="shared" si="0"/>
        <v>2</v>
      </c>
      <c r="AO85">
        <f t="shared" si="0"/>
        <v>0</v>
      </c>
      <c r="AP85">
        <f t="shared" si="0"/>
        <v>3</v>
      </c>
      <c r="AQ85">
        <f t="shared" si="0"/>
        <v>0</v>
      </c>
      <c r="AR85">
        <f t="shared" si="0"/>
        <v>0</v>
      </c>
      <c r="AS85">
        <f t="shared" si="0"/>
        <v>3</v>
      </c>
      <c r="AT85">
        <f t="shared" si="0"/>
        <v>2</v>
      </c>
      <c r="AU85">
        <f t="shared" si="0"/>
        <v>0</v>
      </c>
      <c r="AV85">
        <f t="shared" si="0"/>
        <v>2</v>
      </c>
      <c r="AW85">
        <f t="shared" si="0"/>
        <v>0</v>
      </c>
      <c r="AX85">
        <f t="shared" si="0"/>
        <v>2</v>
      </c>
      <c r="AY85">
        <f t="shared" si="0"/>
        <v>0</v>
      </c>
      <c r="AZ85">
        <f t="shared" si="0"/>
        <v>2</v>
      </c>
      <c r="BA85">
        <f t="shared" si="0"/>
        <v>0</v>
      </c>
      <c r="BB85">
        <f t="shared" si="0"/>
        <v>7</v>
      </c>
      <c r="BC85">
        <f t="shared" si="0"/>
        <v>4</v>
      </c>
      <c r="BD85">
        <f t="shared" si="0"/>
        <v>5</v>
      </c>
      <c r="BE85">
        <f t="shared" si="0"/>
        <v>2</v>
      </c>
      <c r="BF85">
        <f t="shared" si="0"/>
        <v>3</v>
      </c>
      <c r="BG85">
        <f t="shared" si="0"/>
        <v>1</v>
      </c>
      <c r="BH85">
        <f t="shared" si="0"/>
        <v>3</v>
      </c>
      <c r="BI85">
        <f t="shared" si="0"/>
        <v>3</v>
      </c>
      <c r="BJ85">
        <f t="shared" si="0"/>
        <v>0</v>
      </c>
      <c r="BK85">
        <f t="shared" si="0"/>
        <v>2</v>
      </c>
      <c r="BL85">
        <f t="shared" si="0"/>
        <v>17</v>
      </c>
      <c r="BM85">
        <f t="shared" si="0"/>
        <v>7</v>
      </c>
      <c r="BN85">
        <f t="shared" si="0"/>
        <v>4</v>
      </c>
      <c r="BO85">
        <f t="shared" si="0"/>
        <v>3</v>
      </c>
      <c r="BP85">
        <f t="shared" si="0"/>
        <v>0</v>
      </c>
      <c r="BQ85">
        <f t="shared" ref="BQ85:BW85" si="1">IFERROR(VLOOKUP($B85,$A$8:$BW$70,BQ88,FALSE),0)</f>
        <v>2</v>
      </c>
      <c r="BR85">
        <f t="shared" si="1"/>
        <v>0</v>
      </c>
      <c r="BS85">
        <f t="shared" si="1"/>
        <v>7</v>
      </c>
      <c r="BT85">
        <f t="shared" si="1"/>
        <v>12</v>
      </c>
      <c r="BU85">
        <f t="shared" si="1"/>
        <v>2</v>
      </c>
      <c r="BV85">
        <f t="shared" si="1"/>
        <v>0</v>
      </c>
      <c r="BW85">
        <f t="shared" si="1"/>
        <v>0</v>
      </c>
    </row>
    <row r="86" spans="1:75" x14ac:dyDescent="0.2">
      <c r="B86" s="52">
        <v>271403</v>
      </c>
      <c r="C86" t="s">
        <v>398</v>
      </c>
      <c r="D86">
        <f>IFERROR(VLOOKUP($B86,$A$8:$BW$70,D$88,FALSE),0)</f>
        <v>8</v>
      </c>
      <c r="E86">
        <f t="shared" ref="E86:BP86" si="2">IFERROR(VLOOKUP($B86,$A$8:$BW$70,E$88,FALSE),0)</f>
        <v>2.0336053280459598</v>
      </c>
      <c r="F86">
        <f t="shared" si="2"/>
        <v>24.742198157892499</v>
      </c>
      <c r="G86">
        <f t="shared" si="2"/>
        <v>0</v>
      </c>
      <c r="H86">
        <f t="shared" si="2"/>
        <v>0</v>
      </c>
      <c r="I86">
        <f t="shared" si="2"/>
        <v>0</v>
      </c>
      <c r="J86">
        <f t="shared" si="2"/>
        <v>0</v>
      </c>
      <c r="K86">
        <f t="shared" si="2"/>
        <v>3</v>
      </c>
      <c r="L86">
        <f t="shared" si="2"/>
        <v>2</v>
      </c>
      <c r="M86">
        <f t="shared" si="2"/>
        <v>1</v>
      </c>
      <c r="N86">
        <f t="shared" si="2"/>
        <v>2</v>
      </c>
      <c r="O86">
        <f t="shared" si="2"/>
        <v>0</v>
      </c>
      <c r="P86">
        <f t="shared" si="2"/>
        <v>6</v>
      </c>
      <c r="Q86">
        <f t="shared" si="2"/>
        <v>2</v>
      </c>
      <c r="R86">
        <f t="shared" si="2"/>
        <v>0</v>
      </c>
      <c r="S86">
        <f t="shared" si="2"/>
        <v>3</v>
      </c>
      <c r="T86">
        <f t="shared" si="2"/>
        <v>5</v>
      </c>
      <c r="U86">
        <f t="shared" si="2"/>
        <v>0</v>
      </c>
      <c r="V86">
        <f t="shared" si="2"/>
        <v>5</v>
      </c>
      <c r="W86">
        <f t="shared" si="2"/>
        <v>0</v>
      </c>
      <c r="X86">
        <f t="shared" si="2"/>
        <v>1</v>
      </c>
      <c r="Y86">
        <f t="shared" si="2"/>
        <v>3</v>
      </c>
      <c r="Z86">
        <f t="shared" si="2"/>
        <v>1</v>
      </c>
      <c r="AA86">
        <f t="shared" si="2"/>
        <v>0</v>
      </c>
      <c r="AB86">
        <f t="shared" si="2"/>
        <v>7</v>
      </c>
      <c r="AC86">
        <f t="shared" si="2"/>
        <v>0</v>
      </c>
      <c r="AD86">
        <f t="shared" si="2"/>
        <v>0</v>
      </c>
      <c r="AE86">
        <f t="shared" si="2"/>
        <v>0</v>
      </c>
      <c r="AF86">
        <f t="shared" si="2"/>
        <v>0</v>
      </c>
      <c r="AG86">
        <f t="shared" si="2"/>
        <v>1</v>
      </c>
      <c r="AH86">
        <f t="shared" si="2"/>
        <v>0</v>
      </c>
      <c r="AI86">
        <f t="shared" si="2"/>
        <v>6</v>
      </c>
      <c r="AJ86">
        <f t="shared" si="2"/>
        <v>1</v>
      </c>
      <c r="AK86">
        <f t="shared" si="2"/>
        <v>0</v>
      </c>
      <c r="AL86">
        <f t="shared" si="2"/>
        <v>1</v>
      </c>
      <c r="AM86">
        <f t="shared" si="2"/>
        <v>0</v>
      </c>
      <c r="AN86">
        <f t="shared" si="2"/>
        <v>0</v>
      </c>
      <c r="AO86">
        <f t="shared" si="2"/>
        <v>0</v>
      </c>
      <c r="AP86">
        <f t="shared" si="2"/>
        <v>1</v>
      </c>
      <c r="AQ86">
        <f t="shared" si="2"/>
        <v>0</v>
      </c>
      <c r="AR86">
        <f t="shared" si="2"/>
        <v>0</v>
      </c>
      <c r="AS86">
        <f t="shared" si="2"/>
        <v>1</v>
      </c>
      <c r="AT86">
        <f t="shared" si="2"/>
        <v>1</v>
      </c>
      <c r="AU86">
        <f t="shared" si="2"/>
        <v>2</v>
      </c>
      <c r="AV86">
        <f t="shared" si="2"/>
        <v>1</v>
      </c>
      <c r="AW86">
        <f t="shared" si="2"/>
        <v>0</v>
      </c>
      <c r="AX86">
        <f t="shared" si="2"/>
        <v>0</v>
      </c>
      <c r="AY86">
        <f t="shared" si="2"/>
        <v>0</v>
      </c>
      <c r="AZ86">
        <f t="shared" si="2"/>
        <v>0</v>
      </c>
      <c r="BA86">
        <f t="shared" si="2"/>
        <v>0</v>
      </c>
      <c r="BB86">
        <f t="shared" si="2"/>
        <v>2</v>
      </c>
      <c r="BC86">
        <f t="shared" si="2"/>
        <v>1</v>
      </c>
      <c r="BD86">
        <f t="shared" si="2"/>
        <v>0</v>
      </c>
      <c r="BE86">
        <f t="shared" si="2"/>
        <v>2</v>
      </c>
      <c r="BF86">
        <f t="shared" si="2"/>
        <v>3</v>
      </c>
      <c r="BG86">
        <f t="shared" si="2"/>
        <v>0</v>
      </c>
      <c r="BH86">
        <f t="shared" si="2"/>
        <v>2</v>
      </c>
      <c r="BI86">
        <f t="shared" si="2"/>
        <v>0</v>
      </c>
      <c r="BJ86">
        <f t="shared" si="2"/>
        <v>0</v>
      </c>
      <c r="BK86">
        <f t="shared" si="2"/>
        <v>2</v>
      </c>
      <c r="BL86">
        <f t="shared" si="2"/>
        <v>5</v>
      </c>
      <c r="BM86">
        <f t="shared" si="2"/>
        <v>0</v>
      </c>
      <c r="BN86">
        <f t="shared" si="2"/>
        <v>2</v>
      </c>
      <c r="BO86">
        <f t="shared" si="2"/>
        <v>0</v>
      </c>
      <c r="BP86">
        <f t="shared" si="2"/>
        <v>0</v>
      </c>
      <c r="BQ86">
        <f t="shared" ref="BQ86:BW86" si="3">IFERROR(VLOOKUP($B86,$A$8:$BW$70,BQ$88,FALSE),0)</f>
        <v>0</v>
      </c>
      <c r="BR86">
        <f t="shared" si="3"/>
        <v>1</v>
      </c>
      <c r="BS86">
        <f t="shared" si="3"/>
        <v>1</v>
      </c>
      <c r="BT86">
        <f t="shared" si="3"/>
        <v>7</v>
      </c>
      <c r="BU86">
        <f t="shared" si="3"/>
        <v>0</v>
      </c>
      <c r="BV86">
        <f t="shared" si="3"/>
        <v>0</v>
      </c>
      <c r="BW86">
        <f t="shared" si="3"/>
        <v>0</v>
      </c>
    </row>
    <row r="87" spans="1:75" x14ac:dyDescent="0.2">
      <c r="C87" t="s">
        <v>399</v>
      </c>
      <c r="D87">
        <f>SUM(D8:D83)</f>
        <v>82</v>
      </c>
      <c r="G87">
        <f t="shared" ref="G87:BR87" si="4">SUM(G8:G83)</f>
        <v>1</v>
      </c>
      <c r="H87">
        <f t="shared" si="4"/>
        <v>7</v>
      </c>
      <c r="I87">
        <f t="shared" si="4"/>
        <v>5</v>
      </c>
      <c r="J87">
        <f t="shared" si="4"/>
        <v>16</v>
      </c>
      <c r="K87">
        <f t="shared" si="4"/>
        <v>13</v>
      </c>
      <c r="L87">
        <f t="shared" si="4"/>
        <v>8</v>
      </c>
      <c r="M87">
        <f t="shared" si="4"/>
        <v>12</v>
      </c>
      <c r="N87">
        <f t="shared" si="4"/>
        <v>20</v>
      </c>
      <c r="O87">
        <f t="shared" si="4"/>
        <v>0</v>
      </c>
      <c r="P87">
        <f t="shared" si="4"/>
        <v>45</v>
      </c>
      <c r="Q87">
        <f t="shared" si="4"/>
        <v>37</v>
      </c>
      <c r="R87">
        <f t="shared" si="4"/>
        <v>0</v>
      </c>
      <c r="S87">
        <f t="shared" si="4"/>
        <v>9</v>
      </c>
      <c r="T87">
        <f t="shared" si="4"/>
        <v>22</v>
      </c>
      <c r="U87">
        <f t="shared" si="4"/>
        <v>0</v>
      </c>
      <c r="V87">
        <f t="shared" si="4"/>
        <v>22</v>
      </c>
      <c r="W87">
        <f t="shared" si="4"/>
        <v>0</v>
      </c>
      <c r="X87">
        <f t="shared" si="4"/>
        <v>3</v>
      </c>
      <c r="Y87">
        <f t="shared" si="4"/>
        <v>16</v>
      </c>
      <c r="Z87">
        <f t="shared" si="4"/>
        <v>3</v>
      </c>
      <c r="AA87">
        <f t="shared" si="4"/>
        <v>1</v>
      </c>
      <c r="AB87">
        <f t="shared" si="4"/>
        <v>23</v>
      </c>
      <c r="AC87">
        <f t="shared" si="4"/>
        <v>1</v>
      </c>
      <c r="AD87">
        <f t="shared" si="4"/>
        <v>2</v>
      </c>
      <c r="AE87">
        <f t="shared" si="4"/>
        <v>2</v>
      </c>
      <c r="AF87">
        <f t="shared" si="4"/>
        <v>1</v>
      </c>
      <c r="AG87">
        <f t="shared" si="4"/>
        <v>3</v>
      </c>
      <c r="AH87">
        <f t="shared" si="4"/>
        <v>0</v>
      </c>
      <c r="AI87">
        <f t="shared" si="4"/>
        <v>22</v>
      </c>
      <c r="AJ87">
        <f t="shared" si="4"/>
        <v>1</v>
      </c>
      <c r="AK87">
        <f t="shared" si="4"/>
        <v>3</v>
      </c>
      <c r="AL87">
        <f t="shared" si="4"/>
        <v>4</v>
      </c>
      <c r="AM87">
        <f t="shared" si="4"/>
        <v>0</v>
      </c>
      <c r="AN87">
        <f t="shared" si="4"/>
        <v>2</v>
      </c>
      <c r="AO87">
        <f t="shared" si="4"/>
        <v>0</v>
      </c>
      <c r="AP87">
        <f t="shared" si="4"/>
        <v>9</v>
      </c>
      <c r="AQ87">
        <f t="shared" si="4"/>
        <v>1</v>
      </c>
      <c r="AR87">
        <f t="shared" si="4"/>
        <v>0</v>
      </c>
      <c r="AS87">
        <f t="shared" si="4"/>
        <v>10</v>
      </c>
      <c r="AT87">
        <f t="shared" si="4"/>
        <v>7</v>
      </c>
      <c r="AU87">
        <f t="shared" si="4"/>
        <v>6</v>
      </c>
      <c r="AV87">
        <f t="shared" si="4"/>
        <v>8</v>
      </c>
      <c r="AW87">
        <f t="shared" si="4"/>
        <v>1</v>
      </c>
      <c r="AX87">
        <f t="shared" si="4"/>
        <v>7</v>
      </c>
      <c r="AY87">
        <f t="shared" si="4"/>
        <v>2</v>
      </c>
      <c r="AZ87">
        <f t="shared" si="4"/>
        <v>4</v>
      </c>
      <c r="BA87">
        <f t="shared" si="4"/>
        <v>3</v>
      </c>
      <c r="BB87">
        <f t="shared" si="4"/>
        <v>24</v>
      </c>
      <c r="BC87">
        <f t="shared" si="4"/>
        <v>13</v>
      </c>
      <c r="BD87">
        <f t="shared" si="4"/>
        <v>12</v>
      </c>
      <c r="BE87">
        <f t="shared" si="4"/>
        <v>12</v>
      </c>
      <c r="BF87">
        <f t="shared" si="4"/>
        <v>14</v>
      </c>
      <c r="BG87">
        <f t="shared" si="4"/>
        <v>8</v>
      </c>
      <c r="BH87">
        <f t="shared" si="4"/>
        <v>15</v>
      </c>
      <c r="BI87">
        <f t="shared" si="4"/>
        <v>8</v>
      </c>
      <c r="BJ87">
        <f t="shared" si="4"/>
        <v>0</v>
      </c>
      <c r="BK87">
        <f t="shared" si="4"/>
        <v>5</v>
      </c>
      <c r="BL87">
        <f t="shared" si="4"/>
        <v>24</v>
      </c>
      <c r="BM87">
        <f t="shared" si="4"/>
        <v>8</v>
      </c>
      <c r="BN87">
        <f t="shared" si="4"/>
        <v>6</v>
      </c>
      <c r="BO87">
        <f t="shared" si="4"/>
        <v>3</v>
      </c>
      <c r="BP87">
        <f t="shared" si="4"/>
        <v>0</v>
      </c>
      <c r="BQ87">
        <f t="shared" si="4"/>
        <v>4</v>
      </c>
      <c r="BR87">
        <f t="shared" si="4"/>
        <v>1</v>
      </c>
      <c r="BS87">
        <f t="shared" ref="BS87:BW87" si="5">SUM(BS8:BS83)</f>
        <v>9</v>
      </c>
      <c r="BT87">
        <f t="shared" si="5"/>
        <v>21</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54</v>
      </c>
      <c r="E90">
        <v>1.2773721332753301</v>
      </c>
      <c r="F90">
        <v>15.5413609548499</v>
      </c>
      <c r="G90">
        <v>1</v>
      </c>
      <c r="H90">
        <v>4</v>
      </c>
      <c r="I90">
        <v>4</v>
      </c>
      <c r="J90">
        <v>9</v>
      </c>
      <c r="K90">
        <v>8</v>
      </c>
      <c r="L90">
        <v>5</v>
      </c>
      <c r="M90">
        <v>10</v>
      </c>
      <c r="N90">
        <v>13</v>
      </c>
      <c r="O90">
        <v>0</v>
      </c>
      <c r="P90">
        <v>31</v>
      </c>
      <c r="Q90">
        <v>23</v>
      </c>
      <c r="R90">
        <v>0</v>
      </c>
      <c r="S90">
        <v>14</v>
      </c>
      <c r="T90">
        <v>39</v>
      </c>
      <c r="U90">
        <v>1</v>
      </c>
      <c r="V90">
        <v>38</v>
      </c>
      <c r="W90">
        <v>0</v>
      </c>
      <c r="X90">
        <v>5</v>
      </c>
      <c r="Y90">
        <v>29</v>
      </c>
      <c r="Z90">
        <v>4</v>
      </c>
      <c r="AA90">
        <v>1</v>
      </c>
      <c r="AB90">
        <v>37</v>
      </c>
      <c r="AC90">
        <v>1</v>
      </c>
      <c r="AD90">
        <v>2</v>
      </c>
      <c r="AE90">
        <v>3</v>
      </c>
      <c r="AF90">
        <v>1</v>
      </c>
      <c r="AG90">
        <v>10</v>
      </c>
      <c r="AH90">
        <v>0</v>
      </c>
      <c r="AI90">
        <v>35</v>
      </c>
      <c r="AJ90">
        <v>2</v>
      </c>
      <c r="AK90">
        <v>3</v>
      </c>
      <c r="AL90">
        <v>11</v>
      </c>
      <c r="AM90">
        <v>0</v>
      </c>
      <c r="AN90">
        <v>3</v>
      </c>
      <c r="AO90">
        <v>0</v>
      </c>
      <c r="AP90">
        <v>5</v>
      </c>
      <c r="AQ90">
        <v>1</v>
      </c>
      <c r="AR90">
        <v>0</v>
      </c>
      <c r="AS90">
        <v>6</v>
      </c>
      <c r="AT90">
        <v>4</v>
      </c>
      <c r="AU90">
        <v>4</v>
      </c>
      <c r="AV90">
        <v>5</v>
      </c>
      <c r="AW90">
        <v>1</v>
      </c>
      <c r="AX90">
        <v>5</v>
      </c>
      <c r="AY90">
        <v>2</v>
      </c>
      <c r="AZ90">
        <v>2</v>
      </c>
      <c r="BA90">
        <v>3</v>
      </c>
      <c r="BB90">
        <v>16</v>
      </c>
      <c r="BC90">
        <v>8</v>
      </c>
      <c r="BD90">
        <v>7</v>
      </c>
      <c r="BE90">
        <v>8</v>
      </c>
      <c r="BF90">
        <v>8</v>
      </c>
      <c r="BG90">
        <v>7</v>
      </c>
      <c r="BH90">
        <v>10</v>
      </c>
      <c r="BI90">
        <v>5</v>
      </c>
      <c r="BJ90">
        <v>1</v>
      </c>
      <c r="BK90">
        <v>8</v>
      </c>
      <c r="BL90">
        <v>45</v>
      </c>
      <c r="BM90">
        <v>14</v>
      </c>
      <c r="BN90">
        <v>7</v>
      </c>
      <c r="BO90">
        <v>4</v>
      </c>
      <c r="BP90">
        <v>0</v>
      </c>
      <c r="BQ90">
        <v>4</v>
      </c>
      <c r="BR90">
        <v>3</v>
      </c>
      <c r="BS90">
        <v>11</v>
      </c>
      <c r="BT90">
        <v>39</v>
      </c>
      <c r="BU90">
        <v>4</v>
      </c>
      <c r="BV90">
        <v>0</v>
      </c>
    </row>
    <row r="91" spans="1:75" x14ac:dyDescent="0.2">
      <c r="B91" t="s">
        <v>513</v>
      </c>
    </row>
    <row r="92" spans="1:75" x14ac:dyDescent="0.2">
      <c r="D92">
        <f>D87-D85-D86</f>
        <v>53</v>
      </c>
    </row>
    <row r="100" spans="1:6" s="147" customFormat="1" x14ac:dyDescent="0.2"/>
    <row r="101" spans="1:6" x14ac:dyDescent="0.2">
      <c r="A101">
        <v>271004</v>
      </c>
      <c r="B101" t="s">
        <v>172</v>
      </c>
      <c r="C101" t="s">
        <v>468</v>
      </c>
      <c r="D101">
        <v>27</v>
      </c>
      <c r="E101">
        <v>2.04011315827651</v>
      </c>
      <c r="F101">
        <v>24.821376759030901</v>
      </c>
    </row>
    <row r="102" spans="1:6" x14ac:dyDescent="0.2">
      <c r="A102">
        <v>271063</v>
      </c>
      <c r="B102" t="s">
        <v>468</v>
      </c>
      <c r="C102" t="s">
        <v>615</v>
      </c>
      <c r="D102">
        <v>1</v>
      </c>
      <c r="E102">
        <v>2.0494743098395301</v>
      </c>
      <c r="F102">
        <v>24.935270769714201</v>
      </c>
    </row>
    <row r="103" spans="1:6" x14ac:dyDescent="0.2">
      <c r="A103">
        <v>271136</v>
      </c>
      <c r="B103" t="s">
        <v>468</v>
      </c>
      <c r="C103" t="s">
        <v>619</v>
      </c>
      <c r="D103">
        <v>3</v>
      </c>
      <c r="E103">
        <v>6.2438861947676196</v>
      </c>
      <c r="F103">
        <v>75.967282036339398</v>
      </c>
    </row>
    <row r="104" spans="1:6" x14ac:dyDescent="0.2">
      <c r="A104">
        <v>271144</v>
      </c>
      <c r="B104" t="s">
        <v>468</v>
      </c>
      <c r="C104" t="s">
        <v>620</v>
      </c>
      <c r="D104">
        <v>1</v>
      </c>
      <c r="E104">
        <v>1.1833339250003001</v>
      </c>
      <c r="F104">
        <v>14.397229420836901</v>
      </c>
    </row>
    <row r="105" spans="1:6" x14ac:dyDescent="0.2">
      <c r="A105">
        <v>271161</v>
      </c>
      <c r="B105" t="s">
        <v>468</v>
      </c>
      <c r="C105" t="s">
        <v>622</v>
      </c>
      <c r="D105">
        <v>4</v>
      </c>
      <c r="E105">
        <v>6.5906544519870804</v>
      </c>
      <c r="F105">
        <v>80.186295832509501</v>
      </c>
    </row>
    <row r="106" spans="1:6" x14ac:dyDescent="0.2">
      <c r="A106">
        <v>271179</v>
      </c>
      <c r="B106" t="s">
        <v>468</v>
      </c>
      <c r="C106" t="s">
        <v>623</v>
      </c>
      <c r="D106">
        <v>2</v>
      </c>
      <c r="E106">
        <v>4.6547350292084602</v>
      </c>
      <c r="F106">
        <v>56.632609522036297</v>
      </c>
    </row>
    <row r="107" spans="1:6" x14ac:dyDescent="0.2">
      <c r="A107">
        <v>271187</v>
      </c>
      <c r="B107" t="s">
        <v>468</v>
      </c>
      <c r="C107" t="s">
        <v>624</v>
      </c>
      <c r="D107">
        <v>2</v>
      </c>
      <c r="E107">
        <v>2.4649970420035499</v>
      </c>
      <c r="F107">
        <v>29.990797344376499</v>
      </c>
    </row>
    <row r="108" spans="1:6" x14ac:dyDescent="0.2">
      <c r="A108">
        <v>271195</v>
      </c>
      <c r="B108" t="s">
        <v>468</v>
      </c>
      <c r="C108" t="s">
        <v>640</v>
      </c>
      <c r="D108">
        <v>3</v>
      </c>
      <c r="E108">
        <v>5.8201571442428897</v>
      </c>
      <c r="F108">
        <v>70.811911921621899</v>
      </c>
    </row>
    <row r="109" spans="1:6" x14ac:dyDescent="0.2">
      <c r="A109">
        <v>271209</v>
      </c>
      <c r="B109" t="s">
        <v>468</v>
      </c>
      <c r="C109" t="s">
        <v>625</v>
      </c>
      <c r="D109">
        <v>1</v>
      </c>
      <c r="E109">
        <v>1.40258355891552</v>
      </c>
      <c r="F109">
        <v>17.0647666334722</v>
      </c>
    </row>
    <row r="110" spans="1:6" x14ac:dyDescent="0.2">
      <c r="A110">
        <v>271217</v>
      </c>
      <c r="B110" t="s">
        <v>468</v>
      </c>
      <c r="C110" t="s">
        <v>626</v>
      </c>
      <c r="D110">
        <v>3</v>
      </c>
      <c r="E110">
        <v>4.8022282339005304</v>
      </c>
      <c r="F110">
        <v>58.427110179123098</v>
      </c>
    </row>
    <row r="111" spans="1:6" x14ac:dyDescent="0.2">
      <c r="A111">
        <v>271225</v>
      </c>
      <c r="B111" t="s">
        <v>468</v>
      </c>
      <c r="C111" t="s">
        <v>627</v>
      </c>
      <c r="D111">
        <v>2</v>
      </c>
      <c r="E111">
        <v>3.2924520536669699</v>
      </c>
      <c r="F111">
        <v>40.058166652948103</v>
      </c>
    </row>
    <row r="112" spans="1:6" x14ac:dyDescent="0.2">
      <c r="A112">
        <v>271233</v>
      </c>
      <c r="B112" t="s">
        <v>468</v>
      </c>
      <c r="C112" t="s">
        <v>628</v>
      </c>
      <c r="D112">
        <v>1</v>
      </c>
      <c r="E112">
        <v>1.11705633315088</v>
      </c>
      <c r="F112">
        <v>13.5908520533357</v>
      </c>
    </row>
    <row r="113" spans="1:6" x14ac:dyDescent="0.2">
      <c r="A113">
        <v>271250</v>
      </c>
      <c r="B113" t="s">
        <v>468</v>
      </c>
      <c r="C113" t="s">
        <v>629</v>
      </c>
      <c r="D113">
        <v>1</v>
      </c>
      <c r="E113">
        <v>1.74373997349515</v>
      </c>
      <c r="F113">
        <v>21.215503010857699</v>
      </c>
    </row>
    <row r="114" spans="1:6" x14ac:dyDescent="0.2">
      <c r="A114">
        <v>271268</v>
      </c>
      <c r="B114" t="s">
        <v>468</v>
      </c>
      <c r="C114" t="s">
        <v>630</v>
      </c>
      <c r="D114">
        <v>1</v>
      </c>
      <c r="E114">
        <v>1.09430741283841</v>
      </c>
      <c r="F114">
        <v>13.3140735228674</v>
      </c>
    </row>
    <row r="115" spans="1:6" x14ac:dyDescent="0.2">
      <c r="A115">
        <v>271276</v>
      </c>
      <c r="B115" t="s">
        <v>468</v>
      </c>
      <c r="C115" t="s">
        <v>641</v>
      </c>
      <c r="D115">
        <v>2</v>
      </c>
      <c r="E115">
        <v>3.06856713257744</v>
      </c>
      <c r="F115">
        <v>37.334233446358901</v>
      </c>
    </row>
    <row r="116" spans="1:6" x14ac:dyDescent="0.2">
      <c r="A116">
        <v>271403</v>
      </c>
      <c r="B116" t="s">
        <v>173</v>
      </c>
      <c r="C116" t="s">
        <v>468</v>
      </c>
      <c r="D116">
        <v>4</v>
      </c>
      <c r="E116">
        <v>1.0105654619042099</v>
      </c>
      <c r="F116">
        <v>12.2952131198345</v>
      </c>
    </row>
    <row r="117" spans="1:6" x14ac:dyDescent="0.2">
      <c r="A117">
        <v>271411</v>
      </c>
      <c r="B117" t="s">
        <v>468</v>
      </c>
      <c r="C117" t="s">
        <v>632</v>
      </c>
      <c r="D117">
        <v>1</v>
      </c>
      <c r="E117">
        <v>1.39308749982586</v>
      </c>
      <c r="F117">
        <v>16.949231247881301</v>
      </c>
    </row>
    <row r="118" spans="1:6" x14ac:dyDescent="0.2">
      <c r="A118">
        <v>271446</v>
      </c>
      <c r="B118" t="s">
        <v>468</v>
      </c>
      <c r="C118" t="s">
        <v>634</v>
      </c>
      <c r="D118">
        <v>1</v>
      </c>
      <c r="E118">
        <v>1.5161852778409499</v>
      </c>
      <c r="F118">
        <v>18.446920880398299</v>
      </c>
    </row>
    <row r="119" spans="1:6" x14ac:dyDescent="0.2">
      <c r="A119">
        <v>271454</v>
      </c>
      <c r="B119" t="s">
        <v>468</v>
      </c>
      <c r="C119" t="s">
        <v>635</v>
      </c>
      <c r="D119">
        <v>1</v>
      </c>
      <c r="E119">
        <v>1.54983494257862</v>
      </c>
      <c r="F119">
        <v>18.856325134706498</v>
      </c>
    </row>
    <row r="120" spans="1:6" x14ac:dyDescent="0.2">
      <c r="A120">
        <v>271462</v>
      </c>
      <c r="B120" t="s">
        <v>468</v>
      </c>
      <c r="C120" t="s">
        <v>636</v>
      </c>
      <c r="D120">
        <v>1</v>
      </c>
      <c r="E120">
        <v>1.33063657653822</v>
      </c>
      <c r="F120">
        <v>16.189411681214999</v>
      </c>
    </row>
    <row r="121" spans="1:6" x14ac:dyDescent="0.2">
      <c r="A121">
        <v>272027</v>
      </c>
      <c r="B121" t="s">
        <v>253</v>
      </c>
      <c r="C121" t="s">
        <v>468</v>
      </c>
      <c r="D121">
        <v>2</v>
      </c>
      <c r="E121">
        <v>2.1842645581232798</v>
      </c>
      <c r="F121">
        <v>26.5752187904999</v>
      </c>
    </row>
    <row r="122" spans="1:6" x14ac:dyDescent="0.2">
      <c r="A122">
        <v>272035</v>
      </c>
      <c r="B122" t="s">
        <v>174</v>
      </c>
      <c r="C122" t="s">
        <v>468</v>
      </c>
      <c r="D122">
        <v>1</v>
      </c>
      <c r="E122">
        <v>0.51476871441661298</v>
      </c>
      <c r="F122">
        <v>6.2630193587354501</v>
      </c>
    </row>
    <row r="123" spans="1:6" x14ac:dyDescent="0.2">
      <c r="A123">
        <v>272043</v>
      </c>
      <c r="B123" t="s">
        <v>175</v>
      </c>
      <c r="C123" t="s">
        <v>468</v>
      </c>
      <c r="D123">
        <v>1</v>
      </c>
      <c r="E123">
        <v>2.0242914979757098</v>
      </c>
      <c r="F123">
        <v>24.628879892037801</v>
      </c>
    </row>
    <row r="124" spans="1:6" x14ac:dyDescent="0.2">
      <c r="A124">
        <v>272051</v>
      </c>
      <c r="B124" t="s">
        <v>176</v>
      </c>
      <c r="C124" t="s">
        <v>468</v>
      </c>
      <c r="D124">
        <v>1</v>
      </c>
      <c r="E124">
        <v>0.55223905324136702</v>
      </c>
      <c r="F124">
        <v>6.7189084811033002</v>
      </c>
    </row>
    <row r="125" spans="1:6" x14ac:dyDescent="0.2">
      <c r="A125">
        <v>272060</v>
      </c>
      <c r="B125" t="s">
        <v>262</v>
      </c>
      <c r="C125" t="s">
        <v>468</v>
      </c>
      <c r="D125">
        <v>1</v>
      </c>
      <c r="E125">
        <v>2.83502962605959</v>
      </c>
      <c r="F125">
        <v>34.492860450391703</v>
      </c>
    </row>
    <row r="126" spans="1:6" x14ac:dyDescent="0.2">
      <c r="A126">
        <v>272078</v>
      </c>
      <c r="B126" t="s">
        <v>177</v>
      </c>
      <c r="C126" t="s">
        <v>468</v>
      </c>
      <c r="D126">
        <v>3</v>
      </c>
      <c r="E126">
        <v>1.7945481626817701</v>
      </c>
      <c r="F126">
        <v>21.833669312628199</v>
      </c>
    </row>
    <row r="127" spans="1:6" x14ac:dyDescent="0.2">
      <c r="A127">
        <v>272086</v>
      </c>
      <c r="B127" t="s">
        <v>178</v>
      </c>
      <c r="C127" t="s">
        <v>468</v>
      </c>
      <c r="D127">
        <v>2</v>
      </c>
      <c r="E127">
        <v>4.9347380887759398</v>
      </c>
      <c r="F127">
        <v>60.039313413440603</v>
      </c>
    </row>
    <row r="128" spans="1:6" x14ac:dyDescent="0.2">
      <c r="A128">
        <v>272094</v>
      </c>
      <c r="B128" t="s">
        <v>179</v>
      </c>
      <c r="C128" t="s">
        <v>468</v>
      </c>
      <c r="D128">
        <v>1</v>
      </c>
      <c r="E128">
        <v>1.4444604940054899</v>
      </c>
      <c r="F128">
        <v>17.574269343733398</v>
      </c>
    </row>
    <row r="129" spans="1:6" x14ac:dyDescent="0.2">
      <c r="A129">
        <v>272108</v>
      </c>
      <c r="B129" t="s">
        <v>180</v>
      </c>
      <c r="C129" t="s">
        <v>468</v>
      </c>
      <c r="D129">
        <v>3</v>
      </c>
      <c r="E129">
        <v>1.5738613113412401</v>
      </c>
      <c r="F129">
        <v>19.148645954651801</v>
      </c>
    </row>
    <row r="130" spans="1:6" x14ac:dyDescent="0.2">
      <c r="A130">
        <v>272116</v>
      </c>
      <c r="B130" t="s">
        <v>181</v>
      </c>
      <c r="C130" t="s">
        <v>468</v>
      </c>
      <c r="D130">
        <v>1</v>
      </c>
      <c r="E130">
        <v>0.72980981156310698</v>
      </c>
      <c r="F130">
        <v>8.8793527073511296</v>
      </c>
    </row>
    <row r="131" spans="1:6" x14ac:dyDescent="0.2">
      <c r="A131">
        <v>272124</v>
      </c>
      <c r="B131" t="s">
        <v>182</v>
      </c>
      <c r="C131" t="s">
        <v>468</v>
      </c>
      <c r="D131">
        <v>5</v>
      </c>
      <c r="E131">
        <v>3.9726680438582598</v>
      </c>
      <c r="F131">
        <v>48.334127866942097</v>
      </c>
    </row>
    <row r="132" spans="1:6" x14ac:dyDescent="0.2">
      <c r="A132">
        <v>272132</v>
      </c>
      <c r="B132" t="s">
        <v>183</v>
      </c>
      <c r="C132" t="s">
        <v>468</v>
      </c>
      <c r="D132">
        <v>2</v>
      </c>
      <c r="E132">
        <v>4.2171850289931498</v>
      </c>
      <c r="F132">
        <v>51.309084519416601</v>
      </c>
    </row>
    <row r="133" spans="1:6" x14ac:dyDescent="0.2">
      <c r="A133">
        <v>272159</v>
      </c>
      <c r="B133" t="s">
        <v>184</v>
      </c>
      <c r="C133" t="s">
        <v>468</v>
      </c>
      <c r="D133">
        <v>2</v>
      </c>
      <c r="E133">
        <v>1.80764815936226</v>
      </c>
      <c r="F133">
        <v>21.993052605574199</v>
      </c>
    </row>
    <row r="134" spans="1:6" x14ac:dyDescent="0.2">
      <c r="A134">
        <v>272175</v>
      </c>
      <c r="B134" t="s">
        <v>186</v>
      </c>
      <c r="C134" t="s">
        <v>468</v>
      </c>
      <c r="D134">
        <v>2</v>
      </c>
      <c r="E134">
        <v>3.52640394957242</v>
      </c>
      <c r="F134">
        <v>42.9045813864645</v>
      </c>
    </row>
    <row r="135" spans="1:6" x14ac:dyDescent="0.2">
      <c r="A135">
        <v>272191</v>
      </c>
      <c r="B135" t="s">
        <v>278</v>
      </c>
      <c r="C135" t="s">
        <v>468</v>
      </c>
      <c r="D135">
        <v>1</v>
      </c>
      <c r="E135">
        <v>1.12018460642314</v>
      </c>
      <c r="F135">
        <v>13.628912711481499</v>
      </c>
    </row>
    <row r="136" spans="1:6" x14ac:dyDescent="0.2">
      <c r="A136">
        <v>272205</v>
      </c>
      <c r="B136" t="s">
        <v>188</v>
      </c>
      <c r="C136" t="s">
        <v>468</v>
      </c>
      <c r="D136">
        <v>1</v>
      </c>
      <c r="E136">
        <v>1.50394032364796</v>
      </c>
      <c r="F136">
        <v>18.297940604383498</v>
      </c>
    </row>
    <row r="137" spans="1:6" x14ac:dyDescent="0.2">
      <c r="A137">
        <v>272230</v>
      </c>
      <c r="B137" t="s">
        <v>171</v>
      </c>
      <c r="C137" t="s">
        <v>468</v>
      </c>
      <c r="D137">
        <v>1</v>
      </c>
      <c r="E137">
        <v>1.7058151237568899</v>
      </c>
      <c r="F137">
        <v>20.754084005708801</v>
      </c>
    </row>
    <row r="138" spans="1:6" x14ac:dyDescent="0.2">
      <c r="A138">
        <v>272248</v>
      </c>
      <c r="B138" t="s">
        <v>190</v>
      </c>
      <c r="C138" t="s">
        <v>468</v>
      </c>
      <c r="D138">
        <v>2</v>
      </c>
      <c r="E138">
        <v>4.6603751602003998</v>
      </c>
      <c r="F138">
        <v>56.701231115771499</v>
      </c>
    </row>
    <row r="139" spans="1:6" x14ac:dyDescent="0.2">
      <c r="A139">
        <v>272272</v>
      </c>
      <c r="B139" t="s">
        <v>193</v>
      </c>
      <c r="C139" t="s">
        <v>468</v>
      </c>
      <c r="D139">
        <v>4</v>
      </c>
      <c r="E139">
        <v>1.70558237110061</v>
      </c>
      <c r="F139">
        <v>20.751252181724102</v>
      </c>
    </row>
    <row r="140" spans="1:6" x14ac:dyDescent="0.2">
      <c r="A140">
        <v>272281</v>
      </c>
      <c r="B140" t="s">
        <v>194</v>
      </c>
      <c r="C140" t="s">
        <v>468</v>
      </c>
      <c r="D140">
        <v>1</v>
      </c>
      <c r="E140">
        <v>3.4365442111412801</v>
      </c>
      <c r="F140">
        <v>41.811287902218901</v>
      </c>
    </row>
    <row r="141" spans="1:6" x14ac:dyDescent="0.2">
      <c r="A141">
        <v>272302</v>
      </c>
      <c r="B141" t="s">
        <v>196</v>
      </c>
      <c r="C141" t="s">
        <v>468</v>
      </c>
      <c r="D141">
        <v>1</v>
      </c>
      <c r="E141">
        <v>2.6794566062002598</v>
      </c>
      <c r="F141">
        <v>32.600055375436497</v>
      </c>
    </row>
    <row r="142" spans="1:6" x14ac:dyDescent="0.2">
      <c r="A142">
        <v>272311</v>
      </c>
      <c r="B142" t="s">
        <v>197</v>
      </c>
      <c r="C142" t="s">
        <v>468</v>
      </c>
      <c r="D142">
        <v>1</v>
      </c>
      <c r="E142">
        <v>3.6276572589421701</v>
      </c>
      <c r="F142">
        <v>44.136496650463101</v>
      </c>
    </row>
    <row r="143" spans="1:6" x14ac:dyDescent="0.2">
      <c r="A143">
        <v>272329</v>
      </c>
      <c r="B143" t="s">
        <v>198</v>
      </c>
      <c r="C143" t="s">
        <v>468</v>
      </c>
      <c r="D143">
        <v>1</v>
      </c>
      <c r="E143">
        <v>4.0083373416706696</v>
      </c>
      <c r="F143">
        <v>48.768104323659898</v>
      </c>
    </row>
    <row r="144" spans="1:6" x14ac:dyDescent="0.2">
      <c r="A144">
        <v>273619</v>
      </c>
      <c r="B144" t="s">
        <v>638</v>
      </c>
      <c r="C144" t="s">
        <v>468</v>
      </c>
      <c r="D144">
        <v>3</v>
      </c>
      <c r="E144">
        <v>14.376078205865401</v>
      </c>
      <c r="F144">
        <v>174.90895150469601</v>
      </c>
    </row>
    <row r="178" spans="1:6" x14ac:dyDescent="0.2">
      <c r="B178">
        <v>271004</v>
      </c>
      <c r="C178" t="s">
        <v>249</v>
      </c>
      <c r="D178">
        <v>27</v>
      </c>
      <c r="E178">
        <v>2.04011315827651</v>
      </c>
      <c r="F178">
        <v>24.821376759030901</v>
      </c>
    </row>
    <row r="179" spans="1:6" x14ac:dyDescent="0.2">
      <c r="B179">
        <v>271403</v>
      </c>
      <c r="C179" t="s">
        <v>251</v>
      </c>
      <c r="D179">
        <v>4</v>
      </c>
      <c r="E179">
        <v>1.0105654619042099</v>
      </c>
      <c r="F179">
        <v>12.2952131198345</v>
      </c>
    </row>
    <row r="180" spans="1:6" x14ac:dyDescent="0.2">
      <c r="B180" s="52"/>
      <c r="C180" t="s">
        <v>399</v>
      </c>
      <c r="D180">
        <v>105</v>
      </c>
    </row>
    <row r="181" spans="1:6" x14ac:dyDescent="0.2">
      <c r="A181">
        <v>1</v>
      </c>
      <c r="B181" s="52">
        <v>2</v>
      </c>
      <c r="C181">
        <v>3</v>
      </c>
      <c r="D181">
        <v>4</v>
      </c>
      <c r="E181">
        <v>5</v>
      </c>
      <c r="F181">
        <v>6</v>
      </c>
    </row>
    <row r="183" spans="1:6" x14ac:dyDescent="0.2">
      <c r="A183">
        <v>270000</v>
      </c>
      <c r="B183" t="s">
        <v>313</v>
      </c>
      <c r="C183" t="s">
        <v>409</v>
      </c>
      <c r="D183">
        <v>74</v>
      </c>
      <c r="E183">
        <v>1.74616763398061</v>
      </c>
      <c r="F183">
        <v>21.245039546764101</v>
      </c>
    </row>
  </sheetData>
  <phoneticPr fontId="17"/>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""&amp;市町村別自殺者集計表!Q7&amp;市町村別自殺者集計表!R7&amp;"年11月暫定値"</f>
        <v>令和5年11月暫定値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令和5年11月暫定値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令和5年11月暫定値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361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19</v>
      </c>
      <c r="E8" s="52">
        <v>1.3434720692156801</v>
      </c>
      <c r="F8" s="52">
        <v>16.3455768421241</v>
      </c>
      <c r="G8" s="52">
        <v>2</v>
      </c>
      <c r="H8" s="52">
        <v>2</v>
      </c>
      <c r="I8" s="52">
        <v>1</v>
      </c>
      <c r="J8" s="52">
        <v>2</v>
      </c>
      <c r="K8" s="52">
        <v>5</v>
      </c>
      <c r="L8" s="52">
        <v>2</v>
      </c>
      <c r="M8" s="52">
        <v>4</v>
      </c>
      <c r="N8" s="52">
        <v>1</v>
      </c>
      <c r="O8" s="52">
        <v>0</v>
      </c>
      <c r="P8" s="52">
        <v>10</v>
      </c>
      <c r="Q8" s="52">
        <v>9</v>
      </c>
      <c r="R8" s="52">
        <v>0</v>
      </c>
      <c r="S8" s="52">
        <v>7</v>
      </c>
      <c r="T8" s="52">
        <v>12</v>
      </c>
      <c r="U8" s="52">
        <v>1</v>
      </c>
      <c r="V8" s="52">
        <v>11</v>
      </c>
      <c r="W8" s="52">
        <v>1</v>
      </c>
      <c r="X8" s="52">
        <v>1</v>
      </c>
      <c r="Y8" s="52">
        <v>7</v>
      </c>
      <c r="Z8" s="52">
        <v>2</v>
      </c>
      <c r="AA8" s="52">
        <v>0</v>
      </c>
      <c r="AB8" s="52">
        <v>12</v>
      </c>
      <c r="AC8" s="52">
        <v>1</v>
      </c>
      <c r="AD8" s="52">
        <v>0</v>
      </c>
      <c r="AE8" s="52">
        <v>2</v>
      </c>
      <c r="AF8" s="52">
        <v>0</v>
      </c>
      <c r="AG8" s="52">
        <v>4</v>
      </c>
      <c r="AH8" s="52">
        <v>0</v>
      </c>
      <c r="AI8" s="52">
        <v>8</v>
      </c>
      <c r="AJ8" s="52">
        <v>1</v>
      </c>
      <c r="AK8" s="52">
        <v>0</v>
      </c>
      <c r="AL8" s="52">
        <v>9</v>
      </c>
      <c r="AM8" s="52">
        <v>1</v>
      </c>
      <c r="AN8" s="52">
        <v>0</v>
      </c>
      <c r="AO8" s="52">
        <v>0</v>
      </c>
      <c r="AP8" s="52">
        <v>1</v>
      </c>
      <c r="AQ8" s="52">
        <v>1</v>
      </c>
      <c r="AR8" s="52">
        <v>1</v>
      </c>
      <c r="AS8" s="52">
        <v>0</v>
      </c>
      <c r="AT8" s="52">
        <v>0</v>
      </c>
      <c r="AU8" s="52">
        <v>1</v>
      </c>
      <c r="AV8" s="52">
        <v>0</v>
      </c>
      <c r="AW8" s="52">
        <v>1</v>
      </c>
      <c r="AX8" s="52">
        <v>5</v>
      </c>
      <c r="AY8" s="52">
        <v>2</v>
      </c>
      <c r="AZ8" s="52">
        <v>1</v>
      </c>
      <c r="BA8" s="52">
        <v>1</v>
      </c>
      <c r="BB8" s="52">
        <v>5</v>
      </c>
      <c r="BC8" s="52">
        <v>5</v>
      </c>
      <c r="BD8" s="52">
        <v>1</v>
      </c>
      <c r="BE8" s="52">
        <v>1</v>
      </c>
      <c r="BF8" s="52">
        <v>4</v>
      </c>
      <c r="BG8" s="52">
        <v>3</v>
      </c>
      <c r="BH8" s="52">
        <v>3</v>
      </c>
      <c r="BI8" s="52">
        <v>2</v>
      </c>
      <c r="BJ8" s="52">
        <v>0</v>
      </c>
      <c r="BK8" s="52">
        <v>5</v>
      </c>
      <c r="BL8" s="52">
        <v>20</v>
      </c>
      <c r="BM8" s="52">
        <v>0</v>
      </c>
      <c r="BN8" s="52">
        <v>3</v>
      </c>
      <c r="BO8" s="52">
        <v>3</v>
      </c>
      <c r="BP8" s="52">
        <v>1</v>
      </c>
      <c r="BQ8" s="52">
        <v>2</v>
      </c>
      <c r="BR8" s="52">
        <v>0</v>
      </c>
      <c r="BS8" s="52">
        <v>8</v>
      </c>
      <c r="BT8" s="52">
        <v>10</v>
      </c>
      <c r="BU8" s="52">
        <v>1</v>
      </c>
      <c r="BV8" s="52">
        <v>0</v>
      </c>
    </row>
    <row r="9" spans="1:74" s="52" customFormat="1" x14ac:dyDescent="0.2">
      <c r="A9" s="52">
        <v>271021</v>
      </c>
      <c r="B9" s="52" t="s">
        <v>468</v>
      </c>
      <c r="C9" s="52" t="s">
        <v>612</v>
      </c>
      <c r="D9" s="52">
        <v>1</v>
      </c>
      <c r="E9" s="52">
        <v>1.82225704757913</v>
      </c>
      <c r="F9" s="52">
        <v>22.1707940788794</v>
      </c>
      <c r="G9" s="52">
        <v>0</v>
      </c>
      <c r="H9" s="52">
        <v>0</v>
      </c>
      <c r="I9" s="52">
        <v>0</v>
      </c>
      <c r="J9" s="52">
        <v>0</v>
      </c>
      <c r="K9" s="52">
        <v>0</v>
      </c>
      <c r="L9" s="52">
        <v>1</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1</v>
      </c>
      <c r="AZ9" s="52">
        <v>0</v>
      </c>
      <c r="BA9" s="52">
        <v>0</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468</v>
      </c>
      <c r="C10" s="52" t="s">
        <v>614</v>
      </c>
      <c r="D10" s="52">
        <v>1</v>
      </c>
      <c r="E10" s="52">
        <v>3.0035441821349198</v>
      </c>
      <c r="F10" s="52">
        <v>36.543120882641503</v>
      </c>
      <c r="G10" s="52">
        <v>0</v>
      </c>
      <c r="H10" s="52">
        <v>1</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1</v>
      </c>
      <c r="AY10" s="52">
        <v>0</v>
      </c>
      <c r="AZ10" s="52">
        <v>0</v>
      </c>
      <c r="BA10" s="52">
        <v>0</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271136</v>
      </c>
      <c r="B11" s="52" t="s">
        <v>468</v>
      </c>
      <c r="C11" s="52" t="s">
        <v>619</v>
      </c>
      <c r="D11" s="52">
        <v>1</v>
      </c>
      <c r="E11" s="52">
        <v>2.0255215718047399</v>
      </c>
      <c r="F11" s="52">
        <v>24.643845790291</v>
      </c>
      <c r="G11" s="52">
        <v>0</v>
      </c>
      <c r="H11" s="52">
        <v>0</v>
      </c>
      <c r="I11" s="52">
        <v>0</v>
      </c>
      <c r="J11" s="52">
        <v>0</v>
      </c>
      <c r="K11" s="52">
        <v>0</v>
      </c>
      <c r="L11" s="52">
        <v>0</v>
      </c>
      <c r="M11" s="52">
        <v>1</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1</v>
      </c>
      <c r="BD11" s="52">
        <v>0</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468</v>
      </c>
      <c r="C12" s="52" t="s">
        <v>620</v>
      </c>
      <c r="D12" s="52">
        <v>3</v>
      </c>
      <c r="E12" s="52">
        <v>3.4644032565390601</v>
      </c>
      <c r="F12" s="52">
        <v>42.150239621225197</v>
      </c>
      <c r="G12" s="52">
        <v>0</v>
      </c>
      <c r="H12" s="52">
        <v>1</v>
      </c>
      <c r="I12" s="52">
        <v>0</v>
      </c>
      <c r="J12" s="52">
        <v>0</v>
      </c>
      <c r="K12" s="52">
        <v>1</v>
      </c>
      <c r="L12" s="52">
        <v>1</v>
      </c>
      <c r="M12" s="52">
        <v>0</v>
      </c>
      <c r="N12" s="52">
        <v>0</v>
      </c>
      <c r="O12" s="52">
        <v>0</v>
      </c>
      <c r="P12" s="52">
        <v>1</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1</v>
      </c>
      <c r="AY12" s="52">
        <v>1</v>
      </c>
      <c r="AZ12" s="52">
        <v>0</v>
      </c>
      <c r="BA12" s="52">
        <v>0</v>
      </c>
      <c r="BB12" s="52">
        <v>0</v>
      </c>
      <c r="BC12" s="52">
        <v>1</v>
      </c>
      <c r="BD12" s="52">
        <v>0</v>
      </c>
      <c r="BE12" s="52">
        <v>0</v>
      </c>
      <c r="BF12" s="52">
        <v>1</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271152</v>
      </c>
      <c r="B13" s="52" t="s">
        <v>468</v>
      </c>
      <c r="C13" s="52" t="s">
        <v>621</v>
      </c>
      <c r="D13" s="52">
        <v>2</v>
      </c>
      <c r="E13" s="52">
        <v>4.4546406218678296</v>
      </c>
      <c r="F13" s="52">
        <v>54.198127566058602</v>
      </c>
      <c r="G13" s="52">
        <v>0</v>
      </c>
      <c r="H13" s="52">
        <v>0</v>
      </c>
      <c r="I13" s="52">
        <v>0</v>
      </c>
      <c r="J13" s="52">
        <v>0</v>
      </c>
      <c r="K13" s="52">
        <v>1</v>
      </c>
      <c r="L13" s="52">
        <v>0</v>
      </c>
      <c r="M13" s="52">
        <v>1</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1</v>
      </c>
      <c r="AQ13" s="52">
        <v>0</v>
      </c>
      <c r="AR13" s="52">
        <v>0</v>
      </c>
      <c r="AS13" s="52">
        <v>0</v>
      </c>
      <c r="AT13" s="52">
        <v>0</v>
      </c>
      <c r="AU13" s="52">
        <v>0</v>
      </c>
      <c r="AV13" s="52">
        <v>0</v>
      </c>
      <c r="AW13" s="52">
        <v>0</v>
      </c>
      <c r="AX13" s="52">
        <v>1</v>
      </c>
      <c r="AY13" s="52">
        <v>0</v>
      </c>
      <c r="AZ13" s="52">
        <v>0</v>
      </c>
      <c r="BA13" s="52">
        <v>0</v>
      </c>
      <c r="BB13" s="52">
        <v>0</v>
      </c>
      <c r="BC13" s="52">
        <v>0</v>
      </c>
      <c r="BD13" s="52">
        <v>1</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271195</v>
      </c>
      <c r="B14" s="52" t="s">
        <v>468</v>
      </c>
      <c r="C14" s="52" t="s">
        <v>640</v>
      </c>
      <c r="D14" s="52">
        <v>2</v>
      </c>
      <c r="E14" s="52">
        <v>3.3412409368839602</v>
      </c>
      <c r="F14" s="52">
        <v>40.651764732088203</v>
      </c>
      <c r="G14" s="52">
        <v>1</v>
      </c>
      <c r="H14" s="52">
        <v>0</v>
      </c>
      <c r="I14" s="52">
        <v>0</v>
      </c>
      <c r="J14" s="52">
        <v>0</v>
      </c>
      <c r="K14" s="52">
        <v>1</v>
      </c>
      <c r="L14" s="52">
        <v>0</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1</v>
      </c>
      <c r="AS14" s="52">
        <v>0</v>
      </c>
      <c r="AT14" s="52">
        <v>0</v>
      </c>
      <c r="AU14" s="52">
        <v>0</v>
      </c>
      <c r="AV14" s="52">
        <v>0</v>
      </c>
      <c r="AW14" s="52">
        <v>0</v>
      </c>
      <c r="AX14" s="52">
        <v>0</v>
      </c>
      <c r="AY14" s="52">
        <v>0</v>
      </c>
      <c r="AZ14" s="52">
        <v>0</v>
      </c>
      <c r="BA14" s="52">
        <v>0</v>
      </c>
      <c r="BB14" s="52">
        <v>0</v>
      </c>
      <c r="BC14" s="52">
        <v>0</v>
      </c>
      <c r="BD14" s="52">
        <v>0</v>
      </c>
      <c r="BE14" s="52">
        <v>0</v>
      </c>
      <c r="BF14" s="52">
        <v>1</v>
      </c>
      <c r="BG14" s="52">
        <v>0</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271209</v>
      </c>
      <c r="B15" s="52" t="s">
        <v>468</v>
      </c>
      <c r="C15" s="52" t="s">
        <v>625</v>
      </c>
      <c r="D15" s="52">
        <v>2</v>
      </c>
      <c r="E15" s="52">
        <v>2.4803740404052901</v>
      </c>
      <c r="F15" s="52">
        <v>30.177884158264401</v>
      </c>
      <c r="G15" s="52">
        <v>0</v>
      </c>
      <c r="H15" s="52">
        <v>0</v>
      </c>
      <c r="I15" s="52">
        <v>0</v>
      </c>
      <c r="J15" s="52">
        <v>0</v>
      </c>
      <c r="K15" s="52">
        <v>1</v>
      </c>
      <c r="L15" s="52">
        <v>0</v>
      </c>
      <c r="M15" s="52">
        <v>0</v>
      </c>
      <c r="N15" s="52">
        <v>1</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1</v>
      </c>
      <c r="AX15" s="52">
        <v>0</v>
      </c>
      <c r="AY15" s="52">
        <v>0</v>
      </c>
      <c r="AZ15" s="52">
        <v>0</v>
      </c>
      <c r="BA15" s="52">
        <v>0</v>
      </c>
      <c r="BB15" s="52">
        <v>1</v>
      </c>
      <c r="BC15" s="52">
        <v>1</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271233</v>
      </c>
      <c r="B16" s="52" t="s">
        <v>468</v>
      </c>
      <c r="C16" s="52" t="s">
        <v>628</v>
      </c>
      <c r="D16" s="52">
        <v>2</v>
      </c>
      <c r="E16" s="52">
        <v>2.1962575770886401</v>
      </c>
      <c r="F16" s="52">
        <v>26.7211338545785</v>
      </c>
      <c r="G16" s="52">
        <v>0</v>
      </c>
      <c r="H16" s="52">
        <v>0</v>
      </c>
      <c r="I16" s="52">
        <v>1</v>
      </c>
      <c r="J16" s="52">
        <v>0</v>
      </c>
      <c r="K16" s="52">
        <v>0</v>
      </c>
      <c r="L16" s="52">
        <v>0</v>
      </c>
      <c r="M16" s="52">
        <v>1</v>
      </c>
      <c r="N16" s="52">
        <v>0</v>
      </c>
      <c r="O16" s="52">
        <v>0</v>
      </c>
      <c r="P16" s="52">
        <v>0</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2</v>
      </c>
      <c r="BC16" s="52">
        <v>1</v>
      </c>
      <c r="BD16" s="52">
        <v>0</v>
      </c>
      <c r="BE16" s="52">
        <v>0</v>
      </c>
      <c r="BF16" s="52">
        <v>0</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271241</v>
      </c>
      <c r="B17" s="52" t="s">
        <v>468</v>
      </c>
      <c r="C17" s="52" t="s">
        <v>645</v>
      </c>
      <c r="D17" s="52">
        <v>1</v>
      </c>
      <c r="E17" s="52">
        <v>1.6994663675605901</v>
      </c>
      <c r="F17" s="52">
        <v>20.676840805320499</v>
      </c>
      <c r="G17" s="52">
        <v>1</v>
      </c>
      <c r="H17" s="52">
        <v>0</v>
      </c>
      <c r="I17" s="52">
        <v>0</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1</v>
      </c>
      <c r="AY17" s="52">
        <v>0</v>
      </c>
      <c r="AZ17" s="52">
        <v>0</v>
      </c>
      <c r="BA17" s="52">
        <v>0</v>
      </c>
      <c r="BB17" s="52">
        <v>0</v>
      </c>
      <c r="BC17" s="52">
        <v>0</v>
      </c>
      <c r="BD17" s="52">
        <v>0</v>
      </c>
      <c r="BE17" s="52">
        <v>0</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271250</v>
      </c>
      <c r="B18" s="52" t="s">
        <v>468</v>
      </c>
      <c r="C18" s="52" t="s">
        <v>629</v>
      </c>
      <c r="D18" s="52">
        <v>1</v>
      </c>
      <c r="E18" s="52">
        <v>1.64041994750656</v>
      </c>
      <c r="F18" s="52">
        <v>19.958442694663201</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1</v>
      </c>
      <c r="BA18" s="52">
        <v>0</v>
      </c>
      <c r="BB18" s="52">
        <v>0</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271268</v>
      </c>
      <c r="B19" s="52" t="s">
        <v>468</v>
      </c>
      <c r="C19" s="52" t="s">
        <v>630</v>
      </c>
      <c r="D19" s="52">
        <v>2</v>
      </c>
      <c r="E19" s="52">
        <v>1.9998000199979999</v>
      </c>
      <c r="F19" s="52">
        <v>24.330900243308999</v>
      </c>
      <c r="G19" s="52">
        <v>0</v>
      </c>
      <c r="H19" s="52">
        <v>0</v>
      </c>
      <c r="I19" s="52">
        <v>0</v>
      </c>
      <c r="J19" s="52">
        <v>0</v>
      </c>
      <c r="K19" s="52">
        <v>1</v>
      </c>
      <c r="L19" s="52">
        <v>0</v>
      </c>
      <c r="M19" s="52">
        <v>1</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1</v>
      </c>
      <c r="AY19" s="52">
        <v>0</v>
      </c>
      <c r="AZ19" s="52">
        <v>0</v>
      </c>
      <c r="BA19" s="52">
        <v>0</v>
      </c>
      <c r="BB19" s="52">
        <v>1</v>
      </c>
      <c r="BC19" s="52">
        <v>0</v>
      </c>
      <c r="BD19" s="52">
        <v>0</v>
      </c>
      <c r="BE19" s="52">
        <v>1</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271276</v>
      </c>
      <c r="B20" s="52" t="s">
        <v>468</v>
      </c>
      <c r="C20" s="52" t="s">
        <v>641</v>
      </c>
      <c r="D20" s="52">
        <v>1</v>
      </c>
      <c r="E20" s="52">
        <v>1.42182790195075</v>
      </c>
      <c r="F20" s="52">
        <v>17.298906140400799</v>
      </c>
      <c r="G20" s="52">
        <v>0</v>
      </c>
      <c r="H20" s="52">
        <v>0</v>
      </c>
      <c r="I20" s="52">
        <v>0</v>
      </c>
      <c r="J20" s="52">
        <v>1</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1</v>
      </c>
      <c r="BB20" s="52">
        <v>0</v>
      </c>
      <c r="BC20" s="52">
        <v>0</v>
      </c>
      <c r="BD20" s="52">
        <v>0</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271403</v>
      </c>
      <c r="B21" s="52" t="s">
        <v>173</v>
      </c>
      <c r="C21" s="52" t="s">
        <v>468</v>
      </c>
      <c r="D21" s="52">
        <v>3</v>
      </c>
      <c r="E21" s="52">
        <v>0.70087235245468904</v>
      </c>
      <c r="F21" s="52">
        <v>8.5272802881987104</v>
      </c>
      <c r="G21" s="52">
        <v>0</v>
      </c>
      <c r="H21" s="52">
        <v>0</v>
      </c>
      <c r="I21" s="52">
        <v>0</v>
      </c>
      <c r="J21" s="52">
        <v>0</v>
      </c>
      <c r="K21" s="52">
        <v>0</v>
      </c>
      <c r="L21" s="52">
        <v>1</v>
      </c>
      <c r="M21" s="52">
        <v>1</v>
      </c>
      <c r="N21" s="52">
        <v>1</v>
      </c>
      <c r="O21" s="52">
        <v>0</v>
      </c>
      <c r="P21" s="52">
        <v>2</v>
      </c>
      <c r="Q21" s="52">
        <v>1</v>
      </c>
      <c r="R21" s="52">
        <v>0</v>
      </c>
      <c r="S21" s="52">
        <v>0</v>
      </c>
      <c r="T21" s="52">
        <v>3</v>
      </c>
      <c r="U21" s="52">
        <v>0</v>
      </c>
      <c r="V21" s="52">
        <v>3</v>
      </c>
      <c r="W21" s="52">
        <v>0</v>
      </c>
      <c r="X21" s="52">
        <v>0</v>
      </c>
      <c r="Y21" s="52">
        <v>3</v>
      </c>
      <c r="Z21" s="52">
        <v>0</v>
      </c>
      <c r="AA21" s="52">
        <v>0</v>
      </c>
      <c r="AB21" s="52">
        <v>3</v>
      </c>
      <c r="AC21" s="52">
        <v>0</v>
      </c>
      <c r="AD21" s="52">
        <v>0</v>
      </c>
      <c r="AE21" s="52">
        <v>0</v>
      </c>
      <c r="AF21" s="52">
        <v>0</v>
      </c>
      <c r="AG21" s="52">
        <v>0</v>
      </c>
      <c r="AH21" s="52">
        <v>0</v>
      </c>
      <c r="AI21" s="52">
        <v>2</v>
      </c>
      <c r="AJ21" s="52">
        <v>0</v>
      </c>
      <c r="AK21" s="52">
        <v>0</v>
      </c>
      <c r="AL21" s="52">
        <v>1</v>
      </c>
      <c r="AM21" s="52">
        <v>0</v>
      </c>
      <c r="AN21" s="52">
        <v>0</v>
      </c>
      <c r="AO21" s="52">
        <v>0</v>
      </c>
      <c r="AP21" s="52">
        <v>0</v>
      </c>
      <c r="AQ21" s="52">
        <v>0</v>
      </c>
      <c r="AR21" s="52">
        <v>0</v>
      </c>
      <c r="AS21" s="52">
        <v>1</v>
      </c>
      <c r="AT21" s="52">
        <v>0</v>
      </c>
      <c r="AU21" s="52">
        <v>0</v>
      </c>
      <c r="AV21" s="52">
        <v>0</v>
      </c>
      <c r="AW21" s="52">
        <v>1</v>
      </c>
      <c r="AX21" s="52">
        <v>0</v>
      </c>
      <c r="AY21" s="52">
        <v>0</v>
      </c>
      <c r="AZ21" s="52">
        <v>0</v>
      </c>
      <c r="BA21" s="52">
        <v>0</v>
      </c>
      <c r="BB21" s="52">
        <v>1</v>
      </c>
      <c r="BC21" s="52">
        <v>0</v>
      </c>
      <c r="BD21" s="52">
        <v>1</v>
      </c>
      <c r="BE21" s="52">
        <v>0</v>
      </c>
      <c r="BF21" s="52">
        <v>0</v>
      </c>
      <c r="BG21" s="52">
        <v>1</v>
      </c>
      <c r="BH21" s="52">
        <v>0</v>
      </c>
      <c r="BI21" s="52">
        <v>1</v>
      </c>
      <c r="BJ21" s="52">
        <v>0</v>
      </c>
      <c r="BK21" s="52">
        <v>0</v>
      </c>
      <c r="BL21" s="52">
        <v>3</v>
      </c>
      <c r="BM21" s="52">
        <v>0</v>
      </c>
      <c r="BN21" s="52">
        <v>0</v>
      </c>
      <c r="BO21" s="52">
        <v>0</v>
      </c>
      <c r="BP21" s="52">
        <v>0</v>
      </c>
      <c r="BQ21" s="52">
        <v>0</v>
      </c>
      <c r="BR21" s="52">
        <v>0</v>
      </c>
      <c r="BS21" s="52">
        <v>0</v>
      </c>
      <c r="BT21" s="52">
        <v>3</v>
      </c>
      <c r="BU21" s="52">
        <v>0</v>
      </c>
      <c r="BV21" s="52">
        <v>0</v>
      </c>
    </row>
    <row r="22" spans="1:74" s="52" customFormat="1" x14ac:dyDescent="0.2">
      <c r="A22" s="52">
        <v>271446</v>
      </c>
      <c r="B22" s="52" t="s">
        <v>468</v>
      </c>
      <c r="C22" s="52" t="s">
        <v>634</v>
      </c>
      <c r="D22" s="52">
        <v>1</v>
      </c>
      <c r="E22" s="52">
        <v>1.41809776365983</v>
      </c>
      <c r="F22" s="52">
        <v>17.253522791194602</v>
      </c>
      <c r="G22" s="52">
        <v>0</v>
      </c>
      <c r="H22" s="52">
        <v>0</v>
      </c>
      <c r="I22" s="52">
        <v>0</v>
      </c>
      <c r="J22" s="52">
        <v>0</v>
      </c>
      <c r="K22" s="52">
        <v>0</v>
      </c>
      <c r="L22" s="52">
        <v>0</v>
      </c>
      <c r="M22" s="52">
        <v>1</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1</v>
      </c>
      <c r="AT22" s="52">
        <v>0</v>
      </c>
      <c r="AU22" s="52">
        <v>0</v>
      </c>
      <c r="AV22" s="52">
        <v>0</v>
      </c>
      <c r="AW22" s="52">
        <v>0</v>
      </c>
      <c r="AX22" s="52">
        <v>0</v>
      </c>
      <c r="AY22" s="52">
        <v>0</v>
      </c>
      <c r="AZ22" s="52">
        <v>0</v>
      </c>
      <c r="BA22" s="52">
        <v>0</v>
      </c>
      <c r="BB22" s="52">
        <v>0</v>
      </c>
      <c r="BC22" s="52">
        <v>0</v>
      </c>
      <c r="BD22" s="52">
        <v>1</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271454</v>
      </c>
      <c r="B23" s="52" t="s">
        <v>468</v>
      </c>
      <c r="C23" s="52" t="s">
        <v>635</v>
      </c>
      <c r="D23" s="52">
        <v>1</v>
      </c>
      <c r="E23" s="52">
        <v>1.3674091698458899</v>
      </c>
      <c r="F23" s="52">
        <v>16.636811566458402</v>
      </c>
      <c r="G23" s="52">
        <v>0</v>
      </c>
      <c r="H23" s="52">
        <v>0</v>
      </c>
      <c r="I23" s="52">
        <v>0</v>
      </c>
      <c r="J23" s="52">
        <v>0</v>
      </c>
      <c r="K23" s="52">
        <v>0</v>
      </c>
      <c r="L23" s="52">
        <v>1</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1</v>
      </c>
      <c r="AX23" s="52">
        <v>0</v>
      </c>
      <c r="AY23" s="52">
        <v>0</v>
      </c>
      <c r="AZ23" s="52">
        <v>0</v>
      </c>
      <c r="BA23" s="52">
        <v>0</v>
      </c>
      <c r="BB23" s="52">
        <v>0</v>
      </c>
      <c r="BC23" s="52">
        <v>0</v>
      </c>
      <c r="BD23" s="52">
        <v>0</v>
      </c>
      <c r="BE23" s="52">
        <v>0</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271462</v>
      </c>
      <c r="B24" s="52" t="s">
        <v>468</v>
      </c>
      <c r="C24" s="52" t="s">
        <v>636</v>
      </c>
      <c r="D24" s="52">
        <v>1</v>
      </c>
      <c r="E24" s="52">
        <v>1.1985952463712499</v>
      </c>
      <c r="F24" s="52">
        <v>14.582908830850201</v>
      </c>
      <c r="G24" s="52">
        <v>0</v>
      </c>
      <c r="H24" s="52">
        <v>0</v>
      </c>
      <c r="I24" s="52">
        <v>0</v>
      </c>
      <c r="J24" s="52">
        <v>0</v>
      </c>
      <c r="K24" s="52">
        <v>0</v>
      </c>
      <c r="L24" s="52">
        <v>0</v>
      </c>
      <c r="M24" s="52">
        <v>0</v>
      </c>
      <c r="N24" s="52">
        <v>1</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0</v>
      </c>
      <c r="BB24" s="52">
        <v>1</v>
      </c>
      <c r="BC24" s="52">
        <v>0</v>
      </c>
      <c r="BD24" s="52">
        <v>0</v>
      </c>
      <c r="BE24" s="52">
        <v>0</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272043</v>
      </c>
      <c r="B25" s="52" t="s">
        <v>175</v>
      </c>
      <c r="C25" s="52" t="s">
        <v>468</v>
      </c>
      <c r="D25" s="52">
        <v>1</v>
      </c>
      <c r="E25" s="52">
        <v>1.8544962261001801</v>
      </c>
      <c r="F25" s="52">
        <v>22.563037417552199</v>
      </c>
      <c r="G25" s="52">
        <v>0</v>
      </c>
      <c r="H25" s="52">
        <v>0</v>
      </c>
      <c r="I25" s="52">
        <v>0</v>
      </c>
      <c r="J25" s="52">
        <v>0</v>
      </c>
      <c r="K25" s="52">
        <v>1</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1</v>
      </c>
      <c r="AY25" s="52">
        <v>0</v>
      </c>
      <c r="AZ25" s="52">
        <v>0</v>
      </c>
      <c r="BA25" s="52">
        <v>0</v>
      </c>
      <c r="BB25" s="52">
        <v>0</v>
      </c>
      <c r="BC25" s="52">
        <v>0</v>
      </c>
      <c r="BD25" s="52">
        <v>0</v>
      </c>
      <c r="BE25" s="52">
        <v>0</v>
      </c>
      <c r="BF25" s="52">
        <v>0</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272051</v>
      </c>
      <c r="B26" s="52" t="s">
        <v>176</v>
      </c>
      <c r="C26" s="52" t="s">
        <v>468</v>
      </c>
      <c r="D26" s="52">
        <v>1</v>
      </c>
      <c r="E26" s="52">
        <v>0.50191228580893199</v>
      </c>
      <c r="F26" s="52">
        <v>6.1065994773420096</v>
      </c>
      <c r="G26" s="52">
        <v>0</v>
      </c>
      <c r="H26" s="52">
        <v>0</v>
      </c>
      <c r="I26" s="52">
        <v>0</v>
      </c>
      <c r="J26" s="52">
        <v>0</v>
      </c>
      <c r="K26" s="52">
        <v>0</v>
      </c>
      <c r="L26" s="52">
        <v>0</v>
      </c>
      <c r="M26" s="52">
        <v>1</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0</v>
      </c>
      <c r="BB26" s="52">
        <v>1</v>
      </c>
      <c r="BC26" s="52">
        <v>0</v>
      </c>
      <c r="BD26" s="52">
        <v>0</v>
      </c>
      <c r="BE26" s="52">
        <v>0</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272078</v>
      </c>
      <c r="B27" s="52" t="s">
        <v>177</v>
      </c>
      <c r="C27" s="52" t="s">
        <v>468</v>
      </c>
      <c r="D27" s="52">
        <v>2</v>
      </c>
      <c r="E27" s="52">
        <v>1.0971709447190401</v>
      </c>
      <c r="F27" s="52">
        <v>13.3489131607483</v>
      </c>
      <c r="G27" s="52">
        <v>0</v>
      </c>
      <c r="H27" s="52">
        <v>0</v>
      </c>
      <c r="I27" s="52">
        <v>1</v>
      </c>
      <c r="J27" s="52">
        <v>0</v>
      </c>
      <c r="K27" s="52">
        <v>1</v>
      </c>
      <c r="L27" s="52">
        <v>0</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1</v>
      </c>
      <c r="AW27" s="52">
        <v>0</v>
      </c>
      <c r="AX27" s="52">
        <v>0</v>
      </c>
      <c r="AY27" s="52">
        <v>1</v>
      </c>
      <c r="AZ27" s="52">
        <v>0</v>
      </c>
      <c r="BA27" s="52">
        <v>0</v>
      </c>
      <c r="BB27" s="52">
        <v>0</v>
      </c>
      <c r="BC27" s="52">
        <v>0</v>
      </c>
      <c r="BD27" s="52">
        <v>1</v>
      </c>
      <c r="BE27" s="52">
        <v>0</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272086</v>
      </c>
      <c r="B28" s="52" t="s">
        <v>178</v>
      </c>
      <c r="C28" s="52" t="s">
        <v>468</v>
      </c>
      <c r="D28" s="52">
        <v>1</v>
      </c>
      <c r="E28" s="52">
        <v>2.3235820340637101</v>
      </c>
      <c r="F28" s="52">
        <v>28.270248081108502</v>
      </c>
      <c r="G28" s="52">
        <v>0</v>
      </c>
      <c r="H28" s="52">
        <v>0</v>
      </c>
      <c r="I28" s="52">
        <v>0</v>
      </c>
      <c r="J28" s="52">
        <v>1</v>
      </c>
      <c r="K28" s="52">
        <v>0</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1</v>
      </c>
      <c r="AV28" s="52">
        <v>0</v>
      </c>
      <c r="AW28" s="52">
        <v>0</v>
      </c>
      <c r="AX28" s="52">
        <v>0</v>
      </c>
      <c r="AY28" s="52">
        <v>0</v>
      </c>
      <c r="AZ28" s="52">
        <v>0</v>
      </c>
      <c r="BA28" s="52">
        <v>0</v>
      </c>
      <c r="BB28" s="52">
        <v>0</v>
      </c>
      <c r="BC28" s="52">
        <v>0</v>
      </c>
      <c r="BD28" s="52">
        <v>0</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x14ac:dyDescent="0.2">
      <c r="A29">
        <v>272108</v>
      </c>
      <c r="B29" t="s">
        <v>180</v>
      </c>
      <c r="C29" t="s">
        <v>468</v>
      </c>
      <c r="D29">
        <v>1</v>
      </c>
      <c r="E29">
        <v>0.484245086122989</v>
      </c>
      <c r="F29">
        <v>5.8916485478296901</v>
      </c>
      <c r="G29">
        <v>0</v>
      </c>
      <c r="H29">
        <v>0</v>
      </c>
      <c r="I29">
        <v>0</v>
      </c>
      <c r="J29">
        <v>1</v>
      </c>
      <c r="K29">
        <v>0</v>
      </c>
      <c r="L29">
        <v>0</v>
      </c>
      <c r="M29">
        <v>0</v>
      </c>
      <c r="N29">
        <v>0</v>
      </c>
      <c r="O29">
        <v>0</v>
      </c>
      <c r="P29">
        <v>1</v>
      </c>
      <c r="Q29">
        <v>0</v>
      </c>
      <c r="R29">
        <v>0</v>
      </c>
      <c r="S29" t="s">
        <v>170</v>
      </c>
      <c r="T29" t="s">
        <v>170</v>
      </c>
      <c r="U29" t="s">
        <v>170</v>
      </c>
      <c r="V29" t="s">
        <v>170</v>
      </c>
      <c r="W29" t="s">
        <v>170</v>
      </c>
      <c r="X29" t="s">
        <v>170</v>
      </c>
      <c r="Y29" t="s">
        <v>170</v>
      </c>
      <c r="Z29" t="s">
        <v>170</v>
      </c>
      <c r="AA29" t="s">
        <v>170</v>
      </c>
      <c r="AB29" t="s">
        <v>170</v>
      </c>
      <c r="AC29" t="s">
        <v>170</v>
      </c>
      <c r="AD29" t="s">
        <v>170</v>
      </c>
      <c r="AE29" t="s">
        <v>170</v>
      </c>
      <c r="AF29" t="s">
        <v>170</v>
      </c>
      <c r="AG29" t="s">
        <v>170</v>
      </c>
      <c r="AH29" t="s">
        <v>170</v>
      </c>
      <c r="AI29" t="s">
        <v>170</v>
      </c>
      <c r="AJ29" t="s">
        <v>170</v>
      </c>
      <c r="AK29" t="s">
        <v>170</v>
      </c>
      <c r="AL29" t="s">
        <v>170</v>
      </c>
      <c r="AM29" t="s">
        <v>170</v>
      </c>
      <c r="AN29" t="s">
        <v>170</v>
      </c>
      <c r="AO29" t="s">
        <v>170</v>
      </c>
      <c r="AP29">
        <v>0</v>
      </c>
      <c r="AQ29">
        <v>0</v>
      </c>
      <c r="AR29">
        <v>0</v>
      </c>
      <c r="AS29">
        <v>0</v>
      </c>
      <c r="AT29">
        <v>0</v>
      </c>
      <c r="AU29">
        <v>1</v>
      </c>
      <c r="AV29">
        <v>0</v>
      </c>
      <c r="AW29">
        <v>0</v>
      </c>
      <c r="AX29">
        <v>0</v>
      </c>
      <c r="AY29">
        <v>0</v>
      </c>
      <c r="AZ29">
        <v>0</v>
      </c>
      <c r="BA29">
        <v>0</v>
      </c>
      <c r="BB29">
        <v>0</v>
      </c>
      <c r="BC29">
        <v>0</v>
      </c>
      <c r="BD29">
        <v>1</v>
      </c>
      <c r="BE29">
        <v>0</v>
      </c>
      <c r="BF29">
        <v>0</v>
      </c>
      <c r="BG29">
        <v>0</v>
      </c>
      <c r="BH29">
        <v>0</v>
      </c>
      <c r="BI29">
        <v>0</v>
      </c>
      <c r="BJ29">
        <v>0</v>
      </c>
      <c r="BK29" t="s">
        <v>170</v>
      </c>
      <c r="BL29" t="s">
        <v>170</v>
      </c>
      <c r="BM29" t="s">
        <v>170</v>
      </c>
      <c r="BN29" t="s">
        <v>170</v>
      </c>
      <c r="BO29" t="s">
        <v>170</v>
      </c>
      <c r="BP29" t="s">
        <v>170</v>
      </c>
      <c r="BQ29" t="s">
        <v>170</v>
      </c>
      <c r="BR29" t="s">
        <v>170</v>
      </c>
      <c r="BS29" t="s">
        <v>170</v>
      </c>
      <c r="BT29" t="s">
        <v>170</v>
      </c>
      <c r="BU29" t="s">
        <v>170</v>
      </c>
      <c r="BV29">
        <v>0</v>
      </c>
    </row>
    <row r="30" spans="1:74" x14ac:dyDescent="0.2">
      <c r="A30">
        <v>272116</v>
      </c>
      <c r="B30" t="s">
        <v>181</v>
      </c>
      <c r="C30" t="s">
        <v>468</v>
      </c>
      <c r="D30">
        <v>3</v>
      </c>
      <c r="E30">
        <v>2.0345603993163901</v>
      </c>
      <c r="F30">
        <v>24.753818191682701</v>
      </c>
      <c r="G30">
        <v>0</v>
      </c>
      <c r="H30">
        <v>1</v>
      </c>
      <c r="I30">
        <v>1</v>
      </c>
      <c r="J30">
        <v>0</v>
      </c>
      <c r="K30">
        <v>0</v>
      </c>
      <c r="L30">
        <v>0</v>
      </c>
      <c r="M30">
        <v>0</v>
      </c>
      <c r="N30">
        <v>1</v>
      </c>
      <c r="O30">
        <v>0</v>
      </c>
      <c r="P30">
        <v>2</v>
      </c>
      <c r="Q30">
        <v>1</v>
      </c>
      <c r="R30">
        <v>0</v>
      </c>
      <c r="S30" t="s">
        <v>170</v>
      </c>
      <c r="T30" t="s">
        <v>170</v>
      </c>
      <c r="U30" t="s">
        <v>170</v>
      </c>
      <c r="V30" t="s">
        <v>170</v>
      </c>
      <c r="W30" t="s">
        <v>170</v>
      </c>
      <c r="X30" t="s">
        <v>170</v>
      </c>
      <c r="Y30" t="s">
        <v>170</v>
      </c>
      <c r="Z30" t="s">
        <v>170</v>
      </c>
      <c r="AA30" t="s">
        <v>170</v>
      </c>
      <c r="AB30" t="s">
        <v>170</v>
      </c>
      <c r="AC30" t="s">
        <v>170</v>
      </c>
      <c r="AD30" t="s">
        <v>170</v>
      </c>
      <c r="AE30" t="s">
        <v>170</v>
      </c>
      <c r="AF30" t="s">
        <v>170</v>
      </c>
      <c r="AG30" t="s">
        <v>170</v>
      </c>
      <c r="AH30" t="s">
        <v>170</v>
      </c>
      <c r="AI30" t="s">
        <v>170</v>
      </c>
      <c r="AJ30" t="s">
        <v>170</v>
      </c>
      <c r="AK30" t="s">
        <v>170</v>
      </c>
      <c r="AL30" t="s">
        <v>170</v>
      </c>
      <c r="AM30" t="s">
        <v>170</v>
      </c>
      <c r="AN30" t="s">
        <v>170</v>
      </c>
      <c r="AO30" t="s">
        <v>170</v>
      </c>
      <c r="AP30">
        <v>1</v>
      </c>
      <c r="AQ30">
        <v>0</v>
      </c>
      <c r="AR30">
        <v>0</v>
      </c>
      <c r="AS30">
        <v>1</v>
      </c>
      <c r="AT30">
        <v>0</v>
      </c>
      <c r="AU30">
        <v>0</v>
      </c>
      <c r="AV30">
        <v>0</v>
      </c>
      <c r="AW30">
        <v>0</v>
      </c>
      <c r="AX30">
        <v>0</v>
      </c>
      <c r="AY30">
        <v>0</v>
      </c>
      <c r="AZ30">
        <v>0</v>
      </c>
      <c r="BA30">
        <v>1</v>
      </c>
      <c r="BB30">
        <v>0</v>
      </c>
      <c r="BC30">
        <v>1</v>
      </c>
      <c r="BD30">
        <v>0</v>
      </c>
      <c r="BE30">
        <v>0</v>
      </c>
      <c r="BF30">
        <v>1</v>
      </c>
      <c r="BG30">
        <v>0</v>
      </c>
      <c r="BH30">
        <v>1</v>
      </c>
      <c r="BI30">
        <v>0</v>
      </c>
      <c r="BJ30">
        <v>0</v>
      </c>
      <c r="BK30" t="s">
        <v>170</v>
      </c>
      <c r="BL30" t="s">
        <v>170</v>
      </c>
      <c r="BM30" t="s">
        <v>170</v>
      </c>
      <c r="BN30" t="s">
        <v>170</v>
      </c>
      <c r="BO30" t="s">
        <v>170</v>
      </c>
      <c r="BP30" t="s">
        <v>170</v>
      </c>
      <c r="BQ30" t="s">
        <v>170</v>
      </c>
      <c r="BR30" t="s">
        <v>170</v>
      </c>
      <c r="BS30" t="s">
        <v>170</v>
      </c>
      <c r="BT30" t="s">
        <v>170</v>
      </c>
      <c r="BU30" t="s">
        <v>170</v>
      </c>
      <c r="BV30">
        <v>0</v>
      </c>
    </row>
    <row r="31" spans="1:74" x14ac:dyDescent="0.2">
      <c r="A31">
        <v>272124</v>
      </c>
      <c r="B31" t="s">
        <v>182</v>
      </c>
      <c r="C31" t="s">
        <v>468</v>
      </c>
      <c r="D31">
        <v>2</v>
      </c>
      <c r="E31">
        <v>1.459928609491</v>
      </c>
      <c r="F31">
        <v>17.762464748807101</v>
      </c>
      <c r="G31">
        <v>0</v>
      </c>
      <c r="H31">
        <v>0</v>
      </c>
      <c r="I31">
        <v>1</v>
      </c>
      <c r="J31">
        <v>0</v>
      </c>
      <c r="K31">
        <v>1</v>
      </c>
      <c r="L31">
        <v>0</v>
      </c>
      <c r="M31">
        <v>0</v>
      </c>
      <c r="N31">
        <v>0</v>
      </c>
      <c r="O31">
        <v>0</v>
      </c>
      <c r="P31">
        <v>2</v>
      </c>
      <c r="Q31">
        <v>0</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v>0</v>
      </c>
      <c r="AQ31">
        <v>0</v>
      </c>
      <c r="AR31">
        <v>1</v>
      </c>
      <c r="AS31">
        <v>0</v>
      </c>
      <c r="AT31">
        <v>0</v>
      </c>
      <c r="AU31">
        <v>0</v>
      </c>
      <c r="AV31">
        <v>0</v>
      </c>
      <c r="AW31">
        <v>0</v>
      </c>
      <c r="AX31">
        <v>1</v>
      </c>
      <c r="AY31">
        <v>0</v>
      </c>
      <c r="AZ31">
        <v>0</v>
      </c>
      <c r="BA31">
        <v>0</v>
      </c>
      <c r="BB31">
        <v>0</v>
      </c>
      <c r="BC31">
        <v>0</v>
      </c>
      <c r="BD31">
        <v>1</v>
      </c>
      <c r="BE31">
        <v>0</v>
      </c>
      <c r="BF31">
        <v>0</v>
      </c>
      <c r="BG31">
        <v>1</v>
      </c>
      <c r="BH31">
        <v>0</v>
      </c>
      <c r="BI31">
        <v>0</v>
      </c>
      <c r="BJ31">
        <v>0</v>
      </c>
      <c r="BK31" t="s">
        <v>170</v>
      </c>
      <c r="BL31" t="s">
        <v>170</v>
      </c>
      <c r="BM31" t="s">
        <v>170</v>
      </c>
      <c r="BN31" t="s">
        <v>170</v>
      </c>
      <c r="BO31" t="s">
        <v>170</v>
      </c>
      <c r="BP31" t="s">
        <v>170</v>
      </c>
      <c r="BQ31" t="s">
        <v>170</v>
      </c>
      <c r="BR31" t="s">
        <v>170</v>
      </c>
      <c r="BS31" t="s">
        <v>170</v>
      </c>
      <c r="BT31" t="s">
        <v>170</v>
      </c>
      <c r="BU31" t="s">
        <v>170</v>
      </c>
      <c r="BV31">
        <v>0</v>
      </c>
    </row>
    <row r="32" spans="1:74" x14ac:dyDescent="0.2">
      <c r="A32">
        <v>272132</v>
      </c>
      <c r="B32" t="s">
        <v>183</v>
      </c>
      <c r="C32" t="s">
        <v>468</v>
      </c>
      <c r="D32">
        <v>1</v>
      </c>
      <c r="E32">
        <v>1.9527817375851899</v>
      </c>
      <c r="F32">
        <v>23.758844473953101</v>
      </c>
      <c r="G32">
        <v>0</v>
      </c>
      <c r="H32">
        <v>1</v>
      </c>
      <c r="I32">
        <v>0</v>
      </c>
      <c r="J32">
        <v>0</v>
      </c>
      <c r="K32">
        <v>0</v>
      </c>
      <c r="L32">
        <v>0</v>
      </c>
      <c r="M32">
        <v>0</v>
      </c>
      <c r="N32">
        <v>0</v>
      </c>
      <c r="O32">
        <v>0</v>
      </c>
      <c r="P32">
        <v>0</v>
      </c>
      <c r="Q32">
        <v>1</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v>0</v>
      </c>
      <c r="AQ32">
        <v>0</v>
      </c>
      <c r="AR32">
        <v>0</v>
      </c>
      <c r="AS32">
        <v>0</v>
      </c>
      <c r="AT32">
        <v>0</v>
      </c>
      <c r="AU32">
        <v>0</v>
      </c>
      <c r="AV32">
        <v>0</v>
      </c>
      <c r="AW32">
        <v>0</v>
      </c>
      <c r="AX32">
        <v>0</v>
      </c>
      <c r="AY32">
        <v>0</v>
      </c>
      <c r="AZ32">
        <v>0</v>
      </c>
      <c r="BA32">
        <v>0</v>
      </c>
      <c r="BB32">
        <v>1</v>
      </c>
      <c r="BC32">
        <v>0</v>
      </c>
      <c r="BD32">
        <v>1</v>
      </c>
      <c r="BE32">
        <v>0</v>
      </c>
      <c r="BF32">
        <v>0</v>
      </c>
      <c r="BG32">
        <v>0</v>
      </c>
      <c r="BH32">
        <v>0</v>
      </c>
      <c r="BI32">
        <v>0</v>
      </c>
      <c r="BJ32">
        <v>0</v>
      </c>
      <c r="BK32" t="s">
        <v>170</v>
      </c>
      <c r="BL32" t="s">
        <v>170</v>
      </c>
      <c r="BM32" t="s">
        <v>170</v>
      </c>
      <c r="BN32" t="s">
        <v>170</v>
      </c>
      <c r="BO32" t="s">
        <v>170</v>
      </c>
      <c r="BP32" t="s">
        <v>170</v>
      </c>
      <c r="BQ32" t="s">
        <v>170</v>
      </c>
      <c r="BR32" t="s">
        <v>170</v>
      </c>
      <c r="BS32" t="s">
        <v>170</v>
      </c>
      <c r="BT32" t="s">
        <v>170</v>
      </c>
      <c r="BU32" t="s">
        <v>170</v>
      </c>
      <c r="BV32">
        <v>0</v>
      </c>
    </row>
    <row r="33" spans="1:74" x14ac:dyDescent="0.2">
      <c r="A33">
        <v>272141</v>
      </c>
      <c r="B33" t="s">
        <v>272</v>
      </c>
      <c r="C33" t="s">
        <v>468</v>
      </c>
      <c r="D33">
        <v>3</v>
      </c>
      <c r="E33">
        <v>5.2508138761507999</v>
      </c>
      <c r="F33">
        <v>63.884902159834802</v>
      </c>
      <c r="G33">
        <v>0</v>
      </c>
      <c r="H33">
        <v>1</v>
      </c>
      <c r="I33">
        <v>0</v>
      </c>
      <c r="J33">
        <v>0</v>
      </c>
      <c r="K33">
        <v>1</v>
      </c>
      <c r="L33">
        <v>1</v>
      </c>
      <c r="M33">
        <v>0</v>
      </c>
      <c r="N33">
        <v>0</v>
      </c>
      <c r="O33">
        <v>0</v>
      </c>
      <c r="P33">
        <v>3</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v>0</v>
      </c>
      <c r="AQ33">
        <v>2</v>
      </c>
      <c r="AR33">
        <v>0</v>
      </c>
      <c r="AS33">
        <v>0</v>
      </c>
      <c r="AT33">
        <v>0</v>
      </c>
      <c r="AU33">
        <v>0</v>
      </c>
      <c r="AV33">
        <v>1</v>
      </c>
      <c r="AW33">
        <v>0</v>
      </c>
      <c r="AX33">
        <v>0</v>
      </c>
      <c r="AY33">
        <v>0</v>
      </c>
      <c r="AZ33">
        <v>0</v>
      </c>
      <c r="BA33">
        <v>0</v>
      </c>
      <c r="BB33">
        <v>0</v>
      </c>
      <c r="BC33">
        <v>0</v>
      </c>
      <c r="BD33">
        <v>1</v>
      </c>
      <c r="BE33">
        <v>1</v>
      </c>
      <c r="BF33">
        <v>0</v>
      </c>
      <c r="BG33">
        <v>1</v>
      </c>
      <c r="BH33">
        <v>0</v>
      </c>
      <c r="BI33">
        <v>0</v>
      </c>
      <c r="BJ33">
        <v>0</v>
      </c>
      <c r="BK33" t="s">
        <v>170</v>
      </c>
      <c r="BL33" t="s">
        <v>170</v>
      </c>
      <c r="BM33" t="s">
        <v>170</v>
      </c>
      <c r="BN33" t="s">
        <v>170</v>
      </c>
      <c r="BO33" t="s">
        <v>170</v>
      </c>
      <c r="BP33" t="s">
        <v>170</v>
      </c>
      <c r="BQ33" t="s">
        <v>170</v>
      </c>
      <c r="BR33" t="s">
        <v>170</v>
      </c>
      <c r="BS33" t="s">
        <v>170</v>
      </c>
      <c r="BT33" t="s">
        <v>170</v>
      </c>
      <c r="BU33" t="s">
        <v>170</v>
      </c>
      <c r="BV33">
        <v>0</v>
      </c>
    </row>
    <row r="34" spans="1:74" x14ac:dyDescent="0.2">
      <c r="A34">
        <v>272159</v>
      </c>
      <c r="B34" t="s">
        <v>184</v>
      </c>
      <c r="C34" t="s">
        <v>468</v>
      </c>
      <c r="D34">
        <v>2</v>
      </c>
      <c r="E34">
        <v>1.6977496328616399</v>
      </c>
      <c r="F34">
        <v>20.655953866483301</v>
      </c>
      <c r="G34">
        <v>0</v>
      </c>
      <c r="H34">
        <v>0</v>
      </c>
      <c r="I34">
        <v>0</v>
      </c>
      <c r="J34">
        <v>0</v>
      </c>
      <c r="K34">
        <v>1</v>
      </c>
      <c r="L34">
        <v>0</v>
      </c>
      <c r="M34">
        <v>1</v>
      </c>
      <c r="N34">
        <v>0</v>
      </c>
      <c r="O34">
        <v>0</v>
      </c>
      <c r="P34">
        <v>0</v>
      </c>
      <c r="Q34">
        <v>2</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0</v>
      </c>
      <c r="AQ34">
        <v>0</v>
      </c>
      <c r="AR34">
        <v>0</v>
      </c>
      <c r="AS34">
        <v>0</v>
      </c>
      <c r="AT34">
        <v>0</v>
      </c>
      <c r="AU34">
        <v>1</v>
      </c>
      <c r="AV34">
        <v>1</v>
      </c>
      <c r="AW34">
        <v>0</v>
      </c>
      <c r="AX34">
        <v>0</v>
      </c>
      <c r="AY34">
        <v>0</v>
      </c>
      <c r="AZ34">
        <v>0</v>
      </c>
      <c r="BA34">
        <v>0</v>
      </c>
      <c r="BB34">
        <v>0</v>
      </c>
      <c r="BC34">
        <v>0</v>
      </c>
      <c r="BD34">
        <v>1</v>
      </c>
      <c r="BE34">
        <v>0</v>
      </c>
      <c r="BF34">
        <v>0</v>
      </c>
      <c r="BG34">
        <v>0</v>
      </c>
      <c r="BH34">
        <v>1</v>
      </c>
      <c r="BI34">
        <v>0</v>
      </c>
      <c r="BJ34">
        <v>0</v>
      </c>
      <c r="BK34" t="s">
        <v>170</v>
      </c>
      <c r="BL34" t="s">
        <v>170</v>
      </c>
      <c r="BM34" t="s">
        <v>170</v>
      </c>
      <c r="BN34" t="s">
        <v>170</v>
      </c>
      <c r="BO34" t="s">
        <v>170</v>
      </c>
      <c r="BP34" t="s">
        <v>170</v>
      </c>
      <c r="BQ34" t="s">
        <v>170</v>
      </c>
      <c r="BR34" t="s">
        <v>170</v>
      </c>
      <c r="BS34" t="s">
        <v>170</v>
      </c>
      <c r="BT34" t="s">
        <v>170</v>
      </c>
      <c r="BU34" t="s">
        <v>170</v>
      </c>
      <c r="BV34">
        <v>0</v>
      </c>
    </row>
    <row r="35" spans="1:74" x14ac:dyDescent="0.2">
      <c r="A35">
        <v>272183</v>
      </c>
      <c r="B35" t="s">
        <v>187</v>
      </c>
      <c r="C35" t="s">
        <v>468</v>
      </c>
      <c r="D35">
        <v>1</v>
      </c>
      <c r="E35">
        <v>1.66168162180126</v>
      </c>
      <c r="F35">
        <v>20.217126398582</v>
      </c>
      <c r="G35">
        <v>0</v>
      </c>
      <c r="H35">
        <v>0</v>
      </c>
      <c r="I35">
        <v>0</v>
      </c>
      <c r="J35">
        <v>0</v>
      </c>
      <c r="K35">
        <v>1</v>
      </c>
      <c r="L35">
        <v>0</v>
      </c>
      <c r="M35">
        <v>0</v>
      </c>
      <c r="N35">
        <v>0</v>
      </c>
      <c r="O35">
        <v>0</v>
      </c>
      <c r="P35">
        <v>0</v>
      </c>
      <c r="Q35">
        <v>1</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0</v>
      </c>
      <c r="AQ35">
        <v>0</v>
      </c>
      <c r="AR35">
        <v>1</v>
      </c>
      <c r="AS35">
        <v>0</v>
      </c>
      <c r="AT35">
        <v>0</v>
      </c>
      <c r="AU35">
        <v>0</v>
      </c>
      <c r="AV35">
        <v>0</v>
      </c>
      <c r="AW35">
        <v>0</v>
      </c>
      <c r="AX35">
        <v>0</v>
      </c>
      <c r="AY35">
        <v>0</v>
      </c>
      <c r="AZ35">
        <v>0</v>
      </c>
      <c r="BA35">
        <v>0</v>
      </c>
      <c r="BB35">
        <v>0</v>
      </c>
      <c r="BC35">
        <v>0</v>
      </c>
      <c r="BD35">
        <v>0</v>
      </c>
      <c r="BE35">
        <v>0</v>
      </c>
      <c r="BF35">
        <v>0</v>
      </c>
      <c r="BG35">
        <v>0</v>
      </c>
      <c r="BH35">
        <v>1</v>
      </c>
      <c r="BI35">
        <v>0</v>
      </c>
      <c r="BJ35">
        <v>0</v>
      </c>
      <c r="BK35" t="s">
        <v>170</v>
      </c>
      <c r="BL35" t="s">
        <v>170</v>
      </c>
      <c r="BM35" t="s">
        <v>170</v>
      </c>
      <c r="BN35" t="s">
        <v>170</v>
      </c>
      <c r="BO35" t="s">
        <v>170</v>
      </c>
      <c r="BP35" t="s">
        <v>170</v>
      </c>
      <c r="BQ35" t="s">
        <v>170</v>
      </c>
      <c r="BR35" t="s">
        <v>170</v>
      </c>
      <c r="BS35" t="s">
        <v>170</v>
      </c>
      <c r="BT35" t="s">
        <v>170</v>
      </c>
      <c r="BU35" t="s">
        <v>170</v>
      </c>
      <c r="BV35">
        <v>0</v>
      </c>
    </row>
    <row r="36" spans="1:74" x14ac:dyDescent="0.2">
      <c r="A36">
        <v>272191</v>
      </c>
      <c r="B36" t="s">
        <v>278</v>
      </c>
      <c r="C36" t="s">
        <v>468</v>
      </c>
      <c r="D36">
        <v>1</v>
      </c>
      <c r="E36">
        <v>1.0523103473676501</v>
      </c>
      <c r="F36">
        <v>12.8031092263064</v>
      </c>
      <c r="G36">
        <v>0</v>
      </c>
      <c r="H36">
        <v>1</v>
      </c>
      <c r="I36">
        <v>0</v>
      </c>
      <c r="J36">
        <v>0</v>
      </c>
      <c r="K36">
        <v>0</v>
      </c>
      <c r="L36">
        <v>0</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v>0</v>
      </c>
      <c r="AQ36">
        <v>0</v>
      </c>
      <c r="AR36">
        <v>0</v>
      </c>
      <c r="AS36">
        <v>0</v>
      </c>
      <c r="AT36">
        <v>0</v>
      </c>
      <c r="AU36">
        <v>0</v>
      </c>
      <c r="AV36">
        <v>0</v>
      </c>
      <c r="AW36">
        <v>0</v>
      </c>
      <c r="AX36">
        <v>0</v>
      </c>
      <c r="AY36">
        <v>0</v>
      </c>
      <c r="AZ36">
        <v>1</v>
      </c>
      <c r="BA36">
        <v>0</v>
      </c>
      <c r="BB36">
        <v>0</v>
      </c>
      <c r="BC36">
        <v>0</v>
      </c>
      <c r="BD36">
        <v>0</v>
      </c>
      <c r="BE36">
        <v>0</v>
      </c>
      <c r="BF36">
        <v>0</v>
      </c>
      <c r="BG36">
        <v>0</v>
      </c>
      <c r="BH36">
        <v>1</v>
      </c>
      <c r="BI36">
        <v>0</v>
      </c>
      <c r="BJ36">
        <v>0</v>
      </c>
      <c r="BK36" t="s">
        <v>170</v>
      </c>
      <c r="BL36" t="s">
        <v>170</v>
      </c>
      <c r="BM36" t="s">
        <v>170</v>
      </c>
      <c r="BN36" t="s">
        <v>170</v>
      </c>
      <c r="BO36" t="s">
        <v>170</v>
      </c>
      <c r="BP36" t="s">
        <v>170</v>
      </c>
      <c r="BQ36" t="s">
        <v>170</v>
      </c>
      <c r="BR36" t="s">
        <v>170</v>
      </c>
      <c r="BS36" t="s">
        <v>170</v>
      </c>
      <c r="BT36" t="s">
        <v>170</v>
      </c>
      <c r="BU36" t="s">
        <v>170</v>
      </c>
      <c r="BV36">
        <v>0</v>
      </c>
    </row>
    <row r="37" spans="1:74" x14ac:dyDescent="0.2">
      <c r="A37">
        <v>272205</v>
      </c>
      <c r="B37" t="s">
        <v>188</v>
      </c>
      <c r="C37" t="s">
        <v>468</v>
      </c>
      <c r="D37">
        <v>1</v>
      </c>
      <c r="E37">
        <v>1.3787778513125999</v>
      </c>
      <c r="F37">
        <v>16.7751305243033</v>
      </c>
      <c r="G37">
        <v>0</v>
      </c>
      <c r="H37">
        <v>1</v>
      </c>
      <c r="I37">
        <v>0</v>
      </c>
      <c r="J37">
        <v>0</v>
      </c>
      <c r="K37">
        <v>0</v>
      </c>
      <c r="L37">
        <v>0</v>
      </c>
      <c r="M37">
        <v>0</v>
      </c>
      <c r="N37">
        <v>0</v>
      </c>
      <c r="O37">
        <v>0</v>
      </c>
      <c r="P37">
        <v>1</v>
      </c>
      <c r="Q37">
        <v>0</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v>0</v>
      </c>
      <c r="AQ37">
        <v>0</v>
      </c>
      <c r="AR37">
        <v>0</v>
      </c>
      <c r="AS37">
        <v>0</v>
      </c>
      <c r="AT37">
        <v>0</v>
      </c>
      <c r="AU37">
        <v>1</v>
      </c>
      <c r="AV37">
        <v>0</v>
      </c>
      <c r="AW37">
        <v>0</v>
      </c>
      <c r="AX37">
        <v>0</v>
      </c>
      <c r="AY37">
        <v>0</v>
      </c>
      <c r="AZ37">
        <v>0</v>
      </c>
      <c r="BA37">
        <v>0</v>
      </c>
      <c r="BB37">
        <v>0</v>
      </c>
      <c r="BC37">
        <v>0</v>
      </c>
      <c r="BD37">
        <v>0</v>
      </c>
      <c r="BE37">
        <v>0</v>
      </c>
      <c r="BF37">
        <v>0</v>
      </c>
      <c r="BG37">
        <v>1</v>
      </c>
      <c r="BH37">
        <v>0</v>
      </c>
      <c r="BI37">
        <v>0</v>
      </c>
      <c r="BJ37">
        <v>0</v>
      </c>
      <c r="BK37" t="s">
        <v>170</v>
      </c>
      <c r="BL37" t="s">
        <v>170</v>
      </c>
      <c r="BM37" t="s">
        <v>170</v>
      </c>
      <c r="BN37" t="s">
        <v>170</v>
      </c>
      <c r="BO37" t="s">
        <v>170</v>
      </c>
      <c r="BP37" t="s">
        <v>170</v>
      </c>
      <c r="BQ37" t="s">
        <v>170</v>
      </c>
      <c r="BR37" t="s">
        <v>170</v>
      </c>
      <c r="BS37" t="s">
        <v>170</v>
      </c>
      <c r="BT37" t="s">
        <v>170</v>
      </c>
      <c r="BU37" t="s">
        <v>170</v>
      </c>
      <c r="BV37">
        <v>0</v>
      </c>
    </row>
    <row r="38" spans="1:74" x14ac:dyDescent="0.2">
      <c r="A38">
        <v>272221</v>
      </c>
      <c r="B38" t="s">
        <v>189</v>
      </c>
      <c r="C38" t="s">
        <v>468</v>
      </c>
      <c r="D38">
        <v>1</v>
      </c>
      <c r="E38">
        <v>1.7490773616917099</v>
      </c>
      <c r="F38">
        <v>21.280441233915798</v>
      </c>
      <c r="G38">
        <v>0</v>
      </c>
      <c r="H38">
        <v>0</v>
      </c>
      <c r="I38">
        <v>0</v>
      </c>
      <c r="J38">
        <v>0</v>
      </c>
      <c r="K38">
        <v>1</v>
      </c>
      <c r="L38">
        <v>0</v>
      </c>
      <c r="M38">
        <v>0</v>
      </c>
      <c r="N38">
        <v>0</v>
      </c>
      <c r="O38">
        <v>0</v>
      </c>
      <c r="P38">
        <v>1</v>
      </c>
      <c r="Q38">
        <v>0</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v>0</v>
      </c>
      <c r="AQ38">
        <v>0</v>
      </c>
      <c r="AR38">
        <v>0</v>
      </c>
      <c r="AS38">
        <v>0</v>
      </c>
      <c r="AT38">
        <v>0</v>
      </c>
      <c r="AU38">
        <v>0</v>
      </c>
      <c r="AV38">
        <v>0</v>
      </c>
      <c r="AW38">
        <v>0</v>
      </c>
      <c r="AX38">
        <v>0</v>
      </c>
      <c r="AY38">
        <v>1</v>
      </c>
      <c r="AZ38">
        <v>0</v>
      </c>
      <c r="BA38">
        <v>0</v>
      </c>
      <c r="BB38">
        <v>0</v>
      </c>
      <c r="BC38">
        <v>0</v>
      </c>
      <c r="BD38">
        <v>0</v>
      </c>
      <c r="BE38">
        <v>0</v>
      </c>
      <c r="BF38">
        <v>1</v>
      </c>
      <c r="BG38">
        <v>0</v>
      </c>
      <c r="BH38">
        <v>0</v>
      </c>
      <c r="BI38">
        <v>0</v>
      </c>
      <c r="BJ38">
        <v>0</v>
      </c>
      <c r="BK38" t="s">
        <v>170</v>
      </c>
      <c r="BL38" t="s">
        <v>170</v>
      </c>
      <c r="BM38" t="s">
        <v>170</v>
      </c>
      <c r="BN38" t="s">
        <v>170</v>
      </c>
      <c r="BO38" t="s">
        <v>170</v>
      </c>
      <c r="BP38" t="s">
        <v>170</v>
      </c>
      <c r="BQ38" t="s">
        <v>170</v>
      </c>
      <c r="BR38" t="s">
        <v>170</v>
      </c>
      <c r="BS38" t="s">
        <v>170</v>
      </c>
      <c r="BT38" t="s">
        <v>170</v>
      </c>
      <c r="BU38" t="s">
        <v>170</v>
      </c>
      <c r="BV38">
        <v>0</v>
      </c>
    </row>
    <row r="39" spans="1:74" x14ac:dyDescent="0.2">
      <c r="A39">
        <v>272248</v>
      </c>
      <c r="B39" t="s">
        <v>190</v>
      </c>
      <c r="C39" t="s">
        <v>468</v>
      </c>
      <c r="D39">
        <v>2</v>
      </c>
      <c r="E39">
        <v>4.5709061821506101</v>
      </c>
      <c r="F39">
        <v>55.612691882832401</v>
      </c>
      <c r="G39">
        <v>0</v>
      </c>
      <c r="H39">
        <v>0</v>
      </c>
      <c r="I39">
        <v>0</v>
      </c>
      <c r="J39">
        <v>1</v>
      </c>
      <c r="K39">
        <v>0</v>
      </c>
      <c r="L39">
        <v>0</v>
      </c>
      <c r="M39">
        <v>1</v>
      </c>
      <c r="N39">
        <v>0</v>
      </c>
      <c r="O39">
        <v>0</v>
      </c>
      <c r="P39">
        <v>1</v>
      </c>
      <c r="Q39">
        <v>1</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v>1</v>
      </c>
      <c r="AQ39">
        <v>0</v>
      </c>
      <c r="AR39">
        <v>0</v>
      </c>
      <c r="AS39">
        <v>0</v>
      </c>
      <c r="AT39">
        <v>0</v>
      </c>
      <c r="AU39">
        <v>1</v>
      </c>
      <c r="AV39">
        <v>0</v>
      </c>
      <c r="AW39">
        <v>0</v>
      </c>
      <c r="AX39">
        <v>0</v>
      </c>
      <c r="AY39">
        <v>0</v>
      </c>
      <c r="AZ39">
        <v>0</v>
      </c>
      <c r="BA39">
        <v>0</v>
      </c>
      <c r="BB39">
        <v>0</v>
      </c>
      <c r="BC39">
        <v>0</v>
      </c>
      <c r="BD39">
        <v>0</v>
      </c>
      <c r="BE39">
        <v>1</v>
      </c>
      <c r="BF39">
        <v>1</v>
      </c>
      <c r="BG39">
        <v>0</v>
      </c>
      <c r="BH39">
        <v>0</v>
      </c>
      <c r="BI39">
        <v>0</v>
      </c>
      <c r="BJ39">
        <v>0</v>
      </c>
      <c r="BK39" t="s">
        <v>170</v>
      </c>
      <c r="BL39" t="s">
        <v>170</v>
      </c>
      <c r="BM39" t="s">
        <v>170</v>
      </c>
      <c r="BN39" t="s">
        <v>170</v>
      </c>
      <c r="BO39" t="s">
        <v>170</v>
      </c>
      <c r="BP39" t="s">
        <v>170</v>
      </c>
      <c r="BQ39" t="s">
        <v>170</v>
      </c>
      <c r="BR39" t="s">
        <v>170</v>
      </c>
      <c r="BS39" t="s">
        <v>170</v>
      </c>
      <c r="BT39" t="s">
        <v>170</v>
      </c>
      <c r="BU39" t="s">
        <v>170</v>
      </c>
      <c r="BV39">
        <v>0</v>
      </c>
    </row>
    <row r="40" spans="1:74" x14ac:dyDescent="0.2">
      <c r="A40">
        <v>272272</v>
      </c>
      <c r="B40" t="s">
        <v>193</v>
      </c>
      <c r="C40" t="s">
        <v>468</v>
      </c>
      <c r="D40">
        <v>2</v>
      </c>
      <c r="E40">
        <v>0.81060596849174604</v>
      </c>
      <c r="F40">
        <v>9.8623726166495693</v>
      </c>
      <c r="G40">
        <v>0</v>
      </c>
      <c r="H40">
        <v>1</v>
      </c>
      <c r="I40">
        <v>1</v>
      </c>
      <c r="J40">
        <v>0</v>
      </c>
      <c r="K40">
        <v>0</v>
      </c>
      <c r="L40">
        <v>0</v>
      </c>
      <c r="M40">
        <v>0</v>
      </c>
      <c r="N40">
        <v>0</v>
      </c>
      <c r="O40">
        <v>0</v>
      </c>
      <c r="P40">
        <v>1</v>
      </c>
      <c r="Q40">
        <v>1</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v>0</v>
      </c>
      <c r="AQ40">
        <v>0</v>
      </c>
      <c r="AR40">
        <v>0</v>
      </c>
      <c r="AS40">
        <v>0</v>
      </c>
      <c r="AT40">
        <v>0</v>
      </c>
      <c r="AU40">
        <v>0</v>
      </c>
      <c r="AV40">
        <v>0</v>
      </c>
      <c r="AW40">
        <v>0</v>
      </c>
      <c r="AX40">
        <v>0</v>
      </c>
      <c r="AY40">
        <v>1</v>
      </c>
      <c r="AZ40">
        <v>0</v>
      </c>
      <c r="BA40">
        <v>0</v>
      </c>
      <c r="BB40">
        <v>1</v>
      </c>
      <c r="BC40">
        <v>0</v>
      </c>
      <c r="BD40">
        <v>0</v>
      </c>
      <c r="BE40">
        <v>0</v>
      </c>
      <c r="BF40">
        <v>1</v>
      </c>
      <c r="BG40">
        <v>0</v>
      </c>
      <c r="BH40">
        <v>0</v>
      </c>
      <c r="BI40">
        <v>0</v>
      </c>
      <c r="BJ40">
        <v>1</v>
      </c>
      <c r="BK40" t="s">
        <v>170</v>
      </c>
      <c r="BL40" t="s">
        <v>170</v>
      </c>
      <c r="BM40" t="s">
        <v>170</v>
      </c>
      <c r="BN40" t="s">
        <v>170</v>
      </c>
      <c r="BO40" t="s">
        <v>170</v>
      </c>
      <c r="BP40" t="s">
        <v>170</v>
      </c>
      <c r="BQ40" t="s">
        <v>170</v>
      </c>
      <c r="BR40" t="s">
        <v>170</v>
      </c>
      <c r="BS40" t="s">
        <v>170</v>
      </c>
      <c r="BT40" t="s">
        <v>170</v>
      </c>
      <c r="BU40" t="s">
        <v>170</v>
      </c>
      <c r="BV40">
        <v>0</v>
      </c>
    </row>
    <row r="41" spans="1:74" x14ac:dyDescent="0.2">
      <c r="A41">
        <v>272281</v>
      </c>
      <c r="B41" t="s">
        <v>194</v>
      </c>
      <c r="C41" t="s">
        <v>468</v>
      </c>
      <c r="D41">
        <v>2</v>
      </c>
      <c r="E41">
        <v>6.4863462411623498</v>
      </c>
      <c r="F41">
        <v>78.917212600808597</v>
      </c>
      <c r="G41">
        <v>0</v>
      </c>
      <c r="H41">
        <v>1</v>
      </c>
      <c r="I41">
        <v>0</v>
      </c>
      <c r="J41">
        <v>0</v>
      </c>
      <c r="K41">
        <v>1</v>
      </c>
      <c r="L41">
        <v>0</v>
      </c>
      <c r="M41">
        <v>0</v>
      </c>
      <c r="N41">
        <v>0</v>
      </c>
      <c r="O41">
        <v>0</v>
      </c>
      <c r="P41">
        <v>0</v>
      </c>
      <c r="Q41">
        <v>2</v>
      </c>
      <c r="R41">
        <v>0</v>
      </c>
      <c r="S41" t="s">
        <v>170</v>
      </c>
      <c r="T41" t="s">
        <v>170</v>
      </c>
      <c r="U41" t="s">
        <v>170</v>
      </c>
      <c r="V41" t="s">
        <v>170</v>
      </c>
      <c r="W41" t="s">
        <v>170</v>
      </c>
      <c r="X41" t="s">
        <v>170</v>
      </c>
      <c r="Y41" t="s">
        <v>170</v>
      </c>
      <c r="Z41" t="s">
        <v>170</v>
      </c>
      <c r="AA41" t="s">
        <v>170</v>
      </c>
      <c r="AB41" t="s">
        <v>170</v>
      </c>
      <c r="AC41" t="s">
        <v>170</v>
      </c>
      <c r="AD41" t="s">
        <v>170</v>
      </c>
      <c r="AE41" t="s">
        <v>170</v>
      </c>
      <c r="AF41" t="s">
        <v>170</v>
      </c>
      <c r="AG41" t="s">
        <v>170</v>
      </c>
      <c r="AH41" t="s">
        <v>170</v>
      </c>
      <c r="AI41" t="s">
        <v>170</v>
      </c>
      <c r="AJ41" t="s">
        <v>170</v>
      </c>
      <c r="AK41" t="s">
        <v>170</v>
      </c>
      <c r="AL41" t="s">
        <v>170</v>
      </c>
      <c r="AM41" t="s">
        <v>170</v>
      </c>
      <c r="AN41" t="s">
        <v>170</v>
      </c>
      <c r="AO41" t="s">
        <v>170</v>
      </c>
      <c r="AP41">
        <v>1</v>
      </c>
      <c r="AQ41">
        <v>0</v>
      </c>
      <c r="AR41">
        <v>1</v>
      </c>
      <c r="AS41">
        <v>0</v>
      </c>
      <c r="AT41">
        <v>0</v>
      </c>
      <c r="AU41">
        <v>0</v>
      </c>
      <c r="AV41">
        <v>0</v>
      </c>
      <c r="AW41">
        <v>0</v>
      </c>
      <c r="AX41">
        <v>0</v>
      </c>
      <c r="AY41">
        <v>0</v>
      </c>
      <c r="AZ41">
        <v>0</v>
      </c>
      <c r="BA41">
        <v>0</v>
      </c>
      <c r="BB41">
        <v>0</v>
      </c>
      <c r="BC41">
        <v>0</v>
      </c>
      <c r="BD41">
        <v>0</v>
      </c>
      <c r="BE41">
        <v>0</v>
      </c>
      <c r="BF41">
        <v>0</v>
      </c>
      <c r="BG41">
        <v>0</v>
      </c>
      <c r="BH41">
        <v>2</v>
      </c>
      <c r="BI41">
        <v>0</v>
      </c>
      <c r="BJ41">
        <v>0</v>
      </c>
      <c r="BK41" t="s">
        <v>170</v>
      </c>
      <c r="BL41" t="s">
        <v>170</v>
      </c>
      <c r="BM41" t="s">
        <v>170</v>
      </c>
      <c r="BN41" t="s">
        <v>170</v>
      </c>
      <c r="BO41" t="s">
        <v>170</v>
      </c>
      <c r="BP41" t="s">
        <v>170</v>
      </c>
      <c r="BQ41" t="s">
        <v>170</v>
      </c>
      <c r="BR41" t="s">
        <v>170</v>
      </c>
      <c r="BS41" t="s">
        <v>170</v>
      </c>
      <c r="BT41" t="s">
        <v>170</v>
      </c>
      <c r="BU41" t="s">
        <v>170</v>
      </c>
      <c r="BV41">
        <v>0</v>
      </c>
    </row>
    <row r="42" spans="1:74" x14ac:dyDescent="0.2">
      <c r="A42">
        <v>272299</v>
      </c>
      <c r="B42" t="s">
        <v>195</v>
      </c>
      <c r="C42" t="s">
        <v>468</v>
      </c>
      <c r="D42">
        <v>1</v>
      </c>
      <c r="E42">
        <v>3.5608731260905202</v>
      </c>
      <c r="F42">
        <v>43.323956367434597</v>
      </c>
      <c r="G42">
        <v>0</v>
      </c>
      <c r="H42">
        <v>0</v>
      </c>
      <c r="I42">
        <v>0</v>
      </c>
      <c r="J42">
        <v>0</v>
      </c>
      <c r="K42">
        <v>1</v>
      </c>
      <c r="L42">
        <v>0</v>
      </c>
      <c r="M42">
        <v>0</v>
      </c>
      <c r="N42">
        <v>0</v>
      </c>
      <c r="O42">
        <v>0</v>
      </c>
      <c r="P42">
        <v>0</v>
      </c>
      <c r="Q42">
        <v>1</v>
      </c>
      <c r="R42">
        <v>0</v>
      </c>
      <c r="S42" t="s">
        <v>170</v>
      </c>
      <c r="T42" t="s">
        <v>170</v>
      </c>
      <c r="U42" t="s">
        <v>170</v>
      </c>
      <c r="V42" t="s">
        <v>170</v>
      </c>
      <c r="W42" t="s">
        <v>170</v>
      </c>
      <c r="X42" t="s">
        <v>170</v>
      </c>
      <c r="Y42" t="s">
        <v>170</v>
      </c>
      <c r="Z42" t="s">
        <v>170</v>
      </c>
      <c r="AA42" t="s">
        <v>170</v>
      </c>
      <c r="AB42" t="s">
        <v>170</v>
      </c>
      <c r="AC42" t="s">
        <v>170</v>
      </c>
      <c r="AD42" t="s">
        <v>170</v>
      </c>
      <c r="AE42" t="s">
        <v>170</v>
      </c>
      <c r="AF42" t="s">
        <v>170</v>
      </c>
      <c r="AG42" t="s">
        <v>170</v>
      </c>
      <c r="AH42" t="s">
        <v>170</v>
      </c>
      <c r="AI42" t="s">
        <v>170</v>
      </c>
      <c r="AJ42" t="s">
        <v>170</v>
      </c>
      <c r="AK42" t="s">
        <v>170</v>
      </c>
      <c r="AL42" t="s">
        <v>170</v>
      </c>
      <c r="AM42" t="s">
        <v>170</v>
      </c>
      <c r="AN42" t="s">
        <v>170</v>
      </c>
      <c r="AO42" t="s">
        <v>170</v>
      </c>
      <c r="AP42">
        <v>0</v>
      </c>
      <c r="AQ42">
        <v>0</v>
      </c>
      <c r="AR42">
        <v>0</v>
      </c>
      <c r="AS42">
        <v>0</v>
      </c>
      <c r="AT42">
        <v>0</v>
      </c>
      <c r="AU42">
        <v>0</v>
      </c>
      <c r="AV42">
        <v>0</v>
      </c>
      <c r="AW42">
        <v>1</v>
      </c>
      <c r="AX42">
        <v>0</v>
      </c>
      <c r="AY42">
        <v>0</v>
      </c>
      <c r="AZ42">
        <v>0</v>
      </c>
      <c r="BA42">
        <v>0</v>
      </c>
      <c r="BB42">
        <v>0</v>
      </c>
      <c r="BC42">
        <v>0</v>
      </c>
      <c r="BD42">
        <v>0</v>
      </c>
      <c r="BE42">
        <v>0</v>
      </c>
      <c r="BF42">
        <v>1</v>
      </c>
      <c r="BG42">
        <v>0</v>
      </c>
      <c r="BH42">
        <v>0</v>
      </c>
      <c r="BI42">
        <v>0</v>
      </c>
      <c r="BJ42">
        <v>0</v>
      </c>
      <c r="BK42" t="s">
        <v>170</v>
      </c>
      <c r="BL42" t="s">
        <v>170</v>
      </c>
      <c r="BM42" t="s">
        <v>170</v>
      </c>
      <c r="BN42" t="s">
        <v>170</v>
      </c>
      <c r="BO42" t="s">
        <v>170</v>
      </c>
      <c r="BP42" t="s">
        <v>170</v>
      </c>
      <c r="BQ42" t="s">
        <v>170</v>
      </c>
      <c r="BR42" t="s">
        <v>170</v>
      </c>
      <c r="BS42" t="s">
        <v>170</v>
      </c>
      <c r="BT42" t="s">
        <v>170</v>
      </c>
      <c r="BU42" t="s">
        <v>170</v>
      </c>
      <c r="BV42">
        <v>0</v>
      </c>
    </row>
    <row r="85" spans="1:75" x14ac:dyDescent="0.2">
      <c r="B85" s="52">
        <v>271004</v>
      </c>
      <c r="C85" t="s">
        <v>397</v>
      </c>
      <c r="D85">
        <f>IFERROR(VLOOKUP($B85,$A$8:$BW$70,D$88,FALSE),0)</f>
        <v>19</v>
      </c>
      <c r="E85">
        <f t="shared" ref="E85:BP85" si="0">IFERROR(VLOOKUP($B85,$A$8:$BW$70,E88,FALSE),0)</f>
        <v>1.3434720692156801</v>
      </c>
      <c r="F85">
        <f t="shared" si="0"/>
        <v>16.3455768421241</v>
      </c>
      <c r="G85">
        <f t="shared" si="0"/>
        <v>2</v>
      </c>
      <c r="H85">
        <f t="shared" si="0"/>
        <v>2</v>
      </c>
      <c r="I85">
        <f t="shared" si="0"/>
        <v>1</v>
      </c>
      <c r="J85">
        <f t="shared" si="0"/>
        <v>2</v>
      </c>
      <c r="K85">
        <f t="shared" si="0"/>
        <v>5</v>
      </c>
      <c r="L85">
        <f t="shared" si="0"/>
        <v>2</v>
      </c>
      <c r="M85">
        <f t="shared" si="0"/>
        <v>4</v>
      </c>
      <c r="N85">
        <f t="shared" si="0"/>
        <v>1</v>
      </c>
      <c r="O85">
        <f t="shared" si="0"/>
        <v>0</v>
      </c>
      <c r="P85">
        <f t="shared" si="0"/>
        <v>10</v>
      </c>
      <c r="Q85">
        <f t="shared" si="0"/>
        <v>9</v>
      </c>
      <c r="R85">
        <f t="shared" si="0"/>
        <v>0</v>
      </c>
      <c r="S85">
        <f t="shared" si="0"/>
        <v>7</v>
      </c>
      <c r="T85">
        <f t="shared" si="0"/>
        <v>12</v>
      </c>
      <c r="U85">
        <f t="shared" si="0"/>
        <v>1</v>
      </c>
      <c r="V85">
        <f t="shared" si="0"/>
        <v>11</v>
      </c>
      <c r="W85">
        <f t="shared" si="0"/>
        <v>1</v>
      </c>
      <c r="X85">
        <f t="shared" si="0"/>
        <v>1</v>
      </c>
      <c r="Y85">
        <f t="shared" si="0"/>
        <v>7</v>
      </c>
      <c r="Z85">
        <f t="shared" si="0"/>
        <v>2</v>
      </c>
      <c r="AA85">
        <f t="shared" si="0"/>
        <v>0</v>
      </c>
      <c r="AB85">
        <f t="shared" si="0"/>
        <v>12</v>
      </c>
      <c r="AC85">
        <f t="shared" si="0"/>
        <v>1</v>
      </c>
      <c r="AD85">
        <f t="shared" si="0"/>
        <v>0</v>
      </c>
      <c r="AE85">
        <f t="shared" si="0"/>
        <v>2</v>
      </c>
      <c r="AF85">
        <f t="shared" si="0"/>
        <v>0</v>
      </c>
      <c r="AG85">
        <f t="shared" si="0"/>
        <v>4</v>
      </c>
      <c r="AH85">
        <f t="shared" si="0"/>
        <v>0</v>
      </c>
      <c r="AI85">
        <f t="shared" si="0"/>
        <v>8</v>
      </c>
      <c r="AJ85">
        <f t="shared" si="0"/>
        <v>1</v>
      </c>
      <c r="AK85">
        <f t="shared" si="0"/>
        <v>0</v>
      </c>
      <c r="AL85">
        <f t="shared" si="0"/>
        <v>9</v>
      </c>
      <c r="AM85">
        <f t="shared" si="0"/>
        <v>1</v>
      </c>
      <c r="AN85">
        <f t="shared" si="0"/>
        <v>0</v>
      </c>
      <c r="AO85">
        <f t="shared" si="0"/>
        <v>0</v>
      </c>
      <c r="AP85">
        <f t="shared" si="0"/>
        <v>1</v>
      </c>
      <c r="AQ85">
        <f t="shared" si="0"/>
        <v>1</v>
      </c>
      <c r="AR85">
        <f t="shared" si="0"/>
        <v>1</v>
      </c>
      <c r="AS85">
        <f t="shared" si="0"/>
        <v>0</v>
      </c>
      <c r="AT85">
        <f t="shared" si="0"/>
        <v>0</v>
      </c>
      <c r="AU85">
        <f t="shared" si="0"/>
        <v>1</v>
      </c>
      <c r="AV85">
        <f t="shared" si="0"/>
        <v>0</v>
      </c>
      <c r="AW85">
        <f t="shared" si="0"/>
        <v>1</v>
      </c>
      <c r="AX85">
        <f t="shared" si="0"/>
        <v>5</v>
      </c>
      <c r="AY85">
        <f t="shared" si="0"/>
        <v>2</v>
      </c>
      <c r="AZ85">
        <f t="shared" si="0"/>
        <v>1</v>
      </c>
      <c r="BA85">
        <f t="shared" si="0"/>
        <v>1</v>
      </c>
      <c r="BB85">
        <f t="shared" si="0"/>
        <v>5</v>
      </c>
      <c r="BC85">
        <f t="shared" si="0"/>
        <v>5</v>
      </c>
      <c r="BD85">
        <f t="shared" si="0"/>
        <v>1</v>
      </c>
      <c r="BE85">
        <f t="shared" si="0"/>
        <v>1</v>
      </c>
      <c r="BF85">
        <f t="shared" si="0"/>
        <v>4</v>
      </c>
      <c r="BG85">
        <f t="shared" si="0"/>
        <v>3</v>
      </c>
      <c r="BH85">
        <f t="shared" si="0"/>
        <v>3</v>
      </c>
      <c r="BI85">
        <f t="shared" si="0"/>
        <v>2</v>
      </c>
      <c r="BJ85">
        <f t="shared" si="0"/>
        <v>0</v>
      </c>
      <c r="BK85">
        <f t="shared" si="0"/>
        <v>5</v>
      </c>
      <c r="BL85">
        <f t="shared" si="0"/>
        <v>20</v>
      </c>
      <c r="BM85">
        <f t="shared" si="0"/>
        <v>0</v>
      </c>
      <c r="BN85">
        <f t="shared" si="0"/>
        <v>3</v>
      </c>
      <c r="BO85">
        <f t="shared" si="0"/>
        <v>3</v>
      </c>
      <c r="BP85">
        <f t="shared" si="0"/>
        <v>1</v>
      </c>
      <c r="BQ85">
        <f t="shared" ref="BQ85:BW85" si="1">IFERROR(VLOOKUP($B85,$A$8:$BW$70,BQ88,FALSE),0)</f>
        <v>2</v>
      </c>
      <c r="BR85">
        <f t="shared" si="1"/>
        <v>0</v>
      </c>
      <c r="BS85">
        <f t="shared" si="1"/>
        <v>8</v>
      </c>
      <c r="BT85">
        <f t="shared" si="1"/>
        <v>10</v>
      </c>
      <c r="BU85">
        <f t="shared" si="1"/>
        <v>1</v>
      </c>
      <c r="BV85">
        <f t="shared" si="1"/>
        <v>0</v>
      </c>
      <c r="BW85">
        <f t="shared" si="1"/>
        <v>0</v>
      </c>
    </row>
    <row r="86" spans="1:75" x14ac:dyDescent="0.2">
      <c r="B86" s="52">
        <v>271403</v>
      </c>
      <c r="C86" t="s">
        <v>398</v>
      </c>
      <c r="D86">
        <f>IFERROR(VLOOKUP($B86,$A$8:$BW$70,D$88,FALSE),0)</f>
        <v>3</v>
      </c>
      <c r="E86">
        <f t="shared" ref="E86:BP86" si="2">IFERROR(VLOOKUP($B86,$A$8:$BW$70,E$88,FALSE),0)</f>
        <v>0.70087235245468904</v>
      </c>
      <c r="F86">
        <f t="shared" si="2"/>
        <v>8.5272802881987104</v>
      </c>
      <c r="G86">
        <f t="shared" si="2"/>
        <v>0</v>
      </c>
      <c r="H86">
        <f t="shared" si="2"/>
        <v>0</v>
      </c>
      <c r="I86">
        <f t="shared" si="2"/>
        <v>0</v>
      </c>
      <c r="J86">
        <f t="shared" si="2"/>
        <v>0</v>
      </c>
      <c r="K86">
        <f t="shared" si="2"/>
        <v>0</v>
      </c>
      <c r="L86">
        <f t="shared" si="2"/>
        <v>1</v>
      </c>
      <c r="M86">
        <f t="shared" si="2"/>
        <v>1</v>
      </c>
      <c r="N86">
        <f t="shared" si="2"/>
        <v>1</v>
      </c>
      <c r="O86">
        <f t="shared" si="2"/>
        <v>0</v>
      </c>
      <c r="P86">
        <f t="shared" si="2"/>
        <v>2</v>
      </c>
      <c r="Q86">
        <f t="shared" si="2"/>
        <v>1</v>
      </c>
      <c r="R86">
        <f t="shared" si="2"/>
        <v>0</v>
      </c>
      <c r="S86">
        <f t="shared" si="2"/>
        <v>0</v>
      </c>
      <c r="T86">
        <f t="shared" si="2"/>
        <v>3</v>
      </c>
      <c r="U86">
        <f t="shared" si="2"/>
        <v>0</v>
      </c>
      <c r="V86">
        <f t="shared" si="2"/>
        <v>3</v>
      </c>
      <c r="W86">
        <f t="shared" si="2"/>
        <v>0</v>
      </c>
      <c r="X86">
        <f t="shared" si="2"/>
        <v>0</v>
      </c>
      <c r="Y86">
        <f t="shared" si="2"/>
        <v>3</v>
      </c>
      <c r="Z86">
        <f t="shared" si="2"/>
        <v>0</v>
      </c>
      <c r="AA86">
        <f t="shared" si="2"/>
        <v>0</v>
      </c>
      <c r="AB86">
        <f t="shared" si="2"/>
        <v>3</v>
      </c>
      <c r="AC86">
        <f t="shared" si="2"/>
        <v>0</v>
      </c>
      <c r="AD86">
        <f t="shared" si="2"/>
        <v>0</v>
      </c>
      <c r="AE86">
        <f t="shared" si="2"/>
        <v>0</v>
      </c>
      <c r="AF86">
        <f t="shared" si="2"/>
        <v>0</v>
      </c>
      <c r="AG86">
        <f t="shared" si="2"/>
        <v>0</v>
      </c>
      <c r="AH86">
        <f t="shared" si="2"/>
        <v>0</v>
      </c>
      <c r="AI86">
        <f t="shared" si="2"/>
        <v>2</v>
      </c>
      <c r="AJ86">
        <f t="shared" si="2"/>
        <v>0</v>
      </c>
      <c r="AK86">
        <f t="shared" si="2"/>
        <v>0</v>
      </c>
      <c r="AL86">
        <f t="shared" si="2"/>
        <v>1</v>
      </c>
      <c r="AM86">
        <f t="shared" si="2"/>
        <v>0</v>
      </c>
      <c r="AN86">
        <f t="shared" si="2"/>
        <v>0</v>
      </c>
      <c r="AO86">
        <f t="shared" si="2"/>
        <v>0</v>
      </c>
      <c r="AP86">
        <f t="shared" si="2"/>
        <v>0</v>
      </c>
      <c r="AQ86">
        <f t="shared" si="2"/>
        <v>0</v>
      </c>
      <c r="AR86">
        <f t="shared" si="2"/>
        <v>0</v>
      </c>
      <c r="AS86">
        <f t="shared" si="2"/>
        <v>1</v>
      </c>
      <c r="AT86">
        <f t="shared" si="2"/>
        <v>0</v>
      </c>
      <c r="AU86">
        <f t="shared" si="2"/>
        <v>0</v>
      </c>
      <c r="AV86">
        <f t="shared" si="2"/>
        <v>0</v>
      </c>
      <c r="AW86">
        <f t="shared" si="2"/>
        <v>1</v>
      </c>
      <c r="AX86">
        <f t="shared" si="2"/>
        <v>0</v>
      </c>
      <c r="AY86">
        <f t="shared" si="2"/>
        <v>0</v>
      </c>
      <c r="AZ86">
        <f t="shared" si="2"/>
        <v>0</v>
      </c>
      <c r="BA86">
        <f t="shared" si="2"/>
        <v>0</v>
      </c>
      <c r="BB86">
        <f t="shared" si="2"/>
        <v>1</v>
      </c>
      <c r="BC86">
        <f t="shared" si="2"/>
        <v>0</v>
      </c>
      <c r="BD86">
        <f t="shared" si="2"/>
        <v>1</v>
      </c>
      <c r="BE86">
        <f t="shared" si="2"/>
        <v>0</v>
      </c>
      <c r="BF86">
        <f t="shared" si="2"/>
        <v>0</v>
      </c>
      <c r="BG86">
        <f t="shared" si="2"/>
        <v>1</v>
      </c>
      <c r="BH86">
        <f t="shared" si="2"/>
        <v>0</v>
      </c>
      <c r="BI86">
        <f t="shared" si="2"/>
        <v>1</v>
      </c>
      <c r="BJ86">
        <f t="shared" si="2"/>
        <v>0</v>
      </c>
      <c r="BK86">
        <f t="shared" si="2"/>
        <v>0</v>
      </c>
      <c r="BL86">
        <f t="shared" si="2"/>
        <v>3</v>
      </c>
      <c r="BM86">
        <f t="shared" si="2"/>
        <v>0</v>
      </c>
      <c r="BN86">
        <f t="shared" si="2"/>
        <v>0</v>
      </c>
      <c r="BO86">
        <f t="shared" si="2"/>
        <v>0</v>
      </c>
      <c r="BP86">
        <f t="shared" si="2"/>
        <v>0</v>
      </c>
      <c r="BQ86">
        <f t="shared" ref="BQ86:BW86" si="3">IFERROR(VLOOKUP($B86,$A$8:$BW$70,BQ$88,FALSE),0)</f>
        <v>0</v>
      </c>
      <c r="BR86">
        <f t="shared" si="3"/>
        <v>0</v>
      </c>
      <c r="BS86">
        <f t="shared" si="3"/>
        <v>0</v>
      </c>
      <c r="BT86">
        <f t="shared" si="3"/>
        <v>3</v>
      </c>
      <c r="BU86">
        <f t="shared" si="3"/>
        <v>0</v>
      </c>
      <c r="BV86">
        <f t="shared" si="3"/>
        <v>0</v>
      </c>
      <c r="BW86">
        <f t="shared" si="3"/>
        <v>0</v>
      </c>
    </row>
    <row r="87" spans="1:75" x14ac:dyDescent="0.2">
      <c r="C87" t="s">
        <v>399</v>
      </c>
      <c r="D87">
        <f>SUM(D8:D83)</f>
        <v>72</v>
      </c>
      <c r="G87">
        <f t="shared" ref="G87:BR87" si="4">SUM(G8:G83)</f>
        <v>4</v>
      </c>
      <c r="H87">
        <f t="shared" si="4"/>
        <v>11</v>
      </c>
      <c r="I87">
        <f t="shared" si="4"/>
        <v>6</v>
      </c>
      <c r="J87">
        <f t="shared" si="4"/>
        <v>7</v>
      </c>
      <c r="K87">
        <f t="shared" si="4"/>
        <v>19</v>
      </c>
      <c r="L87">
        <f t="shared" si="4"/>
        <v>7</v>
      </c>
      <c r="M87">
        <f t="shared" si="4"/>
        <v>13</v>
      </c>
      <c r="N87">
        <f t="shared" si="4"/>
        <v>5</v>
      </c>
      <c r="O87">
        <f t="shared" si="4"/>
        <v>0</v>
      </c>
      <c r="P87">
        <f t="shared" si="4"/>
        <v>39</v>
      </c>
      <c r="Q87">
        <f t="shared" si="4"/>
        <v>33</v>
      </c>
      <c r="R87">
        <f t="shared" si="4"/>
        <v>0</v>
      </c>
      <c r="S87">
        <f t="shared" si="4"/>
        <v>7</v>
      </c>
      <c r="T87">
        <f t="shared" si="4"/>
        <v>15</v>
      </c>
      <c r="U87">
        <f t="shared" si="4"/>
        <v>1</v>
      </c>
      <c r="V87">
        <f t="shared" si="4"/>
        <v>14</v>
      </c>
      <c r="W87">
        <f t="shared" si="4"/>
        <v>1</v>
      </c>
      <c r="X87">
        <f t="shared" si="4"/>
        <v>1</v>
      </c>
      <c r="Y87">
        <f t="shared" si="4"/>
        <v>10</v>
      </c>
      <c r="Z87">
        <f t="shared" si="4"/>
        <v>2</v>
      </c>
      <c r="AA87">
        <f t="shared" si="4"/>
        <v>0</v>
      </c>
      <c r="AB87">
        <f t="shared" si="4"/>
        <v>15</v>
      </c>
      <c r="AC87">
        <f t="shared" si="4"/>
        <v>1</v>
      </c>
      <c r="AD87">
        <f t="shared" si="4"/>
        <v>0</v>
      </c>
      <c r="AE87">
        <f t="shared" si="4"/>
        <v>2</v>
      </c>
      <c r="AF87">
        <f t="shared" si="4"/>
        <v>0</v>
      </c>
      <c r="AG87">
        <f t="shared" si="4"/>
        <v>4</v>
      </c>
      <c r="AH87">
        <f t="shared" si="4"/>
        <v>0</v>
      </c>
      <c r="AI87">
        <f t="shared" si="4"/>
        <v>10</v>
      </c>
      <c r="AJ87">
        <f t="shared" si="4"/>
        <v>1</v>
      </c>
      <c r="AK87">
        <f t="shared" si="4"/>
        <v>0</v>
      </c>
      <c r="AL87">
        <f t="shared" si="4"/>
        <v>10</v>
      </c>
      <c r="AM87">
        <f t="shared" si="4"/>
        <v>1</v>
      </c>
      <c r="AN87">
        <f t="shared" si="4"/>
        <v>0</v>
      </c>
      <c r="AO87">
        <f t="shared" si="4"/>
        <v>0</v>
      </c>
      <c r="AP87">
        <f t="shared" si="4"/>
        <v>5</v>
      </c>
      <c r="AQ87">
        <f t="shared" si="4"/>
        <v>4</v>
      </c>
      <c r="AR87">
        <f t="shared" si="4"/>
        <v>5</v>
      </c>
      <c r="AS87">
        <f t="shared" si="4"/>
        <v>3</v>
      </c>
      <c r="AT87">
        <f t="shared" si="4"/>
        <v>0</v>
      </c>
      <c r="AU87">
        <f t="shared" si="4"/>
        <v>7</v>
      </c>
      <c r="AV87">
        <f t="shared" si="4"/>
        <v>3</v>
      </c>
      <c r="AW87">
        <f t="shared" si="4"/>
        <v>5</v>
      </c>
      <c r="AX87">
        <f t="shared" si="4"/>
        <v>12</v>
      </c>
      <c r="AY87">
        <f t="shared" si="4"/>
        <v>7</v>
      </c>
      <c r="AZ87">
        <f t="shared" si="4"/>
        <v>3</v>
      </c>
      <c r="BA87">
        <f t="shared" si="4"/>
        <v>3</v>
      </c>
      <c r="BB87">
        <f t="shared" si="4"/>
        <v>15</v>
      </c>
      <c r="BC87">
        <f t="shared" si="4"/>
        <v>11</v>
      </c>
      <c r="BD87">
        <f t="shared" si="4"/>
        <v>10</v>
      </c>
      <c r="BE87">
        <f t="shared" si="4"/>
        <v>4</v>
      </c>
      <c r="BF87">
        <f t="shared" si="4"/>
        <v>14</v>
      </c>
      <c r="BG87">
        <f t="shared" si="4"/>
        <v>12</v>
      </c>
      <c r="BH87">
        <f t="shared" si="4"/>
        <v>12</v>
      </c>
      <c r="BI87">
        <f t="shared" si="4"/>
        <v>8</v>
      </c>
      <c r="BJ87">
        <f t="shared" si="4"/>
        <v>1</v>
      </c>
      <c r="BK87">
        <f t="shared" si="4"/>
        <v>5</v>
      </c>
      <c r="BL87">
        <f t="shared" si="4"/>
        <v>23</v>
      </c>
      <c r="BM87">
        <f t="shared" si="4"/>
        <v>0</v>
      </c>
      <c r="BN87">
        <f t="shared" si="4"/>
        <v>3</v>
      </c>
      <c r="BO87">
        <f t="shared" si="4"/>
        <v>3</v>
      </c>
      <c r="BP87">
        <f t="shared" si="4"/>
        <v>1</v>
      </c>
      <c r="BQ87">
        <f t="shared" si="4"/>
        <v>2</v>
      </c>
      <c r="BR87">
        <f t="shared" si="4"/>
        <v>0</v>
      </c>
      <c r="BS87">
        <f t="shared" ref="BS87:BW87" si="5">SUM(BS8:BS83)</f>
        <v>8</v>
      </c>
      <c r="BT87">
        <f t="shared" si="5"/>
        <v>13</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50</v>
      </c>
      <c r="E90">
        <v>1.0972150049857401</v>
      </c>
      <c r="F90">
        <v>13.3494492273266</v>
      </c>
      <c r="G90">
        <v>2</v>
      </c>
      <c r="H90">
        <v>9</v>
      </c>
      <c r="I90">
        <v>5</v>
      </c>
      <c r="J90">
        <v>5</v>
      </c>
      <c r="K90">
        <v>14</v>
      </c>
      <c r="L90">
        <v>4</v>
      </c>
      <c r="M90">
        <v>8</v>
      </c>
      <c r="N90">
        <v>3</v>
      </c>
      <c r="O90">
        <v>0</v>
      </c>
      <c r="P90">
        <v>27</v>
      </c>
      <c r="Q90">
        <v>23</v>
      </c>
      <c r="R90">
        <v>0</v>
      </c>
      <c r="S90">
        <v>16</v>
      </c>
      <c r="T90">
        <v>34</v>
      </c>
      <c r="U90">
        <v>2</v>
      </c>
      <c r="V90">
        <v>32</v>
      </c>
      <c r="W90">
        <v>7</v>
      </c>
      <c r="X90">
        <v>1</v>
      </c>
      <c r="Y90">
        <v>18</v>
      </c>
      <c r="Z90">
        <v>6</v>
      </c>
      <c r="AA90">
        <v>0</v>
      </c>
      <c r="AB90">
        <v>39</v>
      </c>
      <c r="AC90">
        <v>2</v>
      </c>
      <c r="AD90">
        <v>2</v>
      </c>
      <c r="AE90">
        <v>2</v>
      </c>
      <c r="AF90">
        <v>0</v>
      </c>
      <c r="AG90">
        <v>5</v>
      </c>
      <c r="AH90">
        <v>0</v>
      </c>
      <c r="AI90">
        <v>26</v>
      </c>
      <c r="AJ90">
        <v>3</v>
      </c>
      <c r="AK90">
        <v>3</v>
      </c>
      <c r="AL90">
        <v>14</v>
      </c>
      <c r="AM90">
        <v>1</v>
      </c>
      <c r="AN90">
        <v>3</v>
      </c>
      <c r="AO90">
        <v>0</v>
      </c>
      <c r="AP90">
        <v>4</v>
      </c>
      <c r="AQ90">
        <v>3</v>
      </c>
      <c r="AR90">
        <v>4</v>
      </c>
      <c r="AS90">
        <v>2</v>
      </c>
      <c r="AT90">
        <v>0</v>
      </c>
      <c r="AU90">
        <v>6</v>
      </c>
      <c r="AV90">
        <v>3</v>
      </c>
      <c r="AW90">
        <v>3</v>
      </c>
      <c r="AX90">
        <v>7</v>
      </c>
      <c r="AY90">
        <v>5</v>
      </c>
      <c r="AZ90">
        <v>2</v>
      </c>
      <c r="BA90">
        <v>2</v>
      </c>
      <c r="BB90">
        <v>9</v>
      </c>
      <c r="BC90">
        <v>6</v>
      </c>
      <c r="BD90">
        <v>8</v>
      </c>
      <c r="BE90">
        <v>3</v>
      </c>
      <c r="BF90">
        <v>10</v>
      </c>
      <c r="BG90">
        <v>8</v>
      </c>
      <c r="BH90">
        <v>9</v>
      </c>
      <c r="BI90">
        <v>5</v>
      </c>
      <c r="BJ90">
        <v>1</v>
      </c>
      <c r="BK90">
        <v>13</v>
      </c>
      <c r="BL90">
        <v>45</v>
      </c>
      <c r="BM90">
        <v>4</v>
      </c>
      <c r="BN90">
        <v>6</v>
      </c>
      <c r="BO90">
        <v>5</v>
      </c>
      <c r="BP90">
        <v>1</v>
      </c>
      <c r="BQ90">
        <v>5</v>
      </c>
      <c r="BR90">
        <v>1</v>
      </c>
      <c r="BS90">
        <v>16</v>
      </c>
      <c r="BT90">
        <v>32</v>
      </c>
      <c r="BU90">
        <v>2</v>
      </c>
      <c r="BV90">
        <v>0</v>
      </c>
    </row>
    <row r="91" spans="1:75" x14ac:dyDescent="0.2">
      <c r="B91" t="s">
        <v>513</v>
      </c>
    </row>
    <row r="92" spans="1:75" x14ac:dyDescent="0.2">
      <c r="D92">
        <f>D87-D85-D86</f>
        <v>50</v>
      </c>
    </row>
    <row r="100" spans="1:6" s="147" customFormat="1" x14ac:dyDescent="0.2"/>
    <row r="101" spans="1:6" x14ac:dyDescent="0.2">
      <c r="A101" s="52">
        <v>271004</v>
      </c>
      <c r="B101" s="52" t="s">
        <v>172</v>
      </c>
      <c r="C101" s="52" t="s">
        <v>468</v>
      </c>
      <c r="D101" s="52">
        <v>14</v>
      </c>
      <c r="E101" s="52">
        <v>0.993795168877743</v>
      </c>
      <c r="F101" s="52">
        <v>12.091174554679201</v>
      </c>
    </row>
    <row r="102" spans="1:6" x14ac:dyDescent="0.2">
      <c r="A102" s="52">
        <v>271021</v>
      </c>
      <c r="B102" s="52" t="s">
        <v>468</v>
      </c>
      <c r="C102" s="52" t="s">
        <v>612</v>
      </c>
      <c r="D102" s="52">
        <v>1</v>
      </c>
      <c r="E102" s="52">
        <v>1.82385234091448</v>
      </c>
      <c r="F102" s="52">
        <v>22.190203481126201</v>
      </c>
    </row>
    <row r="103" spans="1:6" x14ac:dyDescent="0.2">
      <c r="A103" s="52">
        <v>271098</v>
      </c>
      <c r="B103" s="52" t="s">
        <v>468</v>
      </c>
      <c r="C103" s="52" t="s">
        <v>644</v>
      </c>
      <c r="D103" s="52">
        <v>1</v>
      </c>
      <c r="E103" s="52">
        <v>2.3133689592153099</v>
      </c>
      <c r="F103" s="52">
        <v>28.145989003786202</v>
      </c>
    </row>
    <row r="104" spans="1:6" x14ac:dyDescent="0.2">
      <c r="A104" s="52">
        <v>271110</v>
      </c>
      <c r="B104" s="52" t="s">
        <v>468</v>
      </c>
      <c r="C104" s="52" t="s">
        <v>618</v>
      </c>
      <c r="D104" s="52">
        <v>1</v>
      </c>
      <c r="E104" s="52">
        <v>2.86804141451803</v>
      </c>
      <c r="F104" s="52">
        <v>34.894503876636001</v>
      </c>
    </row>
    <row r="105" spans="1:6" x14ac:dyDescent="0.2">
      <c r="A105" s="52">
        <v>271144</v>
      </c>
      <c r="B105" s="52" t="s">
        <v>468</v>
      </c>
      <c r="C105" s="52" t="s">
        <v>620</v>
      </c>
      <c r="D105" s="52">
        <v>2</v>
      </c>
      <c r="E105" s="52">
        <v>2.3118447365075001</v>
      </c>
      <c r="F105" s="52">
        <v>28.127444294174499</v>
      </c>
    </row>
    <row r="106" spans="1:6" x14ac:dyDescent="0.2">
      <c r="A106" s="52">
        <v>271187</v>
      </c>
      <c r="B106" s="52" t="s">
        <v>468</v>
      </c>
      <c r="C106" s="52" t="s">
        <v>624</v>
      </c>
      <c r="D106" s="52">
        <v>1</v>
      </c>
      <c r="E106" s="52">
        <v>1.1211013699858701</v>
      </c>
      <c r="F106" s="52">
        <v>13.6400666681615</v>
      </c>
    </row>
    <row r="107" spans="1:6" x14ac:dyDescent="0.2">
      <c r="A107" s="52">
        <v>271209</v>
      </c>
      <c r="B107" s="52" t="s">
        <v>468</v>
      </c>
      <c r="C107" s="52" t="s">
        <v>625</v>
      </c>
      <c r="D107" s="52">
        <v>2</v>
      </c>
      <c r="E107" s="52">
        <v>2.4734108335394498</v>
      </c>
      <c r="F107" s="52">
        <v>30.0931651413967</v>
      </c>
    </row>
    <row r="108" spans="1:6" x14ac:dyDescent="0.2">
      <c r="A108" s="52">
        <v>271217</v>
      </c>
      <c r="B108" s="52" t="s">
        <v>468</v>
      </c>
      <c r="C108" s="52" t="s">
        <v>626</v>
      </c>
      <c r="D108" s="52">
        <v>3</v>
      </c>
      <c r="E108" s="52">
        <v>4.3643981494951802</v>
      </c>
      <c r="F108" s="52">
        <v>53.100177485524704</v>
      </c>
    </row>
    <row r="109" spans="1:6" x14ac:dyDescent="0.2">
      <c r="A109" s="52">
        <v>271250</v>
      </c>
      <c r="B109" s="52" t="s">
        <v>468</v>
      </c>
      <c r="C109" s="52" t="s">
        <v>629</v>
      </c>
      <c r="D109" s="52">
        <v>1</v>
      </c>
      <c r="E109" s="52">
        <v>1.6223494865263901</v>
      </c>
      <c r="F109" s="52">
        <v>19.738585419404401</v>
      </c>
    </row>
    <row r="110" spans="1:6" x14ac:dyDescent="0.2">
      <c r="A110" s="52">
        <v>271276</v>
      </c>
      <c r="B110" s="52" t="s">
        <v>468</v>
      </c>
      <c r="C110" s="52" t="s">
        <v>641</v>
      </c>
      <c r="D110" s="52">
        <v>1</v>
      </c>
      <c r="E110" s="52">
        <v>1.4491283492978999</v>
      </c>
      <c r="F110" s="52">
        <v>17.631061583124399</v>
      </c>
    </row>
    <row r="111" spans="1:6" x14ac:dyDescent="0.2">
      <c r="A111" s="52">
        <v>271284</v>
      </c>
      <c r="B111" s="52" t="s">
        <v>468</v>
      </c>
      <c r="C111" s="52" t="s">
        <v>631</v>
      </c>
      <c r="D111" s="52">
        <v>1</v>
      </c>
      <c r="E111" s="52">
        <v>1.7290567995158601</v>
      </c>
      <c r="F111" s="52">
        <v>21.036857727443</v>
      </c>
    </row>
    <row r="112" spans="1:6" x14ac:dyDescent="0.2">
      <c r="A112" s="52">
        <v>271403</v>
      </c>
      <c r="B112" s="52" t="s">
        <v>173</v>
      </c>
      <c r="C112" s="52" t="s">
        <v>468</v>
      </c>
      <c r="D112" s="52">
        <v>6</v>
      </c>
      <c r="E112" s="52">
        <v>1.3942464098154901</v>
      </c>
      <c r="F112" s="52">
        <v>16.963331319421901</v>
      </c>
    </row>
    <row r="113" spans="1:6" x14ac:dyDescent="0.2">
      <c r="A113" s="52">
        <v>271411</v>
      </c>
      <c r="B113" s="52" t="s">
        <v>468</v>
      </c>
      <c r="C113" s="52" t="s">
        <v>632</v>
      </c>
      <c r="D113" s="52">
        <v>1</v>
      </c>
      <c r="E113" s="52">
        <v>1.3410038755011999</v>
      </c>
      <c r="F113" s="52">
        <v>16.315547151931298</v>
      </c>
    </row>
    <row r="114" spans="1:6" x14ac:dyDescent="0.2">
      <c r="A114" s="52">
        <v>271420</v>
      </c>
      <c r="B114" s="52" t="s">
        <v>468</v>
      </c>
      <c r="C114" s="52" t="s">
        <v>642</v>
      </c>
      <c r="D114" s="52">
        <v>1</v>
      </c>
      <c r="E114" s="52">
        <v>1.5995393326721901</v>
      </c>
      <c r="F114" s="52">
        <v>19.461061880845001</v>
      </c>
    </row>
    <row r="115" spans="1:6" x14ac:dyDescent="0.2">
      <c r="A115" s="52">
        <v>271438</v>
      </c>
      <c r="B115" s="52" t="s">
        <v>468</v>
      </c>
      <c r="C115" s="52" t="s">
        <v>633</v>
      </c>
      <c r="D115" s="52">
        <v>2</v>
      </c>
      <c r="E115" s="52">
        <v>4.4348848038672202</v>
      </c>
      <c r="F115" s="52">
        <v>53.957765113717798</v>
      </c>
    </row>
    <row r="116" spans="1:6" x14ac:dyDescent="0.2">
      <c r="A116" s="52">
        <v>271454</v>
      </c>
      <c r="B116" s="52" t="s">
        <v>468</v>
      </c>
      <c r="C116" s="52" t="s">
        <v>635</v>
      </c>
      <c r="D116" s="52">
        <v>1</v>
      </c>
      <c r="E116" s="52">
        <v>1.3484539974918801</v>
      </c>
      <c r="F116" s="52">
        <v>16.406190302817802</v>
      </c>
    </row>
    <row r="117" spans="1:6" x14ac:dyDescent="0.2">
      <c r="A117" s="52">
        <v>271462</v>
      </c>
      <c r="B117" s="52" t="s">
        <v>468</v>
      </c>
      <c r="C117" s="52" t="s">
        <v>636</v>
      </c>
      <c r="D117" s="52">
        <v>1</v>
      </c>
      <c r="E117" s="52">
        <v>1.19610071167992</v>
      </c>
      <c r="F117" s="52">
        <v>14.5525586587724</v>
      </c>
    </row>
    <row r="118" spans="1:6" x14ac:dyDescent="0.2">
      <c r="A118" s="52">
        <v>272027</v>
      </c>
      <c r="B118" s="52" t="s">
        <v>253</v>
      </c>
      <c r="C118" s="52" t="s">
        <v>468</v>
      </c>
      <c r="D118" s="52">
        <v>2</v>
      </c>
      <c r="E118" s="52">
        <v>2.01432182819849</v>
      </c>
      <c r="F118" s="52">
        <v>24.5075822430816</v>
      </c>
    </row>
    <row r="119" spans="1:6" x14ac:dyDescent="0.2">
      <c r="A119" s="52">
        <v>272051</v>
      </c>
      <c r="B119" s="52" t="s">
        <v>176</v>
      </c>
      <c r="C119" s="52" t="s">
        <v>468</v>
      </c>
      <c r="D119" s="52">
        <v>2</v>
      </c>
      <c r="E119" s="52">
        <v>1.0111836916294199</v>
      </c>
      <c r="F119" s="52">
        <v>12.302734914824599</v>
      </c>
    </row>
    <row r="120" spans="1:6" x14ac:dyDescent="0.2">
      <c r="A120" s="52">
        <v>272060</v>
      </c>
      <c r="B120" s="52" t="s">
        <v>262</v>
      </c>
      <c r="C120" s="52" t="s">
        <v>468</v>
      </c>
      <c r="D120" s="52">
        <v>1</v>
      </c>
      <c r="E120" s="52">
        <v>2.5951108112316401</v>
      </c>
      <c r="F120" s="52">
        <v>31.573848203318299</v>
      </c>
    </row>
    <row r="121" spans="1:6" x14ac:dyDescent="0.2">
      <c r="A121" s="52">
        <v>272108</v>
      </c>
      <c r="B121" s="52" t="s">
        <v>180</v>
      </c>
      <c r="C121" s="52" t="s">
        <v>468</v>
      </c>
      <c r="D121" s="52">
        <v>2</v>
      </c>
      <c r="E121" s="52">
        <v>0.96587094998237299</v>
      </c>
      <c r="F121" s="52">
        <v>11.751429891452201</v>
      </c>
    </row>
    <row r="122" spans="1:6" x14ac:dyDescent="0.2">
      <c r="A122" s="52">
        <v>272116</v>
      </c>
      <c r="B122" s="52" t="s">
        <v>181</v>
      </c>
      <c r="C122" s="52" t="s">
        <v>468</v>
      </c>
      <c r="D122" s="52">
        <v>2</v>
      </c>
      <c r="E122" s="52">
        <v>1.3653554702966899</v>
      </c>
      <c r="F122" s="52">
        <v>16.6118248886097</v>
      </c>
    </row>
    <row r="123" spans="1:6" x14ac:dyDescent="0.2">
      <c r="A123" s="52">
        <v>272124</v>
      </c>
      <c r="B123" s="52" t="s">
        <v>182</v>
      </c>
      <c r="C123" s="52" t="s">
        <v>468</v>
      </c>
      <c r="D123" s="52">
        <v>2</v>
      </c>
      <c r="E123" s="52">
        <v>1.4510313205110501</v>
      </c>
      <c r="F123" s="52">
        <v>17.654214399551101</v>
      </c>
    </row>
    <row r="124" spans="1:6" x14ac:dyDescent="0.2">
      <c r="A124" s="52">
        <v>272141</v>
      </c>
      <c r="B124" s="52" t="s">
        <v>272</v>
      </c>
      <c r="C124" s="52" t="s">
        <v>468</v>
      </c>
      <c r="D124" s="52">
        <v>1</v>
      </c>
      <c r="E124" s="52">
        <v>1.73771004570177</v>
      </c>
      <c r="F124" s="52">
        <v>21.142138889371601</v>
      </c>
    </row>
    <row r="125" spans="1:6" x14ac:dyDescent="0.2">
      <c r="A125" s="52">
        <v>272159</v>
      </c>
      <c r="B125" s="52" t="s">
        <v>184</v>
      </c>
      <c r="C125" s="52" t="s">
        <v>468</v>
      </c>
      <c r="D125" s="52">
        <v>1</v>
      </c>
      <c r="E125" s="52">
        <v>0.84362556522912902</v>
      </c>
      <c r="F125" s="52">
        <v>10.264111043621099</v>
      </c>
    </row>
    <row r="126" spans="1:6" x14ac:dyDescent="0.2">
      <c r="A126" s="52">
        <v>272167</v>
      </c>
      <c r="B126" s="52" t="s">
        <v>185</v>
      </c>
      <c r="C126" s="52" t="s">
        <v>468</v>
      </c>
      <c r="D126" s="52">
        <v>1</v>
      </c>
      <c r="E126" s="52">
        <v>1.85580402709474</v>
      </c>
      <c r="F126" s="52">
        <v>22.578948996319301</v>
      </c>
    </row>
    <row r="127" spans="1:6" x14ac:dyDescent="0.2">
      <c r="A127" s="52">
        <v>272191</v>
      </c>
      <c r="B127" s="52" t="s">
        <v>278</v>
      </c>
      <c r="C127" s="52" t="s">
        <v>468</v>
      </c>
      <c r="D127" s="52">
        <v>3</v>
      </c>
      <c r="E127" s="52">
        <v>3.1465010907870501</v>
      </c>
      <c r="F127" s="52">
        <v>38.2824299379091</v>
      </c>
    </row>
    <row r="128" spans="1:6" x14ac:dyDescent="0.2">
      <c r="A128" s="52">
        <v>272221</v>
      </c>
      <c r="B128" s="52" t="s">
        <v>189</v>
      </c>
      <c r="C128" s="52" t="s">
        <v>468</v>
      </c>
      <c r="D128" s="52">
        <v>1</v>
      </c>
      <c r="E128" s="52">
        <v>1.7389489792369499</v>
      </c>
      <c r="F128" s="52">
        <v>21.157212580716202</v>
      </c>
    </row>
    <row r="129" spans="1:6" x14ac:dyDescent="0.2">
      <c r="A129" s="52">
        <v>272230</v>
      </c>
      <c r="B129" s="52" t="s">
        <v>171</v>
      </c>
      <c r="C129" s="52" t="s">
        <v>468</v>
      </c>
      <c r="D129" s="52">
        <v>1</v>
      </c>
      <c r="E129" s="52">
        <v>1.6518550332022901</v>
      </c>
      <c r="F129" s="52">
        <v>20.097569570627801</v>
      </c>
    </row>
    <row r="130" spans="1:6" x14ac:dyDescent="0.2">
      <c r="A130" s="52">
        <v>272272</v>
      </c>
      <c r="B130" s="52" t="s">
        <v>193</v>
      </c>
      <c r="C130" s="52" t="s">
        <v>468</v>
      </c>
      <c r="D130" s="52">
        <v>3</v>
      </c>
      <c r="E130" s="52">
        <v>1.21158762403628</v>
      </c>
      <c r="F130" s="52">
        <v>14.7409827591081</v>
      </c>
    </row>
    <row r="131" spans="1:6" x14ac:dyDescent="0.2">
      <c r="A131" s="52">
        <v>272281</v>
      </c>
      <c r="B131" s="52" t="s">
        <v>194</v>
      </c>
      <c r="C131" s="52" t="s">
        <v>468</v>
      </c>
      <c r="D131" s="52">
        <v>1</v>
      </c>
      <c r="E131" s="52">
        <v>3.2032801588826998</v>
      </c>
      <c r="F131" s="52">
        <v>38.973241933072799</v>
      </c>
    </row>
    <row r="132" spans="1:6" x14ac:dyDescent="0.2">
      <c r="A132" s="52">
        <v>272302</v>
      </c>
      <c r="B132" s="52" t="s">
        <v>196</v>
      </c>
      <c r="C132" s="52" t="s">
        <v>468</v>
      </c>
      <c r="D132" s="52">
        <v>1</v>
      </c>
      <c r="E132" s="52">
        <v>2.4931438544004001</v>
      </c>
      <c r="F132" s="52">
        <v>30.333250228538201</v>
      </c>
    </row>
    <row r="133" spans="1:6" x14ac:dyDescent="0.2">
      <c r="A133" s="52">
        <v>273015</v>
      </c>
      <c r="B133" s="52" t="s">
        <v>646</v>
      </c>
      <c r="C133" s="52" t="s">
        <v>468</v>
      </c>
      <c r="D133" s="52">
        <v>1</v>
      </c>
      <c r="E133" s="52">
        <v>5.9555714370793904</v>
      </c>
      <c r="F133" s="52">
        <v>72.459452484465899</v>
      </c>
    </row>
    <row r="134" spans="1:6" x14ac:dyDescent="0.2">
      <c r="A134" s="52"/>
      <c r="B134" s="52"/>
      <c r="C134" s="52"/>
      <c r="D134" s="52"/>
      <c r="E134" s="52"/>
      <c r="F134" s="52"/>
    </row>
    <row r="135" spans="1:6" x14ac:dyDescent="0.2">
      <c r="A135" s="52"/>
      <c r="B135" s="52"/>
      <c r="C135" s="52"/>
      <c r="D135" s="52"/>
      <c r="E135" s="52"/>
      <c r="F135" s="52"/>
    </row>
    <row r="136" spans="1:6" x14ac:dyDescent="0.2">
      <c r="A136" s="52"/>
      <c r="B136" s="52"/>
      <c r="C136" s="52"/>
      <c r="D136" s="52"/>
      <c r="E136" s="52"/>
      <c r="F136" s="52"/>
    </row>
    <row r="137" spans="1:6" x14ac:dyDescent="0.2">
      <c r="A137" s="52"/>
      <c r="B137" s="52"/>
      <c r="C137" s="52"/>
      <c r="D137" s="52"/>
      <c r="E137" s="52"/>
      <c r="F137" s="52"/>
    </row>
    <row r="178" spans="1:6" x14ac:dyDescent="0.2">
      <c r="B178">
        <v>271004</v>
      </c>
      <c r="C178" t="s">
        <v>249</v>
      </c>
      <c r="D178">
        <v>14</v>
      </c>
      <c r="E178">
        <v>0.993795168877743</v>
      </c>
      <c r="F178">
        <v>12.091174554679201</v>
      </c>
    </row>
    <row r="179" spans="1:6" x14ac:dyDescent="0.2">
      <c r="B179">
        <v>271403</v>
      </c>
      <c r="C179" t="s">
        <v>251</v>
      </c>
      <c r="D179">
        <v>6</v>
      </c>
      <c r="E179">
        <v>1.3942464098154901</v>
      </c>
      <c r="F179">
        <v>16.963331319421901</v>
      </c>
    </row>
    <row r="180" spans="1:6" x14ac:dyDescent="0.2">
      <c r="B180" s="52"/>
      <c r="C180" t="s">
        <v>399</v>
      </c>
      <c r="D180">
        <v>65</v>
      </c>
    </row>
    <row r="181" spans="1:6" x14ac:dyDescent="0.2">
      <c r="A181">
        <v>1</v>
      </c>
      <c r="B181" s="52">
        <v>2</v>
      </c>
      <c r="C181">
        <v>3</v>
      </c>
      <c r="D181">
        <v>4</v>
      </c>
      <c r="E181">
        <v>5</v>
      </c>
      <c r="F181">
        <v>6</v>
      </c>
    </row>
    <row r="183" spans="1:6" x14ac:dyDescent="0.2">
      <c r="A183">
        <v>270000</v>
      </c>
      <c r="B183" t="s">
        <v>313</v>
      </c>
      <c r="C183" t="s">
        <v>409</v>
      </c>
      <c r="D183">
        <v>45</v>
      </c>
      <c r="E183">
        <v>0.98621469104852399</v>
      </c>
      <c r="F183">
        <v>11.998945407757001</v>
      </c>
    </row>
  </sheetData>
  <phoneticPr fontId="17"/>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""&amp;市町村別自殺者集計表!Q7&amp;市町村別自殺者集計表!R7&amp;"年12月暫定値"</f>
        <v>令和5年12月暫定値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令和5年12月暫定値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令和5年12月暫定値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21</v>
      </c>
      <c r="E8" s="52">
        <v>0.76597970445584995</v>
      </c>
      <c r="F8" s="52">
        <v>9.0187932943995204</v>
      </c>
      <c r="G8" s="52">
        <v>2</v>
      </c>
      <c r="H8" s="52">
        <v>7</v>
      </c>
      <c r="I8" s="52">
        <v>1</v>
      </c>
      <c r="J8" s="52">
        <v>4</v>
      </c>
      <c r="K8" s="52">
        <v>5</v>
      </c>
      <c r="L8" s="52">
        <v>1</v>
      </c>
      <c r="M8" s="52">
        <v>0</v>
      </c>
      <c r="N8" s="52">
        <v>1</v>
      </c>
      <c r="O8" s="52">
        <v>0</v>
      </c>
      <c r="P8" s="52">
        <v>15</v>
      </c>
      <c r="Q8" s="52">
        <v>6</v>
      </c>
      <c r="R8" s="52">
        <v>0</v>
      </c>
      <c r="S8" s="52">
        <v>7</v>
      </c>
      <c r="T8" s="52">
        <v>14</v>
      </c>
      <c r="U8" s="52">
        <v>2</v>
      </c>
      <c r="V8" s="52">
        <v>12</v>
      </c>
      <c r="W8" s="52">
        <v>2</v>
      </c>
      <c r="X8" s="52">
        <v>3</v>
      </c>
      <c r="Y8" s="52">
        <v>4</v>
      </c>
      <c r="Z8" s="52">
        <v>3</v>
      </c>
      <c r="AA8" s="52">
        <v>0</v>
      </c>
      <c r="AB8" s="52">
        <v>13</v>
      </c>
      <c r="AC8" s="52">
        <v>2</v>
      </c>
      <c r="AD8" s="52">
        <v>0</v>
      </c>
      <c r="AE8" s="52">
        <v>1</v>
      </c>
      <c r="AF8" s="52">
        <v>0</v>
      </c>
      <c r="AG8" s="52">
        <v>5</v>
      </c>
      <c r="AH8" s="52">
        <v>0</v>
      </c>
      <c r="AI8" s="52">
        <v>4</v>
      </c>
      <c r="AJ8" s="52">
        <v>3</v>
      </c>
      <c r="AK8" s="52">
        <v>1</v>
      </c>
      <c r="AL8" s="52">
        <v>12</v>
      </c>
      <c r="AM8" s="52">
        <v>1</v>
      </c>
      <c r="AN8" s="52">
        <v>0</v>
      </c>
      <c r="AO8" s="52">
        <v>0</v>
      </c>
      <c r="AP8" s="52">
        <v>0</v>
      </c>
      <c r="AQ8" s="52">
        <v>0</v>
      </c>
      <c r="AR8" s="52">
        <v>2</v>
      </c>
      <c r="AS8" s="52">
        <v>0</v>
      </c>
      <c r="AT8" s="52">
        <v>2</v>
      </c>
      <c r="AU8" s="52">
        <v>3</v>
      </c>
      <c r="AV8" s="52">
        <v>2</v>
      </c>
      <c r="AW8" s="52">
        <v>2</v>
      </c>
      <c r="AX8" s="52">
        <v>1</v>
      </c>
      <c r="AY8" s="52">
        <v>3</v>
      </c>
      <c r="AZ8" s="52">
        <v>0</v>
      </c>
      <c r="BA8" s="52">
        <v>1</v>
      </c>
      <c r="BB8" s="52">
        <v>5</v>
      </c>
      <c r="BC8" s="52">
        <v>2</v>
      </c>
      <c r="BD8" s="52">
        <v>1</v>
      </c>
      <c r="BE8" s="52">
        <v>4</v>
      </c>
      <c r="BF8" s="52">
        <v>3</v>
      </c>
      <c r="BG8" s="52">
        <v>3</v>
      </c>
      <c r="BH8" s="52">
        <v>5</v>
      </c>
      <c r="BI8" s="52">
        <v>3</v>
      </c>
      <c r="BJ8" s="52">
        <v>0</v>
      </c>
      <c r="BK8" s="52">
        <v>7</v>
      </c>
      <c r="BL8" s="52">
        <v>21</v>
      </c>
      <c r="BM8" s="52">
        <v>1</v>
      </c>
      <c r="BN8" s="52">
        <v>1</v>
      </c>
      <c r="BO8" s="52">
        <v>1</v>
      </c>
      <c r="BP8" s="52">
        <v>2</v>
      </c>
      <c r="BQ8" s="52">
        <v>0</v>
      </c>
      <c r="BR8" s="52">
        <v>1</v>
      </c>
      <c r="BS8" s="52">
        <v>7</v>
      </c>
      <c r="BT8" s="52">
        <v>12</v>
      </c>
      <c r="BU8" s="52">
        <v>2</v>
      </c>
      <c r="BV8" s="52">
        <v>0</v>
      </c>
    </row>
    <row r="9" spans="1:74" s="52" customFormat="1" x14ac:dyDescent="0.2">
      <c r="A9" s="52">
        <v>271021</v>
      </c>
      <c r="B9" s="52" t="s">
        <v>468</v>
      </c>
      <c r="C9" s="52" t="s">
        <v>612</v>
      </c>
      <c r="D9" s="52">
        <v>1</v>
      </c>
      <c r="E9" s="52">
        <v>0.949279971141889</v>
      </c>
      <c r="F9" s="52">
        <v>11.177006111831901</v>
      </c>
      <c r="G9" s="52">
        <v>0</v>
      </c>
      <c r="H9" s="52">
        <v>1</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1</v>
      </c>
      <c r="AZ9" s="52">
        <v>0</v>
      </c>
      <c r="BA9" s="52">
        <v>0</v>
      </c>
      <c r="BB9" s="52">
        <v>0</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468</v>
      </c>
      <c r="C10" s="52" t="s">
        <v>613</v>
      </c>
      <c r="D10" s="52">
        <v>1</v>
      </c>
      <c r="E10" s="52">
        <v>1.2626422050783499</v>
      </c>
      <c r="F10" s="52">
        <v>14.866593704954701</v>
      </c>
      <c r="G10" s="52">
        <v>0</v>
      </c>
      <c r="H10" s="52">
        <v>0</v>
      </c>
      <c r="I10" s="52">
        <v>0</v>
      </c>
      <c r="J10" s="52">
        <v>0</v>
      </c>
      <c r="K10" s="52">
        <v>1</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1</v>
      </c>
      <c r="AS10" s="52">
        <v>0</v>
      </c>
      <c r="AT10" s="52">
        <v>0</v>
      </c>
      <c r="AU10" s="52">
        <v>0</v>
      </c>
      <c r="AV10" s="52">
        <v>0</v>
      </c>
      <c r="AW10" s="52">
        <v>0</v>
      </c>
      <c r="AX10" s="52">
        <v>0</v>
      </c>
      <c r="AY10" s="52">
        <v>0</v>
      </c>
      <c r="AZ10" s="52">
        <v>0</v>
      </c>
      <c r="BA10" s="52">
        <v>0</v>
      </c>
      <c r="BB10" s="52">
        <v>0</v>
      </c>
      <c r="BC10" s="52">
        <v>0</v>
      </c>
      <c r="BD10" s="52">
        <v>0</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468</v>
      </c>
      <c r="C11" s="52" t="s">
        <v>615</v>
      </c>
      <c r="D11" s="52">
        <v>1</v>
      </c>
      <c r="E11" s="52">
        <v>0.94389488786528697</v>
      </c>
      <c r="F11" s="52">
        <v>11.113601099059</v>
      </c>
      <c r="G11" s="52">
        <v>1</v>
      </c>
      <c r="H11" s="52">
        <v>0</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1</v>
      </c>
      <c r="AX11" s="52">
        <v>0</v>
      </c>
      <c r="AY11" s="52">
        <v>0</v>
      </c>
      <c r="AZ11" s="52">
        <v>0</v>
      </c>
      <c r="BA11" s="52">
        <v>0</v>
      </c>
      <c r="BB11" s="52">
        <v>0</v>
      </c>
      <c r="BC11" s="52">
        <v>0</v>
      </c>
      <c r="BD11" s="52">
        <v>0</v>
      </c>
      <c r="BE11" s="52">
        <v>0</v>
      </c>
      <c r="BF11" s="52">
        <v>0</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271080</v>
      </c>
      <c r="B12" s="52" t="s">
        <v>468</v>
      </c>
      <c r="C12" s="52" t="s">
        <v>617</v>
      </c>
      <c r="D12" s="52">
        <v>1</v>
      </c>
      <c r="E12" s="52">
        <v>1.5999232036862201</v>
      </c>
      <c r="F12" s="52">
        <v>18.8378054627571</v>
      </c>
      <c r="G12" s="52">
        <v>0</v>
      </c>
      <c r="H12" s="52">
        <v>0</v>
      </c>
      <c r="I12" s="52">
        <v>0</v>
      </c>
      <c r="J12" s="52">
        <v>1</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1</v>
      </c>
      <c r="AS12" s="52">
        <v>0</v>
      </c>
      <c r="AT12" s="52">
        <v>0</v>
      </c>
      <c r="AU12" s="52">
        <v>0</v>
      </c>
      <c r="AV12" s="52">
        <v>0</v>
      </c>
      <c r="AW12" s="52">
        <v>0</v>
      </c>
      <c r="AX12" s="52">
        <v>0</v>
      </c>
      <c r="AY12" s="52">
        <v>0</v>
      </c>
      <c r="AZ12" s="52">
        <v>0</v>
      </c>
      <c r="BA12" s="52">
        <v>0</v>
      </c>
      <c r="BB12" s="52">
        <v>0</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468</v>
      </c>
      <c r="C13" s="52" t="s">
        <v>619</v>
      </c>
      <c r="D13" s="52">
        <v>1</v>
      </c>
      <c r="E13" s="52">
        <v>1.0273585584104701</v>
      </c>
      <c r="F13" s="52">
        <v>12.0963185103168</v>
      </c>
      <c r="G13" s="52">
        <v>0</v>
      </c>
      <c r="H13" s="52">
        <v>0</v>
      </c>
      <c r="I13" s="52">
        <v>0</v>
      </c>
      <c r="J13" s="52">
        <v>0</v>
      </c>
      <c r="K13" s="52">
        <v>0</v>
      </c>
      <c r="L13" s="52">
        <v>1</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1</v>
      </c>
      <c r="AV13" s="52">
        <v>0</v>
      </c>
      <c r="AW13" s="52">
        <v>0</v>
      </c>
      <c r="AX13" s="52">
        <v>0</v>
      </c>
      <c r="AY13" s="52">
        <v>0</v>
      </c>
      <c r="AZ13" s="52">
        <v>0</v>
      </c>
      <c r="BA13" s="52">
        <v>0</v>
      </c>
      <c r="BB13" s="52">
        <v>0</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468</v>
      </c>
      <c r="C14" s="52" t="s">
        <v>620</v>
      </c>
      <c r="D14" s="52">
        <v>1</v>
      </c>
      <c r="E14" s="52">
        <v>0.58425548323771004</v>
      </c>
      <c r="F14" s="52">
        <v>6.87913714134723</v>
      </c>
      <c r="G14" s="52">
        <v>0</v>
      </c>
      <c r="H14" s="52">
        <v>1</v>
      </c>
      <c r="I14" s="52">
        <v>0</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0</v>
      </c>
      <c r="BF14" s="52">
        <v>0</v>
      </c>
      <c r="BG14" s="52">
        <v>0</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468</v>
      </c>
      <c r="C15" s="52" t="s">
        <v>622</v>
      </c>
      <c r="D15" s="52">
        <v>1</v>
      </c>
      <c r="E15" s="52">
        <v>0.79404151249027299</v>
      </c>
      <c r="F15" s="52">
        <v>9.3491984535145107</v>
      </c>
      <c r="G15" s="52">
        <v>0</v>
      </c>
      <c r="H15" s="52">
        <v>0</v>
      </c>
      <c r="I15" s="52">
        <v>0</v>
      </c>
      <c r="J15" s="52">
        <v>0</v>
      </c>
      <c r="K15" s="52">
        <v>1</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1</v>
      </c>
      <c r="AU15" s="52">
        <v>0</v>
      </c>
      <c r="AV15" s="52">
        <v>0</v>
      </c>
      <c r="AW15" s="52">
        <v>0</v>
      </c>
      <c r="AX15" s="52">
        <v>0</v>
      </c>
      <c r="AY15" s="52">
        <v>0</v>
      </c>
      <c r="AZ15" s="52">
        <v>0</v>
      </c>
      <c r="BA15" s="52">
        <v>0</v>
      </c>
      <c r="BB15" s="52">
        <v>0</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271195</v>
      </c>
      <c r="B16" s="52" t="s">
        <v>468</v>
      </c>
      <c r="C16" s="52" t="s">
        <v>640</v>
      </c>
      <c r="D16" s="52">
        <v>3</v>
      </c>
      <c r="E16" s="52">
        <v>2.6908725602755501</v>
      </c>
      <c r="F16" s="52">
        <v>31.682854338728198</v>
      </c>
      <c r="G16" s="52">
        <v>0</v>
      </c>
      <c r="H16" s="52">
        <v>1</v>
      </c>
      <c r="I16" s="52">
        <v>0</v>
      </c>
      <c r="J16" s="52">
        <v>1</v>
      </c>
      <c r="K16" s="52">
        <v>0</v>
      </c>
      <c r="L16" s="52">
        <v>0</v>
      </c>
      <c r="M16" s="52">
        <v>0</v>
      </c>
      <c r="N16" s="52">
        <v>1</v>
      </c>
      <c r="O16" s="52">
        <v>0</v>
      </c>
      <c r="P16" s="52">
        <v>2</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1</v>
      </c>
      <c r="AW16" s="52">
        <v>0</v>
      </c>
      <c r="AX16" s="52">
        <v>0</v>
      </c>
      <c r="AY16" s="52">
        <v>0</v>
      </c>
      <c r="AZ16" s="52">
        <v>0</v>
      </c>
      <c r="BA16" s="52">
        <v>0</v>
      </c>
      <c r="BB16" s="52">
        <v>2</v>
      </c>
      <c r="BC16" s="52">
        <v>0</v>
      </c>
      <c r="BD16" s="52">
        <v>0</v>
      </c>
      <c r="BE16" s="52">
        <v>0</v>
      </c>
      <c r="BF16" s="52">
        <v>2</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271209</v>
      </c>
      <c r="B17" s="52" t="s">
        <v>468</v>
      </c>
      <c r="C17" s="52" t="s">
        <v>625</v>
      </c>
      <c r="D17" s="52">
        <v>1</v>
      </c>
      <c r="E17" s="52">
        <v>0.66006600660065995</v>
      </c>
      <c r="F17" s="52">
        <v>7.7717449164271297</v>
      </c>
      <c r="G17" s="52">
        <v>0</v>
      </c>
      <c r="H17" s="52">
        <v>0</v>
      </c>
      <c r="I17" s="52">
        <v>0</v>
      </c>
      <c r="J17" s="52">
        <v>0</v>
      </c>
      <c r="K17" s="52">
        <v>1</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1</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271225</v>
      </c>
      <c r="B18" s="52" t="s">
        <v>468</v>
      </c>
      <c r="C18" s="52" t="s">
        <v>627</v>
      </c>
      <c r="D18" s="52">
        <v>1</v>
      </c>
      <c r="E18" s="52">
        <v>0.95351609058402897</v>
      </c>
      <c r="F18" s="52">
        <v>11.2268830020378</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0</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271241</v>
      </c>
      <c r="B19" s="52" t="s">
        <v>468</v>
      </c>
      <c r="C19" s="52" t="s">
        <v>645</v>
      </c>
      <c r="D19" s="52">
        <v>2</v>
      </c>
      <c r="E19" s="52">
        <v>1.7828966722233599</v>
      </c>
      <c r="F19" s="52">
        <v>20.992170495533099</v>
      </c>
      <c r="G19" s="52">
        <v>0</v>
      </c>
      <c r="H19" s="52">
        <v>1</v>
      </c>
      <c r="I19" s="52">
        <v>0</v>
      </c>
      <c r="J19" s="52">
        <v>0</v>
      </c>
      <c r="K19" s="52">
        <v>1</v>
      </c>
      <c r="L19" s="52">
        <v>0</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1</v>
      </c>
      <c r="AU19" s="52">
        <v>0</v>
      </c>
      <c r="AV19" s="52">
        <v>0</v>
      </c>
      <c r="AW19" s="52">
        <v>0</v>
      </c>
      <c r="AX19" s="52">
        <v>0</v>
      </c>
      <c r="AY19" s="52">
        <v>1</v>
      </c>
      <c r="AZ19" s="52">
        <v>0</v>
      </c>
      <c r="BA19" s="52">
        <v>0</v>
      </c>
      <c r="BB19" s="52">
        <v>0</v>
      </c>
      <c r="BC19" s="52">
        <v>0</v>
      </c>
      <c r="BD19" s="52">
        <v>0</v>
      </c>
      <c r="BE19" s="52">
        <v>0</v>
      </c>
      <c r="BF19" s="52">
        <v>0</v>
      </c>
      <c r="BG19" s="52">
        <v>1</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271268</v>
      </c>
      <c r="B20" s="52" t="s">
        <v>468</v>
      </c>
      <c r="C20" s="52" t="s">
        <v>630</v>
      </c>
      <c r="D20" s="52">
        <v>5</v>
      </c>
      <c r="E20" s="52">
        <v>2.6265194414969102</v>
      </c>
      <c r="F20" s="52">
        <v>30.925148262786099</v>
      </c>
      <c r="G20" s="52">
        <v>1</v>
      </c>
      <c r="H20" s="52">
        <v>1</v>
      </c>
      <c r="I20" s="52">
        <v>1</v>
      </c>
      <c r="J20" s="52">
        <v>1</v>
      </c>
      <c r="K20" s="52">
        <v>1</v>
      </c>
      <c r="L20" s="52">
        <v>0</v>
      </c>
      <c r="M20" s="52">
        <v>0</v>
      </c>
      <c r="N20" s="52">
        <v>0</v>
      </c>
      <c r="O20" s="52">
        <v>0</v>
      </c>
      <c r="P20" s="52">
        <v>4</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2</v>
      </c>
      <c r="AV20" s="52">
        <v>0</v>
      </c>
      <c r="AW20" s="52">
        <v>1</v>
      </c>
      <c r="AX20" s="52">
        <v>1</v>
      </c>
      <c r="AY20" s="52">
        <v>0</v>
      </c>
      <c r="AZ20" s="52">
        <v>0</v>
      </c>
      <c r="BA20" s="52">
        <v>0</v>
      </c>
      <c r="BB20" s="52">
        <v>1</v>
      </c>
      <c r="BC20" s="52">
        <v>1</v>
      </c>
      <c r="BD20" s="52">
        <v>0</v>
      </c>
      <c r="BE20" s="52">
        <v>1</v>
      </c>
      <c r="BF20" s="52">
        <v>0</v>
      </c>
      <c r="BG20" s="52">
        <v>1</v>
      </c>
      <c r="BH20" s="52">
        <v>2</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271276</v>
      </c>
      <c r="B21" s="52" t="s">
        <v>468</v>
      </c>
      <c r="C21" s="52" t="s">
        <v>641</v>
      </c>
      <c r="D21" s="52">
        <v>1</v>
      </c>
      <c r="E21" s="52">
        <v>0.73186618558662697</v>
      </c>
      <c r="F21" s="52">
        <v>8.6171341206167398</v>
      </c>
      <c r="G21" s="52">
        <v>0</v>
      </c>
      <c r="H21" s="52">
        <v>1</v>
      </c>
      <c r="I21" s="52">
        <v>0</v>
      </c>
      <c r="J21" s="52">
        <v>0</v>
      </c>
      <c r="K21" s="52">
        <v>0</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1</v>
      </c>
      <c r="AZ21" s="52">
        <v>0</v>
      </c>
      <c r="BA21" s="52">
        <v>0</v>
      </c>
      <c r="BB21" s="52">
        <v>0</v>
      </c>
      <c r="BC21" s="52">
        <v>0</v>
      </c>
      <c r="BD21" s="52">
        <v>0</v>
      </c>
      <c r="BE21" s="52">
        <v>0</v>
      </c>
      <c r="BF21" s="52">
        <v>0</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271284</v>
      </c>
      <c r="B22" s="52" t="s">
        <v>468</v>
      </c>
      <c r="C22" s="52" t="s">
        <v>631</v>
      </c>
      <c r="D22" s="52">
        <v>1</v>
      </c>
      <c r="E22" s="52">
        <v>0.889640140563142</v>
      </c>
      <c r="F22" s="52">
        <v>10.4747952034047</v>
      </c>
      <c r="G22" s="52">
        <v>0</v>
      </c>
      <c r="H22" s="52">
        <v>1</v>
      </c>
      <c r="I22" s="52">
        <v>0</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1</v>
      </c>
      <c r="AW22" s="52">
        <v>0</v>
      </c>
      <c r="AX22" s="52">
        <v>0</v>
      </c>
      <c r="AY22" s="52">
        <v>0</v>
      </c>
      <c r="AZ22" s="52">
        <v>0</v>
      </c>
      <c r="BA22" s="52">
        <v>0</v>
      </c>
      <c r="BB22" s="52">
        <v>0</v>
      </c>
      <c r="BC22" s="52">
        <v>0</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271403</v>
      </c>
      <c r="B23" s="52" t="s">
        <v>173</v>
      </c>
      <c r="C23" s="52" t="s">
        <v>468</v>
      </c>
      <c r="D23" s="52">
        <v>9</v>
      </c>
      <c r="E23" s="52">
        <v>1.09565293610639</v>
      </c>
      <c r="F23" s="52">
        <v>12.900429731575199</v>
      </c>
      <c r="G23" s="52">
        <v>1</v>
      </c>
      <c r="H23" s="52">
        <v>0</v>
      </c>
      <c r="I23" s="52">
        <v>1</v>
      </c>
      <c r="J23" s="52">
        <v>3</v>
      </c>
      <c r="K23" s="52">
        <v>0</v>
      </c>
      <c r="L23" s="52">
        <v>0</v>
      </c>
      <c r="M23" s="52">
        <v>2</v>
      </c>
      <c r="N23" s="52">
        <v>2</v>
      </c>
      <c r="O23" s="52">
        <v>0</v>
      </c>
      <c r="P23" s="52">
        <v>9</v>
      </c>
      <c r="Q23" s="52">
        <v>0</v>
      </c>
      <c r="R23" s="52">
        <v>0</v>
      </c>
      <c r="S23" s="52">
        <v>1</v>
      </c>
      <c r="T23" s="52">
        <v>8</v>
      </c>
      <c r="U23" s="52">
        <v>1</v>
      </c>
      <c r="V23" s="52">
        <v>7</v>
      </c>
      <c r="W23" s="52">
        <v>0</v>
      </c>
      <c r="X23" s="52">
        <v>2</v>
      </c>
      <c r="Y23" s="52">
        <v>3</v>
      </c>
      <c r="Z23" s="52">
        <v>2</v>
      </c>
      <c r="AA23" s="52">
        <v>0</v>
      </c>
      <c r="AB23" s="52">
        <v>6</v>
      </c>
      <c r="AC23" s="52">
        <v>1</v>
      </c>
      <c r="AD23" s="52">
        <v>1</v>
      </c>
      <c r="AE23" s="52">
        <v>0</v>
      </c>
      <c r="AF23" s="52">
        <v>0</v>
      </c>
      <c r="AG23" s="52">
        <v>1</v>
      </c>
      <c r="AH23" s="52">
        <v>0</v>
      </c>
      <c r="AI23" s="52">
        <v>5</v>
      </c>
      <c r="AJ23" s="52">
        <v>1</v>
      </c>
      <c r="AK23" s="52">
        <v>0</v>
      </c>
      <c r="AL23" s="52">
        <v>3</v>
      </c>
      <c r="AM23" s="52">
        <v>0</v>
      </c>
      <c r="AN23" s="52">
        <v>0</v>
      </c>
      <c r="AO23" s="52">
        <v>0</v>
      </c>
      <c r="AP23" s="52">
        <v>1</v>
      </c>
      <c r="AQ23" s="52">
        <v>1</v>
      </c>
      <c r="AR23" s="52">
        <v>0</v>
      </c>
      <c r="AS23" s="52">
        <v>0</v>
      </c>
      <c r="AT23" s="52">
        <v>0</v>
      </c>
      <c r="AU23" s="52">
        <v>2</v>
      </c>
      <c r="AV23" s="52">
        <v>3</v>
      </c>
      <c r="AW23" s="52">
        <v>0</v>
      </c>
      <c r="AX23" s="52">
        <v>1</v>
      </c>
      <c r="AY23" s="52">
        <v>0</v>
      </c>
      <c r="AZ23" s="52">
        <v>0</v>
      </c>
      <c r="BA23" s="52">
        <v>1</v>
      </c>
      <c r="BB23" s="52">
        <v>0</v>
      </c>
      <c r="BC23" s="52">
        <v>2</v>
      </c>
      <c r="BD23" s="52">
        <v>2</v>
      </c>
      <c r="BE23" s="52">
        <v>0</v>
      </c>
      <c r="BF23" s="52">
        <v>0</v>
      </c>
      <c r="BG23" s="52">
        <v>1</v>
      </c>
      <c r="BH23" s="52">
        <v>2</v>
      </c>
      <c r="BI23" s="52">
        <v>2</v>
      </c>
      <c r="BJ23" s="52">
        <v>0</v>
      </c>
      <c r="BK23" s="52">
        <v>7</v>
      </c>
      <c r="BL23" s="52">
        <v>6</v>
      </c>
      <c r="BM23" s="52">
        <v>5</v>
      </c>
      <c r="BN23" s="52">
        <v>0</v>
      </c>
      <c r="BO23" s="52">
        <v>1</v>
      </c>
      <c r="BP23" s="52">
        <v>2</v>
      </c>
      <c r="BQ23" s="52">
        <v>1</v>
      </c>
      <c r="BR23" s="52">
        <v>0</v>
      </c>
      <c r="BS23" s="52">
        <v>2</v>
      </c>
      <c r="BT23" s="52">
        <v>7</v>
      </c>
      <c r="BU23" s="52">
        <v>0</v>
      </c>
      <c r="BV23" s="52">
        <v>0</v>
      </c>
    </row>
    <row r="24" spans="1:74" s="52" customFormat="1" x14ac:dyDescent="0.2">
      <c r="A24" s="52">
        <v>271411</v>
      </c>
      <c r="B24" s="52" t="s">
        <v>468</v>
      </c>
      <c r="C24" s="52" t="s">
        <v>632</v>
      </c>
      <c r="D24" s="52">
        <v>3</v>
      </c>
      <c r="E24" s="52">
        <v>2.04379164225471</v>
      </c>
      <c r="F24" s="52">
        <v>24.063998368482899</v>
      </c>
      <c r="G24" s="52">
        <v>0</v>
      </c>
      <c r="H24" s="52">
        <v>0</v>
      </c>
      <c r="I24" s="52">
        <v>0</v>
      </c>
      <c r="J24" s="52">
        <v>2</v>
      </c>
      <c r="K24" s="52">
        <v>0</v>
      </c>
      <c r="L24" s="52">
        <v>0</v>
      </c>
      <c r="M24" s="52">
        <v>0</v>
      </c>
      <c r="N24" s="52">
        <v>1</v>
      </c>
      <c r="O24" s="52">
        <v>0</v>
      </c>
      <c r="P24" s="52">
        <v>3</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1</v>
      </c>
      <c r="AV24" s="52">
        <v>1</v>
      </c>
      <c r="AW24" s="52">
        <v>0</v>
      </c>
      <c r="AX24" s="52">
        <v>0</v>
      </c>
      <c r="AY24" s="52">
        <v>0</v>
      </c>
      <c r="AZ24" s="52">
        <v>0</v>
      </c>
      <c r="BA24" s="52">
        <v>1</v>
      </c>
      <c r="BB24" s="52">
        <v>0</v>
      </c>
      <c r="BC24" s="52">
        <v>0</v>
      </c>
      <c r="BD24" s="52">
        <v>1</v>
      </c>
      <c r="BE24" s="52">
        <v>0</v>
      </c>
      <c r="BF24" s="52">
        <v>0</v>
      </c>
      <c r="BG24" s="52">
        <v>0</v>
      </c>
      <c r="BH24" s="52">
        <v>1</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271438</v>
      </c>
      <c r="B25" s="52" t="s">
        <v>468</v>
      </c>
      <c r="C25" s="52" t="s">
        <v>633</v>
      </c>
      <c r="D25" s="52">
        <v>1</v>
      </c>
      <c r="E25" s="52">
        <v>1.1610760853158699</v>
      </c>
      <c r="F25" s="52">
        <v>13.6707345529127</v>
      </c>
      <c r="G25" s="52">
        <v>0</v>
      </c>
      <c r="H25" s="52">
        <v>0</v>
      </c>
      <c r="I25" s="52">
        <v>1</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0</v>
      </c>
      <c r="AY25" s="52">
        <v>0</v>
      </c>
      <c r="AZ25" s="52">
        <v>0</v>
      </c>
      <c r="BA25" s="52">
        <v>0</v>
      </c>
      <c r="BB25" s="52">
        <v>0</v>
      </c>
      <c r="BC25" s="52">
        <v>0</v>
      </c>
      <c r="BD25" s="52">
        <v>0</v>
      </c>
      <c r="BE25" s="52">
        <v>0</v>
      </c>
      <c r="BF25" s="52">
        <v>0</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271446</v>
      </c>
      <c r="B26" s="52" t="s">
        <v>468</v>
      </c>
      <c r="C26" s="52" t="s">
        <v>634</v>
      </c>
      <c r="D26" s="52">
        <v>1</v>
      </c>
      <c r="E26" s="52">
        <v>0.73455955808897</v>
      </c>
      <c r="F26" s="52">
        <v>8.6488464097572297</v>
      </c>
      <c r="G26" s="52">
        <v>0</v>
      </c>
      <c r="H26" s="52">
        <v>0</v>
      </c>
      <c r="I26" s="52">
        <v>0</v>
      </c>
      <c r="J26" s="52">
        <v>1</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1</v>
      </c>
      <c r="AW26" s="52">
        <v>0</v>
      </c>
      <c r="AX26" s="52">
        <v>0</v>
      </c>
      <c r="AY26" s="52">
        <v>0</v>
      </c>
      <c r="AZ26" s="52">
        <v>0</v>
      </c>
      <c r="BA26" s="52">
        <v>0</v>
      </c>
      <c r="BB26" s="52">
        <v>0</v>
      </c>
      <c r="BC26" s="52">
        <v>0</v>
      </c>
      <c r="BD26" s="52">
        <v>0</v>
      </c>
      <c r="BE26" s="52">
        <v>0</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271454</v>
      </c>
      <c r="B27" s="52" t="s">
        <v>468</v>
      </c>
      <c r="C27" s="52" t="s">
        <v>635</v>
      </c>
      <c r="D27" s="52">
        <v>2</v>
      </c>
      <c r="E27" s="52">
        <v>1.4659317462179</v>
      </c>
      <c r="F27" s="52">
        <v>17.2601641086946</v>
      </c>
      <c r="G27" s="52">
        <v>0</v>
      </c>
      <c r="H27" s="52">
        <v>0</v>
      </c>
      <c r="I27" s="52">
        <v>0</v>
      </c>
      <c r="J27" s="52">
        <v>0</v>
      </c>
      <c r="K27" s="52">
        <v>0</v>
      </c>
      <c r="L27" s="52">
        <v>0</v>
      </c>
      <c r="M27" s="52">
        <v>1</v>
      </c>
      <c r="N27" s="52">
        <v>1</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0</v>
      </c>
      <c r="AS27" s="52">
        <v>0</v>
      </c>
      <c r="AT27" s="52">
        <v>0</v>
      </c>
      <c r="AU27" s="52">
        <v>0</v>
      </c>
      <c r="AV27" s="52">
        <v>1</v>
      </c>
      <c r="AW27" s="52">
        <v>0</v>
      </c>
      <c r="AX27" s="52">
        <v>0</v>
      </c>
      <c r="AY27" s="52">
        <v>0</v>
      </c>
      <c r="AZ27" s="52">
        <v>0</v>
      </c>
      <c r="BA27" s="52">
        <v>0</v>
      </c>
      <c r="BB27" s="52">
        <v>0</v>
      </c>
      <c r="BC27" s="52">
        <v>1</v>
      </c>
      <c r="BD27" s="52">
        <v>1</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271462</v>
      </c>
      <c r="B28" s="52" t="s">
        <v>468</v>
      </c>
      <c r="C28" s="52" t="s">
        <v>636</v>
      </c>
      <c r="D28" s="52">
        <v>2</v>
      </c>
      <c r="E28" s="52">
        <v>1.2644143232854499</v>
      </c>
      <c r="F28" s="52">
        <v>14.8874589677158</v>
      </c>
      <c r="G28" s="52">
        <v>1</v>
      </c>
      <c r="H28" s="52">
        <v>0</v>
      </c>
      <c r="I28" s="52">
        <v>0</v>
      </c>
      <c r="J28" s="52">
        <v>0</v>
      </c>
      <c r="K28" s="52">
        <v>0</v>
      </c>
      <c r="L28" s="52">
        <v>0</v>
      </c>
      <c r="M28" s="52">
        <v>1</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0</v>
      </c>
      <c r="AU28" s="52">
        <v>0</v>
      </c>
      <c r="AV28" s="52">
        <v>0</v>
      </c>
      <c r="AW28" s="52">
        <v>0</v>
      </c>
      <c r="AX28" s="52">
        <v>1</v>
      </c>
      <c r="AY28" s="52">
        <v>0</v>
      </c>
      <c r="AZ28" s="52">
        <v>0</v>
      </c>
      <c r="BA28" s="52">
        <v>0</v>
      </c>
      <c r="BB28" s="52">
        <v>0</v>
      </c>
      <c r="BC28" s="52">
        <v>1</v>
      </c>
      <c r="BD28" s="52">
        <v>0</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272035</v>
      </c>
      <c r="B29" s="52" t="s">
        <v>174</v>
      </c>
      <c r="C29" s="52" t="s">
        <v>468</v>
      </c>
      <c r="D29" s="52">
        <v>3</v>
      </c>
      <c r="E29" s="52">
        <v>0.73584419725530104</v>
      </c>
      <c r="F29" s="52">
        <v>8.6639719999414506</v>
      </c>
      <c r="G29" s="52">
        <v>0</v>
      </c>
      <c r="H29" s="52">
        <v>2</v>
      </c>
      <c r="I29" s="52">
        <v>0</v>
      </c>
      <c r="J29" s="52">
        <v>0</v>
      </c>
      <c r="K29" s="52">
        <v>0</v>
      </c>
      <c r="L29" s="52">
        <v>0</v>
      </c>
      <c r="M29" s="52">
        <v>1</v>
      </c>
      <c r="N29" s="52">
        <v>0</v>
      </c>
      <c r="O29" s="52">
        <v>0</v>
      </c>
      <c r="P29" s="52">
        <v>0</v>
      </c>
      <c r="Q29" s="52">
        <v>3</v>
      </c>
      <c r="R29" s="52">
        <v>0</v>
      </c>
      <c r="S29" s="52">
        <v>1</v>
      </c>
      <c r="T29" s="52">
        <v>2</v>
      </c>
      <c r="U29" s="52">
        <v>1</v>
      </c>
      <c r="V29" s="52">
        <v>1</v>
      </c>
      <c r="W29" s="52">
        <v>0</v>
      </c>
      <c r="X29" s="52">
        <v>0</v>
      </c>
      <c r="Y29" s="52">
        <v>1</v>
      </c>
      <c r="Z29" s="52">
        <v>0</v>
      </c>
      <c r="AA29" s="52">
        <v>0</v>
      </c>
      <c r="AB29" s="52">
        <v>2</v>
      </c>
      <c r="AC29" s="52">
        <v>0</v>
      </c>
      <c r="AD29" s="52">
        <v>0</v>
      </c>
      <c r="AE29" s="52">
        <v>0</v>
      </c>
      <c r="AF29" s="52">
        <v>0</v>
      </c>
      <c r="AG29" s="52">
        <v>1</v>
      </c>
      <c r="AH29" s="52">
        <v>0</v>
      </c>
      <c r="AI29" s="52">
        <v>1</v>
      </c>
      <c r="AJ29" s="52">
        <v>1</v>
      </c>
      <c r="AK29" s="52">
        <v>0</v>
      </c>
      <c r="AL29" s="52">
        <v>1</v>
      </c>
      <c r="AM29" s="52">
        <v>0</v>
      </c>
      <c r="AN29" s="52">
        <v>0</v>
      </c>
      <c r="AO29" s="52">
        <v>0</v>
      </c>
      <c r="AP29" s="52">
        <v>1</v>
      </c>
      <c r="AQ29" s="52">
        <v>0</v>
      </c>
      <c r="AR29" s="52">
        <v>0</v>
      </c>
      <c r="AS29" s="52">
        <v>0</v>
      </c>
      <c r="AT29" s="52">
        <v>0</v>
      </c>
      <c r="AU29" s="52">
        <v>0</v>
      </c>
      <c r="AV29" s="52">
        <v>0</v>
      </c>
      <c r="AW29" s="52">
        <v>1</v>
      </c>
      <c r="AX29" s="52">
        <v>0</v>
      </c>
      <c r="AY29" s="52">
        <v>0</v>
      </c>
      <c r="AZ29" s="52">
        <v>0</v>
      </c>
      <c r="BA29" s="52">
        <v>0</v>
      </c>
      <c r="BB29" s="52">
        <v>1</v>
      </c>
      <c r="BC29" s="52">
        <v>1</v>
      </c>
      <c r="BD29" s="52">
        <v>1</v>
      </c>
      <c r="BE29" s="52">
        <v>0</v>
      </c>
      <c r="BF29" s="52">
        <v>0</v>
      </c>
      <c r="BG29" s="52">
        <v>0</v>
      </c>
      <c r="BH29" s="52">
        <v>1</v>
      </c>
      <c r="BI29" s="52">
        <v>0</v>
      </c>
      <c r="BJ29" s="52">
        <v>0</v>
      </c>
      <c r="BK29" s="52">
        <v>0</v>
      </c>
      <c r="BL29" s="52">
        <v>1</v>
      </c>
      <c r="BM29" s="52">
        <v>0</v>
      </c>
      <c r="BN29" s="52">
        <v>0</v>
      </c>
      <c r="BO29" s="52">
        <v>2</v>
      </c>
      <c r="BP29" s="52">
        <v>1</v>
      </c>
      <c r="BQ29" s="52">
        <v>0</v>
      </c>
      <c r="BR29" s="52">
        <v>0</v>
      </c>
      <c r="BS29" s="52">
        <v>1</v>
      </c>
      <c r="BT29" s="52">
        <v>2</v>
      </c>
      <c r="BU29" s="52">
        <v>0</v>
      </c>
      <c r="BV29" s="52">
        <v>0</v>
      </c>
    </row>
    <row r="30" spans="1:74" s="52" customFormat="1" x14ac:dyDescent="0.2">
      <c r="A30" s="52">
        <v>272043</v>
      </c>
      <c r="B30" s="52" t="s">
        <v>175</v>
      </c>
      <c r="C30" s="52" t="s">
        <v>468</v>
      </c>
      <c r="D30" s="52">
        <v>1</v>
      </c>
      <c r="E30" s="52">
        <v>0.97017676620680304</v>
      </c>
      <c r="F30" s="52">
        <v>11.4230490214672</v>
      </c>
      <c r="G30" s="52">
        <v>0</v>
      </c>
      <c r="H30" s="52">
        <v>0</v>
      </c>
      <c r="I30" s="52">
        <v>0</v>
      </c>
      <c r="J30" s="52">
        <v>0</v>
      </c>
      <c r="K30" s="52">
        <v>1</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1</v>
      </c>
      <c r="AX30" s="52">
        <v>0</v>
      </c>
      <c r="AY30" s="52">
        <v>0</v>
      </c>
      <c r="AZ30" s="52">
        <v>0</v>
      </c>
      <c r="BA30" s="52">
        <v>0</v>
      </c>
      <c r="BB30" s="52">
        <v>0</v>
      </c>
      <c r="BC30" s="52">
        <v>0</v>
      </c>
      <c r="BD30" s="52">
        <v>0</v>
      </c>
      <c r="BE30" s="52">
        <v>0</v>
      </c>
      <c r="BF30" s="52">
        <v>0</v>
      </c>
      <c r="BG30" s="52">
        <v>0</v>
      </c>
      <c r="BH30" s="52">
        <v>1</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272051</v>
      </c>
      <c r="B31" s="52" t="s">
        <v>176</v>
      </c>
      <c r="C31" s="52" t="s">
        <v>468</v>
      </c>
      <c r="D31" s="52">
        <v>1</v>
      </c>
      <c r="E31" s="52">
        <v>0.26224968267788401</v>
      </c>
      <c r="F31" s="52">
        <v>3.0877785218525</v>
      </c>
      <c r="G31" s="52">
        <v>1</v>
      </c>
      <c r="H31" s="52">
        <v>0</v>
      </c>
      <c r="I31" s="52">
        <v>0</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1</v>
      </c>
      <c r="AT31" s="52">
        <v>0</v>
      </c>
      <c r="AU31" s="52">
        <v>0</v>
      </c>
      <c r="AV31" s="52">
        <v>0</v>
      </c>
      <c r="AW31" s="52">
        <v>0</v>
      </c>
      <c r="AX31" s="52">
        <v>0</v>
      </c>
      <c r="AY31" s="52">
        <v>0</v>
      </c>
      <c r="AZ31" s="52">
        <v>0</v>
      </c>
      <c r="BA31" s="52">
        <v>0</v>
      </c>
      <c r="BB31" s="52">
        <v>0</v>
      </c>
      <c r="BC31" s="52">
        <v>0</v>
      </c>
      <c r="BD31" s="52">
        <v>0</v>
      </c>
      <c r="BE31" s="52">
        <v>1</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272078</v>
      </c>
      <c r="B32" s="52" t="s">
        <v>177</v>
      </c>
      <c r="C32" s="52" t="s">
        <v>468</v>
      </c>
      <c r="D32" s="52">
        <v>2</v>
      </c>
      <c r="E32" s="52">
        <v>0.57383869394313303</v>
      </c>
      <c r="F32" s="52">
        <v>6.75648784804011</v>
      </c>
      <c r="G32" s="52">
        <v>0</v>
      </c>
      <c r="H32" s="52">
        <v>0</v>
      </c>
      <c r="I32" s="52">
        <v>0</v>
      </c>
      <c r="J32" s="52">
        <v>0</v>
      </c>
      <c r="K32" s="52">
        <v>1</v>
      </c>
      <c r="L32" s="52">
        <v>0</v>
      </c>
      <c r="M32" s="52">
        <v>1</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1</v>
      </c>
      <c r="AQ32" s="52">
        <v>0</v>
      </c>
      <c r="AR32" s="52">
        <v>0</v>
      </c>
      <c r="AS32" s="52">
        <v>0</v>
      </c>
      <c r="AT32" s="52">
        <v>0</v>
      </c>
      <c r="AU32" s="52">
        <v>0</v>
      </c>
      <c r="AV32" s="52">
        <v>0</v>
      </c>
      <c r="AW32" s="52">
        <v>0</v>
      </c>
      <c r="AX32" s="52">
        <v>0</v>
      </c>
      <c r="AY32" s="52">
        <v>0</v>
      </c>
      <c r="AZ32" s="52">
        <v>0</v>
      </c>
      <c r="BA32" s="52">
        <v>0</v>
      </c>
      <c r="BB32" s="52">
        <v>1</v>
      </c>
      <c r="BC32" s="52">
        <v>1</v>
      </c>
      <c r="BD32" s="52">
        <v>0</v>
      </c>
      <c r="BE32" s="52">
        <v>0</v>
      </c>
      <c r="BF32" s="52">
        <v>0</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272086</v>
      </c>
      <c r="B33" s="52" t="s">
        <v>178</v>
      </c>
      <c r="C33" s="52" t="s">
        <v>468</v>
      </c>
      <c r="D33" s="52">
        <v>1</v>
      </c>
      <c r="E33" s="52">
        <v>1.20255904564914</v>
      </c>
      <c r="F33" s="52">
        <v>14.159162956836701</v>
      </c>
      <c r="G33" s="52">
        <v>0</v>
      </c>
      <c r="H33" s="52">
        <v>0</v>
      </c>
      <c r="I33" s="52">
        <v>0</v>
      </c>
      <c r="J33" s="52">
        <v>0</v>
      </c>
      <c r="K33" s="52">
        <v>0</v>
      </c>
      <c r="L33" s="52">
        <v>1</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0</v>
      </c>
      <c r="BB33" s="52">
        <v>1</v>
      </c>
      <c r="BC33" s="52">
        <v>0</v>
      </c>
      <c r="BD33" s="52">
        <v>1</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272094</v>
      </c>
      <c r="B34" s="52" t="s">
        <v>179</v>
      </c>
      <c r="C34" s="52" t="s">
        <v>468</v>
      </c>
      <c r="D34" s="52">
        <v>1</v>
      </c>
      <c r="E34" s="52">
        <v>0.70415592828875995</v>
      </c>
      <c r="F34" s="52">
        <v>8.2908681879160504</v>
      </c>
      <c r="G34" s="52">
        <v>0</v>
      </c>
      <c r="H34" s="52">
        <v>0</v>
      </c>
      <c r="I34" s="52">
        <v>0</v>
      </c>
      <c r="J34" s="52">
        <v>1</v>
      </c>
      <c r="K34" s="52">
        <v>0</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1</v>
      </c>
      <c r="AV34" s="52">
        <v>0</v>
      </c>
      <c r="AW34" s="52">
        <v>0</v>
      </c>
      <c r="AX34" s="52">
        <v>0</v>
      </c>
      <c r="AY34" s="52">
        <v>0</v>
      </c>
      <c r="AZ34" s="52">
        <v>0</v>
      </c>
      <c r="BA34" s="52">
        <v>0</v>
      </c>
      <c r="BB34" s="52">
        <v>0</v>
      </c>
      <c r="BC34" s="52">
        <v>0</v>
      </c>
      <c r="BD34" s="52">
        <v>0</v>
      </c>
      <c r="BE34" s="52">
        <v>0</v>
      </c>
      <c r="BF34" s="52">
        <v>0</v>
      </c>
      <c r="BG34" s="52">
        <v>0</v>
      </c>
      <c r="BH34" s="52">
        <v>1</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272108</v>
      </c>
      <c r="B35" s="52" t="s">
        <v>180</v>
      </c>
      <c r="C35" s="52" t="s">
        <v>468</v>
      </c>
      <c r="D35" s="52">
        <v>1</v>
      </c>
      <c r="E35" s="52">
        <v>0.25236465683454001</v>
      </c>
      <c r="F35" s="52">
        <v>2.9713903143421598</v>
      </c>
      <c r="G35" s="52">
        <v>0</v>
      </c>
      <c r="H35" s="52">
        <v>0</v>
      </c>
      <c r="I35" s="52">
        <v>0</v>
      </c>
      <c r="J35" s="52">
        <v>0</v>
      </c>
      <c r="K35" s="52">
        <v>0</v>
      </c>
      <c r="L35" s="52">
        <v>0</v>
      </c>
      <c r="M35" s="52">
        <v>1</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1</v>
      </c>
      <c r="BB35" s="52">
        <v>0</v>
      </c>
      <c r="BC35" s="52">
        <v>0</v>
      </c>
      <c r="BD35" s="52">
        <v>1</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272124</v>
      </c>
      <c r="B36" s="52" t="s">
        <v>182</v>
      </c>
      <c r="C36" s="52" t="s">
        <v>468</v>
      </c>
      <c r="D36" s="52">
        <v>1</v>
      </c>
      <c r="E36" s="52">
        <v>0.38168230291834299</v>
      </c>
      <c r="F36" s="52">
        <v>4.4940013085546804</v>
      </c>
      <c r="G36" s="52">
        <v>0</v>
      </c>
      <c r="H36" s="52">
        <v>0</v>
      </c>
      <c r="I36" s="52">
        <v>0</v>
      </c>
      <c r="J36" s="52">
        <v>0</v>
      </c>
      <c r="K36" s="52">
        <v>0</v>
      </c>
      <c r="L36" s="52">
        <v>1</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1</v>
      </c>
      <c r="AV36" s="52">
        <v>0</v>
      </c>
      <c r="AW36" s="52">
        <v>0</v>
      </c>
      <c r="AX36" s="52">
        <v>0</v>
      </c>
      <c r="AY36" s="52">
        <v>0</v>
      </c>
      <c r="AZ36" s="52">
        <v>0</v>
      </c>
      <c r="BA36" s="52">
        <v>0</v>
      </c>
      <c r="BB36" s="52">
        <v>0</v>
      </c>
      <c r="BC36" s="52">
        <v>0</v>
      </c>
      <c r="BD36" s="52">
        <v>0</v>
      </c>
      <c r="BE36" s="52">
        <v>0</v>
      </c>
      <c r="BF36" s="52">
        <v>0</v>
      </c>
      <c r="BG36" s="52">
        <v>1</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272132</v>
      </c>
      <c r="B37" s="52" t="s">
        <v>183</v>
      </c>
      <c r="C37" s="52" t="s">
        <v>468</v>
      </c>
      <c r="D37" s="52">
        <v>1</v>
      </c>
      <c r="E37" s="52">
        <v>1.01476482825105</v>
      </c>
      <c r="F37" s="52">
        <v>11.9480374939237</v>
      </c>
      <c r="G37" s="52">
        <v>0</v>
      </c>
      <c r="H37" s="52">
        <v>0</v>
      </c>
      <c r="I37" s="52">
        <v>0</v>
      </c>
      <c r="J37" s="52">
        <v>1</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1</v>
      </c>
      <c r="AR37" s="52">
        <v>0</v>
      </c>
      <c r="AS37" s="52">
        <v>0</v>
      </c>
      <c r="AT37" s="52">
        <v>0</v>
      </c>
      <c r="AU37" s="52">
        <v>0</v>
      </c>
      <c r="AV37" s="52">
        <v>0</v>
      </c>
      <c r="AW37" s="52">
        <v>0</v>
      </c>
      <c r="AX37" s="52">
        <v>0</v>
      </c>
      <c r="AY37" s="52">
        <v>0</v>
      </c>
      <c r="AZ37" s="52">
        <v>0</v>
      </c>
      <c r="BA37" s="52">
        <v>0</v>
      </c>
      <c r="BB37" s="52">
        <v>0</v>
      </c>
      <c r="BC37" s="52">
        <v>0</v>
      </c>
      <c r="BD37" s="52">
        <v>0</v>
      </c>
      <c r="BE37" s="52">
        <v>0</v>
      </c>
      <c r="BF37" s="52">
        <v>0</v>
      </c>
      <c r="BG37" s="52">
        <v>0</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272141</v>
      </c>
      <c r="B38" s="52" t="s">
        <v>272</v>
      </c>
      <c r="C38" s="52" t="s">
        <v>468</v>
      </c>
      <c r="D38" s="52">
        <v>2</v>
      </c>
      <c r="E38" s="52">
        <v>1.85005318902918</v>
      </c>
      <c r="F38" s="52">
        <v>21.782884322440399</v>
      </c>
      <c r="G38" s="52">
        <v>0</v>
      </c>
      <c r="H38" s="52">
        <v>1</v>
      </c>
      <c r="I38" s="52">
        <v>0</v>
      </c>
      <c r="J38" s="52">
        <v>0</v>
      </c>
      <c r="K38" s="52">
        <v>0</v>
      </c>
      <c r="L38" s="52">
        <v>0</v>
      </c>
      <c r="M38" s="52">
        <v>0</v>
      </c>
      <c r="N38" s="52">
        <v>1</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1</v>
      </c>
      <c r="AS38" s="52">
        <v>0</v>
      </c>
      <c r="AT38" s="52">
        <v>0</v>
      </c>
      <c r="AU38" s="52">
        <v>0</v>
      </c>
      <c r="AV38" s="52">
        <v>0</v>
      </c>
      <c r="AW38" s="52">
        <v>0</v>
      </c>
      <c r="AX38" s="52">
        <v>0</v>
      </c>
      <c r="AY38" s="52">
        <v>0</v>
      </c>
      <c r="AZ38" s="52">
        <v>0</v>
      </c>
      <c r="BA38" s="52">
        <v>0</v>
      </c>
      <c r="BB38" s="52">
        <v>1</v>
      </c>
      <c r="BC38" s="52">
        <v>0</v>
      </c>
      <c r="BD38" s="52">
        <v>0</v>
      </c>
      <c r="BE38" s="52">
        <v>0</v>
      </c>
      <c r="BF38" s="52">
        <v>1</v>
      </c>
      <c r="BG38" s="52">
        <v>1</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272159</v>
      </c>
      <c r="B39" s="52" t="s">
        <v>184</v>
      </c>
      <c r="C39" s="52" t="s">
        <v>468</v>
      </c>
      <c r="D39" s="52">
        <v>1</v>
      </c>
      <c r="E39" s="52">
        <v>0.439475442112295</v>
      </c>
      <c r="F39" s="52">
        <v>5.1744689151931498</v>
      </c>
      <c r="G39" s="52">
        <v>0</v>
      </c>
      <c r="H39" s="52">
        <v>0</v>
      </c>
      <c r="I39" s="52">
        <v>0</v>
      </c>
      <c r="J39" s="52">
        <v>0</v>
      </c>
      <c r="K39" s="52">
        <v>0</v>
      </c>
      <c r="L39" s="52">
        <v>0</v>
      </c>
      <c r="M39" s="52">
        <v>0</v>
      </c>
      <c r="N39" s="52">
        <v>1</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1</v>
      </c>
      <c r="AV39" s="52">
        <v>0</v>
      </c>
      <c r="AW39" s="52">
        <v>0</v>
      </c>
      <c r="AX39" s="52">
        <v>0</v>
      </c>
      <c r="AY39" s="52">
        <v>0</v>
      </c>
      <c r="AZ39" s="52">
        <v>0</v>
      </c>
      <c r="BA39" s="52">
        <v>0</v>
      </c>
      <c r="BB39" s="52">
        <v>0</v>
      </c>
      <c r="BC39" s="52">
        <v>0</v>
      </c>
      <c r="BD39" s="52">
        <v>0</v>
      </c>
      <c r="BE39" s="52">
        <v>0</v>
      </c>
      <c r="BF39" s="52">
        <v>1</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272175</v>
      </c>
      <c r="B40" s="52" t="s">
        <v>186</v>
      </c>
      <c r="C40" s="52" t="s">
        <v>468</v>
      </c>
      <c r="D40" s="52">
        <v>1</v>
      </c>
      <c r="E40" s="52">
        <v>0.85494930150642101</v>
      </c>
      <c r="F40" s="52">
        <v>10.066338549995001</v>
      </c>
      <c r="G40" s="52">
        <v>0</v>
      </c>
      <c r="H40" s="52">
        <v>0</v>
      </c>
      <c r="I40" s="52">
        <v>0</v>
      </c>
      <c r="J40" s="52">
        <v>0</v>
      </c>
      <c r="K40" s="52">
        <v>0</v>
      </c>
      <c r="L40" s="52">
        <v>0</v>
      </c>
      <c r="M40" s="52">
        <v>0</v>
      </c>
      <c r="N40" s="52">
        <v>1</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1</v>
      </c>
      <c r="AW40" s="52">
        <v>0</v>
      </c>
      <c r="AX40" s="52">
        <v>0</v>
      </c>
      <c r="AY40" s="52">
        <v>0</v>
      </c>
      <c r="AZ40" s="52">
        <v>0</v>
      </c>
      <c r="BA40" s="52">
        <v>0</v>
      </c>
      <c r="BB40" s="52">
        <v>0</v>
      </c>
      <c r="BC40" s="52">
        <v>1</v>
      </c>
      <c r="BD40" s="52">
        <v>0</v>
      </c>
      <c r="BE40" s="52">
        <v>0</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272183</v>
      </c>
      <c r="B41" s="52" t="s">
        <v>187</v>
      </c>
      <c r="C41" s="52" t="s">
        <v>468</v>
      </c>
      <c r="D41" s="52">
        <v>3</v>
      </c>
      <c r="E41" s="52">
        <v>2.5576755844288699</v>
      </c>
      <c r="F41" s="52">
        <v>30.114567365049599</v>
      </c>
      <c r="G41" s="52">
        <v>0</v>
      </c>
      <c r="H41" s="52">
        <v>1</v>
      </c>
      <c r="I41" s="52">
        <v>1</v>
      </c>
      <c r="J41" s="52">
        <v>1</v>
      </c>
      <c r="K41" s="52">
        <v>0</v>
      </c>
      <c r="L41" s="52">
        <v>0</v>
      </c>
      <c r="M41" s="52">
        <v>0</v>
      </c>
      <c r="N41" s="52">
        <v>0</v>
      </c>
      <c r="O41" s="52">
        <v>0</v>
      </c>
      <c r="P41" s="52">
        <v>3</v>
      </c>
      <c r="Q41" s="52">
        <v>0</v>
      </c>
      <c r="R41" s="52">
        <v>0</v>
      </c>
      <c r="S41" s="52">
        <v>1</v>
      </c>
      <c r="T41" s="52">
        <v>2</v>
      </c>
      <c r="U41" s="52">
        <v>0</v>
      </c>
      <c r="V41" s="52">
        <v>2</v>
      </c>
      <c r="W41" s="52">
        <v>0</v>
      </c>
      <c r="X41" s="52">
        <v>1</v>
      </c>
      <c r="Y41" s="52">
        <v>1</v>
      </c>
      <c r="Z41" s="52">
        <v>0</v>
      </c>
      <c r="AA41" s="52">
        <v>0</v>
      </c>
      <c r="AB41" s="52">
        <v>3</v>
      </c>
      <c r="AC41" s="52">
        <v>0</v>
      </c>
      <c r="AD41" s="52">
        <v>0</v>
      </c>
      <c r="AE41" s="52">
        <v>0</v>
      </c>
      <c r="AF41" s="52">
        <v>0</v>
      </c>
      <c r="AG41" s="52">
        <v>0</v>
      </c>
      <c r="AH41" s="52">
        <v>0</v>
      </c>
      <c r="AI41" s="52">
        <v>3</v>
      </c>
      <c r="AJ41" s="52">
        <v>0</v>
      </c>
      <c r="AK41" s="52">
        <v>0</v>
      </c>
      <c r="AL41" s="52">
        <v>0</v>
      </c>
      <c r="AM41" s="52">
        <v>0</v>
      </c>
      <c r="AN41" s="52">
        <v>0</v>
      </c>
      <c r="AO41" s="52">
        <v>0</v>
      </c>
      <c r="AP41" s="52">
        <v>0</v>
      </c>
      <c r="AQ41" s="52">
        <v>0</v>
      </c>
      <c r="AR41" s="52">
        <v>0</v>
      </c>
      <c r="AS41" s="52">
        <v>0</v>
      </c>
      <c r="AT41" s="52">
        <v>0</v>
      </c>
      <c r="AU41" s="52">
        <v>1</v>
      </c>
      <c r="AV41" s="52">
        <v>0</v>
      </c>
      <c r="AW41" s="52">
        <v>0</v>
      </c>
      <c r="AX41" s="52">
        <v>1</v>
      </c>
      <c r="AY41" s="52">
        <v>0</v>
      </c>
      <c r="AZ41" s="52">
        <v>0</v>
      </c>
      <c r="BA41" s="52">
        <v>0</v>
      </c>
      <c r="BB41" s="52">
        <v>1</v>
      </c>
      <c r="BC41" s="52">
        <v>0</v>
      </c>
      <c r="BD41" s="52">
        <v>0</v>
      </c>
      <c r="BE41" s="52">
        <v>0</v>
      </c>
      <c r="BF41" s="52">
        <v>0</v>
      </c>
      <c r="BG41" s="52">
        <v>1</v>
      </c>
      <c r="BH41" s="52">
        <v>1</v>
      </c>
      <c r="BI41" s="52">
        <v>1</v>
      </c>
      <c r="BJ41" s="52">
        <v>0</v>
      </c>
      <c r="BK41" s="52">
        <v>1</v>
      </c>
      <c r="BL41" s="52">
        <v>3</v>
      </c>
      <c r="BM41" s="52">
        <v>1</v>
      </c>
      <c r="BN41" s="52">
        <v>0</v>
      </c>
      <c r="BO41" s="52">
        <v>0</v>
      </c>
      <c r="BP41" s="52">
        <v>0</v>
      </c>
      <c r="BQ41" s="52">
        <v>0</v>
      </c>
      <c r="BR41" s="52">
        <v>0</v>
      </c>
      <c r="BS41" s="52">
        <v>1</v>
      </c>
      <c r="BT41" s="52">
        <v>2</v>
      </c>
      <c r="BU41" s="52">
        <v>0</v>
      </c>
      <c r="BV41" s="52">
        <v>0</v>
      </c>
    </row>
    <row r="42" spans="1:74" s="52" customFormat="1" x14ac:dyDescent="0.2">
      <c r="A42" s="52">
        <v>272191</v>
      </c>
      <c r="B42" s="52" t="s">
        <v>278</v>
      </c>
      <c r="C42" s="52" t="s">
        <v>468</v>
      </c>
      <c r="D42" s="52">
        <v>1</v>
      </c>
      <c r="E42" s="52">
        <v>0.54418511000701997</v>
      </c>
      <c r="F42" s="52">
        <v>6.4073408113729799</v>
      </c>
      <c r="G42" s="52">
        <v>0</v>
      </c>
      <c r="H42" s="52">
        <v>0</v>
      </c>
      <c r="I42" s="52">
        <v>0</v>
      </c>
      <c r="J42" s="52">
        <v>0</v>
      </c>
      <c r="K42" s="52">
        <v>1</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1</v>
      </c>
      <c r="AZ42" s="52">
        <v>0</v>
      </c>
      <c r="BA42" s="52">
        <v>0</v>
      </c>
      <c r="BB42" s="52">
        <v>0</v>
      </c>
      <c r="BC42" s="52">
        <v>0</v>
      </c>
      <c r="BD42" s="52">
        <v>0</v>
      </c>
      <c r="BE42" s="52">
        <v>0</v>
      </c>
      <c r="BF42" s="52">
        <v>0</v>
      </c>
      <c r="BG42" s="52">
        <v>1</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272221</v>
      </c>
      <c r="B43" s="52" t="s">
        <v>189</v>
      </c>
      <c r="C43" s="52" t="s">
        <v>468</v>
      </c>
      <c r="D43" s="52">
        <v>1</v>
      </c>
      <c r="E43" s="52">
        <v>0.91775956534906999</v>
      </c>
      <c r="F43" s="52">
        <v>10.805878753303601</v>
      </c>
      <c r="G43" s="52">
        <v>0</v>
      </c>
      <c r="H43" s="52">
        <v>0</v>
      </c>
      <c r="I43" s="52">
        <v>0</v>
      </c>
      <c r="J43" s="52">
        <v>0</v>
      </c>
      <c r="K43" s="52">
        <v>0</v>
      </c>
      <c r="L43" s="52">
        <v>0</v>
      </c>
      <c r="M43" s="52">
        <v>1</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0</v>
      </c>
      <c r="BB43" s="52">
        <v>1</v>
      </c>
      <c r="BC43" s="52">
        <v>0</v>
      </c>
      <c r="BD43" s="52">
        <v>0</v>
      </c>
      <c r="BE43" s="52">
        <v>0</v>
      </c>
      <c r="BF43" s="52">
        <v>0</v>
      </c>
      <c r="BG43" s="52">
        <v>0</v>
      </c>
      <c r="BH43" s="52">
        <v>1</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272230</v>
      </c>
      <c r="B44" s="52" t="s">
        <v>171</v>
      </c>
      <c r="C44" s="52" t="s">
        <v>468</v>
      </c>
      <c r="D44" s="52">
        <v>1</v>
      </c>
      <c r="E44" s="52">
        <v>0.84791032500402796</v>
      </c>
      <c r="F44" s="52">
        <v>9.9834602782732293</v>
      </c>
      <c r="G44" s="52">
        <v>0</v>
      </c>
      <c r="H44" s="52">
        <v>0</v>
      </c>
      <c r="I44" s="52">
        <v>0</v>
      </c>
      <c r="J44" s="52">
        <v>0</v>
      </c>
      <c r="K44" s="52">
        <v>0</v>
      </c>
      <c r="L44" s="52">
        <v>1</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1</v>
      </c>
      <c r="AW44" s="52">
        <v>0</v>
      </c>
      <c r="AX44" s="52">
        <v>0</v>
      </c>
      <c r="AY44" s="52">
        <v>0</v>
      </c>
      <c r="AZ44" s="52">
        <v>0</v>
      </c>
      <c r="BA44" s="52">
        <v>0</v>
      </c>
      <c r="BB44" s="52">
        <v>0</v>
      </c>
      <c r="BC44" s="52">
        <v>0</v>
      </c>
      <c r="BD44" s="52">
        <v>0</v>
      </c>
      <c r="BE44" s="52">
        <v>0</v>
      </c>
      <c r="BF44" s="52">
        <v>0</v>
      </c>
      <c r="BG44" s="52">
        <v>0</v>
      </c>
      <c r="BH44" s="52">
        <v>1</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272264</v>
      </c>
      <c r="B45" s="52" t="s">
        <v>192</v>
      </c>
      <c r="C45" s="52" t="s">
        <v>468</v>
      </c>
      <c r="D45" s="52">
        <v>1</v>
      </c>
      <c r="E45" s="52">
        <v>1.57888088922572</v>
      </c>
      <c r="F45" s="52">
        <v>18.590049179593102</v>
      </c>
      <c r="G45" s="52">
        <v>0</v>
      </c>
      <c r="H45" s="52">
        <v>0</v>
      </c>
      <c r="I45" s="52">
        <v>0</v>
      </c>
      <c r="J45" s="52">
        <v>1</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1</v>
      </c>
      <c r="AX45" s="52">
        <v>0</v>
      </c>
      <c r="AY45" s="52">
        <v>0</v>
      </c>
      <c r="AZ45" s="52">
        <v>0</v>
      </c>
      <c r="BA45" s="52">
        <v>0</v>
      </c>
      <c r="BB45" s="52">
        <v>0</v>
      </c>
      <c r="BC45" s="52">
        <v>0</v>
      </c>
      <c r="BD45" s="52">
        <v>0</v>
      </c>
      <c r="BE45" s="52">
        <v>0</v>
      </c>
      <c r="BF45" s="52">
        <v>0</v>
      </c>
      <c r="BG45" s="52">
        <v>0</v>
      </c>
      <c r="BH45" s="52">
        <v>0</v>
      </c>
      <c r="BI45" s="52">
        <v>1</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272272</v>
      </c>
      <c r="B46" s="52" t="s">
        <v>193</v>
      </c>
      <c r="C46" s="52" t="s">
        <v>468</v>
      </c>
      <c r="D46" s="52">
        <v>3</v>
      </c>
      <c r="E46" s="52">
        <v>0.62482166548297702</v>
      </c>
      <c r="F46" s="52">
        <v>7.3567712226221396</v>
      </c>
      <c r="G46" s="52">
        <v>0</v>
      </c>
      <c r="H46" s="52">
        <v>0</v>
      </c>
      <c r="I46" s="52">
        <v>1</v>
      </c>
      <c r="J46" s="52">
        <v>0</v>
      </c>
      <c r="K46" s="52">
        <v>0</v>
      </c>
      <c r="L46" s="52">
        <v>1</v>
      </c>
      <c r="M46" s="52">
        <v>1</v>
      </c>
      <c r="N46" s="52">
        <v>0</v>
      </c>
      <c r="O46" s="52">
        <v>0</v>
      </c>
      <c r="P46" s="52">
        <v>1</v>
      </c>
      <c r="Q46" s="52">
        <v>2</v>
      </c>
      <c r="R46" s="52">
        <v>0</v>
      </c>
      <c r="S46" s="52">
        <v>0</v>
      </c>
      <c r="T46" s="52">
        <v>3</v>
      </c>
      <c r="U46" s="52">
        <v>0</v>
      </c>
      <c r="V46" s="52">
        <v>3</v>
      </c>
      <c r="W46" s="52">
        <v>0</v>
      </c>
      <c r="X46" s="52">
        <v>2</v>
      </c>
      <c r="Y46" s="52">
        <v>1</v>
      </c>
      <c r="Z46" s="52">
        <v>0</v>
      </c>
      <c r="AA46" s="52">
        <v>0</v>
      </c>
      <c r="AB46" s="52">
        <v>2</v>
      </c>
      <c r="AC46" s="52">
        <v>0</v>
      </c>
      <c r="AD46" s="52">
        <v>1</v>
      </c>
      <c r="AE46" s="52">
        <v>0</v>
      </c>
      <c r="AF46" s="52">
        <v>0</v>
      </c>
      <c r="AG46" s="52">
        <v>0</v>
      </c>
      <c r="AH46" s="52">
        <v>0</v>
      </c>
      <c r="AI46" s="52">
        <v>2</v>
      </c>
      <c r="AJ46" s="52">
        <v>0</v>
      </c>
      <c r="AK46" s="52">
        <v>1</v>
      </c>
      <c r="AL46" s="52">
        <v>0</v>
      </c>
      <c r="AM46" s="52">
        <v>0</v>
      </c>
      <c r="AN46" s="52">
        <v>0</v>
      </c>
      <c r="AO46" s="52">
        <v>0</v>
      </c>
      <c r="AP46" s="52">
        <v>0</v>
      </c>
      <c r="AQ46" s="52">
        <v>0</v>
      </c>
      <c r="AR46" s="52">
        <v>0</v>
      </c>
      <c r="AS46" s="52">
        <v>0</v>
      </c>
      <c r="AT46" s="52">
        <v>0</v>
      </c>
      <c r="AU46" s="52">
        <v>0</v>
      </c>
      <c r="AV46" s="52">
        <v>0</v>
      </c>
      <c r="AW46" s="52">
        <v>0</v>
      </c>
      <c r="AX46" s="52">
        <v>0</v>
      </c>
      <c r="AY46" s="52">
        <v>0</v>
      </c>
      <c r="AZ46" s="52">
        <v>0</v>
      </c>
      <c r="BA46" s="52">
        <v>0</v>
      </c>
      <c r="BB46" s="52">
        <v>3</v>
      </c>
      <c r="BC46" s="52">
        <v>0</v>
      </c>
      <c r="BD46" s="52">
        <v>1</v>
      </c>
      <c r="BE46" s="52">
        <v>1</v>
      </c>
      <c r="BF46" s="52">
        <v>0</v>
      </c>
      <c r="BG46" s="52">
        <v>0</v>
      </c>
      <c r="BH46" s="52">
        <v>0</v>
      </c>
      <c r="BI46" s="52">
        <v>0</v>
      </c>
      <c r="BJ46" s="52">
        <v>1</v>
      </c>
      <c r="BK46" s="52">
        <v>0</v>
      </c>
      <c r="BL46" s="52">
        <v>1</v>
      </c>
      <c r="BM46" s="52">
        <v>2</v>
      </c>
      <c r="BN46" s="52">
        <v>1</v>
      </c>
      <c r="BO46" s="52">
        <v>0</v>
      </c>
      <c r="BP46" s="52">
        <v>0</v>
      </c>
      <c r="BQ46" s="52">
        <v>0</v>
      </c>
      <c r="BR46" s="52">
        <v>0</v>
      </c>
      <c r="BS46" s="52">
        <v>1</v>
      </c>
      <c r="BT46" s="52">
        <v>1</v>
      </c>
      <c r="BU46" s="52">
        <v>1</v>
      </c>
      <c r="BV46" s="52">
        <v>0</v>
      </c>
    </row>
    <row r="47" spans="1:74" s="52" customFormat="1" x14ac:dyDescent="0.2">
      <c r="A47" s="52">
        <v>272281</v>
      </c>
      <c r="B47" s="52" t="s">
        <v>194</v>
      </c>
      <c r="C47" s="52" t="s">
        <v>468</v>
      </c>
      <c r="D47" s="52">
        <v>2</v>
      </c>
      <c r="E47" s="52">
        <v>3.3537352226041799</v>
      </c>
      <c r="F47" s="52">
        <v>39.4875276209847</v>
      </c>
      <c r="G47" s="52">
        <v>0</v>
      </c>
      <c r="H47" s="52">
        <v>0</v>
      </c>
      <c r="I47" s="52">
        <v>0</v>
      </c>
      <c r="J47" s="52">
        <v>0</v>
      </c>
      <c r="K47" s="52">
        <v>1</v>
      </c>
      <c r="L47" s="52">
        <v>0</v>
      </c>
      <c r="M47" s="52">
        <v>1</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1</v>
      </c>
      <c r="AV47" s="52">
        <v>0</v>
      </c>
      <c r="AW47" s="52">
        <v>0</v>
      </c>
      <c r="AX47" s="52">
        <v>0</v>
      </c>
      <c r="AY47" s="52">
        <v>1</v>
      </c>
      <c r="AZ47" s="52">
        <v>0</v>
      </c>
      <c r="BA47" s="52">
        <v>0</v>
      </c>
      <c r="BB47" s="52">
        <v>0</v>
      </c>
      <c r="BC47" s="52">
        <v>0</v>
      </c>
      <c r="BD47" s="52">
        <v>0</v>
      </c>
      <c r="BE47" s="52">
        <v>1</v>
      </c>
      <c r="BF47" s="52">
        <v>0</v>
      </c>
      <c r="BG47" s="52">
        <v>0</v>
      </c>
      <c r="BH47" s="52">
        <v>0</v>
      </c>
      <c r="BI47" s="52">
        <v>1</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273813</v>
      </c>
      <c r="B48" s="52" t="s">
        <v>639</v>
      </c>
      <c r="C48" s="52" t="s">
        <v>468</v>
      </c>
      <c r="D48" s="52">
        <v>1</v>
      </c>
      <c r="E48" s="52">
        <v>7.7166448028397303</v>
      </c>
      <c r="F48" s="52">
        <v>90.857269452790305</v>
      </c>
      <c r="G48" s="52">
        <v>0</v>
      </c>
      <c r="H48" s="52">
        <v>0</v>
      </c>
      <c r="I48" s="52">
        <v>0</v>
      </c>
      <c r="J48" s="52">
        <v>0</v>
      </c>
      <c r="K48" s="52">
        <v>1</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1</v>
      </c>
      <c r="AW48" s="52">
        <v>0</v>
      </c>
      <c r="AX48" s="52">
        <v>0</v>
      </c>
      <c r="AY48" s="52">
        <v>0</v>
      </c>
      <c r="AZ48" s="52">
        <v>0</v>
      </c>
      <c r="BA48" s="52">
        <v>0</v>
      </c>
      <c r="BB48" s="52">
        <v>0</v>
      </c>
      <c r="BC48" s="52">
        <v>0</v>
      </c>
      <c r="BD48" s="52">
        <v>1</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52" customFormat="1" x14ac:dyDescent="0.2"/>
    <row r="85" spans="1:75" x14ac:dyDescent="0.2">
      <c r="B85" s="52">
        <v>271004</v>
      </c>
      <c r="C85" t="s">
        <v>397</v>
      </c>
      <c r="D85">
        <f>IFERROR(VLOOKUP($B85,$A$8:$BW$70,D$88,FALSE),0)</f>
        <v>21</v>
      </c>
      <c r="E85">
        <f t="shared" ref="E85:BP85" si="0">IFERROR(VLOOKUP($B85,$A$8:$BW$70,E88,FALSE),0)</f>
        <v>0.76597970445584995</v>
      </c>
      <c r="F85">
        <f t="shared" si="0"/>
        <v>9.0187932943995204</v>
      </c>
      <c r="G85">
        <f t="shared" si="0"/>
        <v>2</v>
      </c>
      <c r="H85">
        <f t="shared" si="0"/>
        <v>7</v>
      </c>
      <c r="I85">
        <f t="shared" si="0"/>
        <v>1</v>
      </c>
      <c r="J85">
        <f t="shared" si="0"/>
        <v>4</v>
      </c>
      <c r="K85">
        <f t="shared" si="0"/>
        <v>5</v>
      </c>
      <c r="L85">
        <f t="shared" si="0"/>
        <v>1</v>
      </c>
      <c r="M85">
        <f t="shared" si="0"/>
        <v>0</v>
      </c>
      <c r="N85">
        <f t="shared" si="0"/>
        <v>1</v>
      </c>
      <c r="O85">
        <f t="shared" si="0"/>
        <v>0</v>
      </c>
      <c r="P85">
        <f t="shared" si="0"/>
        <v>15</v>
      </c>
      <c r="Q85">
        <f t="shared" si="0"/>
        <v>6</v>
      </c>
      <c r="R85">
        <f t="shared" si="0"/>
        <v>0</v>
      </c>
      <c r="S85">
        <f t="shared" si="0"/>
        <v>7</v>
      </c>
      <c r="T85">
        <f t="shared" si="0"/>
        <v>14</v>
      </c>
      <c r="U85">
        <f t="shared" si="0"/>
        <v>2</v>
      </c>
      <c r="V85">
        <f t="shared" si="0"/>
        <v>12</v>
      </c>
      <c r="W85">
        <f t="shared" si="0"/>
        <v>2</v>
      </c>
      <c r="X85">
        <f t="shared" si="0"/>
        <v>3</v>
      </c>
      <c r="Y85">
        <f t="shared" si="0"/>
        <v>4</v>
      </c>
      <c r="Z85">
        <f t="shared" si="0"/>
        <v>3</v>
      </c>
      <c r="AA85">
        <f t="shared" si="0"/>
        <v>0</v>
      </c>
      <c r="AB85">
        <f t="shared" si="0"/>
        <v>13</v>
      </c>
      <c r="AC85">
        <f t="shared" si="0"/>
        <v>2</v>
      </c>
      <c r="AD85">
        <f t="shared" si="0"/>
        <v>0</v>
      </c>
      <c r="AE85">
        <f t="shared" si="0"/>
        <v>1</v>
      </c>
      <c r="AF85">
        <f t="shared" si="0"/>
        <v>0</v>
      </c>
      <c r="AG85">
        <f t="shared" si="0"/>
        <v>5</v>
      </c>
      <c r="AH85">
        <f t="shared" si="0"/>
        <v>0</v>
      </c>
      <c r="AI85">
        <f t="shared" si="0"/>
        <v>4</v>
      </c>
      <c r="AJ85">
        <f t="shared" si="0"/>
        <v>3</v>
      </c>
      <c r="AK85">
        <f t="shared" si="0"/>
        <v>1</v>
      </c>
      <c r="AL85">
        <f t="shared" si="0"/>
        <v>12</v>
      </c>
      <c r="AM85">
        <f t="shared" si="0"/>
        <v>1</v>
      </c>
      <c r="AN85">
        <f t="shared" si="0"/>
        <v>0</v>
      </c>
      <c r="AO85">
        <f t="shared" si="0"/>
        <v>0</v>
      </c>
      <c r="AP85">
        <f t="shared" si="0"/>
        <v>0</v>
      </c>
      <c r="AQ85">
        <f t="shared" si="0"/>
        <v>0</v>
      </c>
      <c r="AR85">
        <f t="shared" si="0"/>
        <v>2</v>
      </c>
      <c r="AS85">
        <f t="shared" si="0"/>
        <v>0</v>
      </c>
      <c r="AT85">
        <f t="shared" si="0"/>
        <v>2</v>
      </c>
      <c r="AU85">
        <f t="shared" si="0"/>
        <v>3</v>
      </c>
      <c r="AV85">
        <f t="shared" si="0"/>
        <v>2</v>
      </c>
      <c r="AW85">
        <f t="shared" si="0"/>
        <v>2</v>
      </c>
      <c r="AX85">
        <f t="shared" si="0"/>
        <v>1</v>
      </c>
      <c r="AY85">
        <f t="shared" si="0"/>
        <v>3</v>
      </c>
      <c r="AZ85">
        <f t="shared" si="0"/>
        <v>0</v>
      </c>
      <c r="BA85">
        <f t="shared" si="0"/>
        <v>1</v>
      </c>
      <c r="BB85">
        <f t="shared" si="0"/>
        <v>5</v>
      </c>
      <c r="BC85">
        <f t="shared" si="0"/>
        <v>2</v>
      </c>
      <c r="BD85">
        <f t="shared" si="0"/>
        <v>1</v>
      </c>
      <c r="BE85">
        <f t="shared" si="0"/>
        <v>4</v>
      </c>
      <c r="BF85">
        <f t="shared" si="0"/>
        <v>3</v>
      </c>
      <c r="BG85">
        <f t="shared" si="0"/>
        <v>3</v>
      </c>
      <c r="BH85">
        <f t="shared" si="0"/>
        <v>5</v>
      </c>
      <c r="BI85">
        <f t="shared" si="0"/>
        <v>3</v>
      </c>
      <c r="BJ85">
        <f t="shared" si="0"/>
        <v>0</v>
      </c>
      <c r="BK85">
        <f t="shared" si="0"/>
        <v>7</v>
      </c>
      <c r="BL85">
        <f t="shared" si="0"/>
        <v>21</v>
      </c>
      <c r="BM85">
        <f t="shared" si="0"/>
        <v>1</v>
      </c>
      <c r="BN85">
        <f t="shared" si="0"/>
        <v>1</v>
      </c>
      <c r="BO85">
        <f t="shared" si="0"/>
        <v>1</v>
      </c>
      <c r="BP85">
        <f t="shared" si="0"/>
        <v>2</v>
      </c>
      <c r="BQ85">
        <f t="shared" ref="BQ85:BW85" si="1">IFERROR(VLOOKUP($B85,$A$8:$BW$70,BQ88,FALSE),0)</f>
        <v>0</v>
      </c>
      <c r="BR85">
        <f t="shared" si="1"/>
        <v>1</v>
      </c>
      <c r="BS85">
        <f t="shared" si="1"/>
        <v>7</v>
      </c>
      <c r="BT85">
        <f t="shared" si="1"/>
        <v>12</v>
      </c>
      <c r="BU85">
        <f t="shared" si="1"/>
        <v>2</v>
      </c>
      <c r="BV85">
        <f t="shared" si="1"/>
        <v>0</v>
      </c>
      <c r="BW85">
        <f t="shared" si="1"/>
        <v>0</v>
      </c>
    </row>
    <row r="86" spans="1:75" x14ac:dyDescent="0.2">
      <c r="B86" s="52">
        <v>271403</v>
      </c>
      <c r="C86" t="s">
        <v>398</v>
      </c>
      <c r="D86">
        <f>IFERROR(VLOOKUP($B86,$A$8:$BW$70,D$88,FALSE),0)</f>
        <v>9</v>
      </c>
      <c r="E86">
        <f t="shared" ref="E86:BP86" si="2">IFERROR(VLOOKUP($B86,$A$8:$BW$70,E$88,FALSE),0)</f>
        <v>1.09565293610639</v>
      </c>
      <c r="F86">
        <f t="shared" si="2"/>
        <v>12.900429731575199</v>
      </c>
      <c r="G86">
        <f t="shared" si="2"/>
        <v>1</v>
      </c>
      <c r="H86">
        <f t="shared" si="2"/>
        <v>0</v>
      </c>
      <c r="I86">
        <f t="shared" si="2"/>
        <v>1</v>
      </c>
      <c r="J86">
        <f t="shared" si="2"/>
        <v>3</v>
      </c>
      <c r="K86">
        <f t="shared" si="2"/>
        <v>0</v>
      </c>
      <c r="L86">
        <f t="shared" si="2"/>
        <v>0</v>
      </c>
      <c r="M86">
        <f t="shared" si="2"/>
        <v>2</v>
      </c>
      <c r="N86">
        <f t="shared" si="2"/>
        <v>2</v>
      </c>
      <c r="O86">
        <f t="shared" si="2"/>
        <v>0</v>
      </c>
      <c r="P86">
        <f t="shared" si="2"/>
        <v>9</v>
      </c>
      <c r="Q86">
        <f t="shared" si="2"/>
        <v>0</v>
      </c>
      <c r="R86">
        <f t="shared" si="2"/>
        <v>0</v>
      </c>
      <c r="S86">
        <f t="shared" si="2"/>
        <v>1</v>
      </c>
      <c r="T86">
        <f t="shared" si="2"/>
        <v>8</v>
      </c>
      <c r="U86">
        <f t="shared" si="2"/>
        <v>1</v>
      </c>
      <c r="V86">
        <f t="shared" si="2"/>
        <v>7</v>
      </c>
      <c r="W86">
        <f t="shared" si="2"/>
        <v>0</v>
      </c>
      <c r="X86">
        <f t="shared" si="2"/>
        <v>2</v>
      </c>
      <c r="Y86">
        <f t="shared" si="2"/>
        <v>3</v>
      </c>
      <c r="Z86">
        <f t="shared" si="2"/>
        <v>2</v>
      </c>
      <c r="AA86">
        <f t="shared" si="2"/>
        <v>0</v>
      </c>
      <c r="AB86">
        <f t="shared" si="2"/>
        <v>6</v>
      </c>
      <c r="AC86">
        <f t="shared" si="2"/>
        <v>1</v>
      </c>
      <c r="AD86">
        <f t="shared" si="2"/>
        <v>1</v>
      </c>
      <c r="AE86">
        <f t="shared" si="2"/>
        <v>0</v>
      </c>
      <c r="AF86">
        <f t="shared" si="2"/>
        <v>0</v>
      </c>
      <c r="AG86">
        <f t="shared" si="2"/>
        <v>1</v>
      </c>
      <c r="AH86">
        <f t="shared" si="2"/>
        <v>0</v>
      </c>
      <c r="AI86">
        <f t="shared" si="2"/>
        <v>5</v>
      </c>
      <c r="AJ86">
        <f t="shared" si="2"/>
        <v>1</v>
      </c>
      <c r="AK86">
        <f t="shared" si="2"/>
        <v>0</v>
      </c>
      <c r="AL86">
        <f t="shared" si="2"/>
        <v>3</v>
      </c>
      <c r="AM86">
        <f t="shared" si="2"/>
        <v>0</v>
      </c>
      <c r="AN86">
        <f t="shared" si="2"/>
        <v>0</v>
      </c>
      <c r="AO86">
        <f t="shared" si="2"/>
        <v>0</v>
      </c>
      <c r="AP86">
        <f t="shared" si="2"/>
        <v>1</v>
      </c>
      <c r="AQ86">
        <f t="shared" si="2"/>
        <v>1</v>
      </c>
      <c r="AR86">
        <f t="shared" si="2"/>
        <v>0</v>
      </c>
      <c r="AS86">
        <f t="shared" si="2"/>
        <v>0</v>
      </c>
      <c r="AT86">
        <f t="shared" si="2"/>
        <v>0</v>
      </c>
      <c r="AU86">
        <f t="shared" si="2"/>
        <v>2</v>
      </c>
      <c r="AV86">
        <f t="shared" si="2"/>
        <v>3</v>
      </c>
      <c r="AW86">
        <f t="shared" si="2"/>
        <v>0</v>
      </c>
      <c r="AX86">
        <f t="shared" si="2"/>
        <v>1</v>
      </c>
      <c r="AY86">
        <f t="shared" si="2"/>
        <v>0</v>
      </c>
      <c r="AZ86">
        <f t="shared" si="2"/>
        <v>0</v>
      </c>
      <c r="BA86">
        <f t="shared" si="2"/>
        <v>1</v>
      </c>
      <c r="BB86">
        <f t="shared" si="2"/>
        <v>0</v>
      </c>
      <c r="BC86">
        <f t="shared" si="2"/>
        <v>2</v>
      </c>
      <c r="BD86">
        <f t="shared" si="2"/>
        <v>2</v>
      </c>
      <c r="BE86">
        <f t="shared" si="2"/>
        <v>0</v>
      </c>
      <c r="BF86">
        <f t="shared" si="2"/>
        <v>0</v>
      </c>
      <c r="BG86">
        <f t="shared" si="2"/>
        <v>1</v>
      </c>
      <c r="BH86">
        <f t="shared" si="2"/>
        <v>2</v>
      </c>
      <c r="BI86">
        <f t="shared" si="2"/>
        <v>2</v>
      </c>
      <c r="BJ86">
        <f t="shared" si="2"/>
        <v>0</v>
      </c>
      <c r="BK86">
        <f t="shared" si="2"/>
        <v>7</v>
      </c>
      <c r="BL86">
        <f t="shared" si="2"/>
        <v>6</v>
      </c>
      <c r="BM86">
        <f t="shared" si="2"/>
        <v>5</v>
      </c>
      <c r="BN86">
        <f t="shared" si="2"/>
        <v>0</v>
      </c>
      <c r="BO86">
        <f t="shared" si="2"/>
        <v>1</v>
      </c>
      <c r="BP86">
        <f t="shared" si="2"/>
        <v>2</v>
      </c>
      <c r="BQ86">
        <f t="shared" ref="BQ86:BW86" si="3">IFERROR(VLOOKUP($B86,$A$8:$BW$70,BQ$88,FALSE),0)</f>
        <v>1</v>
      </c>
      <c r="BR86">
        <f t="shared" si="3"/>
        <v>0</v>
      </c>
      <c r="BS86">
        <f t="shared" si="3"/>
        <v>2</v>
      </c>
      <c r="BT86">
        <f t="shared" si="3"/>
        <v>7</v>
      </c>
      <c r="BU86">
        <f t="shared" si="3"/>
        <v>0</v>
      </c>
      <c r="BV86">
        <f t="shared" si="3"/>
        <v>0</v>
      </c>
      <c r="BW86">
        <f t="shared" si="3"/>
        <v>0</v>
      </c>
    </row>
    <row r="87" spans="1:75" x14ac:dyDescent="0.2">
      <c r="C87" t="s">
        <v>399</v>
      </c>
      <c r="D87">
        <f>SUM(D8:D83)</f>
        <v>89</v>
      </c>
      <c r="G87">
        <f t="shared" ref="G87:BR87" si="4">SUM(G8:G83)</f>
        <v>7</v>
      </c>
      <c r="H87">
        <f t="shared" si="4"/>
        <v>18</v>
      </c>
      <c r="I87">
        <f t="shared" si="4"/>
        <v>6</v>
      </c>
      <c r="J87">
        <f t="shared" si="4"/>
        <v>18</v>
      </c>
      <c r="K87">
        <f t="shared" si="4"/>
        <v>15</v>
      </c>
      <c r="L87">
        <f t="shared" si="4"/>
        <v>6</v>
      </c>
      <c r="M87">
        <f t="shared" si="4"/>
        <v>10</v>
      </c>
      <c r="N87">
        <f t="shared" si="4"/>
        <v>9</v>
      </c>
      <c r="O87">
        <f t="shared" si="4"/>
        <v>0</v>
      </c>
      <c r="P87">
        <f t="shared" si="4"/>
        <v>67</v>
      </c>
      <c r="Q87">
        <f t="shared" si="4"/>
        <v>22</v>
      </c>
      <c r="R87">
        <f t="shared" si="4"/>
        <v>0</v>
      </c>
      <c r="S87">
        <f t="shared" si="4"/>
        <v>10</v>
      </c>
      <c r="T87">
        <f t="shared" si="4"/>
        <v>29</v>
      </c>
      <c r="U87">
        <f t="shared" si="4"/>
        <v>4</v>
      </c>
      <c r="V87">
        <f t="shared" si="4"/>
        <v>25</v>
      </c>
      <c r="W87">
        <f t="shared" si="4"/>
        <v>2</v>
      </c>
      <c r="X87">
        <f t="shared" si="4"/>
        <v>8</v>
      </c>
      <c r="Y87">
        <f t="shared" si="4"/>
        <v>10</v>
      </c>
      <c r="Z87">
        <f t="shared" si="4"/>
        <v>5</v>
      </c>
      <c r="AA87">
        <f t="shared" si="4"/>
        <v>0</v>
      </c>
      <c r="AB87">
        <f t="shared" si="4"/>
        <v>26</v>
      </c>
      <c r="AC87">
        <f t="shared" si="4"/>
        <v>3</v>
      </c>
      <c r="AD87">
        <f t="shared" si="4"/>
        <v>2</v>
      </c>
      <c r="AE87">
        <f t="shared" si="4"/>
        <v>1</v>
      </c>
      <c r="AF87">
        <f t="shared" si="4"/>
        <v>0</v>
      </c>
      <c r="AG87">
        <f t="shared" si="4"/>
        <v>7</v>
      </c>
      <c r="AH87">
        <f t="shared" si="4"/>
        <v>0</v>
      </c>
      <c r="AI87">
        <f t="shared" si="4"/>
        <v>15</v>
      </c>
      <c r="AJ87">
        <f t="shared" si="4"/>
        <v>5</v>
      </c>
      <c r="AK87">
        <f t="shared" si="4"/>
        <v>2</v>
      </c>
      <c r="AL87">
        <f t="shared" si="4"/>
        <v>16</v>
      </c>
      <c r="AM87">
        <f t="shared" si="4"/>
        <v>1</v>
      </c>
      <c r="AN87">
        <f t="shared" si="4"/>
        <v>0</v>
      </c>
      <c r="AO87">
        <f t="shared" si="4"/>
        <v>0</v>
      </c>
      <c r="AP87">
        <f t="shared" si="4"/>
        <v>4</v>
      </c>
      <c r="AQ87">
        <f t="shared" si="4"/>
        <v>3</v>
      </c>
      <c r="AR87">
        <f t="shared" si="4"/>
        <v>5</v>
      </c>
      <c r="AS87">
        <f t="shared" si="4"/>
        <v>1</v>
      </c>
      <c r="AT87">
        <f t="shared" si="4"/>
        <v>4</v>
      </c>
      <c r="AU87">
        <f t="shared" si="4"/>
        <v>15</v>
      </c>
      <c r="AV87">
        <f t="shared" si="4"/>
        <v>13</v>
      </c>
      <c r="AW87">
        <f t="shared" si="4"/>
        <v>7</v>
      </c>
      <c r="AX87">
        <f t="shared" si="4"/>
        <v>5</v>
      </c>
      <c r="AY87">
        <f t="shared" si="4"/>
        <v>8</v>
      </c>
      <c r="AZ87">
        <f t="shared" si="4"/>
        <v>0</v>
      </c>
      <c r="BA87">
        <f t="shared" si="4"/>
        <v>5</v>
      </c>
      <c r="BB87">
        <f t="shared" si="4"/>
        <v>19</v>
      </c>
      <c r="BC87">
        <f t="shared" si="4"/>
        <v>11</v>
      </c>
      <c r="BD87">
        <f t="shared" si="4"/>
        <v>11</v>
      </c>
      <c r="BE87">
        <f t="shared" si="4"/>
        <v>11</v>
      </c>
      <c r="BF87">
        <f t="shared" si="4"/>
        <v>8</v>
      </c>
      <c r="BG87">
        <f t="shared" si="4"/>
        <v>12</v>
      </c>
      <c r="BH87">
        <f t="shared" si="4"/>
        <v>21</v>
      </c>
      <c r="BI87">
        <f t="shared" si="4"/>
        <v>14</v>
      </c>
      <c r="BJ87">
        <f t="shared" si="4"/>
        <v>1</v>
      </c>
      <c r="BK87">
        <f t="shared" si="4"/>
        <v>15</v>
      </c>
      <c r="BL87">
        <f t="shared" si="4"/>
        <v>32</v>
      </c>
      <c r="BM87">
        <f t="shared" si="4"/>
        <v>9</v>
      </c>
      <c r="BN87">
        <f t="shared" si="4"/>
        <v>2</v>
      </c>
      <c r="BO87">
        <f t="shared" si="4"/>
        <v>4</v>
      </c>
      <c r="BP87">
        <f t="shared" si="4"/>
        <v>5</v>
      </c>
      <c r="BQ87">
        <f t="shared" si="4"/>
        <v>1</v>
      </c>
      <c r="BR87">
        <f t="shared" si="4"/>
        <v>1</v>
      </c>
      <c r="BS87">
        <f t="shared" ref="BS87:BW87" si="5">SUM(BS8:BS83)</f>
        <v>12</v>
      </c>
      <c r="BT87">
        <f t="shared" si="5"/>
        <v>24</v>
      </c>
      <c r="BU87">
        <f t="shared" si="5"/>
        <v>3</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59</v>
      </c>
      <c r="E90">
        <v>0.67164358356686205</v>
      </c>
      <c r="F90">
        <v>7.9080615484485399</v>
      </c>
      <c r="G90">
        <v>4</v>
      </c>
      <c r="H90">
        <v>11</v>
      </c>
      <c r="I90">
        <v>4</v>
      </c>
      <c r="J90">
        <v>11</v>
      </c>
      <c r="K90">
        <v>10</v>
      </c>
      <c r="L90">
        <v>5</v>
      </c>
      <c r="M90">
        <v>8</v>
      </c>
      <c r="N90">
        <v>6</v>
      </c>
      <c r="O90">
        <v>0</v>
      </c>
      <c r="P90">
        <v>43</v>
      </c>
      <c r="Q90">
        <v>16</v>
      </c>
      <c r="R90">
        <v>0</v>
      </c>
      <c r="S90">
        <v>14</v>
      </c>
      <c r="T90">
        <v>45</v>
      </c>
      <c r="U90">
        <v>5</v>
      </c>
      <c r="V90">
        <v>40</v>
      </c>
      <c r="W90">
        <v>6</v>
      </c>
      <c r="X90">
        <v>8</v>
      </c>
      <c r="Y90">
        <v>19</v>
      </c>
      <c r="Z90">
        <v>7</v>
      </c>
      <c r="AA90">
        <v>0</v>
      </c>
      <c r="AB90">
        <v>42</v>
      </c>
      <c r="AC90">
        <v>4</v>
      </c>
      <c r="AD90">
        <v>4</v>
      </c>
      <c r="AE90">
        <v>1</v>
      </c>
      <c r="AF90">
        <v>0</v>
      </c>
      <c r="AG90">
        <v>8</v>
      </c>
      <c r="AH90">
        <v>0</v>
      </c>
      <c r="AI90">
        <v>25</v>
      </c>
      <c r="AJ90">
        <v>8</v>
      </c>
      <c r="AK90">
        <v>3</v>
      </c>
      <c r="AL90">
        <v>19</v>
      </c>
      <c r="AM90">
        <v>1</v>
      </c>
      <c r="AN90">
        <v>3</v>
      </c>
      <c r="AO90">
        <v>0</v>
      </c>
      <c r="AP90">
        <v>3</v>
      </c>
      <c r="AQ90">
        <v>2</v>
      </c>
      <c r="AR90">
        <v>3</v>
      </c>
      <c r="AS90">
        <v>1</v>
      </c>
      <c r="AT90">
        <v>2</v>
      </c>
      <c r="AU90">
        <v>10</v>
      </c>
      <c r="AV90">
        <v>8</v>
      </c>
      <c r="AW90">
        <v>5</v>
      </c>
      <c r="AX90">
        <v>3</v>
      </c>
      <c r="AY90">
        <v>5</v>
      </c>
      <c r="AZ90">
        <v>0</v>
      </c>
      <c r="BA90">
        <v>3</v>
      </c>
      <c r="BB90">
        <v>14</v>
      </c>
      <c r="BC90">
        <v>7</v>
      </c>
      <c r="BD90">
        <v>8</v>
      </c>
      <c r="BE90">
        <v>7</v>
      </c>
      <c r="BF90">
        <v>5</v>
      </c>
      <c r="BG90">
        <v>8</v>
      </c>
      <c r="BH90">
        <v>14</v>
      </c>
      <c r="BI90">
        <v>9</v>
      </c>
      <c r="BJ90">
        <v>1</v>
      </c>
      <c r="BK90">
        <v>20</v>
      </c>
      <c r="BL90">
        <v>50</v>
      </c>
      <c r="BM90">
        <v>11</v>
      </c>
      <c r="BN90">
        <v>4</v>
      </c>
      <c r="BO90">
        <v>4</v>
      </c>
      <c r="BP90">
        <v>6</v>
      </c>
      <c r="BQ90">
        <v>2</v>
      </c>
      <c r="BR90">
        <v>1</v>
      </c>
      <c r="BS90">
        <v>19</v>
      </c>
      <c r="BT90">
        <v>37</v>
      </c>
      <c r="BU90">
        <v>3</v>
      </c>
      <c r="BV90">
        <v>0</v>
      </c>
    </row>
    <row r="91" spans="1:75" x14ac:dyDescent="0.2">
      <c r="B91" t="s">
        <v>513</v>
      </c>
    </row>
    <row r="92" spans="1:75" x14ac:dyDescent="0.2">
      <c r="D92">
        <f>D87-D85-D86</f>
        <v>59</v>
      </c>
    </row>
    <row r="100" spans="1:6" s="147" customFormat="1" x14ac:dyDescent="0.2"/>
    <row r="101" spans="1:6" x14ac:dyDescent="0.2">
      <c r="A101" s="52">
        <v>271004</v>
      </c>
      <c r="B101" s="52" t="s">
        <v>172</v>
      </c>
      <c r="C101" s="52" t="s">
        <v>468</v>
      </c>
      <c r="D101" s="52">
        <v>30</v>
      </c>
      <c r="E101" s="52">
        <v>1.0980174562815199</v>
      </c>
      <c r="F101" s="52">
        <v>12.928270049766301</v>
      </c>
    </row>
    <row r="102" spans="1:6" x14ac:dyDescent="0.2">
      <c r="A102" s="52">
        <v>271021</v>
      </c>
      <c r="B102" s="52" t="s">
        <v>468</v>
      </c>
      <c r="C102" s="52" t="s">
        <v>612</v>
      </c>
      <c r="D102" s="52">
        <v>1</v>
      </c>
      <c r="E102" s="52">
        <v>0.95022710427792201</v>
      </c>
      <c r="F102" s="52">
        <v>11.1881578406917</v>
      </c>
    </row>
    <row r="103" spans="1:6" x14ac:dyDescent="0.2">
      <c r="A103" s="52">
        <v>271039</v>
      </c>
      <c r="B103" s="52" t="s">
        <v>468</v>
      </c>
      <c r="C103" s="52" t="s">
        <v>613</v>
      </c>
      <c r="D103" s="52">
        <v>1</v>
      </c>
      <c r="E103" s="52">
        <v>1.2750873434830301</v>
      </c>
      <c r="F103" s="52">
        <v>15.0131251732679</v>
      </c>
    </row>
    <row r="104" spans="1:6" x14ac:dyDescent="0.2">
      <c r="A104" s="52">
        <v>271063</v>
      </c>
      <c r="B104" s="52" t="s">
        <v>468</v>
      </c>
      <c r="C104" s="52" t="s">
        <v>615</v>
      </c>
      <c r="D104" s="52">
        <v>2</v>
      </c>
      <c r="E104" s="52">
        <v>1.92646676363216</v>
      </c>
      <c r="F104" s="52">
        <v>22.68259253954</v>
      </c>
    </row>
    <row r="105" spans="1:6" x14ac:dyDescent="0.2">
      <c r="A105" s="52">
        <v>271071</v>
      </c>
      <c r="B105" s="52" t="s">
        <v>468</v>
      </c>
      <c r="C105" s="52" t="s">
        <v>616</v>
      </c>
      <c r="D105" s="52">
        <v>1</v>
      </c>
      <c r="E105" s="52">
        <v>1.2574503935819701</v>
      </c>
      <c r="F105" s="52">
        <v>14.8054643115297</v>
      </c>
    </row>
    <row r="106" spans="1:6" x14ac:dyDescent="0.2">
      <c r="A106" s="52">
        <v>271080</v>
      </c>
      <c r="B106" s="52" t="s">
        <v>468</v>
      </c>
      <c r="C106" s="52" t="s">
        <v>617</v>
      </c>
      <c r="D106" s="52">
        <v>2</v>
      </c>
      <c r="E106" s="52">
        <v>3.1604064282666799</v>
      </c>
      <c r="F106" s="52">
        <v>37.211236977978601</v>
      </c>
    </row>
    <row r="107" spans="1:6" x14ac:dyDescent="0.2">
      <c r="A107" s="52">
        <v>271144</v>
      </c>
      <c r="B107" s="52" t="s">
        <v>468</v>
      </c>
      <c r="C107" s="52" t="s">
        <v>620</v>
      </c>
      <c r="D107" s="52">
        <v>1</v>
      </c>
      <c r="E107" s="52">
        <v>0.58473377071419397</v>
      </c>
      <c r="F107" s="52">
        <v>6.8847685906671199</v>
      </c>
    </row>
    <row r="108" spans="1:6" x14ac:dyDescent="0.2">
      <c r="A108" s="52">
        <v>271161</v>
      </c>
      <c r="B108" s="52" t="s">
        <v>468</v>
      </c>
      <c r="C108" s="52" t="s">
        <v>622</v>
      </c>
      <c r="D108" s="52">
        <v>1</v>
      </c>
      <c r="E108" s="52">
        <v>0.795544948289578</v>
      </c>
      <c r="F108" s="52">
        <v>9.3669001976030994</v>
      </c>
    </row>
    <row r="109" spans="1:6" x14ac:dyDescent="0.2">
      <c r="A109" s="52">
        <v>271179</v>
      </c>
      <c r="B109" s="52" t="s">
        <v>468</v>
      </c>
      <c r="C109" s="52" t="s">
        <v>623</v>
      </c>
      <c r="D109" s="52">
        <v>1</v>
      </c>
      <c r="E109" s="52">
        <v>1.11446689476089</v>
      </c>
      <c r="F109" s="52">
        <v>13.1219489221847</v>
      </c>
    </row>
    <row r="110" spans="1:6" x14ac:dyDescent="0.2">
      <c r="A110" s="52">
        <v>271187</v>
      </c>
      <c r="B110" s="52" t="s">
        <v>468</v>
      </c>
      <c r="C110" s="52" t="s">
        <v>624</v>
      </c>
      <c r="D110" s="52">
        <v>2</v>
      </c>
      <c r="E110" s="52">
        <v>1.17416370190332</v>
      </c>
      <c r="F110" s="52">
        <v>13.8248306837004</v>
      </c>
    </row>
    <row r="111" spans="1:6" x14ac:dyDescent="0.2">
      <c r="A111" s="52">
        <v>271209</v>
      </c>
      <c r="B111" s="52" t="s">
        <v>468</v>
      </c>
      <c r="C111" s="52" t="s">
        <v>625</v>
      </c>
      <c r="D111" s="52">
        <v>2</v>
      </c>
      <c r="E111" s="52">
        <v>1.31443180399193</v>
      </c>
      <c r="F111" s="52">
        <v>15.476374466356599</v>
      </c>
    </row>
    <row r="112" spans="1:6" x14ac:dyDescent="0.2">
      <c r="A112" s="52">
        <v>271217</v>
      </c>
      <c r="B112" s="52" t="s">
        <v>468</v>
      </c>
      <c r="C112" s="52" t="s">
        <v>626</v>
      </c>
      <c r="D112" s="52">
        <v>2</v>
      </c>
      <c r="E112" s="52">
        <v>1.5242856816224499</v>
      </c>
      <c r="F112" s="52">
        <v>17.9472346384579</v>
      </c>
    </row>
    <row r="113" spans="1:6" x14ac:dyDescent="0.2">
      <c r="A113" s="52">
        <v>271225</v>
      </c>
      <c r="B113" s="52" t="s">
        <v>468</v>
      </c>
      <c r="C113" s="52" t="s">
        <v>627</v>
      </c>
      <c r="D113" s="52">
        <v>3</v>
      </c>
      <c r="E113" s="52">
        <v>2.8640438389643599</v>
      </c>
      <c r="F113" s="52">
        <v>33.721806491031998</v>
      </c>
    </row>
    <row r="114" spans="1:6" x14ac:dyDescent="0.2">
      <c r="A114" s="52">
        <v>271233</v>
      </c>
      <c r="B114" s="52" t="s">
        <v>468</v>
      </c>
      <c r="C114" s="52" t="s">
        <v>628</v>
      </c>
      <c r="D114" s="52">
        <v>2</v>
      </c>
      <c r="E114" s="52">
        <v>1.1100565573815999</v>
      </c>
      <c r="F114" s="52">
        <v>13.0700207562672</v>
      </c>
    </row>
    <row r="115" spans="1:6" x14ac:dyDescent="0.2">
      <c r="A115" s="52">
        <v>271241</v>
      </c>
      <c r="B115" s="52" t="s">
        <v>468</v>
      </c>
      <c r="C115" s="52" t="s">
        <v>645</v>
      </c>
      <c r="D115" s="52">
        <v>1</v>
      </c>
      <c r="E115" s="52">
        <v>0.88651696350209697</v>
      </c>
      <c r="F115" s="52">
        <v>10.438022312202101</v>
      </c>
    </row>
    <row r="116" spans="1:6" x14ac:dyDescent="0.2">
      <c r="A116" s="52">
        <v>271268</v>
      </c>
      <c r="B116" s="52" t="s">
        <v>468</v>
      </c>
      <c r="C116" s="52" t="s">
        <v>630</v>
      </c>
      <c r="D116" s="52">
        <v>4</v>
      </c>
      <c r="E116" s="52">
        <v>2.08190202569067</v>
      </c>
      <c r="F116" s="52">
        <v>24.512717399261099</v>
      </c>
    </row>
    <row r="117" spans="1:6" x14ac:dyDescent="0.2">
      <c r="A117" s="52">
        <v>271276</v>
      </c>
      <c r="B117" s="52" t="s">
        <v>468</v>
      </c>
      <c r="C117" s="52" t="s">
        <v>641</v>
      </c>
      <c r="D117" s="52">
        <v>1</v>
      </c>
      <c r="E117" s="52">
        <v>0.74524533476420396</v>
      </c>
      <c r="F117" s="52">
        <v>8.7746628125462802</v>
      </c>
    </row>
    <row r="118" spans="1:6" x14ac:dyDescent="0.2">
      <c r="A118" s="52">
        <v>271284</v>
      </c>
      <c r="B118" s="52" t="s">
        <v>468</v>
      </c>
      <c r="C118" s="52" t="s">
        <v>631</v>
      </c>
      <c r="D118" s="52">
        <v>3</v>
      </c>
      <c r="E118" s="52">
        <v>2.7617188938395301</v>
      </c>
      <c r="F118" s="52">
        <v>32.5170127823041</v>
      </c>
    </row>
    <row r="119" spans="1:6" x14ac:dyDescent="0.2">
      <c r="A119" s="52">
        <v>271403</v>
      </c>
      <c r="B119" s="52" t="s">
        <v>173</v>
      </c>
      <c r="C119" s="52" t="s">
        <v>468</v>
      </c>
      <c r="D119" s="52">
        <v>6</v>
      </c>
      <c r="E119" s="52">
        <v>0.726253331687159</v>
      </c>
      <c r="F119" s="52">
        <v>8.5510472924455794</v>
      </c>
    </row>
    <row r="120" spans="1:6" x14ac:dyDescent="0.2">
      <c r="A120" s="52">
        <v>271411</v>
      </c>
      <c r="B120" s="52" t="s">
        <v>468</v>
      </c>
      <c r="C120" s="52" t="s">
        <v>632</v>
      </c>
      <c r="D120" s="52">
        <v>3</v>
      </c>
      <c r="E120" s="52">
        <v>2.0498243983765398</v>
      </c>
      <c r="F120" s="52">
        <v>24.135029206691499</v>
      </c>
    </row>
    <row r="121" spans="1:6" x14ac:dyDescent="0.2">
      <c r="A121" s="52">
        <v>271420</v>
      </c>
      <c r="B121" s="52" t="s">
        <v>468</v>
      </c>
      <c r="C121" s="52" t="s">
        <v>642</v>
      </c>
      <c r="D121" s="52">
        <v>1</v>
      </c>
      <c r="E121" s="52">
        <v>0.82434794077884399</v>
      </c>
      <c r="F121" s="52">
        <v>9.7060322059444495</v>
      </c>
    </row>
    <row r="122" spans="1:6" x14ac:dyDescent="0.2">
      <c r="A122" s="52">
        <v>271438</v>
      </c>
      <c r="B122" s="52" t="s">
        <v>468</v>
      </c>
      <c r="C122" s="52" t="s">
        <v>633</v>
      </c>
      <c r="D122" s="52">
        <v>1</v>
      </c>
      <c r="E122" s="52">
        <v>1.16009280742459</v>
      </c>
      <c r="F122" s="52">
        <v>13.659157248708899</v>
      </c>
    </row>
    <row r="123" spans="1:6" x14ac:dyDescent="0.2">
      <c r="A123" s="52">
        <v>271446</v>
      </c>
      <c r="B123" s="52" t="s">
        <v>468</v>
      </c>
      <c r="C123" s="52" t="s">
        <v>634</v>
      </c>
      <c r="D123" s="52">
        <v>1</v>
      </c>
      <c r="E123" s="52">
        <v>0.73069503711930806</v>
      </c>
      <c r="F123" s="52">
        <v>8.6033447918886292</v>
      </c>
    </row>
    <row r="124" spans="1:6" x14ac:dyDescent="0.2">
      <c r="A124" s="52">
        <v>272027</v>
      </c>
      <c r="B124" s="52" t="s">
        <v>253</v>
      </c>
      <c r="C124" s="52" t="s">
        <v>468</v>
      </c>
      <c r="D124" s="52">
        <v>2</v>
      </c>
      <c r="E124" s="52">
        <v>1.0479269385338501</v>
      </c>
      <c r="F124" s="52">
        <v>12.3384945988662</v>
      </c>
    </row>
    <row r="125" spans="1:6" x14ac:dyDescent="0.2">
      <c r="A125" s="52">
        <v>272035</v>
      </c>
      <c r="B125" s="52" t="s">
        <v>174</v>
      </c>
      <c r="C125" s="52" t="s">
        <v>468</v>
      </c>
      <c r="D125" s="52">
        <v>1</v>
      </c>
      <c r="E125" s="52">
        <v>0.24461719854599501</v>
      </c>
      <c r="F125" s="52">
        <v>2.8801702409447798</v>
      </c>
    </row>
    <row r="126" spans="1:6" x14ac:dyDescent="0.2">
      <c r="A126" s="52">
        <v>272051</v>
      </c>
      <c r="B126" s="52" t="s">
        <v>176</v>
      </c>
      <c r="C126" s="52" t="s">
        <v>468</v>
      </c>
      <c r="D126" s="52">
        <v>4</v>
      </c>
      <c r="E126" s="52">
        <v>1.05577389546255</v>
      </c>
      <c r="F126" s="52">
        <v>12.4308861885106</v>
      </c>
    </row>
    <row r="127" spans="1:6" x14ac:dyDescent="0.2">
      <c r="A127" s="52">
        <v>272060</v>
      </c>
      <c r="B127" s="52" t="s">
        <v>262</v>
      </c>
      <c r="C127" s="52" t="s">
        <v>468</v>
      </c>
      <c r="D127" s="52">
        <v>1</v>
      </c>
      <c r="E127" s="52">
        <v>1.3548850380045301</v>
      </c>
      <c r="F127" s="52">
        <v>15.952678673279101</v>
      </c>
    </row>
    <row r="128" spans="1:6" x14ac:dyDescent="0.2">
      <c r="A128" s="52">
        <v>272078</v>
      </c>
      <c r="B128" s="52" t="s">
        <v>177</v>
      </c>
      <c r="C128" s="52" t="s">
        <v>468</v>
      </c>
      <c r="D128" s="52">
        <v>7</v>
      </c>
      <c r="E128" s="52">
        <v>2.0003371996993802</v>
      </c>
      <c r="F128" s="52">
        <v>23.552357351299101</v>
      </c>
    </row>
    <row r="129" spans="1:6" x14ac:dyDescent="0.2">
      <c r="A129" s="52">
        <v>272108</v>
      </c>
      <c r="B129" s="52" t="s">
        <v>180</v>
      </c>
      <c r="C129" s="52" t="s">
        <v>468</v>
      </c>
      <c r="D129" s="52">
        <v>1</v>
      </c>
      <c r="E129" s="52">
        <v>0.25145782675058698</v>
      </c>
      <c r="F129" s="52">
        <v>2.9607131214182001</v>
      </c>
    </row>
    <row r="130" spans="1:6" x14ac:dyDescent="0.2">
      <c r="A130" s="52">
        <v>272116</v>
      </c>
      <c r="B130" s="52" t="s">
        <v>181</v>
      </c>
      <c r="C130" s="52" t="s">
        <v>468</v>
      </c>
      <c r="D130" s="52">
        <v>4</v>
      </c>
      <c r="E130" s="52">
        <v>1.4109148371804301</v>
      </c>
      <c r="F130" s="52">
        <v>16.612384373253398</v>
      </c>
    </row>
    <row r="131" spans="1:6" x14ac:dyDescent="0.2">
      <c r="A131" s="52">
        <v>272124</v>
      </c>
      <c r="B131" s="52" t="s">
        <v>182</v>
      </c>
      <c r="C131" s="52" t="s">
        <v>468</v>
      </c>
      <c r="D131" s="52">
        <v>3</v>
      </c>
      <c r="E131" s="52">
        <v>1.1376866280105999</v>
      </c>
      <c r="F131" s="52">
        <v>13.3953425556087</v>
      </c>
    </row>
    <row r="132" spans="1:6" x14ac:dyDescent="0.2">
      <c r="A132" s="52">
        <v>272141</v>
      </c>
      <c r="B132" s="52" t="s">
        <v>272</v>
      </c>
      <c r="C132" s="52" t="s">
        <v>468</v>
      </c>
      <c r="D132" s="52">
        <v>1</v>
      </c>
      <c r="E132" s="52">
        <v>0.91752378680417301</v>
      </c>
      <c r="F132" s="52">
        <v>10.803102651081399</v>
      </c>
    </row>
    <row r="133" spans="1:6" x14ac:dyDescent="0.2">
      <c r="A133" s="52">
        <v>272159</v>
      </c>
      <c r="B133" s="52" t="s">
        <v>184</v>
      </c>
      <c r="C133" s="52" t="s">
        <v>468</v>
      </c>
      <c r="D133" s="52">
        <v>2</v>
      </c>
      <c r="E133" s="52">
        <v>0.87268792243549698</v>
      </c>
      <c r="F133" s="52">
        <v>10.2751965060954</v>
      </c>
    </row>
    <row r="134" spans="1:6" x14ac:dyDescent="0.2">
      <c r="A134" s="52">
        <v>272175</v>
      </c>
      <c r="B134" s="52" t="s">
        <v>186</v>
      </c>
      <c r="C134" s="52" t="s">
        <v>468</v>
      </c>
      <c r="D134" s="52">
        <v>3</v>
      </c>
      <c r="E134" s="52">
        <v>2.5466676853337402</v>
      </c>
      <c r="F134" s="52">
        <v>29.9849582305424</v>
      </c>
    </row>
    <row r="135" spans="1:6" x14ac:dyDescent="0.2">
      <c r="A135" s="52">
        <v>272183</v>
      </c>
      <c r="B135" s="52" t="s">
        <v>187</v>
      </c>
      <c r="C135" s="52" t="s">
        <v>468</v>
      </c>
      <c r="D135" s="52">
        <v>1</v>
      </c>
      <c r="E135" s="52">
        <v>0.84512279634230902</v>
      </c>
      <c r="F135" s="52">
        <v>9.9506393762884695</v>
      </c>
    </row>
    <row r="136" spans="1:6" x14ac:dyDescent="0.2">
      <c r="A136" s="52">
        <v>272191</v>
      </c>
      <c r="B136" s="52" t="s">
        <v>278</v>
      </c>
      <c r="C136" s="52" t="s">
        <v>468</v>
      </c>
      <c r="D136" s="52">
        <v>2</v>
      </c>
      <c r="E136" s="52">
        <v>1.0833355902824799</v>
      </c>
      <c r="F136" s="52">
        <v>12.755402917842099</v>
      </c>
    </row>
    <row r="137" spans="1:6" x14ac:dyDescent="0.2">
      <c r="A137" s="52">
        <v>272205</v>
      </c>
      <c r="B137" s="52" t="s">
        <v>188</v>
      </c>
      <c r="C137" s="52" t="s">
        <v>468</v>
      </c>
      <c r="D137" s="52">
        <v>3</v>
      </c>
      <c r="E137" s="52">
        <v>2.1563187326595998</v>
      </c>
      <c r="F137" s="52">
        <v>25.388914110346899</v>
      </c>
    </row>
    <row r="138" spans="1:6" x14ac:dyDescent="0.2">
      <c r="A138" s="52">
        <v>272221</v>
      </c>
      <c r="B138" s="52" t="s">
        <v>189</v>
      </c>
      <c r="C138" s="52" t="s">
        <v>468</v>
      </c>
      <c r="D138" s="52">
        <v>6</v>
      </c>
      <c r="E138" s="52">
        <v>5.4762013416693298</v>
      </c>
      <c r="F138" s="52">
        <v>64.477854506751797</v>
      </c>
    </row>
    <row r="139" spans="1:6" x14ac:dyDescent="0.2">
      <c r="A139" s="52">
        <v>272230</v>
      </c>
      <c r="B139" s="52" t="s">
        <v>171</v>
      </c>
      <c r="C139" s="52" t="s">
        <v>468</v>
      </c>
      <c r="D139" s="52">
        <v>2</v>
      </c>
      <c r="E139" s="52">
        <v>1.67840149042052</v>
      </c>
      <c r="F139" s="52">
        <v>19.7618240001126</v>
      </c>
    </row>
    <row r="140" spans="1:6" x14ac:dyDescent="0.2">
      <c r="A140" s="52">
        <v>272248</v>
      </c>
      <c r="B140" s="52" t="s">
        <v>190</v>
      </c>
      <c r="C140" s="52" t="s">
        <v>468</v>
      </c>
      <c r="D140" s="52">
        <v>1</v>
      </c>
      <c r="E140" s="52">
        <v>1.1535488931698401</v>
      </c>
      <c r="F140" s="52">
        <v>13.5821079357094</v>
      </c>
    </row>
    <row r="141" spans="1:6" x14ac:dyDescent="0.2">
      <c r="A141" s="52">
        <v>272264</v>
      </c>
      <c r="B141" s="52" t="s">
        <v>192</v>
      </c>
      <c r="C141" s="52" t="s">
        <v>468</v>
      </c>
      <c r="D141" s="52">
        <v>1</v>
      </c>
      <c r="E141" s="52">
        <v>1.57400994774287</v>
      </c>
      <c r="F141" s="52">
        <v>18.5326977718112</v>
      </c>
    </row>
    <row r="142" spans="1:6" x14ac:dyDescent="0.2">
      <c r="A142" s="52">
        <v>272272</v>
      </c>
      <c r="B142" s="52" t="s">
        <v>193</v>
      </c>
      <c r="C142" s="52" t="s">
        <v>468</v>
      </c>
      <c r="D142" s="52">
        <v>2</v>
      </c>
      <c r="E142" s="52">
        <v>0.414823295646637</v>
      </c>
      <c r="F142" s="52">
        <v>4.8842097713233104</v>
      </c>
    </row>
    <row r="143" spans="1:6" x14ac:dyDescent="0.2">
      <c r="A143" s="52">
        <v>272281</v>
      </c>
      <c r="B143" s="52" t="s">
        <v>194</v>
      </c>
      <c r="C143" s="52" t="s">
        <v>468</v>
      </c>
      <c r="D143" s="52">
        <v>1</v>
      </c>
      <c r="E143" s="52">
        <v>1.6579073892932299</v>
      </c>
      <c r="F143" s="52">
        <v>19.520522486839699</v>
      </c>
    </row>
    <row r="144" spans="1:6" x14ac:dyDescent="0.2">
      <c r="A144" s="52">
        <v>273813</v>
      </c>
      <c r="B144" s="52" t="s">
        <v>639</v>
      </c>
      <c r="C144" s="52" t="s">
        <v>468</v>
      </c>
      <c r="D144" s="52">
        <v>1</v>
      </c>
      <c r="E144" s="52">
        <v>7.6475986540226399</v>
      </c>
      <c r="F144" s="52">
        <v>90.044306732847204</v>
      </c>
    </row>
    <row r="145" spans="1:6" x14ac:dyDescent="0.2">
      <c r="A145" s="52"/>
      <c r="B145" s="52"/>
      <c r="C145" s="52"/>
      <c r="D145" s="52"/>
      <c r="E145" s="52"/>
      <c r="F145" s="52"/>
    </row>
    <row r="146" spans="1:6" x14ac:dyDescent="0.2">
      <c r="A146" s="52"/>
      <c r="B146" s="52"/>
      <c r="C146" s="52"/>
      <c r="D146" s="52"/>
      <c r="E146" s="52"/>
      <c r="F146" s="52"/>
    </row>
    <row r="147" spans="1:6" x14ac:dyDescent="0.2">
      <c r="A147" s="52"/>
      <c r="B147" s="52"/>
      <c r="C147" s="52"/>
      <c r="D147" s="52"/>
      <c r="E147" s="52"/>
      <c r="F147" s="52"/>
    </row>
    <row r="178" spans="1:6" x14ac:dyDescent="0.2">
      <c r="B178">
        <v>271004</v>
      </c>
      <c r="C178" t="s">
        <v>249</v>
      </c>
      <c r="D178">
        <v>30</v>
      </c>
      <c r="E178">
        <v>1.0980174562815199</v>
      </c>
      <c r="F178">
        <v>12.928270049766301</v>
      </c>
    </row>
    <row r="179" spans="1:6" x14ac:dyDescent="0.2">
      <c r="B179">
        <v>271403</v>
      </c>
      <c r="C179" t="s">
        <v>251</v>
      </c>
      <c r="D179">
        <v>6</v>
      </c>
      <c r="E179">
        <v>0.726253331687159</v>
      </c>
      <c r="F179">
        <v>8.5510472924455794</v>
      </c>
    </row>
    <row r="180" spans="1:6" x14ac:dyDescent="0.2">
      <c r="B180" s="52"/>
      <c r="C180" t="s">
        <v>399</v>
      </c>
      <c r="D180">
        <v>121</v>
      </c>
    </row>
    <row r="181" spans="1:6" x14ac:dyDescent="0.2">
      <c r="A181">
        <v>1</v>
      </c>
      <c r="B181" s="52">
        <v>2</v>
      </c>
      <c r="C181">
        <v>3</v>
      </c>
      <c r="D181">
        <v>4</v>
      </c>
      <c r="E181">
        <v>5</v>
      </c>
      <c r="F181">
        <v>6</v>
      </c>
    </row>
    <row r="183" spans="1:6" x14ac:dyDescent="0.2">
      <c r="A183">
        <v>270000</v>
      </c>
      <c r="B183" t="s">
        <v>313</v>
      </c>
      <c r="C183" t="s">
        <v>409</v>
      </c>
      <c r="D183">
        <v>85</v>
      </c>
      <c r="E183">
        <v>0.96582644689607799</v>
      </c>
      <c r="F183">
        <v>11.3718275199054</v>
      </c>
    </row>
  </sheetData>
  <phoneticPr fontId="17"/>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""&amp;市町村別自殺者集計表!Q7&amp;市町村別自殺者集計表!R7&amp;"年12月暫定値"</f>
        <v>令和5年12月暫定値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令和5年12月暫定値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令和5年12月暫定値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8</v>
      </c>
      <c r="E8" s="52">
        <v>0.60270872368140505</v>
      </c>
      <c r="F8" s="52">
        <v>7.0964091659262198</v>
      </c>
      <c r="G8" s="52">
        <v>1</v>
      </c>
      <c r="H8" s="52">
        <v>2</v>
      </c>
      <c r="I8" s="52">
        <v>0</v>
      </c>
      <c r="J8" s="52">
        <v>3</v>
      </c>
      <c r="K8" s="52">
        <v>1</v>
      </c>
      <c r="L8" s="52">
        <v>0</v>
      </c>
      <c r="M8" s="52">
        <v>0</v>
      </c>
      <c r="N8" s="52">
        <v>1</v>
      </c>
      <c r="O8" s="52">
        <v>0</v>
      </c>
      <c r="P8" s="52">
        <v>6</v>
      </c>
      <c r="Q8" s="52">
        <v>2</v>
      </c>
      <c r="R8" s="52">
        <v>0</v>
      </c>
      <c r="S8" s="52">
        <v>2</v>
      </c>
      <c r="T8" s="52">
        <v>6</v>
      </c>
      <c r="U8" s="52">
        <v>1</v>
      </c>
      <c r="V8" s="52">
        <v>5</v>
      </c>
      <c r="W8" s="52">
        <v>0</v>
      </c>
      <c r="X8" s="52">
        <v>2</v>
      </c>
      <c r="Y8" s="52">
        <v>2</v>
      </c>
      <c r="Z8" s="52">
        <v>1</v>
      </c>
      <c r="AA8" s="52">
        <v>0</v>
      </c>
      <c r="AB8" s="52">
        <v>2</v>
      </c>
      <c r="AC8" s="52">
        <v>2</v>
      </c>
      <c r="AD8" s="52">
        <v>0</v>
      </c>
      <c r="AE8" s="52">
        <v>1</v>
      </c>
      <c r="AF8" s="52">
        <v>0</v>
      </c>
      <c r="AG8" s="52">
        <v>3</v>
      </c>
      <c r="AH8" s="52">
        <v>0</v>
      </c>
      <c r="AI8" s="52">
        <v>0</v>
      </c>
      <c r="AJ8" s="52">
        <v>1</v>
      </c>
      <c r="AK8" s="52">
        <v>1</v>
      </c>
      <c r="AL8" s="52">
        <v>6</v>
      </c>
      <c r="AM8" s="52">
        <v>0</v>
      </c>
      <c r="AN8" s="52">
        <v>0</v>
      </c>
      <c r="AO8" s="52">
        <v>0</v>
      </c>
      <c r="AP8" s="52">
        <v>0</v>
      </c>
      <c r="AQ8" s="52">
        <v>0</v>
      </c>
      <c r="AR8" s="52">
        <v>1</v>
      </c>
      <c r="AS8" s="52">
        <v>0</v>
      </c>
      <c r="AT8" s="52">
        <v>0</v>
      </c>
      <c r="AU8" s="52">
        <v>0</v>
      </c>
      <c r="AV8" s="52">
        <v>1</v>
      </c>
      <c r="AW8" s="52">
        <v>1</v>
      </c>
      <c r="AX8" s="52">
        <v>0</v>
      </c>
      <c r="AY8" s="52">
        <v>2</v>
      </c>
      <c r="AZ8" s="52">
        <v>0</v>
      </c>
      <c r="BA8" s="52">
        <v>1</v>
      </c>
      <c r="BB8" s="52">
        <v>2</v>
      </c>
      <c r="BC8" s="52">
        <v>1</v>
      </c>
      <c r="BD8" s="52">
        <v>0</v>
      </c>
      <c r="BE8" s="52">
        <v>2</v>
      </c>
      <c r="BF8" s="52">
        <v>2</v>
      </c>
      <c r="BG8" s="52">
        <v>0</v>
      </c>
      <c r="BH8" s="52">
        <v>1</v>
      </c>
      <c r="BI8" s="52">
        <v>2</v>
      </c>
      <c r="BJ8" s="52">
        <v>0</v>
      </c>
      <c r="BK8" s="52">
        <v>3</v>
      </c>
      <c r="BL8" s="52">
        <v>6</v>
      </c>
      <c r="BM8" s="52">
        <v>0</v>
      </c>
      <c r="BN8" s="52">
        <v>0</v>
      </c>
      <c r="BO8" s="52">
        <v>1</v>
      </c>
      <c r="BP8" s="52">
        <v>2</v>
      </c>
      <c r="BQ8" s="52">
        <v>0</v>
      </c>
      <c r="BR8" s="52">
        <v>1</v>
      </c>
      <c r="BS8" s="52">
        <v>1</v>
      </c>
      <c r="BT8" s="52">
        <v>5</v>
      </c>
      <c r="BU8" s="52">
        <v>2</v>
      </c>
      <c r="BV8" s="52">
        <v>0</v>
      </c>
    </row>
    <row r="9" spans="1:74" s="52" customFormat="1" x14ac:dyDescent="0.2">
      <c r="A9" s="52">
        <v>271021</v>
      </c>
      <c r="B9" s="52" t="s">
        <v>468</v>
      </c>
      <c r="C9" s="52" t="s">
        <v>612</v>
      </c>
      <c r="D9" s="52">
        <v>1</v>
      </c>
      <c r="E9" s="52">
        <v>1.98153212063568</v>
      </c>
      <c r="F9" s="52">
        <v>23.330942710710399</v>
      </c>
      <c r="G9" s="52">
        <v>0</v>
      </c>
      <c r="H9" s="52">
        <v>1</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1</v>
      </c>
      <c r="AZ9" s="52">
        <v>0</v>
      </c>
      <c r="BA9" s="52">
        <v>0</v>
      </c>
      <c r="BB9" s="52">
        <v>0</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468</v>
      </c>
      <c r="C10" s="52" t="s">
        <v>615</v>
      </c>
      <c r="D10" s="52">
        <v>1</v>
      </c>
      <c r="E10" s="52">
        <v>2.0076289901626199</v>
      </c>
      <c r="F10" s="52">
        <v>23.638212303527599</v>
      </c>
      <c r="G10" s="52">
        <v>1</v>
      </c>
      <c r="H10" s="52">
        <v>0</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271080</v>
      </c>
      <c r="B11" s="52" t="s">
        <v>468</v>
      </c>
      <c r="C11" s="52" t="s">
        <v>617</v>
      </c>
      <c r="D11" s="52">
        <v>1</v>
      </c>
      <c r="E11" s="52">
        <v>3.2479132157588801</v>
      </c>
      <c r="F11" s="52">
        <v>38.241558830709302</v>
      </c>
      <c r="G11" s="52">
        <v>0</v>
      </c>
      <c r="H11" s="52">
        <v>0</v>
      </c>
      <c r="I11" s="52">
        <v>0</v>
      </c>
      <c r="J11" s="52">
        <v>1</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1</v>
      </c>
      <c r="AS11" s="52">
        <v>0</v>
      </c>
      <c r="AT11" s="52">
        <v>0</v>
      </c>
      <c r="AU11" s="52">
        <v>0</v>
      </c>
      <c r="AV11" s="52">
        <v>0</v>
      </c>
      <c r="AW11" s="52">
        <v>0</v>
      </c>
      <c r="AX11" s="52">
        <v>0</v>
      </c>
      <c r="AY11" s="52">
        <v>0</v>
      </c>
      <c r="AZ11" s="52">
        <v>0</v>
      </c>
      <c r="BA11" s="52">
        <v>0</v>
      </c>
      <c r="BB11" s="52">
        <v>0</v>
      </c>
      <c r="BC11" s="52">
        <v>1</v>
      </c>
      <c r="BD11" s="52">
        <v>0</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271195</v>
      </c>
      <c r="B12" s="52" t="s">
        <v>468</v>
      </c>
      <c r="C12" s="52" t="s">
        <v>640</v>
      </c>
      <c r="D12" s="52">
        <v>2</v>
      </c>
      <c r="E12" s="52">
        <v>3.87371683129963</v>
      </c>
      <c r="F12" s="52">
        <v>45.609891723366601</v>
      </c>
      <c r="G12" s="52">
        <v>0</v>
      </c>
      <c r="H12" s="52">
        <v>0</v>
      </c>
      <c r="I12" s="52">
        <v>0</v>
      </c>
      <c r="J12" s="52">
        <v>1</v>
      </c>
      <c r="K12" s="52">
        <v>0</v>
      </c>
      <c r="L12" s="52">
        <v>0</v>
      </c>
      <c r="M12" s="52">
        <v>0</v>
      </c>
      <c r="N12" s="52">
        <v>1</v>
      </c>
      <c r="O12" s="52">
        <v>0</v>
      </c>
      <c r="P12" s="52">
        <v>2</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1</v>
      </c>
      <c r="AW12" s="52">
        <v>0</v>
      </c>
      <c r="AX12" s="52">
        <v>0</v>
      </c>
      <c r="AY12" s="52">
        <v>0</v>
      </c>
      <c r="AZ12" s="52">
        <v>0</v>
      </c>
      <c r="BA12" s="52">
        <v>0</v>
      </c>
      <c r="BB12" s="52">
        <v>1</v>
      </c>
      <c r="BC12" s="52">
        <v>0</v>
      </c>
      <c r="BD12" s="52">
        <v>0</v>
      </c>
      <c r="BE12" s="52">
        <v>0</v>
      </c>
      <c r="BF12" s="52">
        <v>2</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271209</v>
      </c>
      <c r="B13" s="52" t="s">
        <v>468</v>
      </c>
      <c r="C13" s="52" t="s">
        <v>625</v>
      </c>
      <c r="D13" s="52">
        <v>1</v>
      </c>
      <c r="E13" s="52">
        <v>1.4110940211946299</v>
      </c>
      <c r="F13" s="52">
        <v>16.614494120517399</v>
      </c>
      <c r="G13" s="52">
        <v>0</v>
      </c>
      <c r="H13" s="52">
        <v>0</v>
      </c>
      <c r="I13" s="52">
        <v>0</v>
      </c>
      <c r="J13" s="52">
        <v>0</v>
      </c>
      <c r="K13" s="52">
        <v>1</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1</v>
      </c>
      <c r="BB13" s="52">
        <v>0</v>
      </c>
      <c r="BC13" s="52">
        <v>0</v>
      </c>
      <c r="BD13" s="52">
        <v>0</v>
      </c>
      <c r="BE13" s="52">
        <v>0</v>
      </c>
      <c r="BF13" s="52">
        <v>0</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271225</v>
      </c>
      <c r="B14" s="52" t="s">
        <v>468</v>
      </c>
      <c r="C14" s="52" t="s">
        <v>627</v>
      </c>
      <c r="D14" s="52">
        <v>1</v>
      </c>
      <c r="E14" s="52">
        <v>1.64782651682431</v>
      </c>
      <c r="F14" s="52">
        <v>19.401828343254</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271276</v>
      </c>
      <c r="B15" s="52" t="s">
        <v>468</v>
      </c>
      <c r="C15" s="52" t="s">
        <v>641</v>
      </c>
      <c r="D15" s="52">
        <v>1</v>
      </c>
      <c r="E15" s="52">
        <v>1.5081818867355401</v>
      </c>
      <c r="F15" s="52">
        <v>17.757625440595898</v>
      </c>
      <c r="G15" s="52">
        <v>0</v>
      </c>
      <c r="H15" s="52">
        <v>1</v>
      </c>
      <c r="I15" s="52">
        <v>0</v>
      </c>
      <c r="J15" s="52">
        <v>0</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1</v>
      </c>
      <c r="AZ15" s="52">
        <v>0</v>
      </c>
      <c r="BA15" s="52">
        <v>0</v>
      </c>
      <c r="BB15" s="52">
        <v>0</v>
      </c>
      <c r="BC15" s="52">
        <v>0</v>
      </c>
      <c r="BD15" s="52">
        <v>0</v>
      </c>
      <c r="BE15" s="52">
        <v>0</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271403</v>
      </c>
      <c r="B16" s="52" t="s">
        <v>173</v>
      </c>
      <c r="C16" s="52" t="s">
        <v>468</v>
      </c>
      <c r="D16" s="52">
        <v>4</v>
      </c>
      <c r="E16" s="52">
        <v>1.0168026640229799</v>
      </c>
      <c r="F16" s="52">
        <v>11.9720313667222</v>
      </c>
      <c r="G16" s="52">
        <v>1</v>
      </c>
      <c r="H16" s="52">
        <v>0</v>
      </c>
      <c r="I16" s="52">
        <v>0</v>
      </c>
      <c r="J16" s="52">
        <v>2</v>
      </c>
      <c r="K16" s="52">
        <v>0</v>
      </c>
      <c r="L16" s="52">
        <v>0</v>
      </c>
      <c r="M16" s="52">
        <v>1</v>
      </c>
      <c r="N16" s="52">
        <v>0</v>
      </c>
      <c r="O16" s="52">
        <v>0</v>
      </c>
      <c r="P16" s="52">
        <v>4</v>
      </c>
      <c r="Q16" s="52">
        <v>0</v>
      </c>
      <c r="R16" s="52">
        <v>0</v>
      </c>
      <c r="S16" s="52">
        <v>1</v>
      </c>
      <c r="T16" s="52">
        <v>3</v>
      </c>
      <c r="U16" s="52">
        <v>1</v>
      </c>
      <c r="V16" s="52">
        <v>2</v>
      </c>
      <c r="W16" s="52">
        <v>0</v>
      </c>
      <c r="X16" s="52">
        <v>1</v>
      </c>
      <c r="Y16" s="52">
        <v>1</v>
      </c>
      <c r="Z16" s="52">
        <v>0</v>
      </c>
      <c r="AA16" s="52">
        <v>0</v>
      </c>
      <c r="AB16" s="52">
        <v>2</v>
      </c>
      <c r="AC16" s="52">
        <v>0</v>
      </c>
      <c r="AD16" s="52">
        <v>1</v>
      </c>
      <c r="AE16" s="52">
        <v>0</v>
      </c>
      <c r="AF16" s="52">
        <v>0</v>
      </c>
      <c r="AG16" s="52">
        <v>1</v>
      </c>
      <c r="AH16" s="52">
        <v>0</v>
      </c>
      <c r="AI16" s="52">
        <v>3</v>
      </c>
      <c r="AJ16" s="52">
        <v>0</v>
      </c>
      <c r="AK16" s="52">
        <v>0</v>
      </c>
      <c r="AL16" s="52">
        <v>1</v>
      </c>
      <c r="AM16" s="52">
        <v>0</v>
      </c>
      <c r="AN16" s="52">
        <v>0</v>
      </c>
      <c r="AO16" s="52">
        <v>0</v>
      </c>
      <c r="AP16" s="52">
        <v>1</v>
      </c>
      <c r="AQ16" s="52">
        <v>0</v>
      </c>
      <c r="AR16" s="52">
        <v>0</v>
      </c>
      <c r="AS16" s="52">
        <v>0</v>
      </c>
      <c r="AT16" s="52">
        <v>0</v>
      </c>
      <c r="AU16" s="52">
        <v>1</v>
      </c>
      <c r="AV16" s="52">
        <v>2</v>
      </c>
      <c r="AW16" s="52">
        <v>0</v>
      </c>
      <c r="AX16" s="52">
        <v>0</v>
      </c>
      <c r="AY16" s="52">
        <v>0</v>
      </c>
      <c r="AZ16" s="52">
        <v>0</v>
      </c>
      <c r="BA16" s="52">
        <v>0</v>
      </c>
      <c r="BB16" s="52">
        <v>0</v>
      </c>
      <c r="BC16" s="52">
        <v>2</v>
      </c>
      <c r="BD16" s="52">
        <v>0</v>
      </c>
      <c r="BE16" s="52">
        <v>0</v>
      </c>
      <c r="BF16" s="52">
        <v>0</v>
      </c>
      <c r="BG16" s="52">
        <v>1</v>
      </c>
      <c r="BH16" s="52">
        <v>1</v>
      </c>
      <c r="BI16" s="52">
        <v>0</v>
      </c>
      <c r="BJ16" s="52">
        <v>0</v>
      </c>
      <c r="BK16" s="52">
        <v>0</v>
      </c>
      <c r="BL16" s="52">
        <v>2</v>
      </c>
      <c r="BM16" s="52">
        <v>4</v>
      </c>
      <c r="BN16" s="52">
        <v>0</v>
      </c>
      <c r="BO16" s="52">
        <v>1</v>
      </c>
      <c r="BP16" s="52">
        <v>2</v>
      </c>
      <c r="BQ16" s="52">
        <v>0</v>
      </c>
      <c r="BR16" s="52">
        <v>0</v>
      </c>
      <c r="BS16" s="52">
        <v>0</v>
      </c>
      <c r="BT16" s="52">
        <v>4</v>
      </c>
      <c r="BU16" s="52">
        <v>0</v>
      </c>
      <c r="BV16" s="52">
        <v>0</v>
      </c>
    </row>
    <row r="17" spans="1:74" s="52" customFormat="1" x14ac:dyDescent="0.2">
      <c r="A17" s="52">
        <v>271411</v>
      </c>
      <c r="B17" s="52" t="s">
        <v>468</v>
      </c>
      <c r="C17" s="52" t="s">
        <v>632</v>
      </c>
      <c r="D17" s="52">
        <v>1</v>
      </c>
      <c r="E17" s="52">
        <v>1.38761690672439</v>
      </c>
      <c r="F17" s="52">
        <v>16.3380700307872</v>
      </c>
      <c r="G17" s="52">
        <v>0</v>
      </c>
      <c r="H17" s="52">
        <v>0</v>
      </c>
      <c r="I17" s="52">
        <v>0</v>
      </c>
      <c r="J17" s="52">
        <v>1</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1</v>
      </c>
      <c r="AV17" s="52">
        <v>0</v>
      </c>
      <c r="AW17" s="52">
        <v>0</v>
      </c>
      <c r="AX17" s="52">
        <v>0</v>
      </c>
      <c r="AY17" s="52">
        <v>0</v>
      </c>
      <c r="AZ17" s="52">
        <v>0</v>
      </c>
      <c r="BA17" s="52">
        <v>0</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271446</v>
      </c>
      <c r="B18" s="52" t="s">
        <v>468</v>
      </c>
      <c r="C18" s="52" t="s">
        <v>634</v>
      </c>
      <c r="D18" s="52">
        <v>1</v>
      </c>
      <c r="E18" s="52">
        <v>1.5239488562763801</v>
      </c>
      <c r="F18" s="52">
        <v>17.943268791641302</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1</v>
      </c>
      <c r="AW18" s="52">
        <v>0</v>
      </c>
      <c r="AX18" s="52">
        <v>0</v>
      </c>
      <c r="AY18" s="52">
        <v>0</v>
      </c>
      <c r="AZ18" s="52">
        <v>0</v>
      </c>
      <c r="BA18" s="52">
        <v>0</v>
      </c>
      <c r="BB18" s="52">
        <v>0</v>
      </c>
      <c r="BC18" s="52">
        <v>0</v>
      </c>
      <c r="BD18" s="52">
        <v>0</v>
      </c>
      <c r="BE18" s="52">
        <v>0</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271454</v>
      </c>
      <c r="B19" s="52" t="s">
        <v>468</v>
      </c>
      <c r="C19" s="52" t="s">
        <v>635</v>
      </c>
      <c r="D19" s="52">
        <v>1</v>
      </c>
      <c r="E19" s="52">
        <v>1.5797538743463799</v>
      </c>
      <c r="F19" s="52">
        <v>18.600327875368599</v>
      </c>
      <c r="G19" s="52">
        <v>0</v>
      </c>
      <c r="H19" s="52">
        <v>0</v>
      </c>
      <c r="I19" s="52">
        <v>0</v>
      </c>
      <c r="J19" s="52">
        <v>0</v>
      </c>
      <c r="K19" s="52">
        <v>0</v>
      </c>
      <c r="L19" s="52">
        <v>0</v>
      </c>
      <c r="M19" s="52">
        <v>1</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1</v>
      </c>
      <c r="AW19" s="52">
        <v>0</v>
      </c>
      <c r="AX19" s="52">
        <v>0</v>
      </c>
      <c r="AY19" s="52">
        <v>0</v>
      </c>
      <c r="AZ19" s="52">
        <v>0</v>
      </c>
      <c r="BA19" s="52">
        <v>0</v>
      </c>
      <c r="BB19" s="52">
        <v>0</v>
      </c>
      <c r="BC19" s="52">
        <v>1</v>
      </c>
      <c r="BD19" s="52">
        <v>0</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271462</v>
      </c>
      <c r="B20" s="52" t="s">
        <v>468</v>
      </c>
      <c r="C20" s="52" t="s">
        <v>636</v>
      </c>
      <c r="D20" s="52">
        <v>1</v>
      </c>
      <c r="E20" s="52">
        <v>1.3378821325841199</v>
      </c>
      <c r="F20" s="52">
        <v>15.7524831739743</v>
      </c>
      <c r="G20" s="52">
        <v>1</v>
      </c>
      <c r="H20" s="52">
        <v>0</v>
      </c>
      <c r="I20" s="52">
        <v>0</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0</v>
      </c>
      <c r="AS20" s="52">
        <v>0</v>
      </c>
      <c r="AT20" s="52">
        <v>0</v>
      </c>
      <c r="AU20" s="52">
        <v>0</v>
      </c>
      <c r="AV20" s="52">
        <v>0</v>
      </c>
      <c r="AW20" s="52">
        <v>0</v>
      </c>
      <c r="AX20" s="52">
        <v>0</v>
      </c>
      <c r="AY20" s="52">
        <v>0</v>
      </c>
      <c r="AZ20" s="52">
        <v>0</v>
      </c>
      <c r="BA20" s="52">
        <v>0</v>
      </c>
      <c r="BB20" s="52">
        <v>0</v>
      </c>
      <c r="BC20" s="52">
        <v>1</v>
      </c>
      <c r="BD20" s="52">
        <v>0</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272035</v>
      </c>
      <c r="B21" s="52" t="s">
        <v>174</v>
      </c>
      <c r="C21" s="52" t="s">
        <v>468</v>
      </c>
      <c r="D21" s="52">
        <v>1</v>
      </c>
      <c r="E21" s="52">
        <v>0.51645156459001496</v>
      </c>
      <c r="F21" s="52">
        <v>6.0808006798501699</v>
      </c>
      <c r="G21" s="52">
        <v>0</v>
      </c>
      <c r="H21" s="52">
        <v>1</v>
      </c>
      <c r="I21" s="52">
        <v>0</v>
      </c>
      <c r="J21" s="52">
        <v>0</v>
      </c>
      <c r="K21" s="52">
        <v>0</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1</v>
      </c>
      <c r="BC21" s="52">
        <v>1</v>
      </c>
      <c r="BD21" s="52">
        <v>0</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272051</v>
      </c>
      <c r="B22" s="52" t="s">
        <v>176</v>
      </c>
      <c r="C22" s="52" t="s">
        <v>468</v>
      </c>
      <c r="D22" s="52">
        <v>1</v>
      </c>
      <c r="E22" s="52">
        <v>0.54921517151989796</v>
      </c>
      <c r="F22" s="52">
        <v>6.4665657291859002</v>
      </c>
      <c r="G22" s="52">
        <v>1</v>
      </c>
      <c r="H22" s="52">
        <v>0</v>
      </c>
      <c r="I22" s="52">
        <v>0</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1</v>
      </c>
      <c r="AT22" s="52">
        <v>0</v>
      </c>
      <c r="AU22" s="52">
        <v>0</v>
      </c>
      <c r="AV22" s="52">
        <v>0</v>
      </c>
      <c r="AW22" s="52">
        <v>0</v>
      </c>
      <c r="AX22" s="52">
        <v>0</v>
      </c>
      <c r="AY22" s="52">
        <v>0</v>
      </c>
      <c r="AZ22" s="52">
        <v>0</v>
      </c>
      <c r="BA22" s="52">
        <v>0</v>
      </c>
      <c r="BB22" s="52">
        <v>0</v>
      </c>
      <c r="BC22" s="52">
        <v>0</v>
      </c>
      <c r="BD22" s="52">
        <v>0</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272078</v>
      </c>
      <c r="B23" s="52" t="s">
        <v>177</v>
      </c>
      <c r="C23" s="52" t="s">
        <v>468</v>
      </c>
      <c r="D23" s="52">
        <v>2</v>
      </c>
      <c r="E23" s="52">
        <v>1.203058173878</v>
      </c>
      <c r="F23" s="52">
        <v>14.1650397892087</v>
      </c>
      <c r="G23" s="52">
        <v>0</v>
      </c>
      <c r="H23" s="52">
        <v>0</v>
      </c>
      <c r="I23" s="52">
        <v>0</v>
      </c>
      <c r="J23" s="52">
        <v>0</v>
      </c>
      <c r="K23" s="52">
        <v>1</v>
      </c>
      <c r="L23" s="52">
        <v>0</v>
      </c>
      <c r="M23" s="52">
        <v>1</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0</v>
      </c>
      <c r="AT23" s="52">
        <v>0</v>
      </c>
      <c r="AU23" s="52">
        <v>0</v>
      </c>
      <c r="AV23" s="52">
        <v>0</v>
      </c>
      <c r="AW23" s="52">
        <v>0</v>
      </c>
      <c r="AX23" s="52">
        <v>0</v>
      </c>
      <c r="AY23" s="52">
        <v>0</v>
      </c>
      <c r="AZ23" s="52">
        <v>0</v>
      </c>
      <c r="BA23" s="52">
        <v>0</v>
      </c>
      <c r="BB23" s="52">
        <v>1</v>
      </c>
      <c r="BC23" s="52">
        <v>1</v>
      </c>
      <c r="BD23" s="52">
        <v>0</v>
      </c>
      <c r="BE23" s="52">
        <v>0</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272086</v>
      </c>
      <c r="B24" s="52" t="s">
        <v>178</v>
      </c>
      <c r="C24" s="52" t="s">
        <v>468</v>
      </c>
      <c r="D24" s="52">
        <v>1</v>
      </c>
      <c r="E24" s="52">
        <v>2.4925845609312298</v>
      </c>
      <c r="F24" s="52">
        <v>29.348173056125798</v>
      </c>
      <c r="G24" s="52">
        <v>0</v>
      </c>
      <c r="H24" s="52">
        <v>0</v>
      </c>
      <c r="I24" s="52">
        <v>0</v>
      </c>
      <c r="J24" s="52">
        <v>0</v>
      </c>
      <c r="K24" s="52">
        <v>0</v>
      </c>
      <c r="L24" s="52">
        <v>1</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0</v>
      </c>
      <c r="BB24" s="52">
        <v>1</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272094</v>
      </c>
      <c r="B25" s="52" t="s">
        <v>179</v>
      </c>
      <c r="C25" s="52" t="s">
        <v>468</v>
      </c>
      <c r="D25" s="52">
        <v>1</v>
      </c>
      <c r="E25" s="52">
        <v>1.45188454614089</v>
      </c>
      <c r="F25" s="52">
        <v>17.094769656175</v>
      </c>
      <c r="G25" s="52">
        <v>0</v>
      </c>
      <c r="H25" s="52">
        <v>0</v>
      </c>
      <c r="I25" s="52">
        <v>0</v>
      </c>
      <c r="J25" s="52">
        <v>1</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0</v>
      </c>
      <c r="AY25" s="52">
        <v>0</v>
      </c>
      <c r="AZ25" s="52">
        <v>0</v>
      </c>
      <c r="BA25" s="52">
        <v>0</v>
      </c>
      <c r="BB25" s="52">
        <v>0</v>
      </c>
      <c r="BC25" s="52">
        <v>0</v>
      </c>
      <c r="BD25" s="52">
        <v>0</v>
      </c>
      <c r="BE25" s="52">
        <v>0</v>
      </c>
      <c r="BF25" s="52">
        <v>0</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272108</v>
      </c>
      <c r="B26" s="52" t="s">
        <v>180</v>
      </c>
      <c r="C26" s="52" t="s">
        <v>468</v>
      </c>
      <c r="D26" s="52">
        <v>1</v>
      </c>
      <c r="E26" s="52">
        <v>0.52702310996337198</v>
      </c>
      <c r="F26" s="52">
        <v>6.2052721011816399</v>
      </c>
      <c r="G26" s="52">
        <v>0</v>
      </c>
      <c r="H26" s="52">
        <v>0</v>
      </c>
      <c r="I26" s="52">
        <v>0</v>
      </c>
      <c r="J26" s="52">
        <v>0</v>
      </c>
      <c r="K26" s="52">
        <v>0</v>
      </c>
      <c r="L26" s="52">
        <v>0</v>
      </c>
      <c r="M26" s="52">
        <v>1</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1</v>
      </c>
      <c r="BB26" s="52">
        <v>0</v>
      </c>
      <c r="BC26" s="52">
        <v>0</v>
      </c>
      <c r="BD26" s="52">
        <v>1</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272132</v>
      </c>
      <c r="B27" s="52" t="s">
        <v>183</v>
      </c>
      <c r="C27" s="52" t="s">
        <v>468</v>
      </c>
      <c r="D27" s="52">
        <v>1</v>
      </c>
      <c r="E27" s="52">
        <v>2.1125570390400501</v>
      </c>
      <c r="F27" s="52">
        <v>24.873655459665201</v>
      </c>
      <c r="G27" s="52">
        <v>0</v>
      </c>
      <c r="H27" s="52">
        <v>0</v>
      </c>
      <c r="I27" s="52">
        <v>0</v>
      </c>
      <c r="J27" s="52">
        <v>1</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0</v>
      </c>
      <c r="AS27" s="52">
        <v>0</v>
      </c>
      <c r="AT27" s="52">
        <v>0</v>
      </c>
      <c r="AU27" s="52">
        <v>0</v>
      </c>
      <c r="AV27" s="52">
        <v>0</v>
      </c>
      <c r="AW27" s="52">
        <v>0</v>
      </c>
      <c r="AX27" s="52">
        <v>0</v>
      </c>
      <c r="AY27" s="52">
        <v>0</v>
      </c>
      <c r="AZ27" s="52">
        <v>0</v>
      </c>
      <c r="BA27" s="52">
        <v>0</v>
      </c>
      <c r="BB27" s="52">
        <v>0</v>
      </c>
      <c r="BC27" s="52">
        <v>0</v>
      </c>
      <c r="BD27" s="52">
        <v>0</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272141</v>
      </c>
      <c r="B28" s="52" t="s">
        <v>272</v>
      </c>
      <c r="C28" s="52" t="s">
        <v>468</v>
      </c>
      <c r="D28" s="52">
        <v>2</v>
      </c>
      <c r="E28" s="52">
        <v>3.9237998077338099</v>
      </c>
      <c r="F28" s="52">
        <v>46.199578381381997</v>
      </c>
      <c r="G28" s="52">
        <v>0</v>
      </c>
      <c r="H28" s="52">
        <v>1</v>
      </c>
      <c r="I28" s="52">
        <v>0</v>
      </c>
      <c r="J28" s="52">
        <v>0</v>
      </c>
      <c r="K28" s="52">
        <v>0</v>
      </c>
      <c r="L28" s="52">
        <v>0</v>
      </c>
      <c r="M28" s="52">
        <v>0</v>
      </c>
      <c r="N28" s="52">
        <v>1</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1</v>
      </c>
      <c r="AS28" s="52">
        <v>0</v>
      </c>
      <c r="AT28" s="52">
        <v>0</v>
      </c>
      <c r="AU28" s="52">
        <v>0</v>
      </c>
      <c r="AV28" s="52">
        <v>0</v>
      </c>
      <c r="AW28" s="52">
        <v>0</v>
      </c>
      <c r="AX28" s="52">
        <v>0</v>
      </c>
      <c r="AY28" s="52">
        <v>0</v>
      </c>
      <c r="AZ28" s="52">
        <v>0</v>
      </c>
      <c r="BA28" s="52">
        <v>0</v>
      </c>
      <c r="BB28" s="52">
        <v>1</v>
      </c>
      <c r="BC28" s="52">
        <v>0</v>
      </c>
      <c r="BD28" s="52">
        <v>0</v>
      </c>
      <c r="BE28" s="52">
        <v>0</v>
      </c>
      <c r="BF28" s="52">
        <v>1</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272159</v>
      </c>
      <c r="B29" s="52" t="s">
        <v>184</v>
      </c>
      <c r="C29" s="52" t="s">
        <v>468</v>
      </c>
      <c r="D29" s="52">
        <v>1</v>
      </c>
      <c r="E29" s="52">
        <v>0.911236456748162</v>
      </c>
      <c r="F29" s="52">
        <v>10.729074410099299</v>
      </c>
      <c r="G29" s="52">
        <v>0</v>
      </c>
      <c r="H29" s="52">
        <v>0</v>
      </c>
      <c r="I29" s="52">
        <v>0</v>
      </c>
      <c r="J29" s="52">
        <v>0</v>
      </c>
      <c r="K29" s="52">
        <v>0</v>
      </c>
      <c r="L29" s="52">
        <v>0</v>
      </c>
      <c r="M29" s="52">
        <v>0</v>
      </c>
      <c r="N29" s="52">
        <v>1</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1</v>
      </c>
      <c r="AV29" s="52">
        <v>0</v>
      </c>
      <c r="AW29" s="52">
        <v>0</v>
      </c>
      <c r="AX29" s="52">
        <v>0</v>
      </c>
      <c r="AY29" s="52">
        <v>0</v>
      </c>
      <c r="AZ29" s="52">
        <v>0</v>
      </c>
      <c r="BA29" s="52">
        <v>0</v>
      </c>
      <c r="BB29" s="52">
        <v>0</v>
      </c>
      <c r="BC29" s="52">
        <v>0</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272175</v>
      </c>
      <c r="B30" s="52" t="s">
        <v>186</v>
      </c>
      <c r="C30" s="52" t="s">
        <v>468</v>
      </c>
      <c r="D30" s="52">
        <v>1</v>
      </c>
      <c r="E30" s="52">
        <v>1.77853662006901</v>
      </c>
      <c r="F30" s="52">
        <v>20.940834397586698</v>
      </c>
      <c r="G30" s="52">
        <v>0</v>
      </c>
      <c r="H30" s="52">
        <v>0</v>
      </c>
      <c r="I30" s="52">
        <v>0</v>
      </c>
      <c r="J30" s="52">
        <v>0</v>
      </c>
      <c r="K30" s="52">
        <v>0</v>
      </c>
      <c r="L30" s="52">
        <v>0</v>
      </c>
      <c r="M30" s="52">
        <v>0</v>
      </c>
      <c r="N30" s="52">
        <v>1</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1</v>
      </c>
      <c r="AW30" s="52">
        <v>0</v>
      </c>
      <c r="AX30" s="52">
        <v>0</v>
      </c>
      <c r="AY30" s="52">
        <v>0</v>
      </c>
      <c r="AZ30" s="52">
        <v>0</v>
      </c>
      <c r="BA30" s="52">
        <v>0</v>
      </c>
      <c r="BB30" s="52">
        <v>0</v>
      </c>
      <c r="BC30" s="52">
        <v>1</v>
      </c>
      <c r="BD30" s="52">
        <v>0</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272183</v>
      </c>
      <c r="B31" s="52" t="s">
        <v>187</v>
      </c>
      <c r="C31" s="52" t="s">
        <v>468</v>
      </c>
      <c r="D31" s="52">
        <v>2</v>
      </c>
      <c r="E31" s="52">
        <v>3.5017683930384802</v>
      </c>
      <c r="F31" s="52">
        <v>41.230498821259602</v>
      </c>
      <c r="G31" s="52">
        <v>0</v>
      </c>
      <c r="H31" s="52">
        <v>1</v>
      </c>
      <c r="I31" s="52">
        <v>1</v>
      </c>
      <c r="J31" s="52">
        <v>0</v>
      </c>
      <c r="K31" s="52">
        <v>0</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1</v>
      </c>
      <c r="AY31" s="52">
        <v>0</v>
      </c>
      <c r="AZ31" s="52">
        <v>0</v>
      </c>
      <c r="BA31" s="52">
        <v>0</v>
      </c>
      <c r="BB31" s="52">
        <v>1</v>
      </c>
      <c r="BC31" s="52">
        <v>0</v>
      </c>
      <c r="BD31" s="52">
        <v>0</v>
      </c>
      <c r="BE31" s="52">
        <v>0</v>
      </c>
      <c r="BF31" s="52">
        <v>0</v>
      </c>
      <c r="BG31" s="52">
        <v>1</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272221</v>
      </c>
      <c r="B32" s="52" t="s">
        <v>189</v>
      </c>
      <c r="C32" s="52" t="s">
        <v>468</v>
      </c>
      <c r="D32" s="52">
        <v>1</v>
      </c>
      <c r="E32" s="52">
        <v>1.93094925465359</v>
      </c>
      <c r="F32" s="52">
        <v>22.735370256405101</v>
      </c>
      <c r="G32" s="52">
        <v>0</v>
      </c>
      <c r="H32" s="52">
        <v>0</v>
      </c>
      <c r="I32" s="52">
        <v>0</v>
      </c>
      <c r="J32" s="52">
        <v>0</v>
      </c>
      <c r="K32" s="52">
        <v>0</v>
      </c>
      <c r="L32" s="52">
        <v>0</v>
      </c>
      <c r="M32" s="52">
        <v>1</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0</v>
      </c>
      <c r="BB32" s="52">
        <v>1</v>
      </c>
      <c r="BC32" s="52">
        <v>0</v>
      </c>
      <c r="BD32" s="52">
        <v>0</v>
      </c>
      <c r="BE32" s="52">
        <v>0</v>
      </c>
      <c r="BF32" s="52">
        <v>0</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272272</v>
      </c>
      <c r="B33" s="52" t="s">
        <v>193</v>
      </c>
      <c r="C33" s="52" t="s">
        <v>468</v>
      </c>
      <c r="D33" s="52">
        <v>3</v>
      </c>
      <c r="E33" s="52">
        <v>1.28530298875788</v>
      </c>
      <c r="F33" s="52">
        <v>15.133406157955701</v>
      </c>
      <c r="G33" s="52">
        <v>0</v>
      </c>
      <c r="H33" s="52">
        <v>0</v>
      </c>
      <c r="I33" s="52">
        <v>1</v>
      </c>
      <c r="J33" s="52">
        <v>0</v>
      </c>
      <c r="K33" s="52">
        <v>0</v>
      </c>
      <c r="L33" s="52">
        <v>1</v>
      </c>
      <c r="M33" s="52">
        <v>1</v>
      </c>
      <c r="N33" s="52">
        <v>0</v>
      </c>
      <c r="O33" s="52">
        <v>0</v>
      </c>
      <c r="P33" s="52">
        <v>1</v>
      </c>
      <c r="Q33" s="52">
        <v>2</v>
      </c>
      <c r="R33" s="52">
        <v>0</v>
      </c>
      <c r="S33" s="52">
        <v>0</v>
      </c>
      <c r="T33" s="52">
        <v>3</v>
      </c>
      <c r="U33" s="52">
        <v>0</v>
      </c>
      <c r="V33" s="52">
        <v>3</v>
      </c>
      <c r="W33" s="52">
        <v>0</v>
      </c>
      <c r="X33" s="52">
        <v>2</v>
      </c>
      <c r="Y33" s="52">
        <v>1</v>
      </c>
      <c r="Z33" s="52">
        <v>0</v>
      </c>
      <c r="AA33" s="52">
        <v>0</v>
      </c>
      <c r="AB33" s="52">
        <v>2</v>
      </c>
      <c r="AC33" s="52">
        <v>0</v>
      </c>
      <c r="AD33" s="52">
        <v>1</v>
      </c>
      <c r="AE33" s="52">
        <v>0</v>
      </c>
      <c r="AF33" s="52">
        <v>0</v>
      </c>
      <c r="AG33" s="52">
        <v>0</v>
      </c>
      <c r="AH33" s="52">
        <v>0</v>
      </c>
      <c r="AI33" s="52">
        <v>2</v>
      </c>
      <c r="AJ33" s="52">
        <v>0</v>
      </c>
      <c r="AK33" s="52">
        <v>1</v>
      </c>
      <c r="AL33" s="52">
        <v>0</v>
      </c>
      <c r="AM33" s="52">
        <v>0</v>
      </c>
      <c r="AN33" s="52">
        <v>0</v>
      </c>
      <c r="AO33" s="52">
        <v>0</v>
      </c>
      <c r="AP33" s="52">
        <v>0</v>
      </c>
      <c r="AQ33" s="52">
        <v>0</v>
      </c>
      <c r="AR33" s="52">
        <v>0</v>
      </c>
      <c r="AS33" s="52">
        <v>0</v>
      </c>
      <c r="AT33" s="52">
        <v>0</v>
      </c>
      <c r="AU33" s="52">
        <v>0</v>
      </c>
      <c r="AV33" s="52">
        <v>0</v>
      </c>
      <c r="AW33" s="52">
        <v>0</v>
      </c>
      <c r="AX33" s="52">
        <v>0</v>
      </c>
      <c r="AY33" s="52">
        <v>0</v>
      </c>
      <c r="AZ33" s="52">
        <v>0</v>
      </c>
      <c r="BA33" s="52">
        <v>0</v>
      </c>
      <c r="BB33" s="52">
        <v>3</v>
      </c>
      <c r="BC33" s="52">
        <v>0</v>
      </c>
      <c r="BD33" s="52">
        <v>1</v>
      </c>
      <c r="BE33" s="52">
        <v>1</v>
      </c>
      <c r="BF33" s="52">
        <v>0</v>
      </c>
      <c r="BG33" s="52">
        <v>0</v>
      </c>
      <c r="BH33" s="52">
        <v>0</v>
      </c>
      <c r="BI33" s="52">
        <v>0</v>
      </c>
      <c r="BJ33" s="52">
        <v>1</v>
      </c>
      <c r="BK33" s="52">
        <v>0</v>
      </c>
      <c r="BL33" s="52">
        <v>1</v>
      </c>
      <c r="BM33" s="52">
        <v>2</v>
      </c>
      <c r="BN33" s="52">
        <v>1</v>
      </c>
      <c r="BO33" s="52">
        <v>0</v>
      </c>
      <c r="BP33" s="52">
        <v>0</v>
      </c>
      <c r="BQ33" s="52">
        <v>0</v>
      </c>
      <c r="BR33" s="52">
        <v>0</v>
      </c>
      <c r="BS33" s="52">
        <v>1</v>
      </c>
      <c r="BT33" s="52">
        <v>1</v>
      </c>
      <c r="BU33" s="52">
        <v>1</v>
      </c>
      <c r="BV33" s="52">
        <v>0</v>
      </c>
    </row>
    <row r="34" spans="1:74" s="52" customFormat="1" x14ac:dyDescent="0.2">
      <c r="A34" s="52">
        <v>273813</v>
      </c>
      <c r="B34" s="52" t="s">
        <v>639</v>
      </c>
      <c r="C34" s="52" t="s">
        <v>468</v>
      </c>
      <c r="D34" s="52">
        <v>1</v>
      </c>
      <c r="E34" s="52">
        <v>15.7678965625985</v>
      </c>
      <c r="F34" s="52">
        <v>185.65426597898301</v>
      </c>
      <c r="G34" s="52">
        <v>0</v>
      </c>
      <c r="H34" s="52">
        <v>0</v>
      </c>
      <c r="I34" s="52">
        <v>0</v>
      </c>
      <c r="J34" s="52">
        <v>0</v>
      </c>
      <c r="K34" s="52">
        <v>1</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1</v>
      </c>
      <c r="AW34" s="52">
        <v>0</v>
      </c>
      <c r="AX34" s="52">
        <v>0</v>
      </c>
      <c r="AY34" s="52">
        <v>0</v>
      </c>
      <c r="AZ34" s="52">
        <v>0</v>
      </c>
      <c r="BA34" s="52">
        <v>0</v>
      </c>
      <c r="BB34" s="52">
        <v>0</v>
      </c>
      <c r="BC34" s="52">
        <v>0</v>
      </c>
      <c r="BD34" s="52">
        <v>1</v>
      </c>
      <c r="BE34" s="52">
        <v>0</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row r="36" spans="1:74" s="52" customFormat="1" x14ac:dyDescent="0.2"/>
    <row r="37" spans="1:74" s="52" customFormat="1" x14ac:dyDescent="0.2"/>
    <row r="38" spans="1:74" s="52" customFormat="1" x14ac:dyDescent="0.2"/>
    <row r="39" spans="1:74" s="52" customFormat="1" x14ac:dyDescent="0.2"/>
    <row r="40" spans="1:74" s="52" customFormat="1" x14ac:dyDescent="0.2"/>
    <row r="41" spans="1:74" s="52" customFormat="1" x14ac:dyDescent="0.2"/>
    <row r="42" spans="1:74" s="52" customFormat="1" x14ac:dyDescent="0.2"/>
    <row r="85" spans="1:75" x14ac:dyDescent="0.2">
      <c r="B85" s="52">
        <v>271004</v>
      </c>
      <c r="C85" t="s">
        <v>397</v>
      </c>
      <c r="D85">
        <f>IFERROR(VLOOKUP($B85,$A$8:$BW$70,D$88,FALSE),0)</f>
        <v>8</v>
      </c>
      <c r="E85">
        <f t="shared" ref="E85:BP85" si="0">IFERROR(VLOOKUP($B85,$A$8:$BW$70,E88,FALSE),0)</f>
        <v>0.60270872368140505</v>
      </c>
      <c r="F85">
        <f t="shared" si="0"/>
        <v>7.0964091659262198</v>
      </c>
      <c r="G85">
        <f t="shared" si="0"/>
        <v>1</v>
      </c>
      <c r="H85">
        <f t="shared" si="0"/>
        <v>2</v>
      </c>
      <c r="I85">
        <f t="shared" si="0"/>
        <v>0</v>
      </c>
      <c r="J85">
        <f t="shared" si="0"/>
        <v>3</v>
      </c>
      <c r="K85">
        <f t="shared" si="0"/>
        <v>1</v>
      </c>
      <c r="L85">
        <f t="shared" si="0"/>
        <v>0</v>
      </c>
      <c r="M85">
        <f t="shared" si="0"/>
        <v>0</v>
      </c>
      <c r="N85">
        <f t="shared" si="0"/>
        <v>1</v>
      </c>
      <c r="O85">
        <f t="shared" si="0"/>
        <v>0</v>
      </c>
      <c r="P85">
        <f t="shared" si="0"/>
        <v>6</v>
      </c>
      <c r="Q85">
        <f t="shared" si="0"/>
        <v>2</v>
      </c>
      <c r="R85">
        <f t="shared" si="0"/>
        <v>0</v>
      </c>
      <c r="S85">
        <f t="shared" si="0"/>
        <v>2</v>
      </c>
      <c r="T85">
        <f t="shared" si="0"/>
        <v>6</v>
      </c>
      <c r="U85">
        <f t="shared" si="0"/>
        <v>1</v>
      </c>
      <c r="V85">
        <f t="shared" si="0"/>
        <v>5</v>
      </c>
      <c r="W85">
        <f t="shared" si="0"/>
        <v>0</v>
      </c>
      <c r="X85">
        <f t="shared" si="0"/>
        <v>2</v>
      </c>
      <c r="Y85">
        <f t="shared" si="0"/>
        <v>2</v>
      </c>
      <c r="Z85">
        <f t="shared" si="0"/>
        <v>1</v>
      </c>
      <c r="AA85">
        <f t="shared" si="0"/>
        <v>0</v>
      </c>
      <c r="AB85">
        <f t="shared" si="0"/>
        <v>2</v>
      </c>
      <c r="AC85">
        <f t="shared" si="0"/>
        <v>2</v>
      </c>
      <c r="AD85">
        <f t="shared" si="0"/>
        <v>0</v>
      </c>
      <c r="AE85">
        <f t="shared" si="0"/>
        <v>1</v>
      </c>
      <c r="AF85">
        <f t="shared" si="0"/>
        <v>0</v>
      </c>
      <c r="AG85">
        <f t="shared" si="0"/>
        <v>3</v>
      </c>
      <c r="AH85">
        <f t="shared" si="0"/>
        <v>0</v>
      </c>
      <c r="AI85">
        <f t="shared" si="0"/>
        <v>0</v>
      </c>
      <c r="AJ85">
        <f t="shared" si="0"/>
        <v>1</v>
      </c>
      <c r="AK85">
        <f t="shared" si="0"/>
        <v>1</v>
      </c>
      <c r="AL85">
        <f t="shared" si="0"/>
        <v>6</v>
      </c>
      <c r="AM85">
        <f t="shared" si="0"/>
        <v>0</v>
      </c>
      <c r="AN85">
        <f t="shared" si="0"/>
        <v>0</v>
      </c>
      <c r="AO85">
        <f t="shared" si="0"/>
        <v>0</v>
      </c>
      <c r="AP85">
        <f t="shared" si="0"/>
        <v>0</v>
      </c>
      <c r="AQ85">
        <f t="shared" si="0"/>
        <v>0</v>
      </c>
      <c r="AR85">
        <f t="shared" si="0"/>
        <v>1</v>
      </c>
      <c r="AS85">
        <f t="shared" si="0"/>
        <v>0</v>
      </c>
      <c r="AT85">
        <f t="shared" si="0"/>
        <v>0</v>
      </c>
      <c r="AU85">
        <f t="shared" si="0"/>
        <v>0</v>
      </c>
      <c r="AV85">
        <f t="shared" si="0"/>
        <v>1</v>
      </c>
      <c r="AW85">
        <f t="shared" si="0"/>
        <v>1</v>
      </c>
      <c r="AX85">
        <f t="shared" si="0"/>
        <v>0</v>
      </c>
      <c r="AY85">
        <f t="shared" si="0"/>
        <v>2</v>
      </c>
      <c r="AZ85">
        <f t="shared" si="0"/>
        <v>0</v>
      </c>
      <c r="BA85">
        <f t="shared" si="0"/>
        <v>1</v>
      </c>
      <c r="BB85">
        <f t="shared" si="0"/>
        <v>2</v>
      </c>
      <c r="BC85">
        <f t="shared" si="0"/>
        <v>1</v>
      </c>
      <c r="BD85">
        <f t="shared" si="0"/>
        <v>0</v>
      </c>
      <c r="BE85">
        <f t="shared" si="0"/>
        <v>2</v>
      </c>
      <c r="BF85">
        <f t="shared" si="0"/>
        <v>2</v>
      </c>
      <c r="BG85">
        <f t="shared" si="0"/>
        <v>0</v>
      </c>
      <c r="BH85">
        <f t="shared" si="0"/>
        <v>1</v>
      </c>
      <c r="BI85">
        <f t="shared" si="0"/>
        <v>2</v>
      </c>
      <c r="BJ85">
        <f t="shared" si="0"/>
        <v>0</v>
      </c>
      <c r="BK85">
        <f t="shared" si="0"/>
        <v>3</v>
      </c>
      <c r="BL85">
        <f t="shared" si="0"/>
        <v>6</v>
      </c>
      <c r="BM85">
        <f t="shared" si="0"/>
        <v>0</v>
      </c>
      <c r="BN85">
        <f t="shared" si="0"/>
        <v>0</v>
      </c>
      <c r="BO85">
        <f t="shared" si="0"/>
        <v>1</v>
      </c>
      <c r="BP85">
        <f t="shared" si="0"/>
        <v>2</v>
      </c>
      <c r="BQ85">
        <f t="shared" ref="BQ85:BW85" si="1">IFERROR(VLOOKUP($B85,$A$8:$BW$70,BQ88,FALSE),0)</f>
        <v>0</v>
      </c>
      <c r="BR85">
        <f t="shared" si="1"/>
        <v>1</v>
      </c>
      <c r="BS85">
        <f t="shared" si="1"/>
        <v>1</v>
      </c>
      <c r="BT85">
        <f t="shared" si="1"/>
        <v>5</v>
      </c>
      <c r="BU85">
        <f t="shared" si="1"/>
        <v>2</v>
      </c>
      <c r="BV85">
        <f t="shared" si="1"/>
        <v>0</v>
      </c>
      <c r="BW85">
        <f t="shared" si="1"/>
        <v>0</v>
      </c>
    </row>
    <row r="86" spans="1:75" x14ac:dyDescent="0.2">
      <c r="B86" s="52">
        <v>271403</v>
      </c>
      <c r="C86" t="s">
        <v>398</v>
      </c>
      <c r="D86">
        <f>IFERROR(VLOOKUP($B86,$A$8:$BW$70,D$88,FALSE),0)</f>
        <v>4</v>
      </c>
      <c r="E86">
        <f t="shared" ref="E86:BP86" si="2">IFERROR(VLOOKUP($B86,$A$8:$BW$70,E$88,FALSE),0)</f>
        <v>1.0168026640229799</v>
      </c>
      <c r="F86">
        <f t="shared" si="2"/>
        <v>11.9720313667222</v>
      </c>
      <c r="G86">
        <f t="shared" si="2"/>
        <v>1</v>
      </c>
      <c r="H86">
        <f t="shared" si="2"/>
        <v>0</v>
      </c>
      <c r="I86">
        <f t="shared" si="2"/>
        <v>0</v>
      </c>
      <c r="J86">
        <f t="shared" si="2"/>
        <v>2</v>
      </c>
      <c r="K86">
        <f t="shared" si="2"/>
        <v>0</v>
      </c>
      <c r="L86">
        <f t="shared" si="2"/>
        <v>0</v>
      </c>
      <c r="M86">
        <f t="shared" si="2"/>
        <v>1</v>
      </c>
      <c r="N86">
        <f t="shared" si="2"/>
        <v>0</v>
      </c>
      <c r="O86">
        <f t="shared" si="2"/>
        <v>0</v>
      </c>
      <c r="P86">
        <f t="shared" si="2"/>
        <v>4</v>
      </c>
      <c r="Q86">
        <f t="shared" si="2"/>
        <v>0</v>
      </c>
      <c r="R86">
        <f t="shared" si="2"/>
        <v>0</v>
      </c>
      <c r="S86">
        <f t="shared" si="2"/>
        <v>1</v>
      </c>
      <c r="T86">
        <f t="shared" si="2"/>
        <v>3</v>
      </c>
      <c r="U86">
        <f t="shared" si="2"/>
        <v>1</v>
      </c>
      <c r="V86">
        <f t="shared" si="2"/>
        <v>2</v>
      </c>
      <c r="W86">
        <f t="shared" si="2"/>
        <v>0</v>
      </c>
      <c r="X86">
        <f t="shared" si="2"/>
        <v>1</v>
      </c>
      <c r="Y86">
        <f t="shared" si="2"/>
        <v>1</v>
      </c>
      <c r="Z86">
        <f t="shared" si="2"/>
        <v>0</v>
      </c>
      <c r="AA86">
        <f t="shared" si="2"/>
        <v>0</v>
      </c>
      <c r="AB86">
        <f t="shared" si="2"/>
        <v>2</v>
      </c>
      <c r="AC86">
        <f t="shared" si="2"/>
        <v>0</v>
      </c>
      <c r="AD86">
        <f t="shared" si="2"/>
        <v>1</v>
      </c>
      <c r="AE86">
        <f t="shared" si="2"/>
        <v>0</v>
      </c>
      <c r="AF86">
        <f t="shared" si="2"/>
        <v>0</v>
      </c>
      <c r="AG86">
        <f t="shared" si="2"/>
        <v>1</v>
      </c>
      <c r="AH86">
        <f t="shared" si="2"/>
        <v>0</v>
      </c>
      <c r="AI86">
        <f t="shared" si="2"/>
        <v>3</v>
      </c>
      <c r="AJ86">
        <f t="shared" si="2"/>
        <v>0</v>
      </c>
      <c r="AK86">
        <f t="shared" si="2"/>
        <v>0</v>
      </c>
      <c r="AL86">
        <f t="shared" si="2"/>
        <v>1</v>
      </c>
      <c r="AM86">
        <f t="shared" si="2"/>
        <v>0</v>
      </c>
      <c r="AN86">
        <f t="shared" si="2"/>
        <v>0</v>
      </c>
      <c r="AO86">
        <f t="shared" si="2"/>
        <v>0</v>
      </c>
      <c r="AP86">
        <f t="shared" si="2"/>
        <v>1</v>
      </c>
      <c r="AQ86">
        <f t="shared" si="2"/>
        <v>0</v>
      </c>
      <c r="AR86">
        <f t="shared" si="2"/>
        <v>0</v>
      </c>
      <c r="AS86">
        <f t="shared" si="2"/>
        <v>0</v>
      </c>
      <c r="AT86">
        <f t="shared" si="2"/>
        <v>0</v>
      </c>
      <c r="AU86">
        <f t="shared" si="2"/>
        <v>1</v>
      </c>
      <c r="AV86">
        <f t="shared" si="2"/>
        <v>2</v>
      </c>
      <c r="AW86">
        <f t="shared" si="2"/>
        <v>0</v>
      </c>
      <c r="AX86">
        <f t="shared" si="2"/>
        <v>0</v>
      </c>
      <c r="AY86">
        <f t="shared" si="2"/>
        <v>0</v>
      </c>
      <c r="AZ86">
        <f t="shared" si="2"/>
        <v>0</v>
      </c>
      <c r="BA86">
        <f t="shared" si="2"/>
        <v>0</v>
      </c>
      <c r="BB86">
        <f t="shared" si="2"/>
        <v>0</v>
      </c>
      <c r="BC86">
        <f t="shared" si="2"/>
        <v>2</v>
      </c>
      <c r="BD86">
        <f t="shared" si="2"/>
        <v>0</v>
      </c>
      <c r="BE86">
        <f t="shared" si="2"/>
        <v>0</v>
      </c>
      <c r="BF86">
        <f t="shared" si="2"/>
        <v>0</v>
      </c>
      <c r="BG86">
        <f t="shared" si="2"/>
        <v>1</v>
      </c>
      <c r="BH86">
        <f t="shared" si="2"/>
        <v>1</v>
      </c>
      <c r="BI86">
        <f t="shared" si="2"/>
        <v>0</v>
      </c>
      <c r="BJ86">
        <f t="shared" si="2"/>
        <v>0</v>
      </c>
      <c r="BK86">
        <f t="shared" si="2"/>
        <v>0</v>
      </c>
      <c r="BL86">
        <f t="shared" si="2"/>
        <v>2</v>
      </c>
      <c r="BM86">
        <f t="shared" si="2"/>
        <v>4</v>
      </c>
      <c r="BN86">
        <f t="shared" si="2"/>
        <v>0</v>
      </c>
      <c r="BO86">
        <f t="shared" si="2"/>
        <v>1</v>
      </c>
      <c r="BP86">
        <f t="shared" si="2"/>
        <v>2</v>
      </c>
      <c r="BQ86">
        <f t="shared" ref="BQ86:BW86" si="3">IFERROR(VLOOKUP($B86,$A$8:$BW$70,BQ$88,FALSE),0)</f>
        <v>0</v>
      </c>
      <c r="BR86">
        <f t="shared" si="3"/>
        <v>0</v>
      </c>
      <c r="BS86">
        <f t="shared" si="3"/>
        <v>0</v>
      </c>
      <c r="BT86">
        <f t="shared" si="3"/>
        <v>4</v>
      </c>
      <c r="BU86">
        <f t="shared" si="3"/>
        <v>0</v>
      </c>
      <c r="BV86">
        <f t="shared" si="3"/>
        <v>0</v>
      </c>
      <c r="BW86">
        <f t="shared" si="3"/>
        <v>0</v>
      </c>
    </row>
    <row r="87" spans="1:75" x14ac:dyDescent="0.2">
      <c r="C87" t="s">
        <v>399</v>
      </c>
      <c r="D87">
        <f>SUM(D8:D83)</f>
        <v>43</v>
      </c>
      <c r="G87">
        <f t="shared" ref="G87:BR87" si="4">SUM(G8:G83)</f>
        <v>5</v>
      </c>
      <c r="H87">
        <f t="shared" si="4"/>
        <v>7</v>
      </c>
      <c r="I87">
        <f t="shared" si="4"/>
        <v>2</v>
      </c>
      <c r="J87">
        <f t="shared" si="4"/>
        <v>12</v>
      </c>
      <c r="K87">
        <f t="shared" si="4"/>
        <v>4</v>
      </c>
      <c r="L87">
        <f t="shared" si="4"/>
        <v>2</v>
      </c>
      <c r="M87">
        <f t="shared" si="4"/>
        <v>6</v>
      </c>
      <c r="N87">
        <f t="shared" si="4"/>
        <v>5</v>
      </c>
      <c r="O87">
        <f t="shared" si="4"/>
        <v>0</v>
      </c>
      <c r="P87">
        <f t="shared" si="4"/>
        <v>32</v>
      </c>
      <c r="Q87">
        <f t="shared" si="4"/>
        <v>11</v>
      </c>
      <c r="R87">
        <f t="shared" si="4"/>
        <v>0</v>
      </c>
      <c r="S87">
        <f t="shared" si="4"/>
        <v>3</v>
      </c>
      <c r="T87">
        <f t="shared" si="4"/>
        <v>12</v>
      </c>
      <c r="U87">
        <f t="shared" si="4"/>
        <v>2</v>
      </c>
      <c r="V87">
        <f t="shared" si="4"/>
        <v>10</v>
      </c>
      <c r="W87">
        <f t="shared" si="4"/>
        <v>0</v>
      </c>
      <c r="X87">
        <f t="shared" si="4"/>
        <v>5</v>
      </c>
      <c r="Y87">
        <f t="shared" si="4"/>
        <v>4</v>
      </c>
      <c r="Z87">
        <f t="shared" si="4"/>
        <v>1</v>
      </c>
      <c r="AA87">
        <f t="shared" si="4"/>
        <v>0</v>
      </c>
      <c r="AB87">
        <f t="shared" si="4"/>
        <v>6</v>
      </c>
      <c r="AC87">
        <f t="shared" si="4"/>
        <v>2</v>
      </c>
      <c r="AD87">
        <f t="shared" si="4"/>
        <v>2</v>
      </c>
      <c r="AE87">
        <f t="shared" si="4"/>
        <v>1</v>
      </c>
      <c r="AF87">
        <f t="shared" si="4"/>
        <v>0</v>
      </c>
      <c r="AG87">
        <f t="shared" si="4"/>
        <v>4</v>
      </c>
      <c r="AH87">
        <f t="shared" si="4"/>
        <v>0</v>
      </c>
      <c r="AI87">
        <f t="shared" si="4"/>
        <v>5</v>
      </c>
      <c r="AJ87">
        <f t="shared" si="4"/>
        <v>1</v>
      </c>
      <c r="AK87">
        <f t="shared" si="4"/>
        <v>2</v>
      </c>
      <c r="AL87">
        <f t="shared" si="4"/>
        <v>7</v>
      </c>
      <c r="AM87">
        <f t="shared" si="4"/>
        <v>0</v>
      </c>
      <c r="AN87">
        <f t="shared" si="4"/>
        <v>0</v>
      </c>
      <c r="AO87">
        <f t="shared" si="4"/>
        <v>0</v>
      </c>
      <c r="AP87">
        <f t="shared" si="4"/>
        <v>3</v>
      </c>
      <c r="AQ87">
        <f t="shared" si="4"/>
        <v>1</v>
      </c>
      <c r="AR87">
        <f t="shared" si="4"/>
        <v>3</v>
      </c>
      <c r="AS87">
        <f t="shared" si="4"/>
        <v>1</v>
      </c>
      <c r="AT87">
        <f t="shared" si="4"/>
        <v>0</v>
      </c>
      <c r="AU87">
        <f t="shared" si="4"/>
        <v>4</v>
      </c>
      <c r="AV87">
        <f t="shared" si="4"/>
        <v>8</v>
      </c>
      <c r="AW87">
        <f t="shared" si="4"/>
        <v>2</v>
      </c>
      <c r="AX87">
        <f t="shared" si="4"/>
        <v>1</v>
      </c>
      <c r="AY87">
        <f t="shared" si="4"/>
        <v>4</v>
      </c>
      <c r="AZ87">
        <f t="shared" si="4"/>
        <v>0</v>
      </c>
      <c r="BA87">
        <f t="shared" si="4"/>
        <v>3</v>
      </c>
      <c r="BB87">
        <f t="shared" si="4"/>
        <v>13</v>
      </c>
      <c r="BC87">
        <f t="shared" si="4"/>
        <v>9</v>
      </c>
      <c r="BD87">
        <f t="shared" si="4"/>
        <v>4</v>
      </c>
      <c r="BE87">
        <f t="shared" si="4"/>
        <v>6</v>
      </c>
      <c r="BF87">
        <f t="shared" si="4"/>
        <v>6</v>
      </c>
      <c r="BG87">
        <f t="shared" si="4"/>
        <v>4</v>
      </c>
      <c r="BH87">
        <f t="shared" si="4"/>
        <v>7</v>
      </c>
      <c r="BI87">
        <f t="shared" si="4"/>
        <v>6</v>
      </c>
      <c r="BJ87">
        <f t="shared" si="4"/>
        <v>1</v>
      </c>
      <c r="BK87">
        <f t="shared" si="4"/>
        <v>3</v>
      </c>
      <c r="BL87">
        <f t="shared" si="4"/>
        <v>9</v>
      </c>
      <c r="BM87">
        <f t="shared" si="4"/>
        <v>6</v>
      </c>
      <c r="BN87">
        <f t="shared" si="4"/>
        <v>1</v>
      </c>
      <c r="BO87">
        <f t="shared" si="4"/>
        <v>2</v>
      </c>
      <c r="BP87">
        <f t="shared" si="4"/>
        <v>4</v>
      </c>
      <c r="BQ87">
        <f t="shared" si="4"/>
        <v>0</v>
      </c>
      <c r="BR87">
        <f t="shared" si="4"/>
        <v>1</v>
      </c>
      <c r="BS87">
        <f t="shared" ref="BS87:BW87" si="5">SUM(BS8:BS83)</f>
        <v>2</v>
      </c>
      <c r="BT87">
        <f t="shared" si="5"/>
        <v>10</v>
      </c>
      <c r="BU87">
        <f t="shared" si="5"/>
        <v>3</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31</v>
      </c>
      <c r="E90">
        <v>0.73330622465806095</v>
      </c>
      <c r="F90">
        <v>8.6340894193610307</v>
      </c>
      <c r="G90">
        <v>3</v>
      </c>
      <c r="H90">
        <v>5</v>
      </c>
      <c r="I90">
        <v>2</v>
      </c>
      <c r="J90">
        <v>7</v>
      </c>
      <c r="K90">
        <v>3</v>
      </c>
      <c r="L90">
        <v>2</v>
      </c>
      <c r="M90">
        <v>5</v>
      </c>
      <c r="N90">
        <v>4</v>
      </c>
      <c r="O90">
        <v>0</v>
      </c>
      <c r="P90">
        <v>22</v>
      </c>
      <c r="Q90">
        <v>9</v>
      </c>
      <c r="R90">
        <v>0</v>
      </c>
      <c r="S90">
        <v>5</v>
      </c>
      <c r="T90">
        <v>26</v>
      </c>
      <c r="U90">
        <v>4</v>
      </c>
      <c r="V90">
        <v>22</v>
      </c>
      <c r="W90">
        <v>0</v>
      </c>
      <c r="X90">
        <v>6</v>
      </c>
      <c r="Y90">
        <v>13</v>
      </c>
      <c r="Z90">
        <v>3</v>
      </c>
      <c r="AA90">
        <v>0</v>
      </c>
      <c r="AB90">
        <v>19</v>
      </c>
      <c r="AC90">
        <v>2</v>
      </c>
      <c r="AD90">
        <v>3</v>
      </c>
      <c r="AE90">
        <v>1</v>
      </c>
      <c r="AF90">
        <v>0</v>
      </c>
      <c r="AG90">
        <v>6</v>
      </c>
      <c r="AH90">
        <v>0</v>
      </c>
      <c r="AI90">
        <v>15</v>
      </c>
      <c r="AJ90">
        <v>4</v>
      </c>
      <c r="AK90">
        <v>2</v>
      </c>
      <c r="AL90">
        <v>8</v>
      </c>
      <c r="AM90">
        <v>0</v>
      </c>
      <c r="AN90">
        <v>2</v>
      </c>
      <c r="AO90">
        <v>0</v>
      </c>
      <c r="AP90">
        <v>2</v>
      </c>
      <c r="AQ90">
        <v>1</v>
      </c>
      <c r="AR90">
        <v>2</v>
      </c>
      <c r="AS90">
        <v>1</v>
      </c>
      <c r="AT90">
        <v>0</v>
      </c>
      <c r="AU90">
        <v>3</v>
      </c>
      <c r="AV90">
        <v>5</v>
      </c>
      <c r="AW90">
        <v>1</v>
      </c>
      <c r="AX90">
        <v>1</v>
      </c>
      <c r="AY90">
        <v>2</v>
      </c>
      <c r="AZ90">
        <v>0</v>
      </c>
      <c r="BA90">
        <v>2</v>
      </c>
      <c r="BB90">
        <v>11</v>
      </c>
      <c r="BC90">
        <v>6</v>
      </c>
      <c r="BD90">
        <v>4</v>
      </c>
      <c r="BE90">
        <v>4</v>
      </c>
      <c r="BF90">
        <v>4</v>
      </c>
      <c r="BG90">
        <v>3</v>
      </c>
      <c r="BH90">
        <v>5</v>
      </c>
      <c r="BI90">
        <v>4</v>
      </c>
      <c r="BJ90">
        <v>1</v>
      </c>
      <c r="BK90">
        <v>7</v>
      </c>
      <c r="BL90">
        <v>22</v>
      </c>
      <c r="BM90">
        <v>9</v>
      </c>
      <c r="BN90">
        <v>3</v>
      </c>
      <c r="BO90">
        <v>2</v>
      </c>
      <c r="BP90">
        <v>6</v>
      </c>
      <c r="BQ90">
        <v>0</v>
      </c>
      <c r="BR90">
        <v>1</v>
      </c>
      <c r="BS90">
        <v>7</v>
      </c>
      <c r="BT90">
        <v>21</v>
      </c>
      <c r="BU90">
        <v>3</v>
      </c>
      <c r="BV90">
        <v>0</v>
      </c>
    </row>
    <row r="91" spans="1:75" x14ac:dyDescent="0.2">
      <c r="B91" t="s">
        <v>513</v>
      </c>
    </row>
    <row r="92" spans="1:75" x14ac:dyDescent="0.2">
      <c r="D92">
        <f>D87-D85-D86</f>
        <v>31</v>
      </c>
    </row>
    <row r="100" spans="1:6" s="147" customFormat="1" x14ac:dyDescent="0.2"/>
    <row r="101" spans="1:6" x14ac:dyDescent="0.2">
      <c r="A101" s="52">
        <v>271004</v>
      </c>
      <c r="B101" s="52" t="s">
        <v>172</v>
      </c>
      <c r="C101" s="52" t="s">
        <v>468</v>
      </c>
      <c r="D101" s="52">
        <v>16</v>
      </c>
      <c r="E101" s="52">
        <v>1.20895594564534</v>
      </c>
      <c r="F101" s="52">
        <v>14.234481295501601</v>
      </c>
    </row>
    <row r="102" spans="1:6" x14ac:dyDescent="0.2">
      <c r="A102" s="52">
        <v>271063</v>
      </c>
      <c r="B102" s="52" t="s">
        <v>468</v>
      </c>
      <c r="C102" s="52" t="s">
        <v>615</v>
      </c>
      <c r="D102" s="52">
        <v>2</v>
      </c>
      <c r="E102" s="52">
        <v>4.0989486196790503</v>
      </c>
      <c r="F102" s="52">
        <v>48.261814392995298</v>
      </c>
    </row>
    <row r="103" spans="1:6" x14ac:dyDescent="0.2">
      <c r="A103" s="52">
        <v>271071</v>
      </c>
      <c r="B103" s="52" t="s">
        <v>468</v>
      </c>
      <c r="C103" s="52" t="s">
        <v>616</v>
      </c>
      <c r="D103" s="52">
        <v>1</v>
      </c>
      <c r="E103" s="52">
        <v>2.5695051133151798</v>
      </c>
      <c r="F103" s="52">
        <v>30.2538505277432</v>
      </c>
    </row>
    <row r="104" spans="1:6" x14ac:dyDescent="0.2">
      <c r="A104" s="52">
        <v>271080</v>
      </c>
      <c r="B104" s="52" t="s">
        <v>468</v>
      </c>
      <c r="C104" s="52" t="s">
        <v>617</v>
      </c>
      <c r="D104" s="52">
        <v>1</v>
      </c>
      <c r="E104" s="52">
        <v>3.2087277394513101</v>
      </c>
      <c r="F104" s="52">
        <v>37.780181448378301</v>
      </c>
    </row>
    <row r="105" spans="1:6" x14ac:dyDescent="0.2">
      <c r="A105" s="52">
        <v>271179</v>
      </c>
      <c r="B105" s="52" t="s">
        <v>468</v>
      </c>
      <c r="C105" s="52" t="s">
        <v>623</v>
      </c>
      <c r="D105" s="52">
        <v>1</v>
      </c>
      <c r="E105" s="52">
        <v>2.3273675146042301</v>
      </c>
      <c r="F105" s="52">
        <v>27.4028755751789</v>
      </c>
    </row>
    <row r="106" spans="1:6" x14ac:dyDescent="0.2">
      <c r="A106" s="52">
        <v>271187</v>
      </c>
      <c r="B106" s="52" t="s">
        <v>468</v>
      </c>
      <c r="C106" s="52" t="s">
        <v>624</v>
      </c>
      <c r="D106" s="52">
        <v>1</v>
      </c>
      <c r="E106" s="52">
        <v>1.23249852100177</v>
      </c>
      <c r="F106" s="52">
        <v>14.511676134375699</v>
      </c>
    </row>
    <row r="107" spans="1:6" x14ac:dyDescent="0.2">
      <c r="A107" s="52">
        <v>271217</v>
      </c>
      <c r="B107" s="52" t="s">
        <v>468</v>
      </c>
      <c r="C107" s="52" t="s">
        <v>626</v>
      </c>
      <c r="D107" s="52">
        <v>1</v>
      </c>
      <c r="E107" s="52">
        <v>1.6007427446335101</v>
      </c>
      <c r="F107" s="52">
        <v>18.8474548964913</v>
      </c>
    </row>
    <row r="108" spans="1:6" x14ac:dyDescent="0.2">
      <c r="A108" s="52">
        <v>271225</v>
      </c>
      <c r="B108" s="52" t="s">
        <v>468</v>
      </c>
      <c r="C108" s="52" t="s">
        <v>627</v>
      </c>
      <c r="D108" s="52">
        <v>2</v>
      </c>
      <c r="E108" s="52">
        <v>3.2924520536669699</v>
      </c>
      <c r="F108" s="52">
        <v>38.765967728659497</v>
      </c>
    </row>
    <row r="109" spans="1:6" x14ac:dyDescent="0.2">
      <c r="A109" s="52">
        <v>271233</v>
      </c>
      <c r="B109" s="52" t="s">
        <v>468</v>
      </c>
      <c r="C109" s="52" t="s">
        <v>628</v>
      </c>
      <c r="D109" s="52">
        <v>1</v>
      </c>
      <c r="E109" s="52">
        <v>1.11705633315088</v>
      </c>
      <c r="F109" s="52">
        <v>13.15243747097</v>
      </c>
    </row>
    <row r="110" spans="1:6" x14ac:dyDescent="0.2">
      <c r="A110" s="52">
        <v>271241</v>
      </c>
      <c r="B110" s="52" t="s">
        <v>468</v>
      </c>
      <c r="C110" s="52" t="s">
        <v>645</v>
      </c>
      <c r="D110" s="52">
        <v>1</v>
      </c>
      <c r="E110" s="52">
        <v>1.86122692078618</v>
      </c>
      <c r="F110" s="52">
        <v>21.9144460028051</v>
      </c>
    </row>
    <row r="111" spans="1:6" x14ac:dyDescent="0.2">
      <c r="A111" s="52">
        <v>271268</v>
      </c>
      <c r="B111" s="52" t="s">
        <v>468</v>
      </c>
      <c r="C111" s="52" t="s">
        <v>630</v>
      </c>
      <c r="D111" s="52">
        <v>3</v>
      </c>
      <c r="E111" s="52">
        <v>3.2829222385152401</v>
      </c>
      <c r="F111" s="52">
        <v>38.653761840582703</v>
      </c>
    </row>
    <row r="112" spans="1:6" x14ac:dyDescent="0.2">
      <c r="A112" s="52">
        <v>271284</v>
      </c>
      <c r="B112" s="52" t="s">
        <v>468</v>
      </c>
      <c r="C112" s="52" t="s">
        <v>631</v>
      </c>
      <c r="D112" s="52">
        <v>2</v>
      </c>
      <c r="E112" s="52">
        <v>3.9375504498651401</v>
      </c>
      <c r="F112" s="52">
        <v>46.361481103250803</v>
      </c>
    </row>
    <row r="113" spans="1:6" x14ac:dyDescent="0.2">
      <c r="A113" s="52">
        <v>271403</v>
      </c>
      <c r="B113" s="52" t="s">
        <v>173</v>
      </c>
      <c r="C113" s="52" t="s">
        <v>468</v>
      </c>
      <c r="D113" s="52">
        <v>3</v>
      </c>
      <c r="E113" s="52">
        <v>0.75792409642815595</v>
      </c>
      <c r="F113" s="52">
        <v>8.92394500633152</v>
      </c>
    </row>
    <row r="114" spans="1:6" x14ac:dyDescent="0.2">
      <c r="A114" s="52">
        <v>271411</v>
      </c>
      <c r="B114" s="52" t="s">
        <v>468</v>
      </c>
      <c r="C114" s="52" t="s">
        <v>632</v>
      </c>
      <c r="D114" s="52">
        <v>1</v>
      </c>
      <c r="E114" s="52">
        <v>1.39308749982586</v>
      </c>
      <c r="F114" s="52">
        <v>16.402481852788402</v>
      </c>
    </row>
    <row r="115" spans="1:6" x14ac:dyDescent="0.2">
      <c r="A115" s="52">
        <v>271420</v>
      </c>
      <c r="B115" s="52" t="s">
        <v>468</v>
      </c>
      <c r="C115" s="52" t="s">
        <v>642</v>
      </c>
      <c r="D115" s="52">
        <v>1</v>
      </c>
      <c r="E115" s="52">
        <v>1.7009695526450099</v>
      </c>
      <c r="F115" s="52">
        <v>20.0275447327557</v>
      </c>
    </row>
    <row r="116" spans="1:6" x14ac:dyDescent="0.2">
      <c r="A116" s="52">
        <v>271438</v>
      </c>
      <c r="B116" s="52" t="s">
        <v>468</v>
      </c>
      <c r="C116" s="52" t="s">
        <v>633</v>
      </c>
      <c r="D116" s="52">
        <v>1</v>
      </c>
      <c r="E116" s="52">
        <v>2.4329124394813002</v>
      </c>
      <c r="F116" s="52">
        <v>28.6455819487315</v>
      </c>
    </row>
    <row r="117" spans="1:6" x14ac:dyDescent="0.2">
      <c r="A117" s="52">
        <v>272027</v>
      </c>
      <c r="B117" s="52" t="s">
        <v>253</v>
      </c>
      <c r="C117" s="52" t="s">
        <v>468</v>
      </c>
      <c r="D117" s="52">
        <v>1</v>
      </c>
      <c r="E117" s="52">
        <v>1.0921322790616399</v>
      </c>
      <c r="F117" s="52">
        <v>12.8589768341129</v>
      </c>
    </row>
    <row r="118" spans="1:6" x14ac:dyDescent="0.2">
      <c r="A118" s="52">
        <v>272035</v>
      </c>
      <c r="B118" s="52" t="s">
        <v>174</v>
      </c>
      <c r="C118" s="52" t="s">
        <v>468</v>
      </c>
      <c r="D118" s="52">
        <v>1</v>
      </c>
      <c r="E118" s="52">
        <v>0.51476871441661298</v>
      </c>
      <c r="F118" s="52">
        <v>6.0609864761956</v>
      </c>
    </row>
    <row r="119" spans="1:6" x14ac:dyDescent="0.2">
      <c r="A119" s="52">
        <v>272051</v>
      </c>
      <c r="B119" s="52" t="s">
        <v>176</v>
      </c>
      <c r="C119" s="52" t="s">
        <v>468</v>
      </c>
      <c r="D119" s="52">
        <v>2</v>
      </c>
      <c r="E119" s="52">
        <v>1.10447810648273</v>
      </c>
      <c r="F119" s="52">
        <v>13.004338995683799</v>
      </c>
    </row>
    <row r="120" spans="1:6" x14ac:dyDescent="0.2">
      <c r="A120" s="52">
        <v>272060</v>
      </c>
      <c r="B120" s="52" t="s">
        <v>262</v>
      </c>
      <c r="C120" s="52" t="s">
        <v>468</v>
      </c>
      <c r="D120" s="52">
        <v>1</v>
      </c>
      <c r="E120" s="52">
        <v>2.83502962605959</v>
      </c>
      <c r="F120" s="52">
        <v>33.380187532637102</v>
      </c>
    </row>
    <row r="121" spans="1:6" x14ac:dyDescent="0.2">
      <c r="A121" s="52">
        <v>272078</v>
      </c>
      <c r="B121" s="52" t="s">
        <v>177</v>
      </c>
      <c r="C121" s="52" t="s">
        <v>468</v>
      </c>
      <c r="D121" s="52">
        <v>3</v>
      </c>
      <c r="E121" s="52">
        <v>1.7945481626817701</v>
      </c>
      <c r="F121" s="52">
        <v>21.129357399317598</v>
      </c>
    </row>
    <row r="122" spans="1:6" x14ac:dyDescent="0.2">
      <c r="A122" s="52">
        <v>272108</v>
      </c>
      <c r="B122" s="52" t="s">
        <v>180</v>
      </c>
      <c r="C122" s="52" t="s">
        <v>468</v>
      </c>
      <c r="D122" s="52">
        <v>1</v>
      </c>
      <c r="E122" s="52">
        <v>0.52462043711374795</v>
      </c>
      <c r="F122" s="52">
        <v>6.1769825660167097</v>
      </c>
    </row>
    <row r="123" spans="1:6" x14ac:dyDescent="0.2">
      <c r="A123" s="52">
        <v>272124</v>
      </c>
      <c r="B123" s="52" t="s">
        <v>182</v>
      </c>
      <c r="C123" s="52" t="s">
        <v>468</v>
      </c>
      <c r="D123" s="52">
        <v>1</v>
      </c>
      <c r="E123" s="52">
        <v>0.79453360877165102</v>
      </c>
      <c r="F123" s="52">
        <v>9.3549924903758903</v>
      </c>
    </row>
    <row r="124" spans="1:6" x14ac:dyDescent="0.2">
      <c r="A124" s="52">
        <v>272141</v>
      </c>
      <c r="B124" s="52" t="s">
        <v>272</v>
      </c>
      <c r="C124" s="52" t="s">
        <v>468</v>
      </c>
      <c r="D124" s="52">
        <v>1</v>
      </c>
      <c r="E124" s="52">
        <v>1.9439368609307599</v>
      </c>
      <c r="F124" s="52">
        <v>22.888288846442801</v>
      </c>
    </row>
    <row r="125" spans="1:6" x14ac:dyDescent="0.2">
      <c r="A125" s="52">
        <v>272159</v>
      </c>
      <c r="B125" s="52" t="s">
        <v>184</v>
      </c>
      <c r="C125" s="52" t="s">
        <v>468</v>
      </c>
      <c r="D125" s="52">
        <v>1</v>
      </c>
      <c r="E125" s="52">
        <v>0.90382407968113099</v>
      </c>
      <c r="F125" s="52">
        <v>10.6417996478585</v>
      </c>
    </row>
    <row r="126" spans="1:6" x14ac:dyDescent="0.2">
      <c r="A126" s="52">
        <v>272175</v>
      </c>
      <c r="B126" s="52" t="s">
        <v>186</v>
      </c>
      <c r="C126" s="52" t="s">
        <v>468</v>
      </c>
      <c r="D126" s="52">
        <v>2</v>
      </c>
      <c r="E126" s="52">
        <v>3.52640394957242</v>
      </c>
      <c r="F126" s="52">
        <v>41.520562632062401</v>
      </c>
    </row>
    <row r="127" spans="1:6" x14ac:dyDescent="0.2">
      <c r="A127" s="52">
        <v>272191</v>
      </c>
      <c r="B127" s="52" t="s">
        <v>278</v>
      </c>
      <c r="C127" s="52" t="s">
        <v>468</v>
      </c>
      <c r="D127" s="52">
        <v>1</v>
      </c>
      <c r="E127" s="52">
        <v>1.12018460642314</v>
      </c>
      <c r="F127" s="52">
        <v>13.1892703659499</v>
      </c>
    </row>
    <row r="128" spans="1:6" x14ac:dyDescent="0.2">
      <c r="A128" s="52">
        <v>272205</v>
      </c>
      <c r="B128" s="52" t="s">
        <v>188</v>
      </c>
      <c r="C128" s="52" t="s">
        <v>468</v>
      </c>
      <c r="D128" s="52">
        <v>1</v>
      </c>
      <c r="E128" s="52">
        <v>1.50394032364796</v>
      </c>
      <c r="F128" s="52">
        <v>17.707684455854999</v>
      </c>
    </row>
    <row r="129" spans="1:6" x14ac:dyDescent="0.2">
      <c r="A129" s="52">
        <v>272221</v>
      </c>
      <c r="B129" s="52" t="s">
        <v>189</v>
      </c>
      <c r="C129" s="52" t="s">
        <v>468</v>
      </c>
      <c r="D129" s="52">
        <v>2</v>
      </c>
      <c r="E129" s="52">
        <v>3.8417948865710101</v>
      </c>
      <c r="F129" s="52">
        <v>45.2340365676909</v>
      </c>
    </row>
    <row r="130" spans="1:6" x14ac:dyDescent="0.2">
      <c r="A130" s="52">
        <v>272230</v>
      </c>
      <c r="B130" s="52" t="s">
        <v>171</v>
      </c>
      <c r="C130" s="52" t="s">
        <v>468</v>
      </c>
      <c r="D130" s="52">
        <v>1</v>
      </c>
      <c r="E130" s="52">
        <v>1.7058151237568899</v>
      </c>
      <c r="F130" s="52">
        <v>20.084597424879501</v>
      </c>
    </row>
    <row r="131" spans="1:6" x14ac:dyDescent="0.2">
      <c r="A131" s="52">
        <v>272272</v>
      </c>
      <c r="B131" s="52" t="s">
        <v>193</v>
      </c>
      <c r="C131" s="52" t="s">
        <v>468</v>
      </c>
      <c r="D131" s="52">
        <v>2</v>
      </c>
      <c r="E131" s="52">
        <v>0.85279118555030597</v>
      </c>
      <c r="F131" s="52">
        <v>10.040928475027799</v>
      </c>
    </row>
    <row r="132" spans="1:6" x14ac:dyDescent="0.2">
      <c r="A132" s="52">
        <v>273813</v>
      </c>
      <c r="B132" s="52" t="s">
        <v>639</v>
      </c>
      <c r="C132" s="52" t="s">
        <v>468</v>
      </c>
      <c r="D132" s="52">
        <v>1</v>
      </c>
      <c r="E132" s="52">
        <v>15.559358954411101</v>
      </c>
      <c r="F132" s="52">
        <v>183.19890381806599</v>
      </c>
    </row>
    <row r="133" spans="1:6" x14ac:dyDescent="0.2">
      <c r="A133" s="52"/>
      <c r="B133" s="52"/>
      <c r="C133" s="52"/>
      <c r="D133" s="52"/>
      <c r="E133" s="52"/>
      <c r="F133" s="52"/>
    </row>
    <row r="134" spans="1:6" x14ac:dyDescent="0.2">
      <c r="A134" s="52"/>
      <c r="B134" s="52"/>
      <c r="C134" s="52"/>
      <c r="D134" s="52"/>
      <c r="E134" s="52"/>
      <c r="F134" s="52"/>
    </row>
    <row r="135" spans="1:6" x14ac:dyDescent="0.2">
      <c r="A135" s="52"/>
      <c r="B135" s="52"/>
      <c r="C135" s="52"/>
      <c r="D135" s="52"/>
      <c r="E135" s="52"/>
      <c r="F135" s="52"/>
    </row>
    <row r="136" spans="1:6" x14ac:dyDescent="0.2">
      <c r="A136" s="52"/>
      <c r="B136" s="52"/>
      <c r="C136" s="52"/>
      <c r="D136" s="52"/>
      <c r="E136" s="52"/>
      <c r="F136" s="52"/>
    </row>
    <row r="178" spans="1:6" x14ac:dyDescent="0.2">
      <c r="B178">
        <v>271004</v>
      </c>
      <c r="C178" t="s">
        <v>249</v>
      </c>
      <c r="D178">
        <v>16</v>
      </c>
      <c r="E178">
        <v>1.20895594564534</v>
      </c>
      <c r="F178">
        <v>14.234481295501601</v>
      </c>
    </row>
    <row r="179" spans="1:6" x14ac:dyDescent="0.2">
      <c r="B179">
        <v>271403</v>
      </c>
      <c r="C179" t="s">
        <v>251</v>
      </c>
      <c r="D179">
        <v>3</v>
      </c>
      <c r="E179">
        <v>0.75792409642815595</v>
      </c>
      <c r="F179">
        <v>8.92394500633152</v>
      </c>
    </row>
    <row r="180" spans="1:6" x14ac:dyDescent="0.2">
      <c r="B180" s="52"/>
      <c r="C180" t="s">
        <v>399</v>
      </c>
      <c r="D180">
        <v>60</v>
      </c>
    </row>
    <row r="181" spans="1:6" x14ac:dyDescent="0.2">
      <c r="A181">
        <v>1</v>
      </c>
      <c r="B181" s="52">
        <v>2</v>
      </c>
      <c r="C181">
        <v>3</v>
      </c>
      <c r="D181">
        <v>4</v>
      </c>
      <c r="E181">
        <v>5</v>
      </c>
      <c r="F181">
        <v>6</v>
      </c>
    </row>
    <row r="183" spans="1:6" x14ac:dyDescent="0.2">
      <c r="A183">
        <v>270000</v>
      </c>
      <c r="B183" t="s">
        <v>313</v>
      </c>
      <c r="C183" t="s">
        <v>409</v>
      </c>
      <c r="D183">
        <v>41</v>
      </c>
      <c r="E183">
        <v>0.96747125666493305</v>
      </c>
      <c r="F183">
        <v>11.391193828474201</v>
      </c>
    </row>
  </sheetData>
  <phoneticPr fontId="17"/>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BW183"/>
  <sheetViews>
    <sheetView topLeftCell="A75" workbookViewId="0">
      <selection activeCell="C90" sqref="C90:BV90"/>
    </sheetView>
  </sheetViews>
  <sheetFormatPr defaultRowHeight="13.2" x14ac:dyDescent="0.2"/>
  <sheetData>
    <row r="1" spans="1:74" x14ac:dyDescent="0.2">
      <c r="A1" s="145" t="s">
        <v>356</v>
      </c>
      <c r="B1" s="145"/>
      <c r="C1" s="145" t="str">
        <f>""&amp;市町村別自殺者集計表!Q7&amp;市町村別自殺者集計表!R7&amp;"年12月暫定値"</f>
        <v>令和5年12月暫定値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令和5年12月暫定値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令和5年12月暫定値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357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361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574</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468</v>
      </c>
      <c r="D8" s="52">
        <v>13</v>
      </c>
      <c r="E8" s="52">
        <v>0.91921773156862396</v>
      </c>
      <c r="F8" s="52">
        <v>10.8230474845983</v>
      </c>
      <c r="G8" s="52">
        <v>1</v>
      </c>
      <c r="H8" s="52">
        <v>5</v>
      </c>
      <c r="I8" s="52">
        <v>1</v>
      </c>
      <c r="J8" s="52">
        <v>1</v>
      </c>
      <c r="K8" s="52">
        <v>4</v>
      </c>
      <c r="L8" s="52">
        <v>1</v>
      </c>
      <c r="M8" s="52">
        <v>0</v>
      </c>
      <c r="N8" s="52">
        <v>0</v>
      </c>
      <c r="O8" s="52">
        <v>0</v>
      </c>
      <c r="P8" s="52">
        <v>9</v>
      </c>
      <c r="Q8" s="52">
        <v>4</v>
      </c>
      <c r="R8" s="52">
        <v>0</v>
      </c>
      <c r="S8" s="52">
        <v>5</v>
      </c>
      <c r="T8" s="52">
        <v>8</v>
      </c>
      <c r="U8" s="52">
        <v>1</v>
      </c>
      <c r="V8" s="52">
        <v>7</v>
      </c>
      <c r="W8" s="52">
        <v>2</v>
      </c>
      <c r="X8" s="52">
        <v>1</v>
      </c>
      <c r="Y8" s="52">
        <v>2</v>
      </c>
      <c r="Z8" s="52">
        <v>2</v>
      </c>
      <c r="AA8" s="52">
        <v>0</v>
      </c>
      <c r="AB8" s="52">
        <v>11</v>
      </c>
      <c r="AC8" s="52">
        <v>0</v>
      </c>
      <c r="AD8" s="52">
        <v>0</v>
      </c>
      <c r="AE8" s="52">
        <v>0</v>
      </c>
      <c r="AF8" s="52">
        <v>0</v>
      </c>
      <c r="AG8" s="52">
        <v>2</v>
      </c>
      <c r="AH8" s="52">
        <v>0</v>
      </c>
      <c r="AI8" s="52">
        <v>4</v>
      </c>
      <c r="AJ8" s="52">
        <v>2</v>
      </c>
      <c r="AK8" s="52">
        <v>0</v>
      </c>
      <c r="AL8" s="52">
        <v>6</v>
      </c>
      <c r="AM8" s="52">
        <v>1</v>
      </c>
      <c r="AN8" s="52">
        <v>0</v>
      </c>
      <c r="AO8" s="52">
        <v>0</v>
      </c>
      <c r="AP8" s="52">
        <v>0</v>
      </c>
      <c r="AQ8" s="52">
        <v>0</v>
      </c>
      <c r="AR8" s="52">
        <v>1</v>
      </c>
      <c r="AS8" s="52">
        <v>0</v>
      </c>
      <c r="AT8" s="52">
        <v>2</v>
      </c>
      <c r="AU8" s="52">
        <v>3</v>
      </c>
      <c r="AV8" s="52">
        <v>1</v>
      </c>
      <c r="AW8" s="52">
        <v>1</v>
      </c>
      <c r="AX8" s="52">
        <v>1</v>
      </c>
      <c r="AY8" s="52">
        <v>1</v>
      </c>
      <c r="AZ8" s="52">
        <v>0</v>
      </c>
      <c r="BA8" s="52">
        <v>0</v>
      </c>
      <c r="BB8" s="52">
        <v>3</v>
      </c>
      <c r="BC8" s="52">
        <v>1</v>
      </c>
      <c r="BD8" s="52">
        <v>1</v>
      </c>
      <c r="BE8" s="52">
        <v>2</v>
      </c>
      <c r="BF8" s="52">
        <v>1</v>
      </c>
      <c r="BG8" s="52">
        <v>3</v>
      </c>
      <c r="BH8" s="52">
        <v>4</v>
      </c>
      <c r="BI8" s="52">
        <v>1</v>
      </c>
      <c r="BJ8" s="52">
        <v>0</v>
      </c>
      <c r="BK8" s="52">
        <v>4</v>
      </c>
      <c r="BL8" s="52">
        <v>15</v>
      </c>
      <c r="BM8" s="52">
        <v>1</v>
      </c>
      <c r="BN8" s="52">
        <v>1</v>
      </c>
      <c r="BO8" s="52">
        <v>0</v>
      </c>
      <c r="BP8" s="52">
        <v>0</v>
      </c>
      <c r="BQ8" s="52">
        <v>0</v>
      </c>
      <c r="BR8" s="52">
        <v>0</v>
      </c>
      <c r="BS8" s="52">
        <v>6</v>
      </c>
      <c r="BT8" s="52">
        <v>7</v>
      </c>
      <c r="BU8" s="52">
        <v>0</v>
      </c>
      <c r="BV8" s="52">
        <v>0</v>
      </c>
    </row>
    <row r="9" spans="1:74" s="52" customFormat="1" x14ac:dyDescent="0.2">
      <c r="A9" s="52">
        <v>271039</v>
      </c>
      <c r="B9" s="52" t="s">
        <v>468</v>
      </c>
      <c r="C9" s="52" t="s">
        <v>613</v>
      </c>
      <c r="D9" s="52">
        <v>1</v>
      </c>
      <c r="E9" s="52">
        <v>2.40211386019697</v>
      </c>
      <c r="F9" s="52">
        <v>28.282953515222399</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1</v>
      </c>
      <c r="AS9" s="52">
        <v>0</v>
      </c>
      <c r="AT9" s="52">
        <v>0</v>
      </c>
      <c r="AU9" s="52">
        <v>0</v>
      </c>
      <c r="AV9" s="52">
        <v>0</v>
      </c>
      <c r="AW9" s="52">
        <v>0</v>
      </c>
      <c r="AX9" s="52">
        <v>0</v>
      </c>
      <c r="AY9" s="52">
        <v>0</v>
      </c>
      <c r="AZ9" s="52">
        <v>0</v>
      </c>
      <c r="BA9" s="52">
        <v>0</v>
      </c>
      <c r="BB9" s="52">
        <v>0</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271136</v>
      </c>
      <c r="B10" s="52" t="s">
        <v>468</v>
      </c>
      <c r="C10" s="52" t="s">
        <v>619</v>
      </c>
      <c r="D10" s="52">
        <v>1</v>
      </c>
      <c r="E10" s="52">
        <v>2.0255215718047399</v>
      </c>
      <c r="F10" s="52">
        <v>23.848883022862299</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1</v>
      </c>
      <c r="AV10" s="52">
        <v>0</v>
      </c>
      <c r="AW10" s="52">
        <v>0</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271144</v>
      </c>
      <c r="B11" s="52" t="s">
        <v>468</v>
      </c>
      <c r="C11" s="52" t="s">
        <v>620</v>
      </c>
      <c r="D11" s="52">
        <v>1</v>
      </c>
      <c r="E11" s="52">
        <v>1.15480108551302</v>
      </c>
      <c r="F11" s="52">
        <v>13.5968514907178</v>
      </c>
      <c r="G11" s="52">
        <v>0</v>
      </c>
      <c r="H11" s="52">
        <v>1</v>
      </c>
      <c r="I11" s="52">
        <v>0</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271161</v>
      </c>
      <c r="B12" s="52" t="s">
        <v>468</v>
      </c>
      <c r="C12" s="52" t="s">
        <v>622</v>
      </c>
      <c r="D12" s="52">
        <v>1</v>
      </c>
      <c r="E12" s="52">
        <v>1.53895874051617</v>
      </c>
      <c r="F12" s="52">
        <v>18.119998073819399</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1</v>
      </c>
      <c r="AU12" s="52">
        <v>0</v>
      </c>
      <c r="AV12" s="52">
        <v>0</v>
      </c>
      <c r="AW12" s="52">
        <v>0</v>
      </c>
      <c r="AX12" s="52">
        <v>0</v>
      </c>
      <c r="AY12" s="52">
        <v>0</v>
      </c>
      <c r="AZ12" s="52">
        <v>0</v>
      </c>
      <c r="BA12" s="52">
        <v>0</v>
      </c>
      <c r="BB12" s="52">
        <v>0</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271195</v>
      </c>
      <c r="B13" s="52" t="s">
        <v>468</v>
      </c>
      <c r="C13" s="52" t="s">
        <v>640</v>
      </c>
      <c r="D13" s="52">
        <v>1</v>
      </c>
      <c r="E13" s="52">
        <v>1.6706204684419801</v>
      </c>
      <c r="F13" s="52">
        <v>19.670208741332999</v>
      </c>
      <c r="G13" s="52">
        <v>0</v>
      </c>
      <c r="H13" s="52">
        <v>1</v>
      </c>
      <c r="I13" s="52">
        <v>0</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271241</v>
      </c>
      <c r="B14" s="52" t="s">
        <v>468</v>
      </c>
      <c r="C14" s="52" t="s">
        <v>645</v>
      </c>
      <c r="D14" s="52">
        <v>2</v>
      </c>
      <c r="E14" s="52">
        <v>3.39893273512117</v>
      </c>
      <c r="F14" s="52">
        <v>40.019691881265402</v>
      </c>
      <c r="G14" s="52">
        <v>0</v>
      </c>
      <c r="H14" s="52">
        <v>1</v>
      </c>
      <c r="I14" s="52">
        <v>0</v>
      </c>
      <c r="J14" s="52">
        <v>0</v>
      </c>
      <c r="K14" s="52">
        <v>1</v>
      </c>
      <c r="L14" s="52">
        <v>0</v>
      </c>
      <c r="M14" s="52">
        <v>0</v>
      </c>
      <c r="N14" s="52">
        <v>0</v>
      </c>
      <c r="O14" s="52">
        <v>0</v>
      </c>
      <c r="P14" s="52">
        <v>2</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1</v>
      </c>
      <c r="AU14" s="52">
        <v>0</v>
      </c>
      <c r="AV14" s="52">
        <v>0</v>
      </c>
      <c r="AW14" s="52">
        <v>0</v>
      </c>
      <c r="AX14" s="52">
        <v>0</v>
      </c>
      <c r="AY14" s="52">
        <v>1</v>
      </c>
      <c r="AZ14" s="52">
        <v>0</v>
      </c>
      <c r="BA14" s="52">
        <v>0</v>
      </c>
      <c r="BB14" s="52">
        <v>0</v>
      </c>
      <c r="BC14" s="52">
        <v>0</v>
      </c>
      <c r="BD14" s="52">
        <v>0</v>
      </c>
      <c r="BE14" s="52">
        <v>0</v>
      </c>
      <c r="BF14" s="52">
        <v>0</v>
      </c>
      <c r="BG14" s="52">
        <v>1</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271268</v>
      </c>
      <c r="B15" s="52" t="s">
        <v>468</v>
      </c>
      <c r="C15" s="52" t="s">
        <v>630</v>
      </c>
      <c r="D15" s="52">
        <v>5</v>
      </c>
      <c r="E15" s="52">
        <v>4.9995000499950004</v>
      </c>
      <c r="F15" s="52">
        <v>58.865081233812099</v>
      </c>
      <c r="G15" s="52">
        <v>1</v>
      </c>
      <c r="H15" s="52">
        <v>1</v>
      </c>
      <c r="I15" s="52">
        <v>1</v>
      </c>
      <c r="J15" s="52">
        <v>1</v>
      </c>
      <c r="K15" s="52">
        <v>1</v>
      </c>
      <c r="L15" s="52">
        <v>0</v>
      </c>
      <c r="M15" s="52">
        <v>0</v>
      </c>
      <c r="N15" s="52">
        <v>0</v>
      </c>
      <c r="O15" s="52">
        <v>0</v>
      </c>
      <c r="P15" s="52">
        <v>4</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2</v>
      </c>
      <c r="AV15" s="52">
        <v>0</v>
      </c>
      <c r="AW15" s="52">
        <v>1</v>
      </c>
      <c r="AX15" s="52">
        <v>1</v>
      </c>
      <c r="AY15" s="52">
        <v>0</v>
      </c>
      <c r="AZ15" s="52">
        <v>0</v>
      </c>
      <c r="BA15" s="52">
        <v>0</v>
      </c>
      <c r="BB15" s="52">
        <v>1</v>
      </c>
      <c r="BC15" s="52">
        <v>1</v>
      </c>
      <c r="BD15" s="52">
        <v>0</v>
      </c>
      <c r="BE15" s="52">
        <v>1</v>
      </c>
      <c r="BF15" s="52">
        <v>0</v>
      </c>
      <c r="BG15" s="52">
        <v>1</v>
      </c>
      <c r="BH15" s="52">
        <v>2</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271284</v>
      </c>
      <c r="B16" s="52" t="s">
        <v>468</v>
      </c>
      <c r="C16" s="52" t="s">
        <v>631</v>
      </c>
      <c r="D16" s="52">
        <v>1</v>
      </c>
      <c r="E16" s="52">
        <v>1.67280026764804</v>
      </c>
      <c r="F16" s="52">
        <v>19.6958741190818</v>
      </c>
      <c r="G16" s="52">
        <v>0</v>
      </c>
      <c r="H16" s="52">
        <v>1</v>
      </c>
      <c r="I16" s="52">
        <v>0</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1</v>
      </c>
      <c r="AW16" s="52">
        <v>0</v>
      </c>
      <c r="AX16" s="52">
        <v>0</v>
      </c>
      <c r="AY16" s="52">
        <v>0</v>
      </c>
      <c r="AZ16" s="52">
        <v>0</v>
      </c>
      <c r="BA16" s="52">
        <v>0</v>
      </c>
      <c r="BB16" s="52">
        <v>0</v>
      </c>
      <c r="BC16" s="52">
        <v>0</v>
      </c>
      <c r="BD16" s="52">
        <v>0</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271403</v>
      </c>
      <c r="B17" s="52" t="s">
        <v>173</v>
      </c>
      <c r="C17" s="52" t="s">
        <v>468</v>
      </c>
      <c r="D17" s="52">
        <v>5</v>
      </c>
      <c r="E17" s="52">
        <v>1.16812058742448</v>
      </c>
      <c r="F17" s="52">
        <v>13.7536778841915</v>
      </c>
      <c r="G17" s="52">
        <v>0</v>
      </c>
      <c r="H17" s="52">
        <v>0</v>
      </c>
      <c r="I17" s="52">
        <v>1</v>
      </c>
      <c r="J17" s="52">
        <v>1</v>
      </c>
      <c r="K17" s="52">
        <v>0</v>
      </c>
      <c r="L17" s="52">
        <v>0</v>
      </c>
      <c r="M17" s="52">
        <v>1</v>
      </c>
      <c r="N17" s="52">
        <v>2</v>
      </c>
      <c r="O17" s="52">
        <v>0</v>
      </c>
      <c r="P17" s="52">
        <v>5</v>
      </c>
      <c r="Q17" s="52">
        <v>0</v>
      </c>
      <c r="R17" s="52">
        <v>0</v>
      </c>
      <c r="S17" s="52">
        <v>0</v>
      </c>
      <c r="T17" s="52">
        <v>5</v>
      </c>
      <c r="U17" s="52">
        <v>0</v>
      </c>
      <c r="V17" s="52">
        <v>5</v>
      </c>
      <c r="W17" s="52">
        <v>0</v>
      </c>
      <c r="X17" s="52">
        <v>1</v>
      </c>
      <c r="Y17" s="52">
        <v>2</v>
      </c>
      <c r="Z17" s="52">
        <v>2</v>
      </c>
      <c r="AA17" s="52">
        <v>0</v>
      </c>
      <c r="AB17" s="52">
        <v>4</v>
      </c>
      <c r="AC17" s="52">
        <v>1</v>
      </c>
      <c r="AD17" s="52">
        <v>0</v>
      </c>
      <c r="AE17" s="52">
        <v>0</v>
      </c>
      <c r="AF17" s="52">
        <v>0</v>
      </c>
      <c r="AG17" s="52">
        <v>0</v>
      </c>
      <c r="AH17" s="52">
        <v>0</v>
      </c>
      <c r="AI17" s="52">
        <v>2</v>
      </c>
      <c r="AJ17" s="52">
        <v>1</v>
      </c>
      <c r="AK17" s="52">
        <v>0</v>
      </c>
      <c r="AL17" s="52">
        <v>2</v>
      </c>
      <c r="AM17" s="52">
        <v>0</v>
      </c>
      <c r="AN17" s="52">
        <v>0</v>
      </c>
      <c r="AO17" s="52">
        <v>0</v>
      </c>
      <c r="AP17" s="52">
        <v>0</v>
      </c>
      <c r="AQ17" s="52">
        <v>1</v>
      </c>
      <c r="AR17" s="52">
        <v>0</v>
      </c>
      <c r="AS17" s="52">
        <v>0</v>
      </c>
      <c r="AT17" s="52">
        <v>0</v>
      </c>
      <c r="AU17" s="52">
        <v>1</v>
      </c>
      <c r="AV17" s="52">
        <v>1</v>
      </c>
      <c r="AW17" s="52">
        <v>0</v>
      </c>
      <c r="AX17" s="52">
        <v>1</v>
      </c>
      <c r="AY17" s="52">
        <v>0</v>
      </c>
      <c r="AZ17" s="52">
        <v>0</v>
      </c>
      <c r="BA17" s="52">
        <v>1</v>
      </c>
      <c r="BB17" s="52">
        <v>0</v>
      </c>
      <c r="BC17" s="52">
        <v>0</v>
      </c>
      <c r="BD17" s="52">
        <v>2</v>
      </c>
      <c r="BE17" s="52">
        <v>0</v>
      </c>
      <c r="BF17" s="52">
        <v>0</v>
      </c>
      <c r="BG17" s="52">
        <v>0</v>
      </c>
      <c r="BH17" s="52">
        <v>1</v>
      </c>
      <c r="BI17" s="52">
        <v>2</v>
      </c>
      <c r="BJ17" s="52">
        <v>0</v>
      </c>
      <c r="BK17" s="52">
        <v>7</v>
      </c>
      <c r="BL17" s="52">
        <v>4</v>
      </c>
      <c r="BM17" s="52">
        <v>1</v>
      </c>
      <c r="BN17" s="52">
        <v>0</v>
      </c>
      <c r="BO17" s="52">
        <v>0</v>
      </c>
      <c r="BP17" s="52">
        <v>0</v>
      </c>
      <c r="BQ17" s="52">
        <v>1</v>
      </c>
      <c r="BR17" s="52">
        <v>0</v>
      </c>
      <c r="BS17" s="52">
        <v>2</v>
      </c>
      <c r="BT17" s="52">
        <v>3</v>
      </c>
      <c r="BU17" s="52">
        <v>0</v>
      </c>
      <c r="BV17" s="52">
        <v>0</v>
      </c>
    </row>
    <row r="18" spans="1:74" s="52" customFormat="1" x14ac:dyDescent="0.2">
      <c r="A18" s="52">
        <v>271411</v>
      </c>
      <c r="B18" s="52" t="s">
        <v>468</v>
      </c>
      <c r="C18" s="52" t="s">
        <v>632</v>
      </c>
      <c r="D18" s="52">
        <v>2</v>
      </c>
      <c r="E18" s="52">
        <v>2.67665952890792</v>
      </c>
      <c r="F18" s="52">
        <v>31.515507356496499</v>
      </c>
      <c r="G18" s="52">
        <v>0</v>
      </c>
      <c r="H18" s="52">
        <v>0</v>
      </c>
      <c r="I18" s="52">
        <v>0</v>
      </c>
      <c r="J18" s="52">
        <v>1</v>
      </c>
      <c r="K18" s="52">
        <v>0</v>
      </c>
      <c r="L18" s="52">
        <v>0</v>
      </c>
      <c r="M18" s="52">
        <v>0</v>
      </c>
      <c r="N18" s="52">
        <v>1</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1</v>
      </c>
      <c r="AW18" s="52">
        <v>0</v>
      </c>
      <c r="AX18" s="52">
        <v>0</v>
      </c>
      <c r="AY18" s="52">
        <v>0</v>
      </c>
      <c r="AZ18" s="52">
        <v>0</v>
      </c>
      <c r="BA18" s="52">
        <v>1</v>
      </c>
      <c r="BB18" s="52">
        <v>0</v>
      </c>
      <c r="BC18" s="52">
        <v>0</v>
      </c>
      <c r="BD18" s="52">
        <v>1</v>
      </c>
      <c r="BE18" s="52">
        <v>0</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271438</v>
      </c>
      <c r="B19" s="52" t="s">
        <v>468</v>
      </c>
      <c r="C19" s="52" t="s">
        <v>633</v>
      </c>
      <c r="D19" s="52">
        <v>1</v>
      </c>
      <c r="E19" s="52">
        <v>2.2204458655298001</v>
      </c>
      <c r="F19" s="52">
        <v>26.143959384463798</v>
      </c>
      <c r="G19" s="52">
        <v>0</v>
      </c>
      <c r="H19" s="52">
        <v>0</v>
      </c>
      <c r="I19" s="52">
        <v>1</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1</v>
      </c>
      <c r="AV19" s="52">
        <v>0</v>
      </c>
      <c r="AW19" s="52">
        <v>0</v>
      </c>
      <c r="AX19" s="52">
        <v>0</v>
      </c>
      <c r="AY19" s="52">
        <v>0</v>
      </c>
      <c r="AZ19" s="52">
        <v>0</v>
      </c>
      <c r="BA19" s="52">
        <v>0</v>
      </c>
      <c r="BB19" s="52">
        <v>0</v>
      </c>
      <c r="BC19" s="52">
        <v>0</v>
      </c>
      <c r="BD19" s="52">
        <v>0</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271454</v>
      </c>
      <c r="B20" s="52" t="s">
        <v>468</v>
      </c>
      <c r="C20" s="52" t="s">
        <v>635</v>
      </c>
      <c r="D20" s="52">
        <v>1</v>
      </c>
      <c r="E20" s="52">
        <v>1.3674091698458899</v>
      </c>
      <c r="F20" s="52">
        <v>16.1001402256049</v>
      </c>
      <c r="G20" s="52">
        <v>0</v>
      </c>
      <c r="H20" s="52">
        <v>0</v>
      </c>
      <c r="I20" s="52">
        <v>0</v>
      </c>
      <c r="J20" s="52">
        <v>0</v>
      </c>
      <c r="K20" s="52">
        <v>0</v>
      </c>
      <c r="L20" s="52">
        <v>0</v>
      </c>
      <c r="M20" s="52">
        <v>0</v>
      </c>
      <c r="N20" s="52">
        <v>1</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0</v>
      </c>
      <c r="AV20" s="52">
        <v>0</v>
      </c>
      <c r="AW20" s="52">
        <v>0</v>
      </c>
      <c r="AX20" s="52">
        <v>0</v>
      </c>
      <c r="AY20" s="52">
        <v>0</v>
      </c>
      <c r="AZ20" s="52">
        <v>0</v>
      </c>
      <c r="BA20" s="52">
        <v>0</v>
      </c>
      <c r="BB20" s="52">
        <v>0</v>
      </c>
      <c r="BC20" s="52">
        <v>0</v>
      </c>
      <c r="BD20" s="52">
        <v>1</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271462</v>
      </c>
      <c r="B21" s="52" t="s">
        <v>468</v>
      </c>
      <c r="C21" s="52" t="s">
        <v>636</v>
      </c>
      <c r="D21" s="52">
        <v>1</v>
      </c>
      <c r="E21" s="52">
        <v>1.1985952463712499</v>
      </c>
      <c r="F21" s="52">
        <v>14.112492416951801</v>
      </c>
      <c r="G21" s="52">
        <v>0</v>
      </c>
      <c r="H21" s="52">
        <v>0</v>
      </c>
      <c r="I21" s="52">
        <v>0</v>
      </c>
      <c r="J21" s="52">
        <v>0</v>
      </c>
      <c r="K21" s="52">
        <v>0</v>
      </c>
      <c r="L21" s="52">
        <v>0</v>
      </c>
      <c r="M21" s="52">
        <v>1</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1</v>
      </c>
      <c r="AY21" s="52">
        <v>0</v>
      </c>
      <c r="AZ21" s="52">
        <v>0</v>
      </c>
      <c r="BA21" s="52">
        <v>0</v>
      </c>
      <c r="BB21" s="52">
        <v>0</v>
      </c>
      <c r="BC21" s="52">
        <v>0</v>
      </c>
      <c r="BD21" s="52">
        <v>0</v>
      </c>
      <c r="BE21" s="52">
        <v>0</v>
      </c>
      <c r="BF21" s="52">
        <v>0</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272035</v>
      </c>
      <c r="B22" s="52" t="s">
        <v>174</v>
      </c>
      <c r="C22" s="52" t="s">
        <v>468</v>
      </c>
      <c r="D22" s="52">
        <v>2</v>
      </c>
      <c r="E22" s="52">
        <v>0.93429129333943794</v>
      </c>
      <c r="F22" s="52">
        <v>11.0005265183514</v>
      </c>
      <c r="G22" s="52">
        <v>0</v>
      </c>
      <c r="H22" s="52">
        <v>1</v>
      </c>
      <c r="I22" s="52">
        <v>0</v>
      </c>
      <c r="J22" s="52">
        <v>0</v>
      </c>
      <c r="K22" s="52">
        <v>0</v>
      </c>
      <c r="L22" s="52">
        <v>0</v>
      </c>
      <c r="M22" s="52">
        <v>1</v>
      </c>
      <c r="N22" s="52">
        <v>0</v>
      </c>
      <c r="O22" s="52">
        <v>0</v>
      </c>
      <c r="P22" s="52">
        <v>0</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0</v>
      </c>
      <c r="AT22" s="52">
        <v>0</v>
      </c>
      <c r="AU22" s="52">
        <v>0</v>
      </c>
      <c r="AV22" s="52">
        <v>0</v>
      </c>
      <c r="AW22" s="52">
        <v>1</v>
      </c>
      <c r="AX22" s="52">
        <v>0</v>
      </c>
      <c r="AY22" s="52">
        <v>0</v>
      </c>
      <c r="AZ22" s="52">
        <v>0</v>
      </c>
      <c r="BA22" s="52">
        <v>0</v>
      </c>
      <c r="BB22" s="52">
        <v>0</v>
      </c>
      <c r="BC22" s="52">
        <v>0</v>
      </c>
      <c r="BD22" s="52">
        <v>1</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272043</v>
      </c>
      <c r="B23" s="52" t="s">
        <v>175</v>
      </c>
      <c r="C23" s="52" t="s">
        <v>468</v>
      </c>
      <c r="D23" s="52">
        <v>1</v>
      </c>
      <c r="E23" s="52">
        <v>1.8544962261001801</v>
      </c>
      <c r="F23" s="52">
        <v>21.835197500856999</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1</v>
      </c>
      <c r="AX23" s="52">
        <v>0</v>
      </c>
      <c r="AY23" s="52">
        <v>0</v>
      </c>
      <c r="AZ23" s="52">
        <v>0</v>
      </c>
      <c r="BA23" s="52">
        <v>0</v>
      </c>
      <c r="BB23" s="52">
        <v>0</v>
      </c>
      <c r="BC23" s="52">
        <v>0</v>
      </c>
      <c r="BD23" s="52">
        <v>0</v>
      </c>
      <c r="BE23" s="52">
        <v>0</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272124</v>
      </c>
      <c r="B24" s="52" t="s">
        <v>182</v>
      </c>
      <c r="C24" s="52" t="s">
        <v>468</v>
      </c>
      <c r="D24" s="52">
        <v>1</v>
      </c>
      <c r="E24" s="52">
        <v>0.729964304745498</v>
      </c>
      <c r="F24" s="52">
        <v>8.5947410074873201</v>
      </c>
      <c r="G24" s="52">
        <v>0</v>
      </c>
      <c r="H24" s="52">
        <v>0</v>
      </c>
      <c r="I24" s="52">
        <v>0</v>
      </c>
      <c r="J24" s="52">
        <v>0</v>
      </c>
      <c r="K24" s="52">
        <v>0</v>
      </c>
      <c r="L24" s="52">
        <v>1</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1</v>
      </c>
      <c r="AV24" s="52">
        <v>0</v>
      </c>
      <c r="AW24" s="52">
        <v>0</v>
      </c>
      <c r="AX24" s="52">
        <v>0</v>
      </c>
      <c r="AY24" s="52">
        <v>0</v>
      </c>
      <c r="AZ24" s="52">
        <v>0</v>
      </c>
      <c r="BA24" s="52">
        <v>0</v>
      </c>
      <c r="BB24" s="52">
        <v>0</v>
      </c>
      <c r="BC24" s="52">
        <v>0</v>
      </c>
      <c r="BD24" s="52">
        <v>0</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272183</v>
      </c>
      <c r="B25" s="52" t="s">
        <v>187</v>
      </c>
      <c r="C25" s="52" t="s">
        <v>468</v>
      </c>
      <c r="D25" s="52">
        <v>1</v>
      </c>
      <c r="E25" s="52">
        <v>1.66168162180126</v>
      </c>
      <c r="F25" s="52">
        <v>19.564961030885801</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0</v>
      </c>
      <c r="AY25" s="52">
        <v>0</v>
      </c>
      <c r="AZ25" s="52">
        <v>0</v>
      </c>
      <c r="BA25" s="52">
        <v>0</v>
      </c>
      <c r="BB25" s="52">
        <v>0</v>
      </c>
      <c r="BC25" s="52">
        <v>0</v>
      </c>
      <c r="BD25" s="52">
        <v>0</v>
      </c>
      <c r="BE25" s="52">
        <v>0</v>
      </c>
      <c r="BF25" s="52">
        <v>0</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272191</v>
      </c>
      <c r="B26" s="52" t="s">
        <v>278</v>
      </c>
      <c r="C26" s="52" t="s">
        <v>468</v>
      </c>
      <c r="D26" s="52">
        <v>1</v>
      </c>
      <c r="E26" s="52">
        <v>1.0523103473676501</v>
      </c>
      <c r="F26" s="52">
        <v>12.390105702877101</v>
      </c>
      <c r="G26" s="52">
        <v>0</v>
      </c>
      <c r="H26" s="52">
        <v>0</v>
      </c>
      <c r="I26" s="52">
        <v>0</v>
      </c>
      <c r="J26" s="52">
        <v>0</v>
      </c>
      <c r="K26" s="52">
        <v>1</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1</v>
      </c>
      <c r="AZ26" s="52">
        <v>0</v>
      </c>
      <c r="BA26" s="52">
        <v>0</v>
      </c>
      <c r="BB26" s="52">
        <v>0</v>
      </c>
      <c r="BC26" s="52">
        <v>0</v>
      </c>
      <c r="BD26" s="52">
        <v>0</v>
      </c>
      <c r="BE26" s="52">
        <v>0</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272230</v>
      </c>
      <c r="B27" s="52" t="s">
        <v>171</v>
      </c>
      <c r="C27" s="52" t="s">
        <v>468</v>
      </c>
      <c r="D27" s="52">
        <v>1</v>
      </c>
      <c r="E27" s="52">
        <v>1.66936547418326</v>
      </c>
      <c r="F27" s="52">
        <v>19.655432196028698</v>
      </c>
      <c r="G27" s="52">
        <v>0</v>
      </c>
      <c r="H27" s="52">
        <v>0</v>
      </c>
      <c r="I27" s="52">
        <v>0</v>
      </c>
      <c r="J27" s="52">
        <v>0</v>
      </c>
      <c r="K27" s="52">
        <v>0</v>
      </c>
      <c r="L27" s="52">
        <v>1</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1</v>
      </c>
      <c r="AW27" s="52">
        <v>0</v>
      </c>
      <c r="AX27" s="52">
        <v>0</v>
      </c>
      <c r="AY27" s="52">
        <v>0</v>
      </c>
      <c r="AZ27" s="52">
        <v>0</v>
      </c>
      <c r="BA27" s="52">
        <v>0</v>
      </c>
      <c r="BB27" s="52">
        <v>0</v>
      </c>
      <c r="BC27" s="52">
        <v>0</v>
      </c>
      <c r="BD27" s="52">
        <v>0</v>
      </c>
      <c r="BE27" s="52">
        <v>0</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272264</v>
      </c>
      <c r="B28" s="52" t="s">
        <v>192</v>
      </c>
      <c r="C28" s="52" t="s">
        <v>468</v>
      </c>
      <c r="D28" s="52">
        <v>1</v>
      </c>
      <c r="E28" s="52">
        <v>3.0125926372235901</v>
      </c>
      <c r="F28" s="52">
        <v>35.470848793116502</v>
      </c>
      <c r="G28" s="52">
        <v>0</v>
      </c>
      <c r="H28" s="52">
        <v>0</v>
      </c>
      <c r="I28" s="52">
        <v>0</v>
      </c>
      <c r="J28" s="52">
        <v>1</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1</v>
      </c>
      <c r="AX28" s="52">
        <v>0</v>
      </c>
      <c r="AY28" s="52">
        <v>0</v>
      </c>
      <c r="AZ28" s="52">
        <v>0</v>
      </c>
      <c r="BA28" s="52">
        <v>0</v>
      </c>
      <c r="BB28" s="52">
        <v>0</v>
      </c>
      <c r="BC28" s="52">
        <v>0</v>
      </c>
      <c r="BD28" s="52">
        <v>0</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272281</v>
      </c>
      <c r="B29" s="52" t="s">
        <v>194</v>
      </c>
      <c r="C29" s="52" t="s">
        <v>468</v>
      </c>
      <c r="D29" s="52">
        <v>2</v>
      </c>
      <c r="E29" s="52">
        <v>6.4863462411623498</v>
      </c>
      <c r="F29" s="52">
        <v>76.3714960652987</v>
      </c>
      <c r="G29" s="52">
        <v>0</v>
      </c>
      <c r="H29" s="52">
        <v>0</v>
      </c>
      <c r="I29" s="52">
        <v>0</v>
      </c>
      <c r="J29" s="52">
        <v>0</v>
      </c>
      <c r="K29" s="52">
        <v>1</v>
      </c>
      <c r="L29" s="52">
        <v>0</v>
      </c>
      <c r="M29" s="52">
        <v>1</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1</v>
      </c>
      <c r="AV29" s="52">
        <v>0</v>
      </c>
      <c r="AW29" s="52">
        <v>0</v>
      </c>
      <c r="AX29" s="52">
        <v>0</v>
      </c>
      <c r="AY29" s="52">
        <v>1</v>
      </c>
      <c r="AZ29" s="52">
        <v>0</v>
      </c>
      <c r="BA29" s="52">
        <v>0</v>
      </c>
      <c r="BB29" s="52">
        <v>0</v>
      </c>
      <c r="BC29" s="52">
        <v>0</v>
      </c>
      <c r="BD29" s="52">
        <v>0</v>
      </c>
      <c r="BE29" s="52">
        <v>1</v>
      </c>
      <c r="BF29" s="52">
        <v>0</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row r="85" spans="1:75" x14ac:dyDescent="0.2">
      <c r="B85" s="52">
        <v>271004</v>
      </c>
      <c r="C85" t="s">
        <v>397</v>
      </c>
      <c r="D85">
        <f>IFERROR(VLOOKUP($B85,$A$8:$BW$70,D$88,FALSE),0)</f>
        <v>13</v>
      </c>
      <c r="E85">
        <f t="shared" ref="E85:BP85" si="0">IFERROR(VLOOKUP($B85,$A$8:$BW$70,E88,FALSE),0)</f>
        <v>0.91921773156862396</v>
      </c>
      <c r="F85">
        <f t="shared" si="0"/>
        <v>10.8230474845983</v>
      </c>
      <c r="G85">
        <f t="shared" si="0"/>
        <v>1</v>
      </c>
      <c r="H85">
        <f t="shared" si="0"/>
        <v>5</v>
      </c>
      <c r="I85">
        <f t="shared" si="0"/>
        <v>1</v>
      </c>
      <c r="J85">
        <f t="shared" si="0"/>
        <v>1</v>
      </c>
      <c r="K85">
        <f t="shared" si="0"/>
        <v>4</v>
      </c>
      <c r="L85">
        <f t="shared" si="0"/>
        <v>1</v>
      </c>
      <c r="M85">
        <f t="shared" si="0"/>
        <v>0</v>
      </c>
      <c r="N85">
        <f t="shared" si="0"/>
        <v>0</v>
      </c>
      <c r="O85">
        <f t="shared" si="0"/>
        <v>0</v>
      </c>
      <c r="P85">
        <f t="shared" si="0"/>
        <v>9</v>
      </c>
      <c r="Q85">
        <f t="shared" si="0"/>
        <v>4</v>
      </c>
      <c r="R85">
        <f t="shared" si="0"/>
        <v>0</v>
      </c>
      <c r="S85">
        <f t="shared" si="0"/>
        <v>5</v>
      </c>
      <c r="T85">
        <f t="shared" si="0"/>
        <v>8</v>
      </c>
      <c r="U85">
        <f t="shared" si="0"/>
        <v>1</v>
      </c>
      <c r="V85">
        <f t="shared" si="0"/>
        <v>7</v>
      </c>
      <c r="W85">
        <f t="shared" si="0"/>
        <v>2</v>
      </c>
      <c r="X85">
        <f t="shared" si="0"/>
        <v>1</v>
      </c>
      <c r="Y85">
        <f t="shared" si="0"/>
        <v>2</v>
      </c>
      <c r="Z85">
        <f t="shared" si="0"/>
        <v>2</v>
      </c>
      <c r="AA85">
        <f t="shared" si="0"/>
        <v>0</v>
      </c>
      <c r="AB85">
        <f t="shared" si="0"/>
        <v>11</v>
      </c>
      <c r="AC85">
        <f t="shared" si="0"/>
        <v>0</v>
      </c>
      <c r="AD85">
        <f t="shared" si="0"/>
        <v>0</v>
      </c>
      <c r="AE85">
        <f t="shared" si="0"/>
        <v>0</v>
      </c>
      <c r="AF85">
        <f t="shared" si="0"/>
        <v>0</v>
      </c>
      <c r="AG85">
        <f t="shared" si="0"/>
        <v>2</v>
      </c>
      <c r="AH85">
        <f t="shared" si="0"/>
        <v>0</v>
      </c>
      <c r="AI85">
        <f t="shared" si="0"/>
        <v>4</v>
      </c>
      <c r="AJ85">
        <f t="shared" si="0"/>
        <v>2</v>
      </c>
      <c r="AK85">
        <f t="shared" si="0"/>
        <v>0</v>
      </c>
      <c r="AL85">
        <f t="shared" si="0"/>
        <v>6</v>
      </c>
      <c r="AM85">
        <f t="shared" si="0"/>
        <v>1</v>
      </c>
      <c r="AN85">
        <f t="shared" si="0"/>
        <v>0</v>
      </c>
      <c r="AO85">
        <f t="shared" si="0"/>
        <v>0</v>
      </c>
      <c r="AP85">
        <f t="shared" si="0"/>
        <v>0</v>
      </c>
      <c r="AQ85">
        <f t="shared" si="0"/>
        <v>0</v>
      </c>
      <c r="AR85">
        <f t="shared" si="0"/>
        <v>1</v>
      </c>
      <c r="AS85">
        <f t="shared" si="0"/>
        <v>0</v>
      </c>
      <c r="AT85">
        <f t="shared" si="0"/>
        <v>2</v>
      </c>
      <c r="AU85">
        <f t="shared" si="0"/>
        <v>3</v>
      </c>
      <c r="AV85">
        <f t="shared" si="0"/>
        <v>1</v>
      </c>
      <c r="AW85">
        <f t="shared" si="0"/>
        <v>1</v>
      </c>
      <c r="AX85">
        <f t="shared" si="0"/>
        <v>1</v>
      </c>
      <c r="AY85">
        <f t="shared" si="0"/>
        <v>1</v>
      </c>
      <c r="AZ85">
        <f t="shared" si="0"/>
        <v>0</v>
      </c>
      <c r="BA85">
        <f t="shared" si="0"/>
        <v>0</v>
      </c>
      <c r="BB85">
        <f t="shared" si="0"/>
        <v>3</v>
      </c>
      <c r="BC85">
        <f t="shared" si="0"/>
        <v>1</v>
      </c>
      <c r="BD85">
        <f t="shared" si="0"/>
        <v>1</v>
      </c>
      <c r="BE85">
        <f t="shared" si="0"/>
        <v>2</v>
      </c>
      <c r="BF85">
        <f t="shared" si="0"/>
        <v>1</v>
      </c>
      <c r="BG85">
        <f t="shared" si="0"/>
        <v>3</v>
      </c>
      <c r="BH85">
        <f t="shared" si="0"/>
        <v>4</v>
      </c>
      <c r="BI85">
        <f t="shared" si="0"/>
        <v>1</v>
      </c>
      <c r="BJ85">
        <f t="shared" si="0"/>
        <v>0</v>
      </c>
      <c r="BK85">
        <f t="shared" si="0"/>
        <v>4</v>
      </c>
      <c r="BL85">
        <f t="shared" si="0"/>
        <v>15</v>
      </c>
      <c r="BM85">
        <f t="shared" si="0"/>
        <v>1</v>
      </c>
      <c r="BN85">
        <f t="shared" si="0"/>
        <v>1</v>
      </c>
      <c r="BO85">
        <f t="shared" si="0"/>
        <v>0</v>
      </c>
      <c r="BP85">
        <f t="shared" si="0"/>
        <v>0</v>
      </c>
      <c r="BQ85">
        <f t="shared" ref="BQ85:BW85" si="1">IFERROR(VLOOKUP($B85,$A$8:$BW$70,BQ88,FALSE),0)</f>
        <v>0</v>
      </c>
      <c r="BR85">
        <f t="shared" si="1"/>
        <v>0</v>
      </c>
      <c r="BS85">
        <f t="shared" si="1"/>
        <v>6</v>
      </c>
      <c r="BT85">
        <f t="shared" si="1"/>
        <v>7</v>
      </c>
      <c r="BU85">
        <f t="shared" si="1"/>
        <v>0</v>
      </c>
      <c r="BV85">
        <f t="shared" si="1"/>
        <v>0</v>
      </c>
      <c r="BW85">
        <f t="shared" si="1"/>
        <v>0</v>
      </c>
    </row>
    <row r="86" spans="1:75" x14ac:dyDescent="0.2">
      <c r="B86" s="52">
        <v>271403</v>
      </c>
      <c r="C86" t="s">
        <v>398</v>
      </c>
      <c r="D86">
        <f>IFERROR(VLOOKUP($B86,$A$8:$BW$70,D$88,FALSE),0)</f>
        <v>5</v>
      </c>
      <c r="E86">
        <f t="shared" ref="E86:BP86" si="2">IFERROR(VLOOKUP($B86,$A$8:$BW$70,E$88,FALSE),0)</f>
        <v>1.16812058742448</v>
      </c>
      <c r="F86">
        <f t="shared" si="2"/>
        <v>13.7536778841915</v>
      </c>
      <c r="G86">
        <f t="shared" si="2"/>
        <v>0</v>
      </c>
      <c r="H86">
        <f t="shared" si="2"/>
        <v>0</v>
      </c>
      <c r="I86">
        <f t="shared" si="2"/>
        <v>1</v>
      </c>
      <c r="J86">
        <f t="shared" si="2"/>
        <v>1</v>
      </c>
      <c r="K86">
        <f t="shared" si="2"/>
        <v>0</v>
      </c>
      <c r="L86">
        <f t="shared" si="2"/>
        <v>0</v>
      </c>
      <c r="M86">
        <f t="shared" si="2"/>
        <v>1</v>
      </c>
      <c r="N86">
        <f t="shared" si="2"/>
        <v>2</v>
      </c>
      <c r="O86">
        <f t="shared" si="2"/>
        <v>0</v>
      </c>
      <c r="P86">
        <f t="shared" si="2"/>
        <v>5</v>
      </c>
      <c r="Q86">
        <f t="shared" si="2"/>
        <v>0</v>
      </c>
      <c r="R86">
        <f t="shared" si="2"/>
        <v>0</v>
      </c>
      <c r="S86">
        <f t="shared" si="2"/>
        <v>0</v>
      </c>
      <c r="T86">
        <f t="shared" si="2"/>
        <v>5</v>
      </c>
      <c r="U86">
        <f t="shared" si="2"/>
        <v>0</v>
      </c>
      <c r="V86">
        <f t="shared" si="2"/>
        <v>5</v>
      </c>
      <c r="W86">
        <f t="shared" si="2"/>
        <v>0</v>
      </c>
      <c r="X86">
        <f t="shared" si="2"/>
        <v>1</v>
      </c>
      <c r="Y86">
        <f t="shared" si="2"/>
        <v>2</v>
      </c>
      <c r="Z86">
        <f t="shared" si="2"/>
        <v>2</v>
      </c>
      <c r="AA86">
        <f t="shared" si="2"/>
        <v>0</v>
      </c>
      <c r="AB86">
        <f t="shared" si="2"/>
        <v>4</v>
      </c>
      <c r="AC86">
        <f t="shared" si="2"/>
        <v>1</v>
      </c>
      <c r="AD86">
        <f t="shared" si="2"/>
        <v>0</v>
      </c>
      <c r="AE86">
        <f t="shared" si="2"/>
        <v>0</v>
      </c>
      <c r="AF86">
        <f t="shared" si="2"/>
        <v>0</v>
      </c>
      <c r="AG86">
        <f t="shared" si="2"/>
        <v>0</v>
      </c>
      <c r="AH86">
        <f t="shared" si="2"/>
        <v>0</v>
      </c>
      <c r="AI86">
        <f t="shared" si="2"/>
        <v>2</v>
      </c>
      <c r="AJ86">
        <f t="shared" si="2"/>
        <v>1</v>
      </c>
      <c r="AK86">
        <f t="shared" si="2"/>
        <v>0</v>
      </c>
      <c r="AL86">
        <f t="shared" si="2"/>
        <v>2</v>
      </c>
      <c r="AM86">
        <f t="shared" si="2"/>
        <v>0</v>
      </c>
      <c r="AN86">
        <f t="shared" si="2"/>
        <v>0</v>
      </c>
      <c r="AO86">
        <f t="shared" si="2"/>
        <v>0</v>
      </c>
      <c r="AP86">
        <f t="shared" si="2"/>
        <v>0</v>
      </c>
      <c r="AQ86">
        <f t="shared" si="2"/>
        <v>1</v>
      </c>
      <c r="AR86">
        <f t="shared" si="2"/>
        <v>0</v>
      </c>
      <c r="AS86">
        <f t="shared" si="2"/>
        <v>0</v>
      </c>
      <c r="AT86">
        <f t="shared" si="2"/>
        <v>0</v>
      </c>
      <c r="AU86">
        <f t="shared" si="2"/>
        <v>1</v>
      </c>
      <c r="AV86">
        <f t="shared" si="2"/>
        <v>1</v>
      </c>
      <c r="AW86">
        <f t="shared" si="2"/>
        <v>0</v>
      </c>
      <c r="AX86">
        <f t="shared" si="2"/>
        <v>1</v>
      </c>
      <c r="AY86">
        <f t="shared" si="2"/>
        <v>0</v>
      </c>
      <c r="AZ86">
        <f t="shared" si="2"/>
        <v>0</v>
      </c>
      <c r="BA86">
        <f t="shared" si="2"/>
        <v>1</v>
      </c>
      <c r="BB86">
        <f t="shared" si="2"/>
        <v>0</v>
      </c>
      <c r="BC86">
        <f t="shared" si="2"/>
        <v>0</v>
      </c>
      <c r="BD86">
        <f t="shared" si="2"/>
        <v>2</v>
      </c>
      <c r="BE86">
        <f t="shared" si="2"/>
        <v>0</v>
      </c>
      <c r="BF86">
        <f t="shared" si="2"/>
        <v>0</v>
      </c>
      <c r="BG86">
        <f t="shared" si="2"/>
        <v>0</v>
      </c>
      <c r="BH86">
        <f t="shared" si="2"/>
        <v>1</v>
      </c>
      <c r="BI86">
        <f t="shared" si="2"/>
        <v>2</v>
      </c>
      <c r="BJ86">
        <f t="shared" si="2"/>
        <v>0</v>
      </c>
      <c r="BK86">
        <f t="shared" si="2"/>
        <v>7</v>
      </c>
      <c r="BL86">
        <f t="shared" si="2"/>
        <v>4</v>
      </c>
      <c r="BM86">
        <f t="shared" si="2"/>
        <v>1</v>
      </c>
      <c r="BN86">
        <f t="shared" si="2"/>
        <v>0</v>
      </c>
      <c r="BO86">
        <f t="shared" si="2"/>
        <v>0</v>
      </c>
      <c r="BP86">
        <f t="shared" si="2"/>
        <v>0</v>
      </c>
      <c r="BQ86">
        <f t="shared" ref="BQ86:BW86" si="3">IFERROR(VLOOKUP($B86,$A$8:$BW$70,BQ$88,FALSE),0)</f>
        <v>1</v>
      </c>
      <c r="BR86">
        <f t="shared" si="3"/>
        <v>0</v>
      </c>
      <c r="BS86">
        <f t="shared" si="3"/>
        <v>2</v>
      </c>
      <c r="BT86">
        <f t="shared" si="3"/>
        <v>3</v>
      </c>
      <c r="BU86">
        <f t="shared" si="3"/>
        <v>0</v>
      </c>
      <c r="BV86">
        <f t="shared" si="3"/>
        <v>0</v>
      </c>
      <c r="BW86">
        <f t="shared" si="3"/>
        <v>0</v>
      </c>
    </row>
    <row r="87" spans="1:75" x14ac:dyDescent="0.2">
      <c r="C87" t="s">
        <v>399</v>
      </c>
      <c r="D87">
        <f>SUM(D8:D83)</f>
        <v>46</v>
      </c>
      <c r="G87">
        <f t="shared" ref="G87:BR87" si="4">SUM(G8:G83)</f>
        <v>2</v>
      </c>
      <c r="H87">
        <f t="shared" si="4"/>
        <v>11</v>
      </c>
      <c r="I87">
        <f t="shared" si="4"/>
        <v>4</v>
      </c>
      <c r="J87">
        <f t="shared" si="4"/>
        <v>6</v>
      </c>
      <c r="K87">
        <f t="shared" si="4"/>
        <v>11</v>
      </c>
      <c r="L87">
        <f t="shared" si="4"/>
        <v>4</v>
      </c>
      <c r="M87">
        <f t="shared" si="4"/>
        <v>4</v>
      </c>
      <c r="N87">
        <f t="shared" si="4"/>
        <v>4</v>
      </c>
      <c r="O87">
        <f t="shared" si="4"/>
        <v>0</v>
      </c>
      <c r="P87">
        <f t="shared" si="4"/>
        <v>35</v>
      </c>
      <c r="Q87">
        <f t="shared" si="4"/>
        <v>11</v>
      </c>
      <c r="R87">
        <f t="shared" si="4"/>
        <v>0</v>
      </c>
      <c r="S87">
        <f t="shared" si="4"/>
        <v>5</v>
      </c>
      <c r="T87">
        <f t="shared" si="4"/>
        <v>13</v>
      </c>
      <c r="U87">
        <f t="shared" si="4"/>
        <v>1</v>
      </c>
      <c r="V87">
        <f t="shared" si="4"/>
        <v>12</v>
      </c>
      <c r="W87">
        <f t="shared" si="4"/>
        <v>2</v>
      </c>
      <c r="X87">
        <f t="shared" si="4"/>
        <v>2</v>
      </c>
      <c r="Y87">
        <f t="shared" si="4"/>
        <v>4</v>
      </c>
      <c r="Z87">
        <f t="shared" si="4"/>
        <v>4</v>
      </c>
      <c r="AA87">
        <f t="shared" si="4"/>
        <v>0</v>
      </c>
      <c r="AB87">
        <f t="shared" si="4"/>
        <v>15</v>
      </c>
      <c r="AC87">
        <f t="shared" si="4"/>
        <v>1</v>
      </c>
      <c r="AD87">
        <f t="shared" si="4"/>
        <v>0</v>
      </c>
      <c r="AE87">
        <f t="shared" si="4"/>
        <v>0</v>
      </c>
      <c r="AF87">
        <f t="shared" si="4"/>
        <v>0</v>
      </c>
      <c r="AG87">
        <f t="shared" si="4"/>
        <v>2</v>
      </c>
      <c r="AH87">
        <f t="shared" si="4"/>
        <v>0</v>
      </c>
      <c r="AI87">
        <f t="shared" si="4"/>
        <v>6</v>
      </c>
      <c r="AJ87">
        <f t="shared" si="4"/>
        <v>3</v>
      </c>
      <c r="AK87">
        <f t="shared" si="4"/>
        <v>0</v>
      </c>
      <c r="AL87">
        <f t="shared" si="4"/>
        <v>8</v>
      </c>
      <c r="AM87">
        <f t="shared" si="4"/>
        <v>1</v>
      </c>
      <c r="AN87">
        <f t="shared" si="4"/>
        <v>0</v>
      </c>
      <c r="AO87">
        <f t="shared" si="4"/>
        <v>0</v>
      </c>
      <c r="AP87">
        <f t="shared" si="4"/>
        <v>1</v>
      </c>
      <c r="AQ87">
        <f t="shared" si="4"/>
        <v>2</v>
      </c>
      <c r="AR87">
        <f t="shared" si="4"/>
        <v>2</v>
      </c>
      <c r="AS87">
        <f t="shared" si="4"/>
        <v>0</v>
      </c>
      <c r="AT87">
        <f t="shared" si="4"/>
        <v>4</v>
      </c>
      <c r="AU87">
        <f t="shared" si="4"/>
        <v>11</v>
      </c>
      <c r="AV87">
        <f t="shared" si="4"/>
        <v>5</v>
      </c>
      <c r="AW87">
        <f t="shared" si="4"/>
        <v>5</v>
      </c>
      <c r="AX87">
        <f t="shared" si="4"/>
        <v>4</v>
      </c>
      <c r="AY87">
        <f t="shared" si="4"/>
        <v>4</v>
      </c>
      <c r="AZ87">
        <f t="shared" si="4"/>
        <v>0</v>
      </c>
      <c r="BA87">
        <f t="shared" si="4"/>
        <v>2</v>
      </c>
      <c r="BB87">
        <f t="shared" si="4"/>
        <v>6</v>
      </c>
      <c r="BC87">
        <f t="shared" si="4"/>
        <v>2</v>
      </c>
      <c r="BD87">
        <f t="shared" si="4"/>
        <v>7</v>
      </c>
      <c r="BE87">
        <f t="shared" si="4"/>
        <v>5</v>
      </c>
      <c r="BF87">
        <f t="shared" si="4"/>
        <v>2</v>
      </c>
      <c r="BG87">
        <f t="shared" si="4"/>
        <v>8</v>
      </c>
      <c r="BH87">
        <f t="shared" si="4"/>
        <v>14</v>
      </c>
      <c r="BI87">
        <f t="shared" si="4"/>
        <v>8</v>
      </c>
      <c r="BJ87">
        <f t="shared" si="4"/>
        <v>0</v>
      </c>
      <c r="BK87">
        <f t="shared" si="4"/>
        <v>11</v>
      </c>
      <c r="BL87">
        <f t="shared" si="4"/>
        <v>19</v>
      </c>
      <c r="BM87">
        <f t="shared" si="4"/>
        <v>2</v>
      </c>
      <c r="BN87">
        <f t="shared" si="4"/>
        <v>1</v>
      </c>
      <c r="BO87">
        <f t="shared" si="4"/>
        <v>0</v>
      </c>
      <c r="BP87">
        <f t="shared" si="4"/>
        <v>0</v>
      </c>
      <c r="BQ87">
        <f t="shared" si="4"/>
        <v>1</v>
      </c>
      <c r="BR87">
        <f t="shared" si="4"/>
        <v>0</v>
      </c>
      <c r="BS87">
        <f t="shared" ref="BS87:BW87" si="5">SUM(BS8:BS83)</f>
        <v>8</v>
      </c>
      <c r="BT87">
        <f t="shared" si="5"/>
        <v>10</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409</v>
      </c>
      <c r="D90">
        <v>28</v>
      </c>
      <c r="E90">
        <v>0.61444040279201695</v>
      </c>
      <c r="F90">
        <v>7.2345402264221397</v>
      </c>
      <c r="G90">
        <v>1</v>
      </c>
      <c r="H90">
        <v>6</v>
      </c>
      <c r="I90">
        <v>2</v>
      </c>
      <c r="J90">
        <v>4</v>
      </c>
      <c r="K90">
        <v>7</v>
      </c>
      <c r="L90">
        <v>3</v>
      </c>
      <c r="M90">
        <v>3</v>
      </c>
      <c r="N90">
        <v>2</v>
      </c>
      <c r="O90">
        <v>0</v>
      </c>
      <c r="P90">
        <v>21</v>
      </c>
      <c r="Q90">
        <v>7</v>
      </c>
      <c r="R90">
        <v>0</v>
      </c>
      <c r="S90">
        <v>9</v>
      </c>
      <c r="T90">
        <v>19</v>
      </c>
      <c r="U90">
        <v>1</v>
      </c>
      <c r="V90">
        <v>18</v>
      </c>
      <c r="W90">
        <v>6</v>
      </c>
      <c r="X90">
        <v>2</v>
      </c>
      <c r="Y90">
        <v>6</v>
      </c>
      <c r="Z90">
        <v>4</v>
      </c>
      <c r="AA90">
        <v>0</v>
      </c>
      <c r="AB90">
        <v>23</v>
      </c>
      <c r="AC90">
        <v>2</v>
      </c>
      <c r="AD90">
        <v>1</v>
      </c>
      <c r="AE90">
        <v>0</v>
      </c>
      <c r="AF90">
        <v>0</v>
      </c>
      <c r="AG90">
        <v>2</v>
      </c>
      <c r="AH90">
        <v>0</v>
      </c>
      <c r="AI90">
        <v>10</v>
      </c>
      <c r="AJ90">
        <v>4</v>
      </c>
      <c r="AK90">
        <v>1</v>
      </c>
      <c r="AL90">
        <v>11</v>
      </c>
      <c r="AM90">
        <v>1</v>
      </c>
      <c r="AN90">
        <v>1</v>
      </c>
      <c r="AO90">
        <v>0</v>
      </c>
      <c r="AP90">
        <v>1</v>
      </c>
      <c r="AQ90">
        <v>1</v>
      </c>
      <c r="AR90">
        <v>1</v>
      </c>
      <c r="AS90">
        <v>0</v>
      </c>
      <c r="AT90">
        <v>2</v>
      </c>
      <c r="AU90">
        <v>7</v>
      </c>
      <c r="AV90">
        <v>3</v>
      </c>
      <c r="AW90">
        <v>4</v>
      </c>
      <c r="AX90">
        <v>2</v>
      </c>
      <c r="AY90">
        <v>3</v>
      </c>
      <c r="AZ90">
        <v>0</v>
      </c>
      <c r="BA90">
        <v>1</v>
      </c>
      <c r="BB90">
        <v>3</v>
      </c>
      <c r="BC90">
        <v>1</v>
      </c>
      <c r="BD90">
        <v>4</v>
      </c>
      <c r="BE90">
        <v>3</v>
      </c>
      <c r="BF90">
        <v>1</v>
      </c>
      <c r="BG90">
        <v>5</v>
      </c>
      <c r="BH90">
        <v>9</v>
      </c>
      <c r="BI90">
        <v>5</v>
      </c>
      <c r="BJ90">
        <v>0</v>
      </c>
      <c r="BK90">
        <v>13</v>
      </c>
      <c r="BL90">
        <v>28</v>
      </c>
      <c r="BM90">
        <v>2</v>
      </c>
      <c r="BN90">
        <v>1</v>
      </c>
      <c r="BO90">
        <v>2</v>
      </c>
      <c r="BP90">
        <v>0</v>
      </c>
      <c r="BQ90">
        <v>2</v>
      </c>
      <c r="BR90">
        <v>0</v>
      </c>
      <c r="BS90">
        <v>12</v>
      </c>
      <c r="BT90">
        <v>16</v>
      </c>
      <c r="BU90">
        <v>0</v>
      </c>
      <c r="BV90">
        <v>0</v>
      </c>
    </row>
    <row r="91" spans="1:75" x14ac:dyDescent="0.2">
      <c r="B91" t="s">
        <v>513</v>
      </c>
    </row>
    <row r="92" spans="1:75" x14ac:dyDescent="0.2">
      <c r="D92">
        <f>D87-D85-D86</f>
        <v>28</v>
      </c>
    </row>
    <row r="100" spans="1:6" s="147" customFormat="1" x14ac:dyDescent="0.2"/>
    <row r="101" spans="1:6" x14ac:dyDescent="0.2">
      <c r="A101" s="52">
        <v>271004</v>
      </c>
      <c r="B101" s="52" t="s">
        <v>172</v>
      </c>
      <c r="C101" s="52" t="s">
        <v>468</v>
      </c>
      <c r="D101" s="52">
        <v>14</v>
      </c>
      <c r="E101" s="52">
        <v>0.993795168877743</v>
      </c>
      <c r="F101" s="52">
        <v>11.7011366658186</v>
      </c>
    </row>
    <row r="102" spans="1:6" x14ac:dyDescent="0.2">
      <c r="A102" s="52">
        <v>271021</v>
      </c>
      <c r="B102" s="52" t="s">
        <v>468</v>
      </c>
      <c r="C102" s="52" t="s">
        <v>612</v>
      </c>
      <c r="D102" s="52">
        <v>1</v>
      </c>
      <c r="E102" s="52">
        <v>1.82385234091448</v>
      </c>
      <c r="F102" s="52">
        <v>21.474390465606</v>
      </c>
    </row>
    <row r="103" spans="1:6" x14ac:dyDescent="0.2">
      <c r="A103" s="52">
        <v>271039</v>
      </c>
      <c r="B103" s="52" t="s">
        <v>468</v>
      </c>
      <c r="C103" s="52" t="s">
        <v>613</v>
      </c>
      <c r="D103" s="52">
        <v>1</v>
      </c>
      <c r="E103" s="52">
        <v>2.4272433796936799</v>
      </c>
      <c r="F103" s="52">
        <v>28.578833341554599</v>
      </c>
    </row>
    <row r="104" spans="1:6" x14ac:dyDescent="0.2">
      <c r="A104" s="52">
        <v>271080</v>
      </c>
      <c r="B104" s="52" t="s">
        <v>468</v>
      </c>
      <c r="C104" s="52" t="s">
        <v>617</v>
      </c>
      <c r="D104" s="52">
        <v>1</v>
      </c>
      <c r="E104" s="52">
        <v>3.11351889905972</v>
      </c>
      <c r="F104" s="52">
        <v>36.6591741340902</v>
      </c>
    </row>
    <row r="105" spans="1:6" x14ac:dyDescent="0.2">
      <c r="A105" s="52">
        <v>271144</v>
      </c>
      <c r="B105" s="52" t="s">
        <v>468</v>
      </c>
      <c r="C105" s="52" t="s">
        <v>620</v>
      </c>
      <c r="D105" s="52">
        <v>1</v>
      </c>
      <c r="E105" s="52">
        <v>1.1559223682537501</v>
      </c>
      <c r="F105" s="52">
        <v>13.6100536907296</v>
      </c>
    </row>
    <row r="106" spans="1:6" x14ac:dyDescent="0.2">
      <c r="A106" s="52">
        <v>271161</v>
      </c>
      <c r="B106" s="52" t="s">
        <v>468</v>
      </c>
      <c r="C106" s="52" t="s">
        <v>622</v>
      </c>
      <c r="D106" s="52">
        <v>1</v>
      </c>
      <c r="E106" s="52">
        <v>1.53827221265075</v>
      </c>
      <c r="F106" s="52">
        <v>18.111914761855601</v>
      </c>
    </row>
    <row r="107" spans="1:6" x14ac:dyDescent="0.2">
      <c r="A107" s="52">
        <v>271187</v>
      </c>
      <c r="B107" s="52" t="s">
        <v>468</v>
      </c>
      <c r="C107" s="52" t="s">
        <v>624</v>
      </c>
      <c r="D107" s="52">
        <v>1</v>
      </c>
      <c r="E107" s="52">
        <v>1.1211013699858701</v>
      </c>
      <c r="F107" s="52">
        <v>13.2000645175756</v>
      </c>
    </row>
    <row r="108" spans="1:6" x14ac:dyDescent="0.2">
      <c r="A108" s="52">
        <v>271209</v>
      </c>
      <c r="B108" s="52" t="s">
        <v>468</v>
      </c>
      <c r="C108" s="52" t="s">
        <v>625</v>
      </c>
      <c r="D108" s="52">
        <v>2</v>
      </c>
      <c r="E108" s="52">
        <v>2.4734108335394498</v>
      </c>
      <c r="F108" s="52">
        <v>29.122417878771</v>
      </c>
    </row>
    <row r="109" spans="1:6" x14ac:dyDescent="0.2">
      <c r="A109" s="52">
        <v>271217</v>
      </c>
      <c r="B109" s="52" t="s">
        <v>468</v>
      </c>
      <c r="C109" s="52" t="s">
        <v>626</v>
      </c>
      <c r="D109" s="52">
        <v>1</v>
      </c>
      <c r="E109" s="52">
        <v>1.4547993831650601</v>
      </c>
      <c r="F109" s="52">
        <v>17.1290895114596</v>
      </c>
    </row>
    <row r="110" spans="1:6" x14ac:dyDescent="0.2">
      <c r="A110" s="52">
        <v>271225</v>
      </c>
      <c r="B110" s="52" t="s">
        <v>468</v>
      </c>
      <c r="C110" s="52" t="s">
        <v>627</v>
      </c>
      <c r="D110" s="52">
        <v>1</v>
      </c>
      <c r="E110" s="52">
        <v>2.2726239716376502</v>
      </c>
      <c r="F110" s="52">
        <v>26.758314504765899</v>
      </c>
    </row>
    <row r="111" spans="1:6" x14ac:dyDescent="0.2">
      <c r="A111" s="52">
        <v>271233</v>
      </c>
      <c r="B111" s="52" t="s">
        <v>468</v>
      </c>
      <c r="C111" s="52" t="s">
        <v>628</v>
      </c>
      <c r="D111" s="52">
        <v>1</v>
      </c>
      <c r="E111" s="52">
        <v>1.10314396028682</v>
      </c>
      <c r="F111" s="52">
        <v>12.988630500151199</v>
      </c>
    </row>
    <row r="112" spans="1:6" x14ac:dyDescent="0.2">
      <c r="A112" s="52">
        <v>271268</v>
      </c>
      <c r="B112" s="52" t="s">
        <v>468</v>
      </c>
      <c r="C112" s="52" t="s">
        <v>630</v>
      </c>
      <c r="D112" s="52">
        <v>1</v>
      </c>
      <c r="E112" s="52">
        <v>0.99255583126550895</v>
      </c>
      <c r="F112" s="52">
        <v>11.686544464900299</v>
      </c>
    </row>
    <row r="113" spans="1:6" x14ac:dyDescent="0.2">
      <c r="A113" s="52">
        <v>271276</v>
      </c>
      <c r="B113" s="52" t="s">
        <v>468</v>
      </c>
      <c r="C113" s="52" t="s">
        <v>641</v>
      </c>
      <c r="D113" s="52">
        <v>1</v>
      </c>
      <c r="E113" s="52">
        <v>1.4491283492978999</v>
      </c>
      <c r="F113" s="52">
        <v>17.062317661088102</v>
      </c>
    </row>
    <row r="114" spans="1:6" x14ac:dyDescent="0.2">
      <c r="A114" s="52">
        <v>271284</v>
      </c>
      <c r="B114" s="52" t="s">
        <v>468</v>
      </c>
      <c r="C114" s="52" t="s">
        <v>631</v>
      </c>
      <c r="D114" s="52">
        <v>1</v>
      </c>
      <c r="E114" s="52">
        <v>1.7290567995158601</v>
      </c>
      <c r="F114" s="52">
        <v>20.358249413654502</v>
      </c>
    </row>
    <row r="115" spans="1:6" x14ac:dyDescent="0.2">
      <c r="A115" s="52">
        <v>271403</v>
      </c>
      <c r="B115" s="52" t="s">
        <v>173</v>
      </c>
      <c r="C115" s="52" t="s">
        <v>468</v>
      </c>
      <c r="D115" s="52">
        <v>3</v>
      </c>
      <c r="E115" s="52">
        <v>0.69712320490774704</v>
      </c>
      <c r="F115" s="52">
        <v>8.2080635416557399</v>
      </c>
    </row>
    <row r="116" spans="1:6" x14ac:dyDescent="0.2">
      <c r="A116" s="52">
        <v>271411</v>
      </c>
      <c r="B116" s="52" t="s">
        <v>468</v>
      </c>
      <c r="C116" s="52" t="s">
        <v>632</v>
      </c>
      <c r="D116" s="52">
        <v>2</v>
      </c>
      <c r="E116" s="52">
        <v>2.6820077510023999</v>
      </c>
      <c r="F116" s="52">
        <v>31.5784783585766</v>
      </c>
    </row>
    <row r="117" spans="1:6" x14ac:dyDescent="0.2">
      <c r="A117" s="52">
        <v>271446</v>
      </c>
      <c r="B117" s="52" t="s">
        <v>468</v>
      </c>
      <c r="C117" s="52" t="s">
        <v>634</v>
      </c>
      <c r="D117" s="52">
        <v>1</v>
      </c>
      <c r="E117" s="52">
        <v>1.41041734249164</v>
      </c>
      <c r="F117" s="52">
        <v>16.606526774498398</v>
      </c>
    </row>
    <row r="118" spans="1:6" x14ac:dyDescent="0.2">
      <c r="A118" s="52">
        <v>272027</v>
      </c>
      <c r="B118" s="52" t="s">
        <v>253</v>
      </c>
      <c r="C118" s="52" t="s">
        <v>468</v>
      </c>
      <c r="D118" s="52">
        <v>1</v>
      </c>
      <c r="E118" s="52">
        <v>1.0071609140992499</v>
      </c>
      <c r="F118" s="52">
        <v>11.858507536975001</v>
      </c>
    </row>
    <row r="119" spans="1:6" x14ac:dyDescent="0.2">
      <c r="A119" s="52">
        <v>272051</v>
      </c>
      <c r="B119" s="52" t="s">
        <v>176</v>
      </c>
      <c r="C119" s="52" t="s">
        <v>468</v>
      </c>
      <c r="D119" s="52">
        <v>2</v>
      </c>
      <c r="E119" s="52">
        <v>1.0111836916294199</v>
      </c>
      <c r="F119" s="52">
        <v>11.9058724982174</v>
      </c>
    </row>
    <row r="120" spans="1:6" x14ac:dyDescent="0.2">
      <c r="A120" s="52">
        <v>272078</v>
      </c>
      <c r="B120" s="52" t="s">
        <v>177</v>
      </c>
      <c r="C120" s="52" t="s">
        <v>468</v>
      </c>
      <c r="D120" s="52">
        <v>4</v>
      </c>
      <c r="E120" s="52">
        <v>2.1885669263766099</v>
      </c>
      <c r="F120" s="52">
        <v>25.7686105847568</v>
      </c>
    </row>
    <row r="121" spans="1:6" x14ac:dyDescent="0.2">
      <c r="A121" s="52">
        <v>272116</v>
      </c>
      <c r="B121" s="52" t="s">
        <v>181</v>
      </c>
      <c r="C121" s="52" t="s">
        <v>468</v>
      </c>
      <c r="D121" s="52">
        <v>4</v>
      </c>
      <c r="E121" s="52">
        <v>2.7307109405933798</v>
      </c>
      <c r="F121" s="52">
        <v>32.151919139244697</v>
      </c>
    </row>
    <row r="122" spans="1:6" x14ac:dyDescent="0.2">
      <c r="A122" s="52">
        <v>272124</v>
      </c>
      <c r="B122" s="52" t="s">
        <v>182</v>
      </c>
      <c r="C122" s="52" t="s">
        <v>468</v>
      </c>
      <c r="D122" s="52">
        <v>2</v>
      </c>
      <c r="E122" s="52">
        <v>1.4510313205110501</v>
      </c>
      <c r="F122" s="52">
        <v>17.084723612468899</v>
      </c>
    </row>
    <row r="123" spans="1:6" x14ac:dyDescent="0.2">
      <c r="A123" s="52">
        <v>272159</v>
      </c>
      <c r="B123" s="52" t="s">
        <v>184</v>
      </c>
      <c r="C123" s="52" t="s">
        <v>468</v>
      </c>
      <c r="D123" s="52">
        <v>1</v>
      </c>
      <c r="E123" s="52">
        <v>0.84362556522912902</v>
      </c>
      <c r="F123" s="52">
        <v>9.9330106873752193</v>
      </c>
    </row>
    <row r="124" spans="1:6" x14ac:dyDescent="0.2">
      <c r="A124">
        <v>272175</v>
      </c>
      <c r="B124" t="s">
        <v>186</v>
      </c>
      <c r="C124" t="s">
        <v>468</v>
      </c>
      <c r="D124">
        <v>1</v>
      </c>
      <c r="E124">
        <v>1.63703630946534</v>
      </c>
      <c r="F124">
        <v>19.2747823533823</v>
      </c>
    </row>
    <row r="125" spans="1:6" x14ac:dyDescent="0.2">
      <c r="A125">
        <v>272183</v>
      </c>
      <c r="B125" t="s">
        <v>187</v>
      </c>
      <c r="C125" t="s">
        <v>468</v>
      </c>
      <c r="D125">
        <v>1</v>
      </c>
      <c r="E125">
        <v>1.6482067510548499</v>
      </c>
      <c r="F125">
        <v>19.406305294678099</v>
      </c>
    </row>
    <row r="126" spans="1:6" x14ac:dyDescent="0.2">
      <c r="A126">
        <v>272191</v>
      </c>
      <c r="B126" t="s">
        <v>278</v>
      </c>
      <c r="C126" t="s">
        <v>468</v>
      </c>
      <c r="D126">
        <v>1</v>
      </c>
      <c r="E126">
        <v>1.04883369692902</v>
      </c>
      <c r="F126">
        <v>12.349170947712601</v>
      </c>
    </row>
    <row r="127" spans="1:6" x14ac:dyDescent="0.2">
      <c r="A127">
        <v>272205</v>
      </c>
      <c r="B127" t="s">
        <v>188</v>
      </c>
      <c r="C127" t="s">
        <v>468</v>
      </c>
      <c r="D127">
        <v>2</v>
      </c>
      <c r="E127">
        <v>2.7535314040256602</v>
      </c>
      <c r="F127">
        <v>32.4206116925602</v>
      </c>
    </row>
    <row r="128" spans="1:6" x14ac:dyDescent="0.2">
      <c r="A128">
        <v>272221</v>
      </c>
      <c r="B128" t="s">
        <v>189</v>
      </c>
      <c r="C128" t="s">
        <v>468</v>
      </c>
      <c r="D128">
        <v>4</v>
      </c>
      <c r="E128">
        <v>6.9557959169477996</v>
      </c>
      <c r="F128">
        <v>81.898887409224102</v>
      </c>
    </row>
    <row r="129" spans="1:6" x14ac:dyDescent="0.2">
      <c r="A129">
        <v>272230</v>
      </c>
      <c r="B129" t="s">
        <v>171</v>
      </c>
      <c r="C129" t="s">
        <v>468</v>
      </c>
      <c r="D129">
        <v>1</v>
      </c>
      <c r="E129">
        <v>1.6518550332022901</v>
      </c>
      <c r="F129">
        <v>19.449260874801102</v>
      </c>
    </row>
    <row r="130" spans="1:6" x14ac:dyDescent="0.2">
      <c r="A130">
        <v>272248</v>
      </c>
      <c r="B130" t="s">
        <v>190</v>
      </c>
      <c r="C130" t="s">
        <v>468</v>
      </c>
      <c r="D130">
        <v>1</v>
      </c>
      <c r="E130">
        <v>2.28446109562754</v>
      </c>
      <c r="F130">
        <v>26.897687093679099</v>
      </c>
    </row>
    <row r="131" spans="1:6" x14ac:dyDescent="0.2">
      <c r="A131">
        <v>272264</v>
      </c>
      <c r="B131" t="s">
        <v>192</v>
      </c>
      <c r="C131" t="s">
        <v>468</v>
      </c>
      <c r="D131">
        <v>1</v>
      </c>
      <c r="E131">
        <v>2.9992202027472898</v>
      </c>
      <c r="F131">
        <v>35.313399161379301</v>
      </c>
    </row>
    <row r="132" spans="1:6" x14ac:dyDescent="0.2">
      <c r="A132">
        <v>272281</v>
      </c>
      <c r="B132" t="s">
        <v>194</v>
      </c>
      <c r="C132" t="s">
        <v>468</v>
      </c>
      <c r="D132">
        <v>1</v>
      </c>
      <c r="E132">
        <v>3.2032801588826998</v>
      </c>
      <c r="F132">
        <v>37.716040580392999</v>
      </c>
    </row>
    <row r="178" spans="1:6" x14ac:dyDescent="0.2">
      <c r="B178">
        <v>271004</v>
      </c>
      <c r="C178" t="s">
        <v>249</v>
      </c>
      <c r="D178">
        <v>14</v>
      </c>
      <c r="E178">
        <v>0.993795168877743</v>
      </c>
      <c r="F178">
        <v>11.7011366658186</v>
      </c>
    </row>
    <row r="179" spans="1:6" x14ac:dyDescent="0.2">
      <c r="B179">
        <v>271403</v>
      </c>
      <c r="C179" t="s">
        <v>251</v>
      </c>
      <c r="D179">
        <v>3</v>
      </c>
      <c r="E179">
        <v>0.69712320490774704</v>
      </c>
      <c r="F179">
        <v>8.2080635416557399</v>
      </c>
    </row>
    <row r="180" spans="1:6" x14ac:dyDescent="0.2">
      <c r="C180" t="s">
        <v>399</v>
      </c>
      <c r="D180">
        <v>61</v>
      </c>
    </row>
    <row r="181" spans="1:6" x14ac:dyDescent="0.2">
      <c r="A181">
        <v>1</v>
      </c>
      <c r="B181">
        <v>2</v>
      </c>
      <c r="C181">
        <v>3</v>
      </c>
      <c r="D181">
        <v>4</v>
      </c>
      <c r="E181">
        <v>5</v>
      </c>
      <c r="F181">
        <v>6</v>
      </c>
    </row>
    <row r="183" spans="1:6" x14ac:dyDescent="0.2">
      <c r="A183">
        <v>270000</v>
      </c>
      <c r="B183" t="s">
        <v>313</v>
      </c>
      <c r="C183" t="s">
        <v>409</v>
      </c>
      <c r="D183">
        <v>44</v>
      </c>
      <c r="E183">
        <v>0.96429880902522302</v>
      </c>
      <c r="F183">
        <v>11.3538408159421</v>
      </c>
    </row>
  </sheetData>
  <phoneticPr fontId="17"/>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E3:Z142"/>
  <sheetViews>
    <sheetView topLeftCell="E25" workbookViewId="0">
      <selection activeCell="N52" sqref="N52"/>
    </sheetView>
  </sheetViews>
  <sheetFormatPr defaultRowHeight="13.2" x14ac:dyDescent="0.2"/>
  <sheetData>
    <row r="3" spans="5:26" x14ac:dyDescent="0.2">
      <c r="P3" t="s">
        <v>245</v>
      </c>
    </row>
    <row r="5" spans="5:26" x14ac:dyDescent="0.2">
      <c r="Q5" t="str">
        <f>O5&amp;$P$3&amp;N5</f>
        <v>.</v>
      </c>
      <c r="S5" t="s">
        <v>246</v>
      </c>
    </row>
    <row r="6" spans="5:26" x14ac:dyDescent="0.2">
      <c r="Q6" t="str">
        <f t="shared" ref="Q6:Q47" si="0">O6&amp;$P$3&amp;N6</f>
        <v>.</v>
      </c>
      <c r="R6" t="s">
        <v>247</v>
      </c>
      <c r="S6" t="s">
        <v>248</v>
      </c>
    </row>
    <row r="7" spans="5:26" x14ac:dyDescent="0.2">
      <c r="E7" t="s">
        <v>172</v>
      </c>
      <c r="H7">
        <v>1</v>
      </c>
      <c r="J7" t="s">
        <v>249</v>
      </c>
      <c r="K7">
        <v>1</v>
      </c>
      <c r="L7">
        <v>271004</v>
      </c>
      <c r="M7">
        <v>1</v>
      </c>
      <c r="N7" s="52" t="s">
        <v>249</v>
      </c>
      <c r="O7">
        <v>1</v>
      </c>
      <c r="Q7" t="str">
        <f t="shared" si="0"/>
        <v>1.大阪市</v>
      </c>
      <c r="S7" t="s">
        <v>250</v>
      </c>
      <c r="Y7">
        <v>1</v>
      </c>
      <c r="Z7" s="52" t="s">
        <v>254</v>
      </c>
    </row>
    <row r="8" spans="5:26" x14ac:dyDescent="0.2">
      <c r="E8" t="s">
        <v>173</v>
      </c>
      <c r="H8">
        <v>2</v>
      </c>
      <c r="J8" t="s">
        <v>251</v>
      </c>
      <c r="K8">
        <v>2</v>
      </c>
      <c r="L8">
        <v>271403</v>
      </c>
      <c r="M8">
        <v>2</v>
      </c>
      <c r="N8" s="52" t="s">
        <v>251</v>
      </c>
      <c r="O8">
        <v>2</v>
      </c>
      <c r="Q8" t="str">
        <f t="shared" si="0"/>
        <v>2.堺市</v>
      </c>
      <c r="S8" t="s">
        <v>252</v>
      </c>
      <c r="Y8">
        <v>2</v>
      </c>
      <c r="Z8" s="52" t="s">
        <v>256</v>
      </c>
    </row>
    <row r="9" spans="5:26" x14ac:dyDescent="0.2">
      <c r="E9" t="s">
        <v>253</v>
      </c>
      <c r="J9" t="str">
        <f t="shared" ref="J9:J39" si="1">REPLACE(E9,1,3,"")</f>
        <v>岸和田市</v>
      </c>
      <c r="K9">
        <f>VLOOKUP(J9,$N$7:$O$47,2,FALSE)</f>
        <v>36</v>
      </c>
      <c r="L9">
        <v>272027</v>
      </c>
      <c r="M9">
        <v>3</v>
      </c>
      <c r="N9" s="52" t="s">
        <v>254</v>
      </c>
      <c r="O9">
        <v>3</v>
      </c>
      <c r="Q9" t="str">
        <f t="shared" si="0"/>
        <v>3.池田市</v>
      </c>
      <c r="S9" t="s">
        <v>255</v>
      </c>
      <c r="Y9">
        <v>3</v>
      </c>
      <c r="Z9" s="52" t="s">
        <v>258</v>
      </c>
    </row>
    <row r="10" spans="5:26" x14ac:dyDescent="0.2">
      <c r="E10" t="s">
        <v>174</v>
      </c>
      <c r="J10" t="str">
        <f t="shared" si="1"/>
        <v>豊中市</v>
      </c>
      <c r="K10">
        <f t="shared" ref="K10:K39" si="2">VLOOKUP(J10,$N$7:$O$47,2,FALSE)</f>
        <v>5</v>
      </c>
      <c r="L10">
        <v>272035</v>
      </c>
      <c r="M10">
        <v>4</v>
      </c>
      <c r="N10" s="52" t="s">
        <v>256</v>
      </c>
      <c r="O10">
        <v>4</v>
      </c>
      <c r="Q10" t="str">
        <f t="shared" si="0"/>
        <v>4.箕面市</v>
      </c>
      <c r="S10" t="s">
        <v>257</v>
      </c>
      <c r="Y10">
        <v>4</v>
      </c>
      <c r="Z10" s="52" t="s">
        <v>260</v>
      </c>
    </row>
    <row r="11" spans="5:26" x14ac:dyDescent="0.2">
      <c r="E11" t="s">
        <v>175</v>
      </c>
      <c r="J11" t="str">
        <f t="shared" si="1"/>
        <v>池田市</v>
      </c>
      <c r="K11">
        <f t="shared" si="2"/>
        <v>3</v>
      </c>
      <c r="L11">
        <v>272043</v>
      </c>
      <c r="M11">
        <v>5</v>
      </c>
      <c r="N11" s="52" t="s">
        <v>258</v>
      </c>
      <c r="O11">
        <v>5</v>
      </c>
      <c r="Q11" t="str">
        <f t="shared" si="0"/>
        <v>5.豊中市</v>
      </c>
      <c r="S11" t="s">
        <v>259</v>
      </c>
      <c r="Y11">
        <v>5</v>
      </c>
      <c r="Z11" s="52" t="s">
        <v>263</v>
      </c>
    </row>
    <row r="12" spans="5:26" x14ac:dyDescent="0.2">
      <c r="E12" t="s">
        <v>176</v>
      </c>
      <c r="J12" t="str">
        <f t="shared" si="1"/>
        <v>吹田市</v>
      </c>
      <c r="K12">
        <f t="shared" si="2"/>
        <v>6</v>
      </c>
      <c r="L12">
        <v>272051</v>
      </c>
      <c r="M12">
        <v>6</v>
      </c>
      <c r="N12" s="52" t="s">
        <v>260</v>
      </c>
      <c r="O12">
        <v>6</v>
      </c>
      <c r="Q12" t="str">
        <f t="shared" si="0"/>
        <v>6.吹田市</v>
      </c>
      <c r="S12" t="s">
        <v>261</v>
      </c>
      <c r="Y12">
        <v>6</v>
      </c>
      <c r="Z12" s="52" t="s">
        <v>265</v>
      </c>
    </row>
    <row r="13" spans="5:26" x14ac:dyDescent="0.2">
      <c r="E13" t="s">
        <v>262</v>
      </c>
      <c r="J13" t="str">
        <f t="shared" si="1"/>
        <v>泉大津市</v>
      </c>
      <c r="K13">
        <f t="shared" si="2"/>
        <v>34</v>
      </c>
      <c r="L13">
        <v>272060</v>
      </c>
      <c r="M13">
        <v>7</v>
      </c>
      <c r="N13" s="52" t="s">
        <v>263</v>
      </c>
      <c r="O13">
        <v>7</v>
      </c>
      <c r="Q13" t="str">
        <f t="shared" si="0"/>
        <v>7.豊能町</v>
      </c>
      <c r="S13" t="s">
        <v>264</v>
      </c>
      <c r="Y13">
        <v>7</v>
      </c>
      <c r="Z13" s="52" t="s">
        <v>266</v>
      </c>
    </row>
    <row r="14" spans="5:26" x14ac:dyDescent="0.2">
      <c r="E14" t="s">
        <v>177</v>
      </c>
      <c r="J14" t="str">
        <f t="shared" si="1"/>
        <v>高槻市</v>
      </c>
      <c r="K14">
        <f t="shared" si="2"/>
        <v>9</v>
      </c>
      <c r="L14">
        <v>272078</v>
      </c>
      <c r="M14">
        <v>8</v>
      </c>
      <c r="N14" s="52" t="s">
        <v>265</v>
      </c>
      <c r="O14">
        <v>8</v>
      </c>
      <c r="Q14" t="str">
        <f t="shared" si="0"/>
        <v>8.能勢町</v>
      </c>
      <c r="S14" t="s">
        <v>209</v>
      </c>
      <c r="Y14">
        <v>8</v>
      </c>
      <c r="Z14" s="52" t="s">
        <v>267</v>
      </c>
    </row>
    <row r="15" spans="5:26" x14ac:dyDescent="0.2">
      <c r="E15" t="s">
        <v>178</v>
      </c>
      <c r="J15" t="str">
        <f t="shared" si="1"/>
        <v>貝塚市</v>
      </c>
      <c r="K15">
        <f t="shared" si="2"/>
        <v>37</v>
      </c>
      <c r="L15">
        <v>272086</v>
      </c>
      <c r="M15">
        <v>9</v>
      </c>
      <c r="N15" s="52" t="s">
        <v>266</v>
      </c>
      <c r="O15">
        <v>9</v>
      </c>
      <c r="Q15" t="str">
        <f t="shared" si="0"/>
        <v>9.高槻市</v>
      </c>
      <c r="S15" t="s">
        <v>210</v>
      </c>
      <c r="Y15">
        <v>9</v>
      </c>
      <c r="Z15" s="52" t="s">
        <v>268</v>
      </c>
    </row>
    <row r="16" spans="5:26" x14ac:dyDescent="0.2">
      <c r="E16" t="s">
        <v>179</v>
      </c>
      <c r="J16" t="str">
        <f t="shared" si="1"/>
        <v>守口市</v>
      </c>
      <c r="K16">
        <f t="shared" si="2"/>
        <v>13</v>
      </c>
      <c r="L16">
        <v>272094</v>
      </c>
      <c r="M16">
        <v>10</v>
      </c>
      <c r="N16" s="52" t="s">
        <v>267</v>
      </c>
      <c r="O16">
        <v>10</v>
      </c>
      <c r="Q16" t="str">
        <f t="shared" si="0"/>
        <v>10.茨木市</v>
      </c>
      <c r="S16" t="s">
        <v>211</v>
      </c>
      <c r="Y16">
        <v>10</v>
      </c>
      <c r="Z16" s="52" t="s">
        <v>269</v>
      </c>
    </row>
    <row r="17" spans="5:26" x14ac:dyDescent="0.2">
      <c r="E17" t="s">
        <v>180</v>
      </c>
      <c r="J17" t="str">
        <f t="shared" si="1"/>
        <v>枚方市</v>
      </c>
      <c r="K17">
        <f t="shared" si="2"/>
        <v>14</v>
      </c>
      <c r="L17">
        <v>272108</v>
      </c>
      <c r="M17">
        <v>11</v>
      </c>
      <c r="N17" s="52" t="s">
        <v>268</v>
      </c>
      <c r="O17">
        <v>11</v>
      </c>
      <c r="Q17" t="str">
        <f t="shared" si="0"/>
        <v>11.摂津市</v>
      </c>
      <c r="S17" t="s">
        <v>212</v>
      </c>
      <c r="Y17">
        <v>11</v>
      </c>
      <c r="Z17" s="52" t="s">
        <v>270</v>
      </c>
    </row>
    <row r="18" spans="5:26" x14ac:dyDescent="0.2">
      <c r="E18" t="s">
        <v>181</v>
      </c>
      <c r="J18" t="str">
        <f t="shared" si="1"/>
        <v>茨木市</v>
      </c>
      <c r="K18">
        <f t="shared" si="2"/>
        <v>10</v>
      </c>
      <c r="L18">
        <v>272116</v>
      </c>
      <c r="M18">
        <v>12</v>
      </c>
      <c r="N18" s="52" t="s">
        <v>269</v>
      </c>
      <c r="O18">
        <v>12</v>
      </c>
      <c r="Q18" t="str">
        <f t="shared" si="0"/>
        <v>12.島本町</v>
      </c>
      <c r="S18" t="s">
        <v>213</v>
      </c>
      <c r="Y18">
        <v>12</v>
      </c>
      <c r="Z18" s="52" t="s">
        <v>271</v>
      </c>
    </row>
    <row r="19" spans="5:26" x14ac:dyDescent="0.2">
      <c r="E19" t="s">
        <v>182</v>
      </c>
      <c r="J19" t="str">
        <f t="shared" si="1"/>
        <v>八尾市</v>
      </c>
      <c r="K19">
        <f t="shared" si="2"/>
        <v>20</v>
      </c>
      <c r="L19">
        <v>272124</v>
      </c>
      <c r="M19">
        <v>13</v>
      </c>
      <c r="N19" s="52" t="s">
        <v>270</v>
      </c>
      <c r="O19">
        <v>13</v>
      </c>
      <c r="Q19" t="str">
        <f t="shared" si="0"/>
        <v>13.守口市</v>
      </c>
      <c r="S19" t="s">
        <v>214</v>
      </c>
      <c r="Y19">
        <v>13</v>
      </c>
      <c r="Z19" s="52" t="s">
        <v>273</v>
      </c>
    </row>
    <row r="20" spans="5:26" x14ac:dyDescent="0.2">
      <c r="E20" t="s">
        <v>183</v>
      </c>
      <c r="J20" t="str">
        <f t="shared" si="1"/>
        <v>泉佐野市</v>
      </c>
      <c r="K20">
        <f t="shared" si="2"/>
        <v>38</v>
      </c>
      <c r="L20">
        <v>272132</v>
      </c>
      <c r="M20">
        <v>14</v>
      </c>
      <c r="N20" s="52" t="s">
        <v>271</v>
      </c>
      <c r="O20">
        <v>14</v>
      </c>
      <c r="Q20" t="str">
        <f t="shared" si="0"/>
        <v>14.枚方市</v>
      </c>
      <c r="S20" t="s">
        <v>215</v>
      </c>
      <c r="Y20">
        <v>14</v>
      </c>
      <c r="Z20" s="52" t="s">
        <v>274</v>
      </c>
    </row>
    <row r="21" spans="5:26" x14ac:dyDescent="0.2">
      <c r="E21" t="s">
        <v>272</v>
      </c>
      <c r="J21" t="str">
        <f t="shared" si="1"/>
        <v>富田林市</v>
      </c>
      <c r="K21">
        <f t="shared" si="2"/>
        <v>23</v>
      </c>
      <c r="L21">
        <v>272141</v>
      </c>
      <c r="M21">
        <v>15</v>
      </c>
      <c r="N21" s="52" t="s">
        <v>273</v>
      </c>
      <c r="O21">
        <v>15</v>
      </c>
      <c r="Q21" t="str">
        <f t="shared" si="0"/>
        <v>15.寝屋川市</v>
      </c>
      <c r="S21" t="s">
        <v>216</v>
      </c>
      <c r="Y21">
        <v>15</v>
      </c>
      <c r="Z21" s="52" t="s">
        <v>275</v>
      </c>
    </row>
    <row r="22" spans="5:26" x14ac:dyDescent="0.2">
      <c r="E22" t="s">
        <v>184</v>
      </c>
      <c r="J22" t="str">
        <f t="shared" si="1"/>
        <v>寝屋川市</v>
      </c>
      <c r="K22">
        <f t="shared" si="2"/>
        <v>15</v>
      </c>
      <c r="L22">
        <v>272159</v>
      </c>
      <c r="M22">
        <v>16</v>
      </c>
      <c r="N22" s="52" t="s">
        <v>274</v>
      </c>
      <c r="O22">
        <v>16</v>
      </c>
      <c r="Q22" t="str">
        <f t="shared" si="0"/>
        <v>16.大東市</v>
      </c>
      <c r="S22" t="s">
        <v>217</v>
      </c>
      <c r="Y22">
        <v>16</v>
      </c>
      <c r="Z22" s="52" t="s">
        <v>276</v>
      </c>
    </row>
    <row r="23" spans="5:26" x14ac:dyDescent="0.2">
      <c r="E23" t="s">
        <v>185</v>
      </c>
      <c r="J23" t="str">
        <f t="shared" si="1"/>
        <v>河内長野市</v>
      </c>
      <c r="K23">
        <f t="shared" si="2"/>
        <v>24</v>
      </c>
      <c r="L23">
        <v>272167</v>
      </c>
      <c r="M23">
        <v>17</v>
      </c>
      <c r="N23" s="52" t="s">
        <v>275</v>
      </c>
      <c r="O23">
        <v>17</v>
      </c>
      <c r="Q23" t="str">
        <f t="shared" si="0"/>
        <v>17.門真市</v>
      </c>
      <c r="S23" t="s">
        <v>218</v>
      </c>
      <c r="Y23">
        <v>17</v>
      </c>
      <c r="Z23" s="52" t="s">
        <v>277</v>
      </c>
    </row>
    <row r="24" spans="5:26" x14ac:dyDescent="0.2">
      <c r="E24" t="s">
        <v>186</v>
      </c>
      <c r="J24" t="str">
        <f t="shared" si="1"/>
        <v>松原市</v>
      </c>
      <c r="K24">
        <f t="shared" si="2"/>
        <v>25</v>
      </c>
      <c r="L24">
        <v>272175</v>
      </c>
      <c r="M24">
        <v>18</v>
      </c>
      <c r="N24" s="52" t="s">
        <v>276</v>
      </c>
      <c r="O24">
        <v>18</v>
      </c>
      <c r="Q24" t="str">
        <f t="shared" si="0"/>
        <v>18.四條畷市</v>
      </c>
      <c r="S24" t="s">
        <v>219</v>
      </c>
      <c r="Y24">
        <v>18</v>
      </c>
      <c r="Z24" s="52" t="s">
        <v>279</v>
      </c>
    </row>
    <row r="25" spans="5:26" x14ac:dyDescent="0.2">
      <c r="E25" t="s">
        <v>187</v>
      </c>
      <c r="J25" t="str">
        <f t="shared" si="1"/>
        <v>大東市</v>
      </c>
      <c r="K25">
        <f t="shared" si="2"/>
        <v>16</v>
      </c>
      <c r="L25">
        <v>272183</v>
      </c>
      <c r="M25">
        <v>19</v>
      </c>
      <c r="N25" s="52" t="s">
        <v>277</v>
      </c>
      <c r="O25">
        <v>19</v>
      </c>
      <c r="Q25" t="str">
        <f t="shared" si="0"/>
        <v>19.交野市</v>
      </c>
      <c r="S25" t="s">
        <v>220</v>
      </c>
      <c r="Y25">
        <v>19</v>
      </c>
      <c r="Z25" s="52" t="s">
        <v>280</v>
      </c>
    </row>
    <row r="26" spans="5:26" x14ac:dyDescent="0.2">
      <c r="E26" t="s">
        <v>278</v>
      </c>
      <c r="J26" t="str">
        <f t="shared" si="1"/>
        <v>和泉市</v>
      </c>
      <c r="K26">
        <f t="shared" si="2"/>
        <v>33</v>
      </c>
      <c r="L26">
        <v>272191</v>
      </c>
      <c r="M26">
        <v>20</v>
      </c>
      <c r="N26" s="52" t="s">
        <v>279</v>
      </c>
      <c r="O26">
        <v>20</v>
      </c>
      <c r="Q26" t="str">
        <f t="shared" si="0"/>
        <v>20.八尾市</v>
      </c>
      <c r="S26" t="s">
        <v>221</v>
      </c>
      <c r="Y26">
        <v>20</v>
      </c>
      <c r="Z26" s="52" t="s">
        <v>282</v>
      </c>
    </row>
    <row r="27" spans="5:26" x14ac:dyDescent="0.2">
      <c r="E27" t="s">
        <v>188</v>
      </c>
      <c r="J27" t="str">
        <f t="shared" si="1"/>
        <v>箕面市</v>
      </c>
      <c r="K27">
        <f t="shared" si="2"/>
        <v>4</v>
      </c>
      <c r="L27">
        <v>272205</v>
      </c>
      <c r="M27">
        <v>21</v>
      </c>
      <c r="N27" s="52" t="s">
        <v>280</v>
      </c>
      <c r="O27">
        <v>21</v>
      </c>
      <c r="Q27" t="str">
        <f t="shared" si="0"/>
        <v>21.柏原市</v>
      </c>
      <c r="S27" t="s">
        <v>222</v>
      </c>
      <c r="Y27">
        <v>21</v>
      </c>
      <c r="Z27" s="52" t="s">
        <v>283</v>
      </c>
    </row>
    <row r="28" spans="5:26" x14ac:dyDescent="0.2">
      <c r="E28" t="s">
        <v>281</v>
      </c>
      <c r="J28" t="str">
        <f t="shared" si="1"/>
        <v>柏原市</v>
      </c>
      <c r="K28">
        <f t="shared" si="2"/>
        <v>21</v>
      </c>
      <c r="L28">
        <v>272213</v>
      </c>
      <c r="M28">
        <v>22</v>
      </c>
      <c r="N28" s="52" t="s">
        <v>282</v>
      </c>
      <c r="O28">
        <v>22</v>
      </c>
      <c r="Q28" t="str">
        <f t="shared" si="0"/>
        <v>22.東大阪市</v>
      </c>
      <c r="S28" t="s">
        <v>223</v>
      </c>
      <c r="Y28">
        <v>22</v>
      </c>
      <c r="Z28" s="52" t="s">
        <v>284</v>
      </c>
    </row>
    <row r="29" spans="5:26" x14ac:dyDescent="0.2">
      <c r="E29" t="s">
        <v>189</v>
      </c>
      <c r="J29" t="str">
        <f t="shared" si="1"/>
        <v>羽曳野市</v>
      </c>
      <c r="K29">
        <f t="shared" si="2"/>
        <v>26</v>
      </c>
      <c r="L29">
        <v>272221</v>
      </c>
      <c r="M29">
        <v>23</v>
      </c>
      <c r="N29" s="52" t="s">
        <v>283</v>
      </c>
      <c r="O29">
        <v>23</v>
      </c>
      <c r="Q29" t="str">
        <f t="shared" si="0"/>
        <v>23.富田林市</v>
      </c>
      <c r="S29" t="s">
        <v>224</v>
      </c>
      <c r="Y29">
        <v>23</v>
      </c>
      <c r="Z29" s="52" t="s">
        <v>285</v>
      </c>
    </row>
    <row r="30" spans="5:26" x14ac:dyDescent="0.2">
      <c r="E30" t="s">
        <v>171</v>
      </c>
      <c r="J30" t="str">
        <f t="shared" si="1"/>
        <v>門真市</v>
      </c>
      <c r="K30">
        <f t="shared" si="2"/>
        <v>17</v>
      </c>
      <c r="L30">
        <v>272230</v>
      </c>
      <c r="M30">
        <v>24</v>
      </c>
      <c r="N30" s="52" t="s">
        <v>284</v>
      </c>
      <c r="O30">
        <v>24</v>
      </c>
      <c r="Q30" t="str">
        <f t="shared" si="0"/>
        <v>24.河内長野市</v>
      </c>
      <c r="S30" t="s">
        <v>225</v>
      </c>
      <c r="Y30">
        <v>24</v>
      </c>
      <c r="Z30" s="52" t="s">
        <v>286</v>
      </c>
    </row>
    <row r="31" spans="5:26" x14ac:dyDescent="0.2">
      <c r="E31" t="s">
        <v>190</v>
      </c>
      <c r="J31" t="str">
        <f t="shared" si="1"/>
        <v>摂津市</v>
      </c>
      <c r="K31">
        <f t="shared" si="2"/>
        <v>11</v>
      </c>
      <c r="L31">
        <v>272248</v>
      </c>
      <c r="M31">
        <v>25</v>
      </c>
      <c r="N31" s="52" t="s">
        <v>285</v>
      </c>
      <c r="O31">
        <v>25</v>
      </c>
      <c r="Q31" t="str">
        <f t="shared" si="0"/>
        <v>25.松原市</v>
      </c>
      <c r="S31" t="s">
        <v>226</v>
      </c>
      <c r="Y31">
        <v>25</v>
      </c>
      <c r="Z31" s="52" t="s">
        <v>287</v>
      </c>
    </row>
    <row r="32" spans="5:26" x14ac:dyDescent="0.2">
      <c r="E32" t="s">
        <v>191</v>
      </c>
      <c r="J32" t="str">
        <f t="shared" si="1"/>
        <v>高石市</v>
      </c>
      <c r="K32">
        <f t="shared" si="2"/>
        <v>32</v>
      </c>
      <c r="L32">
        <v>272256</v>
      </c>
      <c r="M32">
        <v>26</v>
      </c>
      <c r="N32" s="52" t="s">
        <v>286</v>
      </c>
      <c r="O32">
        <v>26</v>
      </c>
      <c r="Q32" t="str">
        <f t="shared" si="0"/>
        <v>26.羽曳野市</v>
      </c>
      <c r="S32" t="s">
        <v>227</v>
      </c>
      <c r="Y32">
        <v>26</v>
      </c>
      <c r="Z32" s="52" t="s">
        <v>288</v>
      </c>
    </row>
    <row r="33" spans="5:26" x14ac:dyDescent="0.2">
      <c r="E33" t="s">
        <v>192</v>
      </c>
      <c r="J33" t="str">
        <f t="shared" si="1"/>
        <v>藤井寺市</v>
      </c>
      <c r="K33">
        <f t="shared" si="2"/>
        <v>27</v>
      </c>
      <c r="L33">
        <v>272264</v>
      </c>
      <c r="M33">
        <v>27</v>
      </c>
      <c r="N33" s="52" t="s">
        <v>287</v>
      </c>
      <c r="O33">
        <v>27</v>
      </c>
      <c r="Q33" t="str">
        <f t="shared" si="0"/>
        <v>27.藤井寺市</v>
      </c>
      <c r="S33" t="s">
        <v>228</v>
      </c>
      <c r="Y33">
        <v>27</v>
      </c>
      <c r="Z33" s="52" t="s">
        <v>289</v>
      </c>
    </row>
    <row r="34" spans="5:26" x14ac:dyDescent="0.2">
      <c r="E34" t="s">
        <v>193</v>
      </c>
      <c r="J34" t="str">
        <f t="shared" si="1"/>
        <v>東大阪市</v>
      </c>
      <c r="K34">
        <f t="shared" si="2"/>
        <v>22</v>
      </c>
      <c r="L34">
        <v>272272</v>
      </c>
      <c r="M34">
        <v>28</v>
      </c>
      <c r="N34" s="52" t="s">
        <v>288</v>
      </c>
      <c r="O34">
        <v>28</v>
      </c>
      <c r="Q34" t="str">
        <f t="shared" si="0"/>
        <v>28.大阪狭山市</v>
      </c>
      <c r="S34" t="s">
        <v>229</v>
      </c>
      <c r="Y34">
        <v>28</v>
      </c>
      <c r="Z34" s="52" t="s">
        <v>290</v>
      </c>
    </row>
    <row r="35" spans="5:26" x14ac:dyDescent="0.2">
      <c r="E35" t="s">
        <v>194</v>
      </c>
      <c r="J35" t="str">
        <f t="shared" si="1"/>
        <v>泉南市</v>
      </c>
      <c r="K35">
        <f t="shared" si="2"/>
        <v>39</v>
      </c>
      <c r="L35">
        <v>272281</v>
      </c>
      <c r="M35">
        <v>29</v>
      </c>
      <c r="N35" s="52" t="s">
        <v>289</v>
      </c>
      <c r="O35">
        <v>29</v>
      </c>
      <c r="Q35" t="str">
        <f t="shared" si="0"/>
        <v>29.太子町</v>
      </c>
      <c r="S35" t="s">
        <v>230</v>
      </c>
      <c r="Y35">
        <v>29</v>
      </c>
      <c r="Z35" s="52" t="s">
        <v>291</v>
      </c>
    </row>
    <row r="36" spans="5:26" x14ac:dyDescent="0.2">
      <c r="E36" t="s">
        <v>195</v>
      </c>
      <c r="J36" t="str">
        <f t="shared" si="1"/>
        <v>四條畷市</v>
      </c>
      <c r="K36">
        <f t="shared" si="2"/>
        <v>18</v>
      </c>
      <c r="L36">
        <v>272299</v>
      </c>
      <c r="M36">
        <v>30</v>
      </c>
      <c r="N36" s="52" t="s">
        <v>290</v>
      </c>
      <c r="O36">
        <v>30</v>
      </c>
      <c r="Q36" t="str">
        <f t="shared" si="0"/>
        <v>30.河南町</v>
      </c>
      <c r="S36" t="s">
        <v>231</v>
      </c>
      <c r="Y36">
        <v>30</v>
      </c>
      <c r="Z36" s="52" t="s">
        <v>292</v>
      </c>
    </row>
    <row r="37" spans="5:26" x14ac:dyDescent="0.2">
      <c r="E37" t="s">
        <v>196</v>
      </c>
      <c r="J37" t="str">
        <f t="shared" si="1"/>
        <v>交野市</v>
      </c>
      <c r="K37">
        <f t="shared" si="2"/>
        <v>19</v>
      </c>
      <c r="L37">
        <v>272302</v>
      </c>
      <c r="M37">
        <v>31</v>
      </c>
      <c r="N37" s="52" t="s">
        <v>291</v>
      </c>
      <c r="O37">
        <v>31</v>
      </c>
      <c r="Q37" t="str">
        <f t="shared" si="0"/>
        <v>31.千早赤阪村</v>
      </c>
      <c r="S37" t="s">
        <v>232</v>
      </c>
      <c r="Y37">
        <v>31</v>
      </c>
      <c r="Z37" s="52" t="s">
        <v>293</v>
      </c>
    </row>
    <row r="38" spans="5:26" x14ac:dyDescent="0.2">
      <c r="E38" t="s">
        <v>197</v>
      </c>
      <c r="J38" t="str">
        <f t="shared" si="1"/>
        <v>大阪狭山市</v>
      </c>
      <c r="K38">
        <f t="shared" si="2"/>
        <v>28</v>
      </c>
      <c r="L38">
        <v>272311</v>
      </c>
      <c r="M38">
        <v>32</v>
      </c>
      <c r="N38" s="52" t="s">
        <v>292</v>
      </c>
      <c r="O38">
        <v>32</v>
      </c>
      <c r="Q38" t="str">
        <f t="shared" si="0"/>
        <v>32.高石市</v>
      </c>
      <c r="S38" t="s">
        <v>233</v>
      </c>
      <c r="Y38">
        <v>32</v>
      </c>
      <c r="Z38" s="52" t="s">
        <v>295</v>
      </c>
    </row>
    <row r="39" spans="5:26" x14ac:dyDescent="0.2">
      <c r="E39" t="s">
        <v>198</v>
      </c>
      <c r="J39" t="str">
        <f t="shared" si="1"/>
        <v>阪南市</v>
      </c>
      <c r="K39">
        <f t="shared" si="2"/>
        <v>40</v>
      </c>
      <c r="L39">
        <v>272329</v>
      </c>
      <c r="M39">
        <v>33</v>
      </c>
      <c r="N39" s="52" t="s">
        <v>293</v>
      </c>
      <c r="O39">
        <v>33</v>
      </c>
      <c r="Q39" t="str">
        <f t="shared" si="0"/>
        <v>33.和泉市</v>
      </c>
      <c r="S39" t="s">
        <v>234</v>
      </c>
      <c r="Y39">
        <v>33</v>
      </c>
      <c r="Z39" s="52" t="s">
        <v>297</v>
      </c>
    </row>
    <row r="40" spans="5:26" x14ac:dyDescent="0.2">
      <c r="E40" t="s">
        <v>294</v>
      </c>
      <c r="J40" t="str">
        <f>REPLACE(E40,1,6,"")</f>
        <v>島本町</v>
      </c>
      <c r="K40">
        <f>VLOOKUP(J40,$N$7:$O$49,2,FALSE)</f>
        <v>12</v>
      </c>
      <c r="L40">
        <v>273015</v>
      </c>
      <c r="M40">
        <v>34</v>
      </c>
      <c r="N40" s="52" t="s">
        <v>295</v>
      </c>
      <c r="O40">
        <v>34</v>
      </c>
      <c r="Q40" t="str">
        <f t="shared" si="0"/>
        <v>34.泉大津市</v>
      </c>
      <c r="S40" t="s">
        <v>235</v>
      </c>
      <c r="Y40">
        <v>34</v>
      </c>
      <c r="Z40" s="52" t="s">
        <v>299</v>
      </c>
    </row>
    <row r="41" spans="5:26" x14ac:dyDescent="0.2">
      <c r="E41" t="s">
        <v>296</v>
      </c>
      <c r="J41" t="str">
        <f t="shared" ref="J41:J46" si="3">REPLACE(E41,1,6,"")</f>
        <v>豊能町</v>
      </c>
      <c r="K41">
        <f t="shared" ref="K41:K49" si="4">VLOOKUP(J41,$N$7:$O$49,2,FALSE)</f>
        <v>7</v>
      </c>
      <c r="L41">
        <v>273210</v>
      </c>
      <c r="M41">
        <v>35</v>
      </c>
      <c r="N41" s="52" t="s">
        <v>297</v>
      </c>
      <c r="O41">
        <v>35</v>
      </c>
      <c r="Q41" t="str">
        <f t="shared" si="0"/>
        <v>35.忠岡町</v>
      </c>
      <c r="S41" t="s">
        <v>236</v>
      </c>
      <c r="Y41">
        <v>35</v>
      </c>
      <c r="Z41" s="52" t="s">
        <v>301</v>
      </c>
    </row>
    <row r="42" spans="5:26" x14ac:dyDescent="0.2">
      <c r="E42" t="s">
        <v>298</v>
      </c>
      <c r="J42" t="str">
        <f t="shared" si="3"/>
        <v>能勢町</v>
      </c>
      <c r="K42">
        <f t="shared" si="4"/>
        <v>8</v>
      </c>
      <c r="L42">
        <v>273228</v>
      </c>
      <c r="M42">
        <v>36</v>
      </c>
      <c r="N42" s="52" t="s">
        <v>299</v>
      </c>
      <c r="O42">
        <v>36</v>
      </c>
      <c r="Q42" t="str">
        <f t="shared" si="0"/>
        <v>36.岸和田市</v>
      </c>
      <c r="S42" t="s">
        <v>237</v>
      </c>
      <c r="Y42">
        <v>36</v>
      </c>
      <c r="Z42" s="52" t="s">
        <v>302</v>
      </c>
    </row>
    <row r="43" spans="5:26" x14ac:dyDescent="0.2">
      <c r="E43" t="s">
        <v>300</v>
      </c>
      <c r="J43" t="str">
        <f t="shared" si="3"/>
        <v>忠岡町</v>
      </c>
      <c r="K43">
        <f t="shared" si="4"/>
        <v>35</v>
      </c>
      <c r="L43">
        <v>273414</v>
      </c>
      <c r="M43">
        <v>37</v>
      </c>
      <c r="N43" s="52" t="s">
        <v>301</v>
      </c>
      <c r="O43">
        <v>37</v>
      </c>
      <c r="Q43" t="str">
        <f t="shared" si="0"/>
        <v>37.貝塚市</v>
      </c>
      <c r="S43" t="s">
        <v>238</v>
      </c>
      <c r="Y43">
        <v>37</v>
      </c>
      <c r="Z43" s="52" t="s">
        <v>304</v>
      </c>
    </row>
    <row r="44" spans="5:26" x14ac:dyDescent="0.2">
      <c r="E44" t="s">
        <v>199</v>
      </c>
      <c r="J44" t="str">
        <f t="shared" si="3"/>
        <v>熊取町</v>
      </c>
      <c r="K44">
        <f t="shared" si="4"/>
        <v>42</v>
      </c>
      <c r="L44">
        <v>273619</v>
      </c>
      <c r="M44">
        <v>38</v>
      </c>
      <c r="N44" s="52" t="s">
        <v>302</v>
      </c>
      <c r="O44">
        <v>38</v>
      </c>
      <c r="Q44" t="str">
        <f t="shared" si="0"/>
        <v>38.泉佐野市</v>
      </c>
      <c r="S44" t="s">
        <v>239</v>
      </c>
      <c r="Y44">
        <v>38</v>
      </c>
      <c r="Z44" s="52" t="s">
        <v>306</v>
      </c>
    </row>
    <row r="45" spans="5:26" x14ac:dyDescent="0.2">
      <c r="E45" t="s">
        <v>303</v>
      </c>
      <c r="J45" t="str">
        <f t="shared" si="3"/>
        <v>田尻町</v>
      </c>
      <c r="K45">
        <f t="shared" si="4"/>
        <v>41</v>
      </c>
      <c r="L45">
        <v>273627</v>
      </c>
      <c r="M45">
        <v>39</v>
      </c>
      <c r="N45" s="52" t="s">
        <v>304</v>
      </c>
      <c r="O45">
        <v>39</v>
      </c>
      <c r="Q45" t="str">
        <f t="shared" si="0"/>
        <v>39.泉南市</v>
      </c>
      <c r="S45" t="s">
        <v>240</v>
      </c>
      <c r="Y45">
        <v>39</v>
      </c>
      <c r="Z45" s="52" t="s">
        <v>308</v>
      </c>
    </row>
    <row r="46" spans="5:26" x14ac:dyDescent="0.2">
      <c r="E46" t="s">
        <v>305</v>
      </c>
      <c r="J46" t="str">
        <f t="shared" si="3"/>
        <v>岬町</v>
      </c>
      <c r="K46">
        <f t="shared" si="4"/>
        <v>43</v>
      </c>
      <c r="L46">
        <v>273660</v>
      </c>
      <c r="M46">
        <v>40</v>
      </c>
      <c r="N46" s="52" t="s">
        <v>306</v>
      </c>
      <c r="O46">
        <v>40</v>
      </c>
      <c r="Q46" t="str">
        <f t="shared" si="0"/>
        <v>40.阪南市</v>
      </c>
      <c r="S46" t="s">
        <v>241</v>
      </c>
      <c r="Y46">
        <v>40</v>
      </c>
      <c r="Z46" s="52" t="s">
        <v>310</v>
      </c>
    </row>
    <row r="47" spans="5:26" x14ac:dyDescent="0.2">
      <c r="E47" t="s">
        <v>307</v>
      </c>
      <c r="J47" t="str">
        <f>REPLACE(E47,1,7,"")</f>
        <v>太子町</v>
      </c>
      <c r="K47">
        <f t="shared" si="4"/>
        <v>29</v>
      </c>
      <c r="L47">
        <v>273813</v>
      </c>
      <c r="M47">
        <v>41</v>
      </c>
      <c r="N47" s="52" t="s">
        <v>308</v>
      </c>
      <c r="O47">
        <v>41</v>
      </c>
      <c r="Q47" t="str">
        <f t="shared" si="0"/>
        <v>41.田尻町</v>
      </c>
      <c r="S47" t="s">
        <v>242</v>
      </c>
      <c r="Y47">
        <v>41</v>
      </c>
      <c r="Z47" s="52" t="s">
        <v>312</v>
      </c>
    </row>
    <row r="48" spans="5:26" x14ac:dyDescent="0.2">
      <c r="E48" t="s">
        <v>309</v>
      </c>
      <c r="J48" t="str">
        <f t="shared" ref="J48:J49" si="5">REPLACE(E48,1,7,"")</f>
        <v>河南町</v>
      </c>
      <c r="K48">
        <f t="shared" si="4"/>
        <v>30</v>
      </c>
      <c r="L48">
        <v>273821</v>
      </c>
      <c r="M48">
        <v>42</v>
      </c>
      <c r="N48" t="s">
        <v>310</v>
      </c>
      <c r="O48">
        <v>42</v>
      </c>
      <c r="Y48">
        <v>42</v>
      </c>
      <c r="Z48" s="52" t="s">
        <v>365</v>
      </c>
    </row>
    <row r="49" spans="5:26" x14ac:dyDescent="0.2">
      <c r="E49" t="s">
        <v>311</v>
      </c>
      <c r="J49" t="str">
        <f t="shared" si="5"/>
        <v>千早赤阪村</v>
      </c>
      <c r="K49">
        <f t="shared" si="4"/>
        <v>31</v>
      </c>
      <c r="L49">
        <v>273830</v>
      </c>
      <c r="M49">
        <v>43</v>
      </c>
      <c r="N49" t="s">
        <v>312</v>
      </c>
      <c r="O49">
        <v>43</v>
      </c>
      <c r="Y49">
        <v>43</v>
      </c>
      <c r="Z49" s="52" t="s">
        <v>366</v>
      </c>
    </row>
    <row r="50" spans="5:26" x14ac:dyDescent="0.2">
      <c r="Y50">
        <v>44</v>
      </c>
      <c r="Z50" s="52" t="s">
        <v>367</v>
      </c>
    </row>
    <row r="51" spans="5:26" x14ac:dyDescent="0.2">
      <c r="J51" t="s">
        <v>313</v>
      </c>
      <c r="K51">
        <v>50</v>
      </c>
      <c r="L51">
        <v>270000</v>
      </c>
      <c r="M51">
        <v>50</v>
      </c>
      <c r="N51" t="s">
        <v>524</v>
      </c>
      <c r="Y51">
        <v>45</v>
      </c>
      <c r="Z51" s="52" t="s">
        <v>368</v>
      </c>
    </row>
    <row r="52" spans="5:26" x14ac:dyDescent="0.2">
      <c r="Y52">
        <v>46</v>
      </c>
      <c r="Z52" s="52" t="s">
        <v>369</v>
      </c>
    </row>
    <row r="53" spans="5:26" x14ac:dyDescent="0.2">
      <c r="Y53">
        <v>47</v>
      </c>
      <c r="Z53" s="52" t="s">
        <v>370</v>
      </c>
    </row>
    <row r="54" spans="5:26" x14ac:dyDescent="0.2">
      <c r="Y54">
        <v>48</v>
      </c>
      <c r="Z54" s="52" t="s">
        <v>371</v>
      </c>
    </row>
    <row r="55" spans="5:26" x14ac:dyDescent="0.2">
      <c r="Y55">
        <v>49</v>
      </c>
      <c r="Z55" s="52" t="s">
        <v>372</v>
      </c>
    </row>
    <row r="56" spans="5:26" x14ac:dyDescent="0.2">
      <c r="Y56">
        <v>50</v>
      </c>
      <c r="Z56" s="52" t="s">
        <v>373</v>
      </c>
    </row>
    <row r="57" spans="5:26" x14ac:dyDescent="0.2">
      <c r="Y57">
        <v>51</v>
      </c>
      <c r="Z57" s="52" t="s">
        <v>374</v>
      </c>
    </row>
    <row r="58" spans="5:26" x14ac:dyDescent="0.2">
      <c r="E58" t="s">
        <v>246</v>
      </c>
      <c r="Y58">
        <v>52</v>
      </c>
      <c r="Z58" s="52" t="s">
        <v>375</v>
      </c>
    </row>
    <row r="59" spans="5:26" x14ac:dyDescent="0.2">
      <c r="Y59">
        <v>53</v>
      </c>
      <c r="Z59" s="52" t="s">
        <v>376</v>
      </c>
    </row>
    <row r="60" spans="5:26" x14ac:dyDescent="0.2">
      <c r="E60" t="s">
        <v>248</v>
      </c>
      <c r="Y60">
        <v>54</v>
      </c>
      <c r="Z60" s="52" t="s">
        <v>377</v>
      </c>
    </row>
    <row r="61" spans="5:26" x14ac:dyDescent="0.2">
      <c r="Y61">
        <v>55</v>
      </c>
      <c r="Z61" s="52" t="s">
        <v>378</v>
      </c>
    </row>
    <row r="62" spans="5:26" x14ac:dyDescent="0.2">
      <c r="E62" t="s">
        <v>250</v>
      </c>
      <c r="Y62">
        <v>56</v>
      </c>
      <c r="Z62" s="52" t="s">
        <v>379</v>
      </c>
    </row>
    <row r="63" spans="5:26" x14ac:dyDescent="0.2">
      <c r="Y63">
        <v>57</v>
      </c>
      <c r="Z63" s="52" t="s">
        <v>380</v>
      </c>
    </row>
    <row r="64" spans="5:26" x14ac:dyDescent="0.2">
      <c r="E64" t="s">
        <v>252</v>
      </c>
      <c r="Y64">
        <v>58</v>
      </c>
      <c r="Z64" s="52" t="s">
        <v>381</v>
      </c>
    </row>
    <row r="65" spans="5:26" x14ac:dyDescent="0.2">
      <c r="Y65">
        <v>59</v>
      </c>
      <c r="Z65" s="52" t="s">
        <v>382</v>
      </c>
    </row>
    <row r="66" spans="5:26" x14ac:dyDescent="0.2">
      <c r="E66" t="s">
        <v>255</v>
      </c>
      <c r="Y66">
        <v>60</v>
      </c>
      <c r="Z66" s="52" t="s">
        <v>383</v>
      </c>
    </row>
    <row r="67" spans="5:26" x14ac:dyDescent="0.2">
      <c r="Y67">
        <v>61</v>
      </c>
      <c r="Z67" s="52" t="s">
        <v>384</v>
      </c>
    </row>
    <row r="68" spans="5:26" x14ac:dyDescent="0.2">
      <c r="E68" t="s">
        <v>257</v>
      </c>
      <c r="Y68">
        <v>62</v>
      </c>
      <c r="Z68" s="52" t="s">
        <v>385</v>
      </c>
    </row>
    <row r="69" spans="5:26" x14ac:dyDescent="0.2">
      <c r="Y69">
        <v>63</v>
      </c>
      <c r="Z69" s="52" t="s">
        <v>386</v>
      </c>
    </row>
    <row r="70" spans="5:26" x14ac:dyDescent="0.2">
      <c r="E70" t="s">
        <v>259</v>
      </c>
      <c r="Y70">
        <v>64</v>
      </c>
      <c r="Z70" s="52" t="s">
        <v>387</v>
      </c>
    </row>
    <row r="71" spans="5:26" x14ac:dyDescent="0.2">
      <c r="Y71">
        <v>65</v>
      </c>
      <c r="Z71" s="52" t="s">
        <v>388</v>
      </c>
    </row>
    <row r="72" spans="5:26" x14ac:dyDescent="0.2">
      <c r="E72" t="s">
        <v>261</v>
      </c>
      <c r="Y72">
        <v>66</v>
      </c>
      <c r="Z72" s="52" t="s">
        <v>389</v>
      </c>
    </row>
    <row r="73" spans="5:26" x14ac:dyDescent="0.2">
      <c r="Y73">
        <v>67</v>
      </c>
      <c r="Z73" s="52" t="s">
        <v>390</v>
      </c>
    </row>
    <row r="74" spans="5:26" x14ac:dyDescent="0.2">
      <c r="E74" t="s">
        <v>264</v>
      </c>
      <c r="Y74">
        <v>68</v>
      </c>
      <c r="Z74" s="52" t="s">
        <v>391</v>
      </c>
    </row>
    <row r="75" spans="5:26" x14ac:dyDescent="0.2">
      <c r="Y75">
        <v>69</v>
      </c>
      <c r="Z75" s="52" t="s">
        <v>392</v>
      </c>
    </row>
    <row r="76" spans="5:26" x14ac:dyDescent="0.2">
      <c r="E76" t="s">
        <v>209</v>
      </c>
      <c r="Y76">
        <v>70</v>
      </c>
      <c r="Z76" s="52" t="s">
        <v>393</v>
      </c>
    </row>
    <row r="77" spans="5:26" x14ac:dyDescent="0.2">
      <c r="Y77">
        <v>71</v>
      </c>
      <c r="Z77" s="52" t="s">
        <v>394</v>
      </c>
    </row>
    <row r="78" spans="5:26" x14ac:dyDescent="0.2">
      <c r="E78" t="s">
        <v>210</v>
      </c>
      <c r="Y78">
        <v>72</v>
      </c>
      <c r="Z78" s="146" t="s">
        <v>395</v>
      </c>
    </row>
    <row r="80" spans="5:26" x14ac:dyDescent="0.2">
      <c r="E80" t="s">
        <v>211</v>
      </c>
    </row>
    <row r="82" spans="5:5" x14ac:dyDescent="0.2">
      <c r="E82" t="s">
        <v>212</v>
      </c>
    </row>
    <row r="84" spans="5:5" x14ac:dyDescent="0.2">
      <c r="E84" t="s">
        <v>213</v>
      </c>
    </row>
    <row r="86" spans="5:5" x14ac:dyDescent="0.2">
      <c r="E86" t="s">
        <v>214</v>
      </c>
    </row>
    <row r="88" spans="5:5" x14ac:dyDescent="0.2">
      <c r="E88" t="s">
        <v>215</v>
      </c>
    </row>
    <row r="90" spans="5:5" x14ac:dyDescent="0.2">
      <c r="E90" t="s">
        <v>216</v>
      </c>
    </row>
    <row r="92" spans="5:5" x14ac:dyDescent="0.2">
      <c r="E92" t="s">
        <v>217</v>
      </c>
    </row>
    <row r="94" spans="5:5" x14ac:dyDescent="0.2">
      <c r="E94" t="s">
        <v>218</v>
      </c>
    </row>
    <row r="96" spans="5:5" x14ac:dyDescent="0.2">
      <c r="E96" t="s">
        <v>219</v>
      </c>
    </row>
    <row r="98" spans="5:5" x14ac:dyDescent="0.2">
      <c r="E98" t="s">
        <v>220</v>
      </c>
    </row>
    <row r="100" spans="5:5" x14ac:dyDescent="0.2">
      <c r="E100" t="s">
        <v>221</v>
      </c>
    </row>
    <row r="102" spans="5:5" x14ac:dyDescent="0.2">
      <c r="E102" t="s">
        <v>222</v>
      </c>
    </row>
    <row r="104" spans="5:5" x14ac:dyDescent="0.2">
      <c r="E104" t="s">
        <v>223</v>
      </c>
    </row>
    <row r="106" spans="5:5" x14ac:dyDescent="0.2">
      <c r="E106" t="s">
        <v>224</v>
      </c>
    </row>
    <row r="108" spans="5:5" x14ac:dyDescent="0.2">
      <c r="E108" t="s">
        <v>225</v>
      </c>
    </row>
    <row r="110" spans="5:5" x14ac:dyDescent="0.2">
      <c r="E110" t="s">
        <v>226</v>
      </c>
    </row>
    <row r="112" spans="5:5" x14ac:dyDescent="0.2">
      <c r="E112" t="s">
        <v>227</v>
      </c>
    </row>
    <row r="114" spans="5:5" x14ac:dyDescent="0.2">
      <c r="E114" t="s">
        <v>228</v>
      </c>
    </row>
    <row r="116" spans="5:5" x14ac:dyDescent="0.2">
      <c r="E116" t="s">
        <v>229</v>
      </c>
    </row>
    <row r="118" spans="5:5" x14ac:dyDescent="0.2">
      <c r="E118" t="s">
        <v>230</v>
      </c>
    </row>
    <row r="120" spans="5:5" x14ac:dyDescent="0.2">
      <c r="E120" t="s">
        <v>231</v>
      </c>
    </row>
    <row r="122" spans="5:5" x14ac:dyDescent="0.2">
      <c r="E122" t="s">
        <v>232</v>
      </c>
    </row>
    <row r="124" spans="5:5" x14ac:dyDescent="0.2">
      <c r="E124" t="s">
        <v>233</v>
      </c>
    </row>
    <row r="126" spans="5:5" x14ac:dyDescent="0.2">
      <c r="E126" t="s">
        <v>234</v>
      </c>
    </row>
    <row r="128" spans="5:5" x14ac:dyDescent="0.2">
      <c r="E128" t="s">
        <v>235</v>
      </c>
    </row>
    <row r="130" spans="5:5" x14ac:dyDescent="0.2">
      <c r="E130" t="s">
        <v>236</v>
      </c>
    </row>
    <row r="132" spans="5:5" x14ac:dyDescent="0.2">
      <c r="E132" t="s">
        <v>237</v>
      </c>
    </row>
    <row r="134" spans="5:5" x14ac:dyDescent="0.2">
      <c r="E134" t="s">
        <v>238</v>
      </c>
    </row>
    <row r="136" spans="5:5" x14ac:dyDescent="0.2">
      <c r="E136" t="s">
        <v>239</v>
      </c>
    </row>
    <row r="138" spans="5:5" x14ac:dyDescent="0.2">
      <c r="E138" t="s">
        <v>240</v>
      </c>
    </row>
    <row r="140" spans="5:5" x14ac:dyDescent="0.2">
      <c r="E140" t="s">
        <v>241</v>
      </c>
    </row>
    <row r="142" spans="5:5" x14ac:dyDescent="0.2">
      <c r="E142" t="s">
        <v>242</v>
      </c>
    </row>
  </sheetData>
  <phoneticPr fontId="18"/>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
  <dimension ref="A1:BY101"/>
  <sheetViews>
    <sheetView showWhiteSpace="0" view="pageBreakPreview" topLeftCell="A82" zoomScaleNormal="100" zoomScaleSheetLayoutView="100" workbookViewId="0">
      <selection activeCell="N52" sqref="N52"/>
    </sheetView>
  </sheetViews>
  <sheetFormatPr defaultColWidth="9" defaultRowHeight="13.2" x14ac:dyDescent="0.2"/>
  <cols>
    <col min="1" max="16" width="7.6640625" style="1" customWidth="1"/>
    <col min="17" max="16384" width="9" style="1"/>
  </cols>
  <sheetData>
    <row r="1" spans="1:19" ht="19.5" customHeight="1" x14ac:dyDescent="0.2">
      <c r="A1" s="592" t="s">
        <v>470</v>
      </c>
      <c r="B1" s="592"/>
      <c r="C1" s="592"/>
      <c r="D1" s="592"/>
      <c r="E1" s="592"/>
      <c r="F1" s="592"/>
      <c r="G1" s="592"/>
      <c r="H1" s="592"/>
      <c r="I1" s="592"/>
      <c r="J1" s="592"/>
      <c r="K1" s="592"/>
      <c r="L1" s="592"/>
      <c r="M1" s="592"/>
      <c r="N1" s="592"/>
      <c r="O1" s="592"/>
      <c r="P1" s="592"/>
      <c r="Q1" s="592"/>
    </row>
    <row r="2" spans="1:19" ht="12.75" customHeight="1" x14ac:dyDescent="0.2">
      <c r="A2" s="29"/>
      <c r="B2" s="30"/>
      <c r="C2" s="30"/>
      <c r="D2" s="30"/>
      <c r="E2" s="30"/>
      <c r="F2" s="30"/>
      <c r="G2" s="30"/>
      <c r="J2" s="2" t="s">
        <v>102</v>
      </c>
      <c r="K2" s="2"/>
      <c r="L2" s="2"/>
      <c r="M2" s="31"/>
      <c r="N2" s="31"/>
      <c r="O2" s="2"/>
      <c r="P2" s="31"/>
      <c r="Q2" s="2"/>
      <c r="R2" s="2"/>
    </row>
    <row r="3" spans="1:19" ht="12.75" customHeight="1" x14ac:dyDescent="0.2">
      <c r="A3" s="29"/>
      <c r="B3" s="30"/>
      <c r="C3" s="30"/>
      <c r="D3" s="30"/>
      <c r="E3" s="30"/>
      <c r="F3" s="30"/>
      <c r="G3" s="30"/>
      <c r="J3" s="2"/>
      <c r="K3" s="2" t="s">
        <v>103</v>
      </c>
      <c r="L3" s="2"/>
      <c r="M3" s="31"/>
      <c r="N3" s="31"/>
      <c r="O3" s="2"/>
      <c r="P3" s="31"/>
      <c r="Q3" s="2"/>
      <c r="R3" s="2"/>
    </row>
    <row r="4" spans="1:19" ht="12.75" customHeight="1" x14ac:dyDescent="0.2">
      <c r="A4" s="29"/>
      <c r="B4" s="30"/>
      <c r="C4" s="30"/>
      <c r="D4" s="30"/>
      <c r="E4" s="30"/>
      <c r="F4" s="30"/>
      <c r="G4" s="30"/>
      <c r="J4" s="31" t="s">
        <v>69</v>
      </c>
      <c r="K4" s="2"/>
      <c r="L4" s="2"/>
      <c r="M4" s="31"/>
      <c r="N4" s="31"/>
      <c r="O4" s="2"/>
      <c r="P4" s="31"/>
      <c r="Q4" s="2"/>
      <c r="R4" s="2"/>
    </row>
    <row r="5" spans="1:19" ht="12.75" customHeight="1" x14ac:dyDescent="0.2">
      <c r="B5" s="30"/>
      <c r="C5" s="30"/>
      <c r="D5" s="30"/>
      <c r="E5" s="30"/>
      <c r="F5" s="30"/>
      <c r="G5" s="30"/>
      <c r="J5" s="2"/>
      <c r="K5" s="32" t="s">
        <v>68</v>
      </c>
      <c r="L5" s="31"/>
      <c r="M5" s="31"/>
      <c r="N5" s="31"/>
      <c r="O5" s="2"/>
      <c r="P5" s="31"/>
      <c r="Q5" s="2"/>
      <c r="R5" s="2"/>
    </row>
    <row r="6" spans="1:19" s="2" customFormat="1" ht="12" customHeight="1" x14ac:dyDescent="0.15">
      <c r="A6" s="5" t="s">
        <v>73</v>
      </c>
      <c r="B6" s="4"/>
      <c r="C6" s="7"/>
      <c r="D6" s="7"/>
      <c r="E6" s="7"/>
      <c r="F6" s="7"/>
      <c r="G6" s="7"/>
      <c r="H6" s="33"/>
      <c r="I6" s="7"/>
      <c r="J6" s="7"/>
      <c r="K6" s="7"/>
      <c r="L6" s="4"/>
      <c r="M6" s="4"/>
      <c r="N6" s="33"/>
      <c r="O6" s="4"/>
      <c r="P6" s="4"/>
      <c r="Q6" s="4"/>
    </row>
    <row r="7" spans="1:19" s="14" customFormat="1" ht="12" customHeight="1" x14ac:dyDescent="0.15">
      <c r="A7" s="11"/>
      <c r="B7" s="17"/>
      <c r="C7" s="18"/>
      <c r="D7" s="18" t="s">
        <v>56</v>
      </c>
      <c r="E7" s="34" t="s">
        <v>57</v>
      </c>
      <c r="F7" s="18" t="s">
        <v>58</v>
      </c>
      <c r="G7" s="18" t="s">
        <v>59</v>
      </c>
      <c r="H7" s="18" t="s">
        <v>60</v>
      </c>
      <c r="I7" s="18" t="s">
        <v>61</v>
      </c>
      <c r="J7" s="18" t="s">
        <v>62</v>
      </c>
      <c r="K7" s="18" t="s">
        <v>63</v>
      </c>
      <c r="L7" s="18" t="s">
        <v>64</v>
      </c>
      <c r="M7" s="18" t="s">
        <v>65</v>
      </c>
      <c r="N7" s="18" t="s">
        <v>66</v>
      </c>
      <c r="O7" s="18" t="s">
        <v>67</v>
      </c>
      <c r="P7" s="18" t="s">
        <v>72</v>
      </c>
      <c r="Q7" s="11"/>
      <c r="R7" s="11"/>
      <c r="S7" s="11"/>
    </row>
    <row r="8" spans="1:19" s="14" customFormat="1" ht="12" customHeight="1" x14ac:dyDescent="0.2">
      <c r="A8" s="11"/>
      <c r="B8" s="593" t="s">
        <v>104</v>
      </c>
      <c r="C8" s="24" t="s">
        <v>17</v>
      </c>
      <c r="D8" s="27">
        <v>1</v>
      </c>
      <c r="E8" s="40"/>
      <c r="F8" s="41"/>
      <c r="G8" s="42"/>
      <c r="H8" s="13"/>
      <c r="I8" s="13"/>
      <c r="J8" s="13"/>
      <c r="K8" s="13"/>
      <c r="L8" s="13"/>
      <c r="M8" s="13"/>
      <c r="N8" s="13"/>
      <c r="O8" s="13"/>
      <c r="P8" s="13">
        <f>SUM(D8:O8)</f>
        <v>1</v>
      </c>
      <c r="Q8" s="11"/>
      <c r="R8" s="11"/>
      <c r="S8" s="11"/>
    </row>
    <row r="9" spans="1:19" s="14" customFormat="1" ht="12" customHeight="1" x14ac:dyDescent="0.2">
      <c r="A9" s="11"/>
      <c r="B9" s="594"/>
      <c r="C9" s="16" t="s">
        <v>18</v>
      </c>
      <c r="D9" s="43"/>
      <c r="E9" s="44"/>
      <c r="F9" s="45"/>
      <c r="G9" s="15"/>
      <c r="H9" s="15"/>
      <c r="I9" s="15"/>
      <c r="J9" s="15"/>
      <c r="K9" s="15"/>
      <c r="L9" s="15"/>
      <c r="M9" s="15"/>
      <c r="N9" s="15"/>
      <c r="O9" s="15"/>
      <c r="P9" s="15">
        <f t="shared" ref="P9:P16" si="0">SUM(D9:O9)</f>
        <v>0</v>
      </c>
      <c r="Q9" s="11"/>
      <c r="R9" s="11"/>
      <c r="S9" s="11"/>
    </row>
    <row r="10" spans="1:19" s="14" customFormat="1" ht="12" customHeight="1" x14ac:dyDescent="0.2">
      <c r="A10" s="11"/>
      <c r="B10" s="595"/>
      <c r="C10" s="20" t="s">
        <v>24</v>
      </c>
      <c r="D10" s="46">
        <v>1</v>
      </c>
      <c r="E10" s="47"/>
      <c r="F10" s="48"/>
      <c r="G10" s="20"/>
      <c r="H10" s="20"/>
      <c r="I10" s="20"/>
      <c r="J10" s="20"/>
      <c r="K10" s="20"/>
      <c r="L10" s="20"/>
      <c r="M10" s="20"/>
      <c r="N10" s="20"/>
      <c r="O10" s="20"/>
      <c r="P10" s="20">
        <f t="shared" si="0"/>
        <v>1</v>
      </c>
      <c r="Q10" s="11"/>
      <c r="R10" s="11"/>
      <c r="S10" s="11"/>
    </row>
    <row r="11" spans="1:19" s="14" customFormat="1" ht="12" customHeight="1" x14ac:dyDescent="0.15">
      <c r="A11" s="11"/>
      <c r="B11" s="594" t="s">
        <v>55</v>
      </c>
      <c r="C11" s="12" t="s">
        <v>17</v>
      </c>
      <c r="D11" s="13" t="s">
        <v>74</v>
      </c>
      <c r="E11" s="42">
        <f>SUM($D$8:E8)</f>
        <v>1</v>
      </c>
      <c r="F11" s="42">
        <f>SUM($D$8:F8)</f>
        <v>1</v>
      </c>
      <c r="G11" s="42">
        <f>SUM($D$8:G8)</f>
        <v>1</v>
      </c>
      <c r="H11" s="42">
        <f>SUM($D$8:H8)</f>
        <v>1</v>
      </c>
      <c r="I11" s="42">
        <f>SUM($D$8:I8)</f>
        <v>1</v>
      </c>
      <c r="J11" s="42">
        <f>SUM($D$8:J8)</f>
        <v>1</v>
      </c>
      <c r="K11" s="42">
        <f>SUM($D$8:K8)</f>
        <v>1</v>
      </c>
      <c r="L11" s="42">
        <f>SUM($D$8:L8)</f>
        <v>1</v>
      </c>
      <c r="M11" s="42">
        <f>SUM($D$8:M8)</f>
        <v>1</v>
      </c>
      <c r="N11" s="42">
        <f>SUM($D$8:N8)</f>
        <v>1</v>
      </c>
      <c r="O11" s="42">
        <f>SUM($D$8:O8)</f>
        <v>1</v>
      </c>
      <c r="P11" s="13" t="s">
        <v>74</v>
      </c>
      <c r="Q11" s="11"/>
      <c r="R11" s="11"/>
      <c r="S11" s="11"/>
    </row>
    <row r="12" spans="1:19" s="14" customFormat="1" ht="12" customHeight="1" x14ac:dyDescent="0.15">
      <c r="A12" s="11"/>
      <c r="B12" s="594"/>
      <c r="C12" s="21" t="s">
        <v>18</v>
      </c>
      <c r="D12" s="15" t="s">
        <v>74</v>
      </c>
      <c r="E12" s="49">
        <f>SUM($D$9:E9)</f>
        <v>0</v>
      </c>
      <c r="F12" s="49">
        <f>SUM($D$9:F9)</f>
        <v>0</v>
      </c>
      <c r="G12" s="49">
        <f>SUM($D$9:G9)</f>
        <v>0</v>
      </c>
      <c r="H12" s="49">
        <f>SUM($D$9:H9)</f>
        <v>0</v>
      </c>
      <c r="I12" s="49">
        <f>SUM($D$9:I9)</f>
        <v>0</v>
      </c>
      <c r="J12" s="49">
        <f>SUM($D$9:J9)</f>
        <v>0</v>
      </c>
      <c r="K12" s="49">
        <f>SUM($D$9:K9)</f>
        <v>0</v>
      </c>
      <c r="L12" s="49">
        <f>SUM($D$9:L9)</f>
        <v>0</v>
      </c>
      <c r="M12" s="49">
        <f>SUM($D$9:M9)</f>
        <v>0</v>
      </c>
      <c r="N12" s="49">
        <f>SUM($D$9:N9)</f>
        <v>0</v>
      </c>
      <c r="O12" s="49">
        <f>SUM($D$9:O9)</f>
        <v>0</v>
      </c>
      <c r="P12" s="15" t="s">
        <v>74</v>
      </c>
      <c r="Q12" s="11"/>
      <c r="R12" s="11"/>
      <c r="S12" s="11"/>
    </row>
    <row r="13" spans="1:19" s="14" customFormat="1" ht="12" customHeight="1" x14ac:dyDescent="0.15">
      <c r="A13" s="11"/>
      <c r="B13" s="595"/>
      <c r="C13" s="22" t="s">
        <v>24</v>
      </c>
      <c r="D13" s="23" t="s">
        <v>74</v>
      </c>
      <c r="E13" s="50">
        <f>SUM($D$10:E10)</f>
        <v>1</v>
      </c>
      <c r="F13" s="50">
        <f>SUM($D$10:F10)</f>
        <v>1</v>
      </c>
      <c r="G13" s="50">
        <f>SUM($D$10:G10)</f>
        <v>1</v>
      </c>
      <c r="H13" s="50">
        <f>SUM($D$10:H10)</f>
        <v>1</v>
      </c>
      <c r="I13" s="50">
        <f>SUM($D$10:I10)</f>
        <v>1</v>
      </c>
      <c r="J13" s="50">
        <f>SUM($D$10:J10)</f>
        <v>1</v>
      </c>
      <c r="K13" s="50">
        <f>SUM($D$10:K10)</f>
        <v>1</v>
      </c>
      <c r="L13" s="50">
        <f>SUM($D$10:L10)</f>
        <v>1</v>
      </c>
      <c r="M13" s="50">
        <f>SUM($D$10:M10)</f>
        <v>1</v>
      </c>
      <c r="N13" s="50">
        <f>SUM($D$10:N10)</f>
        <v>1</v>
      </c>
      <c r="O13" s="50">
        <f>SUM($D$10:O10)</f>
        <v>1</v>
      </c>
      <c r="P13" s="20" t="s">
        <v>74</v>
      </c>
      <c r="Q13" s="11"/>
      <c r="R13" s="11"/>
      <c r="S13" s="11"/>
    </row>
    <row r="14" spans="1:19" s="14" customFormat="1" ht="12" customHeight="1" x14ac:dyDescent="0.15">
      <c r="A14" s="11"/>
      <c r="B14" s="593" t="s">
        <v>105</v>
      </c>
      <c r="C14" s="12" t="s">
        <v>17</v>
      </c>
      <c r="D14" s="13"/>
      <c r="E14" s="42"/>
      <c r="F14" s="13"/>
      <c r="G14" s="42"/>
      <c r="H14" s="13"/>
      <c r="I14" s="13"/>
      <c r="J14" s="13"/>
      <c r="K14" s="13"/>
      <c r="L14" s="13"/>
      <c r="M14" s="13"/>
      <c r="N14" s="13"/>
      <c r="O14" s="13"/>
      <c r="P14" s="13">
        <f>SUM(D14:O14)</f>
        <v>0</v>
      </c>
      <c r="Q14" s="11"/>
      <c r="R14" s="11"/>
      <c r="S14" s="11"/>
    </row>
    <row r="15" spans="1:19" s="14" customFormat="1" ht="12" customHeight="1" x14ac:dyDescent="0.15">
      <c r="A15" s="11"/>
      <c r="B15" s="594"/>
      <c r="C15" s="21" t="s">
        <v>18</v>
      </c>
      <c r="D15" s="15"/>
      <c r="E15" s="15"/>
      <c r="F15" s="15"/>
      <c r="G15" s="15"/>
      <c r="H15" s="15"/>
      <c r="I15" s="15"/>
      <c r="J15" s="15"/>
      <c r="K15" s="15"/>
      <c r="L15" s="15"/>
      <c r="M15" s="15"/>
      <c r="N15" s="15"/>
      <c r="O15" s="15"/>
      <c r="P15" s="15">
        <f t="shared" si="0"/>
        <v>0</v>
      </c>
      <c r="Q15" s="11"/>
      <c r="R15" s="11"/>
      <c r="S15" s="11"/>
    </row>
    <row r="16" spans="1:19" s="14" customFormat="1" ht="12" customHeight="1" x14ac:dyDescent="0.15">
      <c r="A16" s="11"/>
      <c r="B16" s="595"/>
      <c r="C16" s="22" t="s">
        <v>24</v>
      </c>
      <c r="D16" s="23"/>
      <c r="E16" s="23"/>
      <c r="F16" s="23"/>
      <c r="G16" s="23"/>
      <c r="H16" s="23"/>
      <c r="I16" s="23"/>
      <c r="J16" s="23"/>
      <c r="K16" s="23"/>
      <c r="L16" s="23"/>
      <c r="M16" s="23"/>
      <c r="N16" s="23"/>
      <c r="O16" s="23"/>
      <c r="P16" s="20">
        <f t="shared" si="0"/>
        <v>0</v>
      </c>
      <c r="Q16" s="11"/>
      <c r="R16" s="35"/>
      <c r="S16" s="11"/>
    </row>
    <row r="17" spans="1:19" s="14" customFormat="1" ht="12" customHeight="1" x14ac:dyDescent="0.15">
      <c r="A17" s="11"/>
      <c r="B17" s="594" t="s">
        <v>55</v>
      </c>
      <c r="C17" s="12" t="s">
        <v>17</v>
      </c>
      <c r="D17" s="13" t="s">
        <v>74</v>
      </c>
      <c r="E17" s="42">
        <f>SUM(D14:E14)</f>
        <v>0</v>
      </c>
      <c r="F17" s="13">
        <f>SUM(D14:F14)</f>
        <v>0</v>
      </c>
      <c r="G17" s="42">
        <f>SUM(D14:G14)</f>
        <v>0</v>
      </c>
      <c r="H17" s="13">
        <f>SUM(D14:H14)</f>
        <v>0</v>
      </c>
      <c r="I17" s="13">
        <f>SUM(D14:I14)</f>
        <v>0</v>
      </c>
      <c r="J17" s="13">
        <f>SUM(D14:J14)</f>
        <v>0</v>
      </c>
      <c r="K17" s="13">
        <f>SUM(D14:K14)</f>
        <v>0</v>
      </c>
      <c r="L17" s="13">
        <f>SUM(D14:L14)</f>
        <v>0</v>
      </c>
      <c r="M17" s="13">
        <f>SUM(D14:M14)</f>
        <v>0</v>
      </c>
      <c r="N17" s="13">
        <f>SUM(D14:N14)</f>
        <v>0</v>
      </c>
      <c r="O17" s="13">
        <f>SUM(D14:O14)</f>
        <v>0</v>
      </c>
      <c r="P17" s="13" t="s">
        <v>74</v>
      </c>
      <c r="Q17" s="11"/>
      <c r="R17" s="11"/>
      <c r="S17" s="11"/>
    </row>
    <row r="18" spans="1:19" s="14" customFormat="1" ht="12" customHeight="1" x14ac:dyDescent="0.15">
      <c r="A18" s="11"/>
      <c r="B18" s="594"/>
      <c r="C18" s="21" t="s">
        <v>18</v>
      </c>
      <c r="D18" s="15" t="s">
        <v>74</v>
      </c>
      <c r="E18" s="15">
        <f t="shared" ref="E18:E19" si="1">SUM(D15:E15)</f>
        <v>0</v>
      </c>
      <c r="F18" s="15">
        <f t="shared" ref="F18:F19" si="2">SUM(D15:F15)</f>
        <v>0</v>
      </c>
      <c r="G18" s="15">
        <f t="shared" ref="G18:G19" si="3">SUM(D15:G15)</f>
        <v>0</v>
      </c>
      <c r="H18" s="15">
        <f t="shared" ref="H18:H19" si="4">SUM(D15:H15)</f>
        <v>0</v>
      </c>
      <c r="I18" s="15">
        <f t="shared" ref="I18:I19" si="5">SUM(D15:I15)</f>
        <v>0</v>
      </c>
      <c r="J18" s="15">
        <f t="shared" ref="J18:J19" si="6">SUM(D15:J15)</f>
        <v>0</v>
      </c>
      <c r="K18" s="15">
        <f t="shared" ref="K18:K19" si="7">SUM(D15:K15)</f>
        <v>0</v>
      </c>
      <c r="L18" s="15">
        <f t="shared" ref="L18:L19" si="8">SUM(D15:L15)</f>
        <v>0</v>
      </c>
      <c r="M18" s="15">
        <f t="shared" ref="M18:M19" si="9">SUM(D15:M15)</f>
        <v>0</v>
      </c>
      <c r="N18" s="15">
        <f t="shared" ref="N18:N19" si="10">SUM(D15:N15)</f>
        <v>0</v>
      </c>
      <c r="O18" s="15">
        <f t="shared" ref="O18:O19" si="11">SUM(D15:O15)</f>
        <v>0</v>
      </c>
      <c r="P18" s="15" t="s">
        <v>74</v>
      </c>
      <c r="Q18" s="11"/>
      <c r="R18" s="11"/>
      <c r="S18" s="11"/>
    </row>
    <row r="19" spans="1:19" s="14" customFormat="1" ht="12" customHeight="1" x14ac:dyDescent="0.15">
      <c r="A19" s="11"/>
      <c r="B19" s="594"/>
      <c r="C19" s="19" t="s">
        <v>24</v>
      </c>
      <c r="D19" s="16" t="s">
        <v>74</v>
      </c>
      <c r="E19" s="16">
        <f t="shared" si="1"/>
        <v>0</v>
      </c>
      <c r="F19" s="16">
        <f t="shared" si="2"/>
        <v>0</v>
      </c>
      <c r="G19" s="16">
        <f t="shared" si="3"/>
        <v>0</v>
      </c>
      <c r="H19" s="16">
        <f t="shared" si="4"/>
        <v>0</v>
      </c>
      <c r="I19" s="16">
        <f t="shared" si="5"/>
        <v>0</v>
      </c>
      <c r="J19" s="16">
        <f t="shared" si="6"/>
        <v>0</v>
      </c>
      <c r="K19" s="16">
        <f t="shared" si="7"/>
        <v>0</v>
      </c>
      <c r="L19" s="16">
        <f t="shared" si="8"/>
        <v>0</v>
      </c>
      <c r="M19" s="16">
        <f t="shared" si="9"/>
        <v>0</v>
      </c>
      <c r="N19" s="16">
        <f t="shared" si="10"/>
        <v>0</v>
      </c>
      <c r="O19" s="16">
        <f t="shared" si="11"/>
        <v>0</v>
      </c>
      <c r="P19" s="20" t="s">
        <v>74</v>
      </c>
      <c r="Q19" s="11"/>
      <c r="R19" s="11"/>
      <c r="S19" s="11"/>
    </row>
    <row r="20" spans="1:19" s="14" customFormat="1" ht="12" customHeight="1" x14ac:dyDescent="0.15">
      <c r="A20" s="11"/>
      <c r="B20" s="596" t="s">
        <v>106</v>
      </c>
      <c r="C20" s="25" t="s">
        <v>17</v>
      </c>
      <c r="D20" s="24">
        <f>D8-D14</f>
        <v>1</v>
      </c>
      <c r="E20" s="24">
        <f t="shared" ref="E20:K20" si="12">E8-E14</f>
        <v>0</v>
      </c>
      <c r="F20" s="24">
        <f t="shared" si="12"/>
        <v>0</v>
      </c>
      <c r="G20" s="24">
        <f t="shared" si="12"/>
        <v>0</v>
      </c>
      <c r="H20" s="24">
        <f t="shared" si="12"/>
        <v>0</v>
      </c>
      <c r="I20" s="24">
        <f t="shared" si="12"/>
        <v>0</v>
      </c>
      <c r="J20" s="24">
        <f t="shared" si="12"/>
        <v>0</v>
      </c>
      <c r="K20" s="24">
        <f t="shared" si="12"/>
        <v>0</v>
      </c>
      <c r="L20" s="24">
        <f t="shared" ref="L20:M20" si="13">L8-L14</f>
        <v>0</v>
      </c>
      <c r="M20" s="24">
        <f t="shared" si="13"/>
        <v>0</v>
      </c>
      <c r="N20" s="24">
        <f t="shared" ref="N20:O20" si="14">N8-N14</f>
        <v>0</v>
      </c>
      <c r="O20" s="24">
        <f t="shared" si="14"/>
        <v>0</v>
      </c>
      <c r="P20" s="13">
        <f>SUM(D20:O20)</f>
        <v>1</v>
      </c>
      <c r="Q20" s="36"/>
      <c r="R20" s="11"/>
      <c r="S20" s="11"/>
    </row>
    <row r="21" spans="1:19" s="14" customFormat="1" ht="12" customHeight="1" x14ac:dyDescent="0.15">
      <c r="A21" s="11"/>
      <c r="B21" s="585"/>
      <c r="C21" s="26" t="s">
        <v>18</v>
      </c>
      <c r="D21" s="13">
        <f t="shared" ref="D21:K22" si="15">D9-D15</f>
        <v>0</v>
      </c>
      <c r="E21" s="13">
        <f t="shared" si="15"/>
        <v>0</v>
      </c>
      <c r="F21" s="13">
        <f t="shared" si="15"/>
        <v>0</v>
      </c>
      <c r="G21" s="13">
        <f t="shared" si="15"/>
        <v>0</v>
      </c>
      <c r="H21" s="13">
        <f t="shared" si="15"/>
        <v>0</v>
      </c>
      <c r="I21" s="13">
        <f t="shared" si="15"/>
        <v>0</v>
      </c>
      <c r="J21" s="13">
        <f t="shared" si="15"/>
        <v>0</v>
      </c>
      <c r="K21" s="13">
        <f t="shared" si="15"/>
        <v>0</v>
      </c>
      <c r="L21" s="13">
        <f t="shared" ref="L21:M21" si="16">L9-L15</f>
        <v>0</v>
      </c>
      <c r="M21" s="13">
        <f t="shared" si="16"/>
        <v>0</v>
      </c>
      <c r="N21" s="13">
        <f t="shared" ref="N21:O21" si="17">N9-N15</f>
        <v>0</v>
      </c>
      <c r="O21" s="13">
        <f t="shared" si="17"/>
        <v>0</v>
      </c>
      <c r="P21" s="15">
        <f>SUM(D21:O21)</f>
        <v>0</v>
      </c>
      <c r="Q21" s="36"/>
      <c r="R21" s="11"/>
      <c r="S21" s="11"/>
    </row>
    <row r="22" spans="1:19" s="14" customFormat="1" ht="12" customHeight="1" x14ac:dyDescent="0.15">
      <c r="A22" s="11"/>
      <c r="B22" s="586"/>
      <c r="C22" s="22" t="s">
        <v>24</v>
      </c>
      <c r="D22" s="20">
        <f t="shared" si="15"/>
        <v>1</v>
      </c>
      <c r="E22" s="20">
        <f t="shared" si="15"/>
        <v>0</v>
      </c>
      <c r="F22" s="20">
        <f t="shared" si="15"/>
        <v>0</v>
      </c>
      <c r="G22" s="20">
        <f t="shared" si="15"/>
        <v>0</v>
      </c>
      <c r="H22" s="20">
        <f t="shared" si="15"/>
        <v>0</v>
      </c>
      <c r="I22" s="20">
        <f t="shared" si="15"/>
        <v>0</v>
      </c>
      <c r="J22" s="20">
        <f t="shared" si="15"/>
        <v>0</v>
      </c>
      <c r="K22" s="20">
        <f t="shared" si="15"/>
        <v>0</v>
      </c>
      <c r="L22" s="20">
        <f t="shared" ref="L22:M22" si="18">L10-L16</f>
        <v>0</v>
      </c>
      <c r="M22" s="20">
        <f t="shared" si="18"/>
        <v>0</v>
      </c>
      <c r="N22" s="20">
        <f t="shared" ref="N22:O22" si="19">N10-N16</f>
        <v>0</v>
      </c>
      <c r="O22" s="20">
        <f t="shared" si="19"/>
        <v>0</v>
      </c>
      <c r="P22" s="20">
        <f>SUM(D22:O22)</f>
        <v>1</v>
      </c>
      <c r="Q22" s="36"/>
      <c r="R22" s="11"/>
      <c r="S22" s="11"/>
    </row>
    <row r="23" spans="1:19" s="14" customFormat="1" ht="12" customHeight="1" x14ac:dyDescent="0.15">
      <c r="A23" s="11"/>
      <c r="B23" s="584" t="s">
        <v>107</v>
      </c>
      <c r="C23" s="12" t="s">
        <v>17</v>
      </c>
      <c r="D23" s="13" t="s">
        <v>74</v>
      </c>
      <c r="E23" s="42">
        <f>SUM($D$20:E20)</f>
        <v>1</v>
      </c>
      <c r="F23" s="42">
        <f>SUM($D$20:F20)</f>
        <v>1</v>
      </c>
      <c r="G23" s="42">
        <f>SUM($D$20:G20)</f>
        <v>1</v>
      </c>
      <c r="H23" s="42">
        <f>SUM($D$20:H20)</f>
        <v>1</v>
      </c>
      <c r="I23" s="42">
        <f>SUM($D$20:I20)</f>
        <v>1</v>
      </c>
      <c r="J23" s="42">
        <f>SUM($D$20:J20)</f>
        <v>1</v>
      </c>
      <c r="K23" s="42">
        <f>SUM($D$20:K20)</f>
        <v>1</v>
      </c>
      <c r="L23" s="42">
        <f>SUM($D$20:L20)</f>
        <v>1</v>
      </c>
      <c r="M23" s="42">
        <f>SUM($D$20:M20)</f>
        <v>1</v>
      </c>
      <c r="N23" s="42">
        <f>SUM($D$20:N20)</f>
        <v>1</v>
      </c>
      <c r="O23" s="42">
        <f>SUM($D$20:O20)</f>
        <v>1</v>
      </c>
      <c r="P23" s="13" t="s">
        <v>74</v>
      </c>
      <c r="Q23" s="11"/>
      <c r="R23" s="11"/>
      <c r="S23" s="11"/>
    </row>
    <row r="24" spans="1:19" s="14" customFormat="1" ht="12" customHeight="1" x14ac:dyDescent="0.15">
      <c r="A24" s="11"/>
      <c r="B24" s="585"/>
      <c r="C24" s="21" t="s">
        <v>18</v>
      </c>
      <c r="D24" s="15" t="s">
        <v>74</v>
      </c>
      <c r="E24" s="51">
        <f>SUM($D$21:E21)</f>
        <v>0</v>
      </c>
      <c r="F24" s="51">
        <f>SUM($D$21:F21)</f>
        <v>0</v>
      </c>
      <c r="G24" s="51">
        <f>SUM($D$21:G21)</f>
        <v>0</v>
      </c>
      <c r="H24" s="51">
        <f>SUM($D$21:H21)</f>
        <v>0</v>
      </c>
      <c r="I24" s="51">
        <f>SUM($D$21:I21)</f>
        <v>0</v>
      </c>
      <c r="J24" s="51">
        <f>SUM($D$21:J21)</f>
        <v>0</v>
      </c>
      <c r="K24" s="51">
        <f>SUM($D$21:K21)</f>
        <v>0</v>
      </c>
      <c r="L24" s="51">
        <f>SUM($D$21:L21)</f>
        <v>0</v>
      </c>
      <c r="M24" s="51">
        <f>SUM($D$21:M21)</f>
        <v>0</v>
      </c>
      <c r="N24" s="51">
        <f>SUM($D$21:N21)</f>
        <v>0</v>
      </c>
      <c r="O24" s="51">
        <f>SUM($D$21:O21)</f>
        <v>0</v>
      </c>
      <c r="P24" s="16" t="s">
        <v>74</v>
      </c>
      <c r="Q24" s="11"/>
      <c r="R24" s="11"/>
      <c r="S24" s="11"/>
    </row>
    <row r="25" spans="1:19" s="14" customFormat="1" ht="12" customHeight="1" x14ac:dyDescent="0.15">
      <c r="A25" s="11"/>
      <c r="B25" s="586"/>
      <c r="C25" s="22" t="s">
        <v>24</v>
      </c>
      <c r="D25" s="23" t="s">
        <v>74</v>
      </c>
      <c r="E25" s="50">
        <f>SUM($D$22:E22)</f>
        <v>1</v>
      </c>
      <c r="F25" s="50">
        <f>SUM($D$22:F22)</f>
        <v>1</v>
      </c>
      <c r="G25" s="50">
        <f>SUM($D$22:G22)</f>
        <v>1</v>
      </c>
      <c r="H25" s="50">
        <f>SUM($D$22:H22)</f>
        <v>1</v>
      </c>
      <c r="I25" s="50">
        <f>SUM($D$22:I22)</f>
        <v>1</v>
      </c>
      <c r="J25" s="50">
        <f>SUM($D$22:J22)</f>
        <v>1</v>
      </c>
      <c r="K25" s="50">
        <f>SUM($D$22:K22)</f>
        <v>1</v>
      </c>
      <c r="L25" s="50">
        <f>SUM($D$22:L22)</f>
        <v>1</v>
      </c>
      <c r="M25" s="50">
        <f>SUM($D$22:M22)</f>
        <v>1</v>
      </c>
      <c r="N25" s="50">
        <f>SUM($D$22:N22)</f>
        <v>1</v>
      </c>
      <c r="O25" s="50">
        <f>SUM($D$22:O22)</f>
        <v>1</v>
      </c>
      <c r="P25" s="20" t="s">
        <v>74</v>
      </c>
      <c r="Q25" s="11"/>
      <c r="R25" s="11"/>
      <c r="S25" s="11"/>
    </row>
    <row r="26" spans="1:19" s="2" customFormat="1" ht="12" customHeight="1" x14ac:dyDescent="0.15">
      <c r="A26" s="7" t="s">
        <v>47</v>
      </c>
      <c r="B26" s="7"/>
      <c r="C26" s="37"/>
      <c r="D26" s="4"/>
      <c r="E26" s="7"/>
      <c r="F26" s="7"/>
      <c r="G26" s="7"/>
      <c r="H26" s="7"/>
      <c r="I26" s="7"/>
      <c r="J26" s="7"/>
      <c r="K26" s="4"/>
      <c r="L26" s="4"/>
      <c r="M26" s="4"/>
      <c r="N26" s="4"/>
      <c r="O26" s="4"/>
      <c r="P26" s="4"/>
      <c r="Q26" s="4"/>
    </row>
    <row r="27" spans="1:19" s="2" customFormat="1" ht="12" customHeight="1" x14ac:dyDescent="0.15">
      <c r="A27" s="4"/>
      <c r="B27" s="9" t="s">
        <v>17</v>
      </c>
      <c r="C27" s="70">
        <v>1</v>
      </c>
      <c r="D27" s="7"/>
      <c r="E27" s="7"/>
      <c r="F27" s="7"/>
      <c r="G27" s="7"/>
      <c r="H27" s="7"/>
      <c r="I27" s="7"/>
      <c r="J27" s="7"/>
      <c r="K27" s="4"/>
      <c r="L27" s="4"/>
      <c r="M27" s="4"/>
      <c r="N27" s="4"/>
      <c r="O27" s="4"/>
      <c r="P27" s="4"/>
      <c r="Q27" s="4"/>
    </row>
    <row r="28" spans="1:19" s="2" customFormat="1" ht="12" customHeight="1" x14ac:dyDescent="0.15">
      <c r="A28" s="4"/>
      <c r="B28" s="10" t="s">
        <v>18</v>
      </c>
      <c r="C28" s="69"/>
      <c r="D28" s="7"/>
      <c r="E28" s="7"/>
      <c r="F28" s="7"/>
      <c r="G28" s="7"/>
      <c r="H28" s="7"/>
      <c r="I28" s="7"/>
      <c r="J28" s="7"/>
      <c r="K28" s="4"/>
      <c r="L28" s="4"/>
      <c r="M28" s="4"/>
      <c r="N28" s="4"/>
      <c r="O28" s="4"/>
      <c r="P28" s="4"/>
      <c r="Q28" s="4"/>
    </row>
    <row r="29" spans="1:19" s="2" customFormat="1" ht="12" customHeight="1" x14ac:dyDescent="0.15">
      <c r="A29" s="4"/>
      <c r="B29" s="28" t="s">
        <v>24</v>
      </c>
      <c r="C29" s="67">
        <v>1</v>
      </c>
      <c r="D29" s="7"/>
      <c r="E29" s="7"/>
      <c r="F29" s="7"/>
      <c r="G29" s="7"/>
      <c r="H29" s="7"/>
      <c r="I29" s="7"/>
      <c r="J29" s="7"/>
      <c r="K29" s="4"/>
      <c r="L29" s="4"/>
      <c r="M29" s="4"/>
      <c r="N29" s="4"/>
      <c r="O29" s="4"/>
      <c r="P29" s="4"/>
      <c r="Q29" s="4"/>
    </row>
    <row r="30" spans="1:19" s="2" customFormat="1" ht="12" customHeight="1" x14ac:dyDescent="0.15">
      <c r="A30" s="71" t="s">
        <v>71</v>
      </c>
      <c r="B30" s="71"/>
      <c r="C30" s="72"/>
      <c r="D30" s="71"/>
      <c r="E30" s="71"/>
      <c r="F30" s="71"/>
      <c r="G30" s="71"/>
      <c r="H30" s="71"/>
      <c r="I30" s="71"/>
      <c r="J30" s="71"/>
      <c r="K30" s="71"/>
      <c r="L30" s="73"/>
      <c r="M30" s="74"/>
      <c r="N30" s="74"/>
      <c r="O30" s="75"/>
      <c r="P30" s="74"/>
      <c r="Q30" s="74"/>
    </row>
    <row r="31" spans="1:19" s="2" customFormat="1" ht="12" customHeight="1" x14ac:dyDescent="0.15">
      <c r="A31" s="74"/>
      <c r="B31" s="76"/>
      <c r="C31" s="587" t="s">
        <v>46</v>
      </c>
      <c r="D31" s="589" t="s">
        <v>7</v>
      </c>
      <c r="E31" s="589"/>
      <c r="F31" s="589"/>
      <c r="G31" s="589"/>
      <c r="H31" s="589"/>
      <c r="I31" s="589"/>
      <c r="J31" s="589"/>
      <c r="K31" s="589"/>
      <c r="L31" s="590"/>
      <c r="M31" s="74"/>
      <c r="N31" s="74"/>
      <c r="O31" s="74"/>
      <c r="P31" s="75"/>
      <c r="Q31" s="74"/>
    </row>
    <row r="32" spans="1:19" s="2" customFormat="1" ht="12" customHeight="1" x14ac:dyDescent="0.15">
      <c r="A32" s="74"/>
      <c r="B32" s="77"/>
      <c r="C32" s="588"/>
      <c r="D32" s="78" t="s">
        <v>8</v>
      </c>
      <c r="E32" s="79" t="s">
        <v>9</v>
      </c>
      <c r="F32" s="79" t="s">
        <v>10</v>
      </c>
      <c r="G32" s="79" t="s">
        <v>11</v>
      </c>
      <c r="H32" s="79" t="s">
        <v>12</v>
      </c>
      <c r="I32" s="79" t="s">
        <v>13</v>
      </c>
      <c r="J32" s="79" t="s">
        <v>14</v>
      </c>
      <c r="K32" s="79" t="s">
        <v>15</v>
      </c>
      <c r="L32" s="79" t="s">
        <v>16</v>
      </c>
      <c r="M32" s="74"/>
      <c r="N32" s="74"/>
      <c r="O32" s="74"/>
      <c r="P32" s="75"/>
      <c r="Q32" s="74"/>
    </row>
    <row r="33" spans="1:17" s="2" customFormat="1" ht="12" customHeight="1" x14ac:dyDescent="0.15">
      <c r="A33" s="74"/>
      <c r="B33" s="80" t="s">
        <v>17</v>
      </c>
      <c r="C33" s="81">
        <v>1</v>
      </c>
      <c r="D33" s="53">
        <v>0</v>
      </c>
      <c r="E33" s="54">
        <v>0</v>
      </c>
      <c r="F33" s="54">
        <v>0</v>
      </c>
      <c r="G33" s="54">
        <v>0</v>
      </c>
      <c r="H33" s="54">
        <v>1</v>
      </c>
      <c r="I33" s="54">
        <v>0</v>
      </c>
      <c r="J33" s="54">
        <v>0</v>
      </c>
      <c r="K33" s="54">
        <v>0</v>
      </c>
      <c r="L33" s="54">
        <v>0</v>
      </c>
      <c r="M33" s="74"/>
      <c r="N33" s="74"/>
      <c r="O33" s="74"/>
      <c r="P33" s="75"/>
      <c r="Q33" s="74"/>
    </row>
    <row r="34" spans="1:17" s="2" customFormat="1" ht="12" customHeight="1" x14ac:dyDescent="0.15">
      <c r="A34" s="74"/>
      <c r="B34" s="82" t="s">
        <v>18</v>
      </c>
      <c r="C34" s="83"/>
      <c r="D34" s="55"/>
      <c r="E34" s="56"/>
      <c r="F34" s="56"/>
      <c r="G34" s="56"/>
      <c r="H34" s="56"/>
      <c r="I34" s="56"/>
      <c r="J34" s="56"/>
      <c r="K34" s="56"/>
      <c r="L34" s="56"/>
      <c r="M34" s="74"/>
      <c r="N34" s="74"/>
      <c r="O34" s="74"/>
      <c r="P34" s="74"/>
      <c r="Q34" s="74"/>
    </row>
    <row r="35" spans="1:17" s="2" customFormat="1" ht="12" customHeight="1" x14ac:dyDescent="0.15">
      <c r="A35" s="74"/>
      <c r="B35" s="84" t="s">
        <v>24</v>
      </c>
      <c r="C35" s="85">
        <v>1</v>
      </c>
      <c r="D35" s="57">
        <v>0</v>
      </c>
      <c r="E35" s="58">
        <v>0</v>
      </c>
      <c r="F35" s="58">
        <v>0</v>
      </c>
      <c r="G35" s="58">
        <v>0</v>
      </c>
      <c r="H35" s="58">
        <v>1</v>
      </c>
      <c r="I35" s="58">
        <v>0</v>
      </c>
      <c r="J35" s="58">
        <v>0</v>
      </c>
      <c r="K35" s="58">
        <v>0</v>
      </c>
      <c r="L35" s="58">
        <v>0</v>
      </c>
      <c r="M35" s="74"/>
      <c r="N35" s="74"/>
      <c r="O35" s="74"/>
      <c r="P35" s="74"/>
      <c r="Q35" s="74"/>
    </row>
    <row r="36" spans="1:17" s="2" customFormat="1" ht="12" customHeight="1" x14ac:dyDescent="0.15">
      <c r="A36" s="86" t="s">
        <v>48</v>
      </c>
      <c r="B36" s="86"/>
      <c r="C36" s="86"/>
      <c r="D36" s="86"/>
      <c r="E36" s="86"/>
      <c r="F36" s="73"/>
      <c r="G36" s="86"/>
      <c r="H36" s="86"/>
      <c r="I36" s="86"/>
      <c r="J36" s="86"/>
      <c r="K36" s="86"/>
      <c r="L36" s="74"/>
      <c r="M36" s="74"/>
      <c r="N36" s="74"/>
      <c r="O36" s="74"/>
      <c r="P36" s="74"/>
      <c r="Q36" s="74"/>
    </row>
    <row r="37" spans="1:17" s="2" customFormat="1" ht="12" customHeight="1" x14ac:dyDescent="0.15">
      <c r="A37" s="74"/>
      <c r="B37" s="87"/>
      <c r="C37" s="88" t="s">
        <v>46</v>
      </c>
      <c r="D37" s="89" t="s">
        <v>43</v>
      </c>
      <c r="E37" s="88" t="s">
        <v>44</v>
      </c>
      <c r="F37" s="88" t="s">
        <v>6</v>
      </c>
      <c r="G37" s="90"/>
      <c r="H37" s="90"/>
      <c r="I37" s="90"/>
      <c r="J37" s="90"/>
      <c r="K37" s="90"/>
      <c r="L37" s="90"/>
      <c r="M37" s="90"/>
      <c r="N37" s="75"/>
      <c r="O37" s="75"/>
      <c r="P37" s="74"/>
      <c r="Q37" s="74"/>
    </row>
    <row r="38" spans="1:17" s="2" customFormat="1" ht="12" customHeight="1" x14ac:dyDescent="0.15">
      <c r="A38" s="74"/>
      <c r="B38" s="91" t="s">
        <v>42</v>
      </c>
      <c r="C38" s="92">
        <v>1</v>
      </c>
      <c r="D38" s="59">
        <v>1</v>
      </c>
      <c r="E38" s="60">
        <v>0</v>
      </c>
      <c r="F38" s="60">
        <v>0</v>
      </c>
      <c r="G38" s="90"/>
      <c r="H38" s="90"/>
      <c r="I38" s="90"/>
      <c r="J38" s="90"/>
      <c r="K38" s="90"/>
      <c r="L38" s="90"/>
      <c r="M38" s="90"/>
      <c r="N38" s="75"/>
      <c r="O38" s="75"/>
      <c r="P38" s="75"/>
      <c r="Q38" s="74"/>
    </row>
    <row r="39" spans="1:17" s="2" customFormat="1" ht="12" customHeight="1" x14ac:dyDescent="0.15">
      <c r="A39" s="74"/>
      <c r="B39" s="93" t="s">
        <v>45</v>
      </c>
      <c r="C39" s="94"/>
      <c r="D39" s="61"/>
      <c r="E39" s="62"/>
      <c r="F39" s="62"/>
      <c r="G39" s="90"/>
      <c r="H39" s="90"/>
      <c r="I39" s="90"/>
      <c r="J39" s="90"/>
      <c r="K39" s="90"/>
      <c r="L39" s="90"/>
      <c r="M39" s="90"/>
      <c r="N39" s="75"/>
      <c r="O39" s="75"/>
      <c r="P39" s="74"/>
      <c r="Q39" s="74"/>
    </row>
    <row r="40" spans="1:17" s="2" customFormat="1" ht="12" customHeight="1" x14ac:dyDescent="0.15">
      <c r="A40" s="74"/>
      <c r="B40" s="84" t="s">
        <v>24</v>
      </c>
      <c r="C40" s="87">
        <v>1</v>
      </c>
      <c r="D40" s="63">
        <v>1</v>
      </c>
      <c r="E40" s="64">
        <v>0</v>
      </c>
      <c r="F40" s="64">
        <v>0</v>
      </c>
      <c r="G40" s="90"/>
      <c r="H40" s="90"/>
      <c r="I40" s="90"/>
      <c r="J40" s="90"/>
      <c r="K40" s="90"/>
      <c r="L40" s="90"/>
      <c r="M40" s="90"/>
      <c r="N40" s="75"/>
      <c r="O40" s="75"/>
      <c r="P40" s="75"/>
      <c r="Q40" s="74"/>
    </row>
    <row r="41" spans="1:17" s="2" customFormat="1" ht="12" customHeight="1" x14ac:dyDescent="0.15">
      <c r="A41" s="74"/>
      <c r="B41" s="95"/>
      <c r="C41" s="96"/>
      <c r="D41" s="96"/>
      <c r="E41" s="96"/>
      <c r="F41" s="96"/>
      <c r="G41" s="96"/>
      <c r="H41" s="90"/>
      <c r="I41" s="90"/>
      <c r="J41" s="90"/>
      <c r="K41" s="90"/>
      <c r="L41" s="90"/>
      <c r="M41" s="75"/>
      <c r="N41" s="75"/>
      <c r="O41" s="75"/>
      <c r="P41" s="75"/>
      <c r="Q41" s="74"/>
    </row>
    <row r="42" spans="1:17" s="2" customFormat="1" ht="12" customHeight="1" x14ac:dyDescent="0.15">
      <c r="A42" s="74"/>
      <c r="B42" s="95"/>
      <c r="C42" s="96"/>
      <c r="D42" s="96"/>
      <c r="E42" s="96"/>
      <c r="F42" s="96"/>
      <c r="G42" s="96"/>
      <c r="H42" s="90"/>
      <c r="I42" s="90"/>
      <c r="J42" s="90"/>
      <c r="K42" s="90"/>
      <c r="L42" s="90"/>
      <c r="M42" s="75"/>
      <c r="N42" s="75"/>
      <c r="O42" s="75"/>
      <c r="P42" s="75"/>
      <c r="Q42" s="74"/>
    </row>
    <row r="43" spans="1:17" s="2" customFormat="1" ht="12" customHeight="1" x14ac:dyDescent="0.15">
      <c r="A43" s="74"/>
      <c r="B43" s="95"/>
      <c r="C43" s="96"/>
      <c r="D43" s="96"/>
      <c r="E43" s="96"/>
      <c r="F43" s="96"/>
      <c r="G43" s="96"/>
      <c r="H43" s="90"/>
      <c r="I43" s="90"/>
      <c r="J43" s="90"/>
      <c r="K43" s="90"/>
      <c r="L43" s="90"/>
      <c r="M43" s="75"/>
      <c r="N43" s="75"/>
      <c r="O43" s="75"/>
      <c r="P43" s="75"/>
      <c r="Q43" s="74"/>
    </row>
    <row r="44" spans="1:17" s="2" customFormat="1" ht="12" customHeight="1" x14ac:dyDescent="0.15">
      <c r="A44" s="74"/>
      <c r="B44" s="95"/>
      <c r="C44" s="96"/>
      <c r="D44" s="96"/>
      <c r="E44" s="96"/>
      <c r="F44" s="96"/>
      <c r="G44" s="96"/>
      <c r="H44" s="90"/>
      <c r="I44" s="90"/>
      <c r="J44" s="90"/>
      <c r="K44" s="90"/>
      <c r="L44" s="90"/>
      <c r="M44" s="75"/>
      <c r="N44" s="75"/>
      <c r="O44" s="75"/>
      <c r="P44" s="75"/>
      <c r="Q44" s="74"/>
    </row>
    <row r="45" spans="1:17" s="2" customFormat="1" ht="12" customHeight="1" x14ac:dyDescent="0.15">
      <c r="A45" s="86" t="s">
        <v>49</v>
      </c>
      <c r="B45" s="86"/>
      <c r="C45" s="86"/>
      <c r="D45" s="86"/>
      <c r="E45" s="86"/>
      <c r="F45" s="86"/>
      <c r="G45" s="86"/>
      <c r="H45" s="86"/>
      <c r="I45" s="86"/>
      <c r="J45" s="86"/>
      <c r="K45" s="73"/>
      <c r="L45" s="74"/>
      <c r="M45" s="74"/>
      <c r="N45" s="74"/>
      <c r="O45" s="75"/>
      <c r="P45" s="74"/>
      <c r="Q45" s="74"/>
    </row>
    <row r="46" spans="1:17" s="2" customFormat="1" ht="32.25" customHeight="1" x14ac:dyDescent="0.15">
      <c r="A46" s="97"/>
      <c r="B46" s="98"/>
      <c r="C46" s="99" t="s">
        <v>24</v>
      </c>
      <c r="D46" s="100" t="s">
        <v>99</v>
      </c>
      <c r="E46" s="101" t="s">
        <v>100</v>
      </c>
      <c r="F46" s="101" t="s">
        <v>101</v>
      </c>
      <c r="G46" s="99" t="s">
        <v>19</v>
      </c>
      <c r="H46" s="102" t="s">
        <v>20</v>
      </c>
      <c r="I46" s="103" t="s">
        <v>21</v>
      </c>
      <c r="J46" s="101" t="s">
        <v>22</v>
      </c>
      <c r="K46" s="102" t="s">
        <v>16</v>
      </c>
      <c r="L46" s="104"/>
      <c r="M46" s="104"/>
      <c r="N46" s="97"/>
      <c r="O46" s="97"/>
      <c r="P46" s="105"/>
      <c r="Q46" s="97"/>
    </row>
    <row r="47" spans="1:17" s="2" customFormat="1" ht="12" customHeight="1" x14ac:dyDescent="0.15">
      <c r="A47" s="74"/>
      <c r="B47" s="106" t="s">
        <v>17</v>
      </c>
      <c r="C47" s="107">
        <v>1</v>
      </c>
      <c r="D47" s="65" t="s">
        <v>170</v>
      </c>
      <c r="E47" s="65" t="s">
        <v>170</v>
      </c>
      <c r="F47" s="65" t="s">
        <v>170</v>
      </c>
      <c r="G47" s="65" t="s">
        <v>170</v>
      </c>
      <c r="H47" s="65" t="s">
        <v>170</v>
      </c>
      <c r="I47" s="65" t="s">
        <v>170</v>
      </c>
      <c r="J47" s="65" t="s">
        <v>170</v>
      </c>
      <c r="K47" s="65" t="s">
        <v>170</v>
      </c>
      <c r="L47" s="86"/>
      <c r="M47" s="86"/>
      <c r="N47" s="74"/>
      <c r="O47" s="74"/>
      <c r="P47" s="74"/>
      <c r="Q47" s="74"/>
    </row>
    <row r="48" spans="1:17" s="31" customFormat="1" ht="12" customHeight="1" x14ac:dyDescent="0.15">
      <c r="A48" s="108"/>
      <c r="B48" s="93" t="s">
        <v>23</v>
      </c>
      <c r="C48" s="94"/>
      <c r="D48" s="61"/>
      <c r="E48" s="61"/>
      <c r="F48" s="61"/>
      <c r="G48" s="61"/>
      <c r="H48" s="61"/>
      <c r="I48" s="61"/>
      <c r="J48" s="61"/>
      <c r="K48" s="61"/>
      <c r="L48" s="86"/>
      <c r="M48" s="86"/>
      <c r="N48" s="74"/>
      <c r="O48" s="74"/>
      <c r="P48" s="108"/>
      <c r="Q48" s="108"/>
    </row>
    <row r="49" spans="1:17" s="31" customFormat="1" ht="12" customHeight="1" x14ac:dyDescent="0.15">
      <c r="A49" s="108"/>
      <c r="B49" s="84" t="s">
        <v>24</v>
      </c>
      <c r="C49" s="87">
        <v>1</v>
      </c>
      <c r="D49" s="63" t="s">
        <v>170</v>
      </c>
      <c r="E49" s="63" t="s">
        <v>170</v>
      </c>
      <c r="F49" s="63" t="s">
        <v>170</v>
      </c>
      <c r="G49" s="63" t="s">
        <v>170</v>
      </c>
      <c r="H49" s="63" t="s">
        <v>170</v>
      </c>
      <c r="I49" s="63" t="s">
        <v>170</v>
      </c>
      <c r="J49" s="63" t="s">
        <v>170</v>
      </c>
      <c r="K49" s="63" t="s">
        <v>170</v>
      </c>
      <c r="L49" s="86"/>
      <c r="M49" s="86"/>
      <c r="N49" s="74"/>
      <c r="O49" s="74"/>
      <c r="P49" s="108"/>
      <c r="Q49" s="108"/>
    </row>
    <row r="50" spans="1:17" s="31" customFormat="1" ht="12" customHeight="1" x14ac:dyDescent="0.15">
      <c r="A50" s="108"/>
      <c r="B50" s="109"/>
      <c r="C50" s="110"/>
      <c r="D50" s="96"/>
      <c r="E50" s="96"/>
      <c r="F50" s="96"/>
      <c r="G50" s="96"/>
      <c r="H50" s="96"/>
      <c r="I50" s="96"/>
      <c r="J50" s="96"/>
      <c r="K50" s="96"/>
      <c r="L50" s="86"/>
      <c r="M50" s="86"/>
      <c r="N50" s="74"/>
      <c r="O50" s="74"/>
      <c r="P50" s="108"/>
      <c r="Q50" s="108"/>
    </row>
    <row r="51" spans="1:17" s="31" customFormat="1" ht="12" customHeight="1" x14ac:dyDescent="0.15">
      <c r="A51" s="90" t="s">
        <v>50</v>
      </c>
      <c r="B51" s="90"/>
      <c r="C51" s="90"/>
      <c r="D51" s="90"/>
      <c r="E51" s="90"/>
      <c r="F51" s="90"/>
      <c r="G51" s="90"/>
      <c r="H51" s="90"/>
      <c r="I51" s="90"/>
      <c r="J51" s="73"/>
      <c r="K51" s="90"/>
      <c r="L51" s="75"/>
      <c r="M51" s="75"/>
      <c r="N51" s="75"/>
      <c r="O51" s="108"/>
      <c r="P51" s="108"/>
      <c r="Q51" s="108"/>
    </row>
    <row r="52" spans="1:17" s="31" customFormat="1" ht="12" customHeight="1" x14ac:dyDescent="0.15">
      <c r="A52" s="108"/>
      <c r="B52" s="87"/>
      <c r="C52" s="88" t="s">
        <v>24</v>
      </c>
      <c r="D52" s="89" t="s">
        <v>75</v>
      </c>
      <c r="E52" s="88" t="s">
        <v>76</v>
      </c>
      <c r="F52" s="88" t="s">
        <v>77</v>
      </c>
      <c r="G52" s="111" t="s">
        <v>78</v>
      </c>
      <c r="H52" s="89" t="s">
        <v>79</v>
      </c>
      <c r="I52" s="88" t="s">
        <v>80</v>
      </c>
      <c r="J52" s="88" t="s">
        <v>81</v>
      </c>
      <c r="K52" s="90"/>
      <c r="L52" s="90"/>
      <c r="M52" s="90"/>
      <c r="N52" s="75"/>
      <c r="O52" s="75"/>
      <c r="P52" s="108"/>
      <c r="Q52" s="108"/>
    </row>
    <row r="53" spans="1:17" s="31" customFormat="1" ht="12" customHeight="1" x14ac:dyDescent="0.15">
      <c r="A53" s="108"/>
      <c r="B53" s="91" t="s">
        <v>82</v>
      </c>
      <c r="C53" s="92">
        <v>1</v>
      </c>
      <c r="D53" s="59" t="s">
        <v>170</v>
      </c>
      <c r="E53" s="59" t="s">
        <v>170</v>
      </c>
      <c r="F53" s="59" t="s">
        <v>170</v>
      </c>
      <c r="G53" s="59" t="s">
        <v>170</v>
      </c>
      <c r="H53" s="59" t="s">
        <v>170</v>
      </c>
      <c r="I53" s="59" t="s">
        <v>170</v>
      </c>
      <c r="J53" s="59" t="s">
        <v>170</v>
      </c>
      <c r="K53" s="90"/>
      <c r="L53" s="90"/>
      <c r="M53" s="90"/>
      <c r="N53" s="75"/>
      <c r="O53" s="75"/>
      <c r="P53" s="108"/>
      <c r="Q53" s="108"/>
    </row>
    <row r="54" spans="1:17" s="31" customFormat="1" ht="12" customHeight="1" x14ac:dyDescent="0.15">
      <c r="A54" s="108"/>
      <c r="B54" s="93" t="s">
        <v>83</v>
      </c>
      <c r="C54" s="94"/>
      <c r="D54" s="61"/>
      <c r="E54" s="61"/>
      <c r="F54" s="61"/>
      <c r="G54" s="61"/>
      <c r="H54" s="61"/>
      <c r="I54" s="61"/>
      <c r="J54" s="61"/>
      <c r="K54" s="90"/>
      <c r="L54" s="90"/>
      <c r="M54" s="90"/>
      <c r="N54" s="75"/>
      <c r="O54" s="75"/>
      <c r="P54" s="108"/>
      <c r="Q54" s="108"/>
    </row>
    <row r="55" spans="1:17" s="31" customFormat="1" ht="12" customHeight="1" x14ac:dyDescent="0.15">
      <c r="A55" s="108"/>
      <c r="B55" s="84" t="s">
        <v>24</v>
      </c>
      <c r="C55" s="87">
        <v>1</v>
      </c>
      <c r="D55" s="63" t="s">
        <v>170</v>
      </c>
      <c r="E55" s="63" t="s">
        <v>170</v>
      </c>
      <c r="F55" s="63" t="s">
        <v>170</v>
      </c>
      <c r="G55" s="63" t="s">
        <v>170</v>
      </c>
      <c r="H55" s="63" t="s">
        <v>170</v>
      </c>
      <c r="I55" s="63" t="s">
        <v>170</v>
      </c>
      <c r="J55" s="63" t="s">
        <v>170</v>
      </c>
      <c r="K55" s="112"/>
      <c r="L55" s="90"/>
      <c r="M55" s="90"/>
      <c r="N55" s="75"/>
      <c r="O55" s="75"/>
      <c r="P55" s="108"/>
      <c r="Q55" s="108"/>
    </row>
    <row r="56" spans="1:17" s="31" customFormat="1" ht="12" customHeight="1" x14ac:dyDescent="0.15">
      <c r="A56" s="108"/>
      <c r="B56" s="109"/>
      <c r="C56" s="112"/>
      <c r="D56" s="112"/>
      <c r="E56" s="112"/>
      <c r="F56" s="112"/>
      <c r="G56" s="112"/>
      <c r="H56" s="112"/>
      <c r="I56" s="112"/>
      <c r="J56" s="112"/>
      <c r="K56" s="90"/>
      <c r="L56" s="90"/>
      <c r="M56" s="90"/>
      <c r="N56" s="75"/>
      <c r="O56" s="75"/>
      <c r="P56" s="108"/>
      <c r="Q56" s="108"/>
    </row>
    <row r="57" spans="1:17" s="31" customFormat="1" ht="12" customHeight="1" x14ac:dyDescent="0.15">
      <c r="A57" s="90" t="s">
        <v>51</v>
      </c>
      <c r="B57" s="90"/>
      <c r="C57" s="90"/>
      <c r="D57" s="90"/>
      <c r="E57" s="90"/>
      <c r="F57" s="90"/>
      <c r="G57" s="90"/>
      <c r="H57" s="90"/>
      <c r="I57" s="90"/>
      <c r="J57" s="73"/>
      <c r="K57" s="90"/>
      <c r="L57" s="75"/>
      <c r="M57" s="75"/>
      <c r="N57" s="75"/>
      <c r="O57" s="108"/>
      <c r="P57" s="108"/>
      <c r="Q57" s="108"/>
    </row>
    <row r="58" spans="1:17" s="31" customFormat="1" ht="12" customHeight="1" x14ac:dyDescent="0.15">
      <c r="A58" s="108"/>
      <c r="B58" s="87"/>
      <c r="C58" s="88" t="s">
        <v>24</v>
      </c>
      <c r="D58" s="89" t="s">
        <v>84</v>
      </c>
      <c r="E58" s="88" t="s">
        <v>85</v>
      </c>
      <c r="F58" s="88" t="s">
        <v>86</v>
      </c>
      <c r="G58" s="88" t="s">
        <v>87</v>
      </c>
      <c r="H58" s="89" t="s">
        <v>88</v>
      </c>
      <c r="I58" s="88" t="s">
        <v>80</v>
      </c>
      <c r="J58" s="88" t="s">
        <v>81</v>
      </c>
      <c r="K58" s="90"/>
      <c r="L58" s="90"/>
      <c r="M58" s="90"/>
      <c r="N58" s="75"/>
      <c r="O58" s="75"/>
      <c r="P58" s="108"/>
      <c r="Q58" s="108"/>
    </row>
    <row r="59" spans="1:17" s="31" customFormat="1" ht="12" customHeight="1" x14ac:dyDescent="0.15">
      <c r="A59" s="108"/>
      <c r="B59" s="91" t="s">
        <v>82</v>
      </c>
      <c r="C59" s="92">
        <v>1</v>
      </c>
      <c r="D59" s="59" t="s">
        <v>170</v>
      </c>
      <c r="E59" s="59" t="s">
        <v>170</v>
      </c>
      <c r="F59" s="59" t="s">
        <v>170</v>
      </c>
      <c r="G59" s="59" t="s">
        <v>170</v>
      </c>
      <c r="H59" s="59" t="s">
        <v>170</v>
      </c>
      <c r="I59" s="59" t="s">
        <v>170</v>
      </c>
      <c r="J59" s="59" t="s">
        <v>170</v>
      </c>
      <c r="K59" s="90"/>
      <c r="L59" s="90"/>
      <c r="M59" s="90"/>
      <c r="N59" s="75"/>
      <c r="O59" s="75"/>
      <c r="P59" s="108"/>
      <c r="Q59" s="108"/>
    </row>
    <row r="60" spans="1:17" s="31" customFormat="1" ht="12" customHeight="1" x14ac:dyDescent="0.15">
      <c r="A60" s="108"/>
      <c r="B60" s="93" t="s">
        <v>83</v>
      </c>
      <c r="C60" s="94"/>
      <c r="D60" s="61"/>
      <c r="E60" s="61"/>
      <c r="F60" s="61"/>
      <c r="G60" s="61"/>
      <c r="H60" s="61"/>
      <c r="I60" s="61"/>
      <c r="J60" s="61"/>
      <c r="K60" s="90"/>
      <c r="L60" s="90"/>
      <c r="M60" s="90"/>
      <c r="N60" s="75"/>
      <c r="O60" s="75"/>
      <c r="P60" s="108"/>
      <c r="Q60" s="108"/>
    </row>
    <row r="61" spans="1:17" s="31" customFormat="1" ht="12" customHeight="1" x14ac:dyDescent="0.15">
      <c r="A61" s="108"/>
      <c r="B61" s="84" t="s">
        <v>24</v>
      </c>
      <c r="C61" s="87">
        <v>1</v>
      </c>
      <c r="D61" s="63" t="s">
        <v>170</v>
      </c>
      <c r="E61" s="63" t="s">
        <v>170</v>
      </c>
      <c r="F61" s="63" t="s">
        <v>170</v>
      </c>
      <c r="G61" s="63" t="s">
        <v>170</v>
      </c>
      <c r="H61" s="63" t="s">
        <v>170</v>
      </c>
      <c r="I61" s="63" t="s">
        <v>170</v>
      </c>
      <c r="J61" s="63" t="s">
        <v>170</v>
      </c>
      <c r="K61" s="90"/>
      <c r="L61" s="90"/>
      <c r="M61" s="90"/>
      <c r="N61" s="75"/>
      <c r="O61" s="75"/>
      <c r="P61" s="108"/>
      <c r="Q61" s="108"/>
    </row>
    <row r="62" spans="1:17" s="31" customFormat="1" ht="12" customHeight="1" x14ac:dyDescent="0.15">
      <c r="A62" s="108"/>
      <c r="B62" s="109"/>
      <c r="C62" s="96"/>
      <c r="D62" s="96"/>
      <c r="E62" s="96"/>
      <c r="F62" s="96"/>
      <c r="G62" s="96"/>
      <c r="H62" s="96"/>
      <c r="I62" s="96"/>
      <c r="J62" s="96"/>
      <c r="K62" s="90"/>
      <c r="L62" s="90"/>
      <c r="M62" s="90"/>
      <c r="N62" s="75"/>
      <c r="O62" s="75"/>
      <c r="P62" s="108"/>
      <c r="Q62" s="108"/>
    </row>
    <row r="63" spans="1:17" s="31" customFormat="1" ht="12" customHeight="1" x14ac:dyDescent="0.15">
      <c r="A63" s="90" t="s">
        <v>70</v>
      </c>
      <c r="B63" s="90"/>
      <c r="C63" s="90"/>
      <c r="D63" s="90"/>
      <c r="E63" s="90"/>
      <c r="F63" s="90"/>
      <c r="G63" s="90"/>
      <c r="H63" s="90"/>
      <c r="I63" s="90"/>
      <c r="J63" s="90"/>
      <c r="K63" s="90"/>
      <c r="L63" s="75"/>
      <c r="M63" s="75"/>
      <c r="N63" s="75"/>
      <c r="O63" s="108"/>
      <c r="P63" s="73"/>
      <c r="Q63" s="108"/>
    </row>
    <row r="64" spans="1:17" s="31" customFormat="1" ht="12" customHeight="1" x14ac:dyDescent="0.2">
      <c r="A64" s="108"/>
      <c r="B64" s="87"/>
      <c r="C64" s="88" t="s">
        <v>24</v>
      </c>
      <c r="D64" s="89" t="s">
        <v>25</v>
      </c>
      <c r="E64" s="88" t="s">
        <v>26</v>
      </c>
      <c r="F64" s="88" t="s">
        <v>27</v>
      </c>
      <c r="G64" s="88" t="s">
        <v>28</v>
      </c>
      <c r="H64" s="89" t="s">
        <v>29</v>
      </c>
      <c r="I64" s="88" t="s">
        <v>30</v>
      </c>
      <c r="J64" s="88" t="s">
        <v>31</v>
      </c>
      <c r="K64" s="88" t="s">
        <v>32</v>
      </c>
      <c r="L64" s="89" t="s">
        <v>33</v>
      </c>
      <c r="M64" s="88" t="s">
        <v>34</v>
      </c>
      <c r="N64" s="88" t="s">
        <v>89</v>
      </c>
      <c r="O64" s="88" t="s">
        <v>90</v>
      </c>
      <c r="P64" s="89" t="s">
        <v>81</v>
      </c>
      <c r="Q64" s="108"/>
    </row>
    <row r="65" spans="1:17" s="31" customFormat="1" ht="12" customHeight="1" x14ac:dyDescent="0.2">
      <c r="A65" s="108"/>
      <c r="B65" s="91" t="s">
        <v>82</v>
      </c>
      <c r="C65" s="92">
        <v>1</v>
      </c>
      <c r="D65" s="59">
        <v>0</v>
      </c>
      <c r="E65" s="60">
        <v>0</v>
      </c>
      <c r="F65" s="60">
        <v>0</v>
      </c>
      <c r="G65" s="60">
        <v>0</v>
      </c>
      <c r="H65" s="59">
        <v>0</v>
      </c>
      <c r="I65" s="60">
        <v>0</v>
      </c>
      <c r="J65" s="60">
        <v>1</v>
      </c>
      <c r="K65" s="60">
        <v>0</v>
      </c>
      <c r="L65" s="59">
        <v>0</v>
      </c>
      <c r="M65" s="60">
        <v>0</v>
      </c>
      <c r="N65" s="60">
        <v>0</v>
      </c>
      <c r="O65" s="60">
        <v>0</v>
      </c>
      <c r="P65" s="59">
        <v>0</v>
      </c>
      <c r="Q65" s="108"/>
    </row>
    <row r="66" spans="1:17" s="31" customFormat="1" ht="12" customHeight="1" x14ac:dyDescent="0.2">
      <c r="A66" s="108"/>
      <c r="B66" s="113" t="s">
        <v>83</v>
      </c>
      <c r="C66" s="114"/>
      <c r="D66" s="66"/>
      <c r="E66" s="66"/>
      <c r="F66" s="66"/>
      <c r="G66" s="66"/>
      <c r="H66" s="66"/>
      <c r="I66" s="66"/>
      <c r="J66" s="66"/>
      <c r="K66" s="66"/>
      <c r="L66" s="66"/>
      <c r="M66" s="66"/>
      <c r="N66" s="66"/>
      <c r="O66" s="66"/>
      <c r="P66" s="66"/>
      <c r="Q66" s="108"/>
    </row>
    <row r="67" spans="1:17" s="31" customFormat="1" ht="12" customHeight="1" x14ac:dyDescent="0.2">
      <c r="A67" s="108"/>
      <c r="B67" s="77" t="s">
        <v>24</v>
      </c>
      <c r="C67" s="115">
        <v>1</v>
      </c>
      <c r="D67" s="67">
        <v>0</v>
      </c>
      <c r="E67" s="68">
        <v>0</v>
      </c>
      <c r="F67" s="68">
        <v>0</v>
      </c>
      <c r="G67" s="68">
        <v>0</v>
      </c>
      <c r="H67" s="68">
        <v>0</v>
      </c>
      <c r="I67" s="68">
        <v>0</v>
      </c>
      <c r="J67" s="68">
        <v>1</v>
      </c>
      <c r="K67" s="68">
        <v>0</v>
      </c>
      <c r="L67" s="68">
        <v>0</v>
      </c>
      <c r="M67" s="68">
        <v>0</v>
      </c>
      <c r="N67" s="68">
        <v>0</v>
      </c>
      <c r="O67" s="68">
        <v>0</v>
      </c>
      <c r="P67" s="68">
        <v>0</v>
      </c>
      <c r="Q67" s="108"/>
    </row>
    <row r="68" spans="1:17" s="31" customFormat="1" ht="12" customHeight="1" x14ac:dyDescent="0.15">
      <c r="A68" s="90" t="s">
        <v>52</v>
      </c>
      <c r="B68" s="90"/>
      <c r="C68" s="90"/>
      <c r="D68" s="90"/>
      <c r="E68" s="90"/>
      <c r="F68" s="90"/>
      <c r="G68" s="90"/>
      <c r="H68" s="90"/>
      <c r="I68" s="90"/>
      <c r="J68" s="90"/>
      <c r="K68" s="73"/>
      <c r="L68" s="75"/>
      <c r="M68" s="75"/>
      <c r="N68" s="75"/>
      <c r="O68" s="108"/>
      <c r="P68" s="108"/>
      <c r="Q68" s="108"/>
    </row>
    <row r="69" spans="1:17" s="31" customFormat="1" ht="12" customHeight="1" x14ac:dyDescent="0.15">
      <c r="A69" s="108"/>
      <c r="B69" s="87"/>
      <c r="C69" s="88" t="s">
        <v>24</v>
      </c>
      <c r="D69" s="89" t="s">
        <v>35</v>
      </c>
      <c r="E69" s="88" t="s">
        <v>36</v>
      </c>
      <c r="F69" s="88" t="s">
        <v>37</v>
      </c>
      <c r="G69" s="88" t="s">
        <v>38</v>
      </c>
      <c r="H69" s="89" t="s">
        <v>39</v>
      </c>
      <c r="I69" s="88" t="s">
        <v>40</v>
      </c>
      <c r="J69" s="88" t="s">
        <v>41</v>
      </c>
      <c r="K69" s="89" t="s">
        <v>16</v>
      </c>
      <c r="L69" s="90"/>
      <c r="M69" s="90"/>
      <c r="N69" s="75"/>
      <c r="O69" s="75"/>
      <c r="P69" s="108"/>
      <c r="Q69" s="108"/>
    </row>
    <row r="70" spans="1:17" s="31" customFormat="1" ht="12" customHeight="1" x14ac:dyDescent="0.15">
      <c r="A70" s="108"/>
      <c r="B70" s="91" t="s">
        <v>91</v>
      </c>
      <c r="C70" s="92">
        <v>1</v>
      </c>
      <c r="D70" s="59">
        <v>0</v>
      </c>
      <c r="E70" s="60">
        <v>0</v>
      </c>
      <c r="F70" s="60">
        <v>0</v>
      </c>
      <c r="G70" s="60">
        <v>1</v>
      </c>
      <c r="H70" s="59">
        <v>0</v>
      </c>
      <c r="I70" s="60">
        <v>0</v>
      </c>
      <c r="J70" s="60">
        <v>0</v>
      </c>
      <c r="K70" s="59">
        <v>0</v>
      </c>
      <c r="L70" s="90"/>
      <c r="M70" s="90"/>
      <c r="N70" s="75"/>
      <c r="O70" s="75"/>
      <c r="P70" s="108"/>
      <c r="Q70" s="108"/>
    </row>
    <row r="71" spans="1:17" s="31" customFormat="1" ht="12" customHeight="1" x14ac:dyDescent="0.15">
      <c r="A71" s="108"/>
      <c r="B71" s="113" t="s">
        <v>92</v>
      </c>
      <c r="C71" s="114"/>
      <c r="D71" s="69"/>
      <c r="E71" s="69"/>
      <c r="F71" s="69"/>
      <c r="G71" s="69"/>
      <c r="H71" s="69"/>
      <c r="I71" s="69"/>
      <c r="J71" s="69"/>
      <c r="K71" s="69"/>
      <c r="L71" s="90"/>
      <c r="M71" s="90"/>
      <c r="N71" s="75"/>
      <c r="O71" s="75"/>
      <c r="P71" s="108"/>
      <c r="Q71" s="108"/>
    </row>
    <row r="72" spans="1:17" s="31" customFormat="1" ht="12" customHeight="1" x14ac:dyDescent="0.2">
      <c r="A72" s="108"/>
      <c r="B72" s="77" t="s">
        <v>24</v>
      </c>
      <c r="C72" s="115">
        <v>1</v>
      </c>
      <c r="D72" s="67">
        <v>0</v>
      </c>
      <c r="E72" s="68">
        <v>0</v>
      </c>
      <c r="F72" s="68">
        <v>0</v>
      </c>
      <c r="G72" s="68">
        <v>1</v>
      </c>
      <c r="H72" s="68">
        <v>0</v>
      </c>
      <c r="I72" s="68">
        <v>0</v>
      </c>
      <c r="J72" s="68">
        <v>0</v>
      </c>
      <c r="K72" s="68">
        <v>0</v>
      </c>
      <c r="L72" s="112"/>
      <c r="M72" s="112"/>
      <c r="N72" s="112"/>
      <c r="O72" s="112"/>
      <c r="P72" s="112"/>
      <c r="Q72" s="108"/>
    </row>
    <row r="73" spans="1:17" s="31" customFormat="1" ht="12" customHeight="1" x14ac:dyDescent="0.15">
      <c r="A73" s="112" t="s">
        <v>53</v>
      </c>
      <c r="B73" s="112"/>
      <c r="C73" s="112"/>
      <c r="D73" s="112"/>
      <c r="E73" s="112"/>
      <c r="F73" s="112"/>
      <c r="G73" s="112"/>
      <c r="H73" s="112"/>
      <c r="I73" s="112"/>
      <c r="J73" s="112"/>
      <c r="K73" s="73"/>
      <c r="L73" s="75"/>
      <c r="M73" s="75"/>
      <c r="N73" s="75"/>
      <c r="O73" s="108"/>
      <c r="P73" s="108"/>
      <c r="Q73" s="108"/>
    </row>
    <row r="74" spans="1:17" s="31" customFormat="1" ht="25.5" customHeight="1" x14ac:dyDescent="0.15">
      <c r="A74" s="110"/>
      <c r="B74" s="98"/>
      <c r="C74" s="99" t="s">
        <v>24</v>
      </c>
      <c r="D74" s="102" t="s">
        <v>0</v>
      </c>
      <c r="E74" s="99" t="s">
        <v>1</v>
      </c>
      <c r="F74" s="101" t="s">
        <v>93</v>
      </c>
      <c r="G74" s="99" t="s">
        <v>2</v>
      </c>
      <c r="H74" s="99" t="s">
        <v>3</v>
      </c>
      <c r="I74" s="99" t="s">
        <v>4</v>
      </c>
      <c r="J74" s="99" t="s">
        <v>5</v>
      </c>
      <c r="K74" s="99" t="s">
        <v>16</v>
      </c>
      <c r="L74" s="116"/>
      <c r="M74" s="105"/>
      <c r="N74" s="105"/>
      <c r="O74" s="105"/>
      <c r="P74" s="110"/>
      <c r="Q74" s="110"/>
    </row>
    <row r="75" spans="1:17" s="31" customFormat="1" ht="12" customHeight="1" x14ac:dyDescent="0.15">
      <c r="A75" s="108"/>
      <c r="B75" s="91" t="s">
        <v>17</v>
      </c>
      <c r="C75" s="92">
        <v>1</v>
      </c>
      <c r="D75" s="59" t="s">
        <v>170</v>
      </c>
      <c r="E75" s="59" t="s">
        <v>170</v>
      </c>
      <c r="F75" s="59" t="s">
        <v>170</v>
      </c>
      <c r="G75" s="59" t="s">
        <v>170</v>
      </c>
      <c r="H75" s="59" t="s">
        <v>170</v>
      </c>
      <c r="I75" s="59" t="s">
        <v>170</v>
      </c>
      <c r="J75" s="59" t="s">
        <v>170</v>
      </c>
      <c r="K75" s="59" t="s">
        <v>170</v>
      </c>
      <c r="L75" s="90"/>
      <c r="M75" s="75"/>
      <c r="N75" s="75"/>
      <c r="O75" s="75"/>
      <c r="P75" s="108"/>
      <c r="Q75" s="108"/>
    </row>
    <row r="76" spans="1:17" s="31" customFormat="1" ht="12" customHeight="1" x14ac:dyDescent="0.15">
      <c r="A76" s="108"/>
      <c r="B76" s="113" t="s">
        <v>18</v>
      </c>
      <c r="C76" s="114"/>
      <c r="D76" s="66"/>
      <c r="E76" s="66"/>
      <c r="F76" s="66"/>
      <c r="G76" s="66"/>
      <c r="H76" s="66"/>
      <c r="I76" s="66"/>
      <c r="J76" s="66"/>
      <c r="K76" s="66"/>
      <c r="L76" s="90"/>
      <c r="M76" s="75"/>
      <c r="N76" s="75"/>
      <c r="O76" s="75"/>
      <c r="P76" s="108"/>
      <c r="Q76" s="108"/>
    </row>
    <row r="77" spans="1:17" s="31" customFormat="1" ht="12" customHeight="1" x14ac:dyDescent="0.15">
      <c r="A77" s="108"/>
      <c r="B77" s="117" t="s">
        <v>24</v>
      </c>
      <c r="C77" s="115">
        <v>1</v>
      </c>
      <c r="D77" s="67" t="s">
        <v>170</v>
      </c>
      <c r="E77" s="67" t="s">
        <v>170</v>
      </c>
      <c r="F77" s="67" t="s">
        <v>170</v>
      </c>
      <c r="G77" s="67" t="s">
        <v>170</v>
      </c>
      <c r="H77" s="67" t="s">
        <v>170</v>
      </c>
      <c r="I77" s="67" t="s">
        <v>170</v>
      </c>
      <c r="J77" s="67" t="s">
        <v>170</v>
      </c>
      <c r="K77" s="67" t="s">
        <v>170</v>
      </c>
      <c r="L77" s="90"/>
      <c r="M77" s="75"/>
      <c r="N77" s="75"/>
      <c r="O77" s="75"/>
      <c r="P77" s="108"/>
      <c r="Q77" s="108"/>
    </row>
    <row r="78" spans="1:17" s="31" customFormat="1" ht="12" customHeight="1" x14ac:dyDescent="0.2">
      <c r="A78" s="108"/>
      <c r="B78" s="591" t="s">
        <v>94</v>
      </c>
      <c r="C78" s="591"/>
      <c r="D78" s="591"/>
      <c r="E78" s="591"/>
      <c r="F78" s="591"/>
      <c r="G78" s="591"/>
      <c r="H78" s="591"/>
      <c r="I78" s="591"/>
      <c r="J78" s="591"/>
      <c r="K78" s="591"/>
      <c r="L78" s="591"/>
      <c r="M78" s="591"/>
      <c r="N78" s="591"/>
      <c r="O78" s="591"/>
      <c r="P78" s="591"/>
      <c r="Q78" s="591"/>
    </row>
    <row r="79" spans="1:17" s="31" customFormat="1" ht="12" customHeight="1" x14ac:dyDescent="0.2">
      <c r="A79" s="108"/>
      <c r="B79" s="591"/>
      <c r="C79" s="591"/>
      <c r="D79" s="591"/>
      <c r="E79" s="591"/>
      <c r="F79" s="591"/>
      <c r="G79" s="591"/>
      <c r="H79" s="591"/>
      <c r="I79" s="591"/>
      <c r="J79" s="591"/>
      <c r="K79" s="591"/>
      <c r="L79" s="591"/>
      <c r="M79" s="591"/>
      <c r="N79" s="591"/>
      <c r="O79" s="591"/>
      <c r="P79" s="591"/>
      <c r="Q79" s="591"/>
    </row>
    <row r="80" spans="1:17" s="31" customFormat="1" ht="12" customHeight="1" x14ac:dyDescent="0.15">
      <c r="A80" s="108"/>
      <c r="B80" s="109"/>
      <c r="C80" s="112"/>
      <c r="D80" s="112"/>
      <c r="E80" s="112"/>
      <c r="F80" s="112"/>
      <c r="G80" s="112"/>
      <c r="H80" s="112"/>
      <c r="I80" s="112"/>
      <c r="J80" s="112"/>
      <c r="K80" s="112"/>
      <c r="L80" s="90"/>
      <c r="M80" s="90"/>
      <c r="N80" s="75"/>
      <c r="O80" s="75"/>
      <c r="P80" s="108"/>
      <c r="Q80" s="108"/>
    </row>
    <row r="81" spans="1:77" s="31" customFormat="1" ht="12" customHeight="1" x14ac:dyDescent="0.15">
      <c r="A81" s="90" t="s">
        <v>54</v>
      </c>
      <c r="B81" s="90"/>
      <c r="C81" s="90"/>
      <c r="D81" s="90"/>
      <c r="E81" s="90"/>
      <c r="F81" s="73"/>
      <c r="G81" s="90"/>
      <c r="H81" s="90"/>
      <c r="I81" s="90"/>
      <c r="J81" s="90"/>
      <c r="K81" s="90"/>
      <c r="L81" s="75"/>
      <c r="M81" s="75"/>
      <c r="N81" s="75"/>
      <c r="O81" s="108"/>
      <c r="P81" s="108"/>
      <c r="Q81" s="108"/>
    </row>
    <row r="82" spans="1:77" s="31" customFormat="1" ht="12" customHeight="1" x14ac:dyDescent="0.15">
      <c r="A82" s="108"/>
      <c r="B82" s="87"/>
      <c r="C82" s="88" t="s">
        <v>24</v>
      </c>
      <c r="D82" s="89" t="s">
        <v>95</v>
      </c>
      <c r="E82" s="88" t="s">
        <v>96</v>
      </c>
      <c r="F82" s="88" t="s">
        <v>16</v>
      </c>
      <c r="G82" s="90"/>
      <c r="H82" s="90"/>
      <c r="I82" s="90"/>
      <c r="J82" s="90"/>
      <c r="K82" s="90"/>
      <c r="L82" s="90"/>
      <c r="M82" s="90"/>
      <c r="N82" s="75"/>
      <c r="O82" s="75"/>
      <c r="P82" s="108"/>
      <c r="Q82" s="108"/>
    </row>
    <row r="83" spans="1:77" s="31" customFormat="1" ht="12" customHeight="1" x14ac:dyDescent="0.15">
      <c r="A83" s="108"/>
      <c r="B83" s="91" t="s">
        <v>97</v>
      </c>
      <c r="C83" s="92">
        <v>1</v>
      </c>
      <c r="D83" s="59" t="s">
        <v>170</v>
      </c>
      <c r="E83" s="59" t="s">
        <v>170</v>
      </c>
      <c r="F83" s="59" t="s">
        <v>170</v>
      </c>
      <c r="G83" s="90"/>
      <c r="H83" s="90"/>
      <c r="I83" s="90"/>
      <c r="J83" s="90"/>
      <c r="K83" s="90"/>
      <c r="L83" s="90"/>
      <c r="M83" s="90"/>
      <c r="N83" s="75"/>
      <c r="O83" s="75"/>
      <c r="P83" s="108"/>
      <c r="Q83" s="108"/>
    </row>
    <row r="84" spans="1:77" s="31" customFormat="1" ht="12" customHeight="1" x14ac:dyDescent="0.15">
      <c r="A84" s="108"/>
      <c r="B84" s="113" t="s">
        <v>98</v>
      </c>
      <c r="C84" s="114"/>
      <c r="D84" s="66"/>
      <c r="E84" s="66"/>
      <c r="F84" s="66"/>
      <c r="G84" s="118"/>
      <c r="H84" s="90"/>
      <c r="I84" s="90"/>
      <c r="J84" s="90"/>
      <c r="K84" s="90"/>
      <c r="L84" s="90"/>
      <c r="M84" s="90"/>
      <c r="N84" s="75"/>
      <c r="O84" s="75"/>
      <c r="P84" s="108"/>
      <c r="Q84" s="108"/>
    </row>
    <row r="85" spans="1:77" s="31" customFormat="1" ht="12" customHeight="1" x14ac:dyDescent="0.15">
      <c r="A85" s="108"/>
      <c r="B85" s="77" t="s">
        <v>24</v>
      </c>
      <c r="C85" s="115">
        <v>1</v>
      </c>
      <c r="D85" s="67" t="s">
        <v>170</v>
      </c>
      <c r="E85" s="67" t="s">
        <v>170</v>
      </c>
      <c r="F85" s="67" t="s">
        <v>170</v>
      </c>
      <c r="G85" s="90"/>
      <c r="H85" s="90"/>
      <c r="I85" s="90"/>
      <c r="J85" s="90"/>
      <c r="K85" s="90"/>
      <c r="L85" s="90"/>
      <c r="M85" s="90"/>
      <c r="N85" s="75"/>
      <c r="O85" s="75"/>
      <c r="P85" s="108"/>
      <c r="Q85" s="108"/>
    </row>
    <row r="86" spans="1:77" s="31" customFormat="1" ht="12" customHeight="1" x14ac:dyDescent="0.15">
      <c r="A86" s="108"/>
      <c r="B86" s="109"/>
      <c r="C86" s="110"/>
      <c r="D86" s="110"/>
      <c r="E86" s="110"/>
      <c r="F86" s="110"/>
      <c r="G86" s="110"/>
      <c r="H86" s="110"/>
      <c r="I86" s="112"/>
      <c r="J86" s="112"/>
      <c r="K86" s="112"/>
      <c r="L86" s="90"/>
      <c r="M86" s="90"/>
      <c r="N86" s="75"/>
      <c r="O86" s="75"/>
      <c r="P86" s="112"/>
      <c r="Q86" s="108"/>
    </row>
    <row r="87" spans="1:77" s="31" customFormat="1" ht="12" customHeight="1" x14ac:dyDescent="0.15">
      <c r="A87" s="38"/>
      <c r="B87" s="39"/>
      <c r="I87" s="6"/>
      <c r="J87" s="6"/>
      <c r="K87" s="6"/>
      <c r="L87" s="8"/>
      <c r="M87" s="8"/>
      <c r="N87" s="3"/>
      <c r="O87" s="3"/>
      <c r="P87" s="6"/>
      <c r="Q87" s="38"/>
    </row>
    <row r="88" spans="1:77" s="31" customFormat="1" ht="12" customHeight="1" x14ac:dyDescent="0.15">
      <c r="A88" s="38" t="s">
        <v>108</v>
      </c>
      <c r="B88" s="39" t="s">
        <v>109</v>
      </c>
      <c r="C88" s="31" t="s">
        <v>110</v>
      </c>
      <c r="D88" s="31" t="s">
        <v>111</v>
      </c>
      <c r="E88" s="31" t="s">
        <v>112</v>
      </c>
      <c r="F88" s="31" t="s">
        <v>113</v>
      </c>
      <c r="G88" s="31" t="s">
        <v>114</v>
      </c>
      <c r="I88" s="6"/>
      <c r="J88" s="6"/>
      <c r="K88" s="6"/>
      <c r="L88" s="8"/>
      <c r="M88" s="8"/>
      <c r="N88" s="3"/>
      <c r="O88" s="3"/>
      <c r="P88" s="6" t="s">
        <v>115</v>
      </c>
      <c r="Q88" s="38"/>
      <c r="S88" s="31" t="s">
        <v>116</v>
      </c>
      <c r="AC88" s="31" t="s">
        <v>117</v>
      </c>
      <c r="AJ88" s="31" t="s">
        <v>118</v>
      </c>
      <c r="AQ88" s="31" t="s">
        <v>119</v>
      </c>
      <c r="BD88" s="31" t="s">
        <v>120</v>
      </c>
      <c r="BL88" s="31" t="s">
        <v>121</v>
      </c>
      <c r="BT88" s="31" t="s">
        <v>122</v>
      </c>
    </row>
    <row r="89" spans="1:77" s="52" customFormat="1" x14ac:dyDescent="0.2">
      <c r="G89" s="52" t="s">
        <v>123</v>
      </c>
      <c r="H89" s="52" t="s">
        <v>124</v>
      </c>
      <c r="I89" s="52" t="s">
        <v>125</v>
      </c>
      <c r="J89" s="52" t="s">
        <v>126</v>
      </c>
      <c r="K89" s="52" t="s">
        <v>127</v>
      </c>
      <c r="L89" s="52" t="s">
        <v>128</v>
      </c>
      <c r="M89" s="52" t="s">
        <v>129</v>
      </c>
      <c r="N89" s="52" t="s">
        <v>130</v>
      </c>
      <c r="O89" s="52" t="s">
        <v>6</v>
      </c>
      <c r="P89" s="52" t="s">
        <v>131</v>
      </c>
      <c r="Q89" s="52" t="s">
        <v>132</v>
      </c>
      <c r="R89" s="52" t="s">
        <v>6</v>
      </c>
      <c r="S89" s="52" t="s">
        <v>133</v>
      </c>
      <c r="T89" s="52" t="s">
        <v>134</v>
      </c>
      <c r="U89" s="52" t="s">
        <v>314</v>
      </c>
      <c r="AB89" s="52" t="s">
        <v>6</v>
      </c>
      <c r="AC89" s="52" t="s">
        <v>135</v>
      </c>
      <c r="AD89" s="52" t="s">
        <v>136</v>
      </c>
      <c r="AE89" s="52" t="s">
        <v>137</v>
      </c>
      <c r="AF89" s="52" t="s">
        <v>138</v>
      </c>
      <c r="AG89" s="52" t="s">
        <v>139</v>
      </c>
      <c r="AH89" s="52" t="s">
        <v>5</v>
      </c>
      <c r="AI89" s="52" t="s">
        <v>6</v>
      </c>
      <c r="AJ89" s="52" t="s">
        <v>140</v>
      </c>
      <c r="AK89" s="52" t="s">
        <v>141</v>
      </c>
      <c r="AL89" s="52" t="s">
        <v>142</v>
      </c>
      <c r="AM89" s="52" t="s">
        <v>143</v>
      </c>
      <c r="AN89" s="52" t="s">
        <v>144</v>
      </c>
      <c r="AO89" s="52" t="s">
        <v>5</v>
      </c>
      <c r="AP89" s="52" t="s">
        <v>6</v>
      </c>
      <c r="AQ89" s="52" t="s">
        <v>145</v>
      </c>
      <c r="AR89" s="52" t="s">
        <v>146</v>
      </c>
      <c r="AS89" s="52" t="s">
        <v>147</v>
      </c>
      <c r="AT89" s="52" t="s">
        <v>148</v>
      </c>
      <c r="AU89" s="52" t="s">
        <v>149</v>
      </c>
      <c r="AV89" s="52" t="s">
        <v>150</v>
      </c>
      <c r="AW89" s="52" t="s">
        <v>151</v>
      </c>
      <c r="AX89" s="52" t="s">
        <v>152</v>
      </c>
      <c r="AY89" s="52" t="s">
        <v>153</v>
      </c>
      <c r="AZ89" s="52" t="s">
        <v>154</v>
      </c>
      <c r="BA89" s="52" t="s">
        <v>155</v>
      </c>
      <c r="BB89" s="52" t="s">
        <v>156</v>
      </c>
      <c r="BC89" s="52" t="s">
        <v>6</v>
      </c>
      <c r="BD89" s="52" t="s">
        <v>157</v>
      </c>
      <c r="BE89" s="52" t="s">
        <v>158</v>
      </c>
      <c r="BF89" s="52" t="s">
        <v>159</v>
      </c>
      <c r="BG89" s="52" t="s">
        <v>160</v>
      </c>
      <c r="BH89" s="52" t="s">
        <v>161</v>
      </c>
      <c r="BI89" s="52" t="s">
        <v>162</v>
      </c>
      <c r="BJ89" s="52" t="s">
        <v>163</v>
      </c>
      <c r="BK89" s="52" t="s">
        <v>6</v>
      </c>
      <c r="BL89" s="52" t="s">
        <v>0</v>
      </c>
      <c r="BM89" s="52" t="s">
        <v>1</v>
      </c>
      <c r="BN89" s="52" t="s">
        <v>164</v>
      </c>
      <c r="BO89" s="52" t="s">
        <v>2</v>
      </c>
      <c r="BP89" s="52" t="s">
        <v>3</v>
      </c>
      <c r="BQ89" s="52" t="s">
        <v>4</v>
      </c>
      <c r="BR89" s="52" t="s">
        <v>5</v>
      </c>
      <c r="BS89" s="52" t="s">
        <v>6</v>
      </c>
      <c r="BT89" s="52" t="s">
        <v>131</v>
      </c>
      <c r="BU89" s="52" t="s">
        <v>132</v>
      </c>
      <c r="BV89" s="52" t="s">
        <v>6</v>
      </c>
    </row>
    <row r="90" spans="1:77" s="52" customFormat="1" x14ac:dyDescent="0.2">
      <c r="U90" s="52" t="s">
        <v>165</v>
      </c>
    </row>
    <row r="91" spans="1:77" s="52" customFormat="1" x14ac:dyDescent="0.2">
      <c r="V91" s="52" t="s">
        <v>166</v>
      </c>
      <c r="W91" s="52" t="s">
        <v>167</v>
      </c>
      <c r="X91" s="52" t="s">
        <v>168</v>
      </c>
      <c r="Y91" s="125" t="s">
        <v>169</v>
      </c>
      <c r="BR91" s="119" t="s">
        <v>170</v>
      </c>
      <c r="BS91" s="119" t="s">
        <v>170</v>
      </c>
      <c r="BT91" s="119" t="s">
        <v>170</v>
      </c>
      <c r="BU91" s="119" t="s">
        <v>170</v>
      </c>
      <c r="BV91" s="119" t="s">
        <v>170</v>
      </c>
      <c r="BW91" s="119" t="s">
        <v>170</v>
      </c>
      <c r="BX91" s="119" t="s">
        <v>170</v>
      </c>
      <c r="BY91" s="119" t="s">
        <v>170</v>
      </c>
    </row>
    <row r="92" spans="1:77" s="119" customFormat="1" x14ac:dyDescent="0.2">
      <c r="A92" s="119">
        <v>272230</v>
      </c>
      <c r="B92" s="119" t="s">
        <v>171</v>
      </c>
      <c r="D92" s="119">
        <v>1</v>
      </c>
      <c r="E92" s="119">
        <v>1.58</v>
      </c>
      <c r="F92" s="119">
        <v>18.63</v>
      </c>
      <c r="G92" s="119">
        <v>0</v>
      </c>
      <c r="H92" s="119">
        <v>0</v>
      </c>
      <c r="I92" s="119">
        <v>0</v>
      </c>
      <c r="J92" s="119">
        <v>0</v>
      </c>
      <c r="K92" s="119">
        <v>1</v>
      </c>
      <c r="L92" s="119">
        <v>0</v>
      </c>
      <c r="M92" s="119">
        <v>0</v>
      </c>
      <c r="N92" s="119">
        <v>0</v>
      </c>
      <c r="O92" s="119">
        <v>0</v>
      </c>
      <c r="P92" s="119">
        <v>1</v>
      </c>
      <c r="Q92" s="119">
        <v>0</v>
      </c>
      <c r="R92" s="119">
        <v>0</v>
      </c>
      <c r="S92" s="119" t="s">
        <v>170</v>
      </c>
      <c r="T92" s="119" t="s">
        <v>170</v>
      </c>
      <c r="U92" s="119" t="s">
        <v>170</v>
      </c>
      <c r="V92" s="119" t="s">
        <v>170</v>
      </c>
      <c r="W92" s="119" t="s">
        <v>170</v>
      </c>
      <c r="X92" s="119" t="s">
        <v>170</v>
      </c>
      <c r="Y92" s="119" t="s">
        <v>170</v>
      </c>
      <c r="Z92" s="119" t="s">
        <v>170</v>
      </c>
      <c r="AA92" s="119" t="s">
        <v>170</v>
      </c>
      <c r="AB92" s="119" t="s">
        <v>170</v>
      </c>
      <c r="AC92" s="119" t="s">
        <v>170</v>
      </c>
      <c r="AD92" s="119" t="s">
        <v>170</v>
      </c>
      <c r="AE92" s="119" t="s">
        <v>170</v>
      </c>
      <c r="AF92" s="119" t="s">
        <v>170</v>
      </c>
      <c r="AG92" s="119" t="s">
        <v>170</v>
      </c>
      <c r="AH92" s="119" t="s">
        <v>170</v>
      </c>
      <c r="AI92" s="119" t="s">
        <v>170</v>
      </c>
      <c r="AJ92" s="119" t="s">
        <v>170</v>
      </c>
      <c r="AK92" s="119" t="s">
        <v>170</v>
      </c>
      <c r="AL92" s="119" t="s">
        <v>170</v>
      </c>
      <c r="AM92" s="119" t="s">
        <v>170</v>
      </c>
      <c r="AN92" s="119" t="s">
        <v>170</v>
      </c>
      <c r="AO92" s="119">
        <v>0</v>
      </c>
      <c r="AP92" s="119">
        <v>0</v>
      </c>
      <c r="AQ92" s="119">
        <v>0</v>
      </c>
      <c r="AR92" s="119">
        <v>0</v>
      </c>
      <c r="AS92" s="119">
        <v>0</v>
      </c>
      <c r="AT92" s="119">
        <v>0</v>
      </c>
      <c r="AU92" s="119">
        <v>1</v>
      </c>
      <c r="AV92" s="119">
        <v>0</v>
      </c>
      <c r="AW92" s="119">
        <v>0</v>
      </c>
      <c r="AX92" s="119">
        <v>0</v>
      </c>
      <c r="AY92" s="119">
        <v>0</v>
      </c>
      <c r="AZ92" s="119">
        <v>0</v>
      </c>
      <c r="BA92" s="119">
        <v>0</v>
      </c>
      <c r="BB92" s="119">
        <v>0</v>
      </c>
      <c r="BC92" s="119">
        <v>0</v>
      </c>
      <c r="BD92" s="119">
        <v>0</v>
      </c>
      <c r="BE92" s="119">
        <v>1</v>
      </c>
      <c r="BF92" s="119">
        <v>0</v>
      </c>
      <c r="BG92" s="119">
        <v>0</v>
      </c>
      <c r="BH92" s="119">
        <v>0</v>
      </c>
      <c r="BI92" s="119">
        <v>0</v>
      </c>
      <c r="BJ92" s="119" t="s">
        <v>170</v>
      </c>
      <c r="BK92" s="119" t="s">
        <v>170</v>
      </c>
      <c r="BL92" s="119" t="s">
        <v>170</v>
      </c>
      <c r="BM92" s="119" t="s">
        <v>170</v>
      </c>
      <c r="BN92" s="119" t="s">
        <v>170</v>
      </c>
      <c r="BO92" s="119" t="s">
        <v>170</v>
      </c>
      <c r="BP92" s="119" t="s">
        <v>170</v>
      </c>
      <c r="BQ92" s="119" t="s">
        <v>170</v>
      </c>
    </row>
    <row r="93" spans="1:77" s="119" customFormat="1" x14ac:dyDescent="0.2">
      <c r="BR93" s="120" t="s">
        <v>170</v>
      </c>
      <c r="BS93" s="120" t="s">
        <v>170</v>
      </c>
      <c r="BT93" s="120" t="s">
        <v>170</v>
      </c>
      <c r="BU93" s="120" t="s">
        <v>170</v>
      </c>
      <c r="BV93" s="120" t="s">
        <v>170</v>
      </c>
      <c r="BW93" s="120" t="s">
        <v>170</v>
      </c>
      <c r="BX93" s="120" t="s">
        <v>170</v>
      </c>
      <c r="BY93" s="120" t="s">
        <v>170</v>
      </c>
    </row>
    <row r="94" spans="1:77" s="120" customFormat="1" x14ac:dyDescent="0.2">
      <c r="A94" s="120">
        <v>272230</v>
      </c>
      <c r="B94" s="120" t="s">
        <v>171</v>
      </c>
      <c r="D94" s="120">
        <v>1</v>
      </c>
      <c r="E94" s="120">
        <v>0.78</v>
      </c>
      <c r="F94" s="120">
        <v>9.2200000000000006</v>
      </c>
      <c r="G94" s="120">
        <v>0</v>
      </c>
      <c r="H94" s="120">
        <v>0</v>
      </c>
      <c r="I94" s="120">
        <v>0</v>
      </c>
      <c r="J94" s="120">
        <v>0</v>
      </c>
      <c r="K94" s="120">
        <v>1</v>
      </c>
      <c r="L94" s="120">
        <v>0</v>
      </c>
      <c r="M94" s="120">
        <v>0</v>
      </c>
      <c r="N94" s="120">
        <v>0</v>
      </c>
      <c r="O94" s="120">
        <v>0</v>
      </c>
      <c r="P94" s="120">
        <v>1</v>
      </c>
      <c r="Q94" s="120">
        <v>0</v>
      </c>
      <c r="R94" s="120">
        <v>0</v>
      </c>
      <c r="S94" s="120" t="s">
        <v>170</v>
      </c>
      <c r="T94" s="120" t="s">
        <v>170</v>
      </c>
      <c r="U94" s="120" t="s">
        <v>170</v>
      </c>
      <c r="V94" s="120" t="s">
        <v>170</v>
      </c>
      <c r="W94" s="120" t="s">
        <v>170</v>
      </c>
      <c r="X94" s="120" t="s">
        <v>170</v>
      </c>
      <c r="Y94" s="120" t="s">
        <v>170</v>
      </c>
      <c r="Z94" s="120" t="s">
        <v>170</v>
      </c>
      <c r="AA94" s="120" t="s">
        <v>170</v>
      </c>
      <c r="AB94" s="120" t="s">
        <v>170</v>
      </c>
      <c r="AC94" s="120" t="s">
        <v>170</v>
      </c>
      <c r="AD94" s="120" t="s">
        <v>170</v>
      </c>
      <c r="AE94" s="120" t="s">
        <v>170</v>
      </c>
      <c r="AF94" s="120" t="s">
        <v>170</v>
      </c>
      <c r="AG94" s="120" t="s">
        <v>170</v>
      </c>
      <c r="AH94" s="120" t="s">
        <v>170</v>
      </c>
      <c r="AI94" s="120" t="s">
        <v>170</v>
      </c>
      <c r="AJ94" s="120" t="s">
        <v>170</v>
      </c>
      <c r="AK94" s="120" t="s">
        <v>170</v>
      </c>
      <c r="AL94" s="120" t="s">
        <v>170</v>
      </c>
      <c r="AM94" s="120" t="s">
        <v>170</v>
      </c>
      <c r="AN94" s="120" t="s">
        <v>170</v>
      </c>
      <c r="AO94" s="120">
        <v>0</v>
      </c>
      <c r="AP94" s="120">
        <v>0</v>
      </c>
      <c r="AQ94" s="120">
        <v>0</v>
      </c>
      <c r="AR94" s="120">
        <v>0</v>
      </c>
      <c r="AS94" s="120">
        <v>0</v>
      </c>
      <c r="AT94" s="120">
        <v>0</v>
      </c>
      <c r="AU94" s="120">
        <v>1</v>
      </c>
      <c r="AV94" s="120">
        <v>0</v>
      </c>
      <c r="AW94" s="120">
        <v>0</v>
      </c>
      <c r="AX94" s="120">
        <v>0</v>
      </c>
      <c r="AY94" s="120">
        <v>0</v>
      </c>
      <c r="AZ94" s="120">
        <v>0</v>
      </c>
      <c r="BA94" s="120">
        <v>0</v>
      </c>
      <c r="BB94" s="120">
        <v>0</v>
      </c>
      <c r="BC94" s="120">
        <v>0</v>
      </c>
      <c r="BD94" s="120">
        <v>0</v>
      </c>
      <c r="BE94" s="120">
        <v>1</v>
      </c>
      <c r="BF94" s="120">
        <v>0</v>
      </c>
      <c r="BG94" s="120">
        <v>0</v>
      </c>
      <c r="BH94" s="120">
        <v>0</v>
      </c>
      <c r="BI94" s="120">
        <v>0</v>
      </c>
      <c r="BJ94" s="120" t="s">
        <v>170</v>
      </c>
      <c r="BK94" s="120" t="s">
        <v>170</v>
      </c>
      <c r="BL94" s="120" t="s">
        <v>170</v>
      </c>
      <c r="BM94" s="120" t="s">
        <v>170</v>
      </c>
      <c r="BN94" s="120" t="s">
        <v>170</v>
      </c>
      <c r="BO94" s="120" t="s">
        <v>170</v>
      </c>
      <c r="BP94" s="120" t="s">
        <v>170</v>
      </c>
      <c r="BQ94" s="120" t="s">
        <v>170</v>
      </c>
      <c r="BR94" s="120" t="s">
        <v>170</v>
      </c>
      <c r="BS94" s="120" t="s">
        <v>170</v>
      </c>
      <c r="BT94" s="120" t="s">
        <v>170</v>
      </c>
    </row>
    <row r="96" spans="1:77" x14ac:dyDescent="0.2">
      <c r="AK96" s="119"/>
      <c r="AL96" s="119"/>
      <c r="AM96" s="119"/>
      <c r="AN96" s="119"/>
      <c r="AO96" s="120"/>
      <c r="AP96" s="120"/>
      <c r="AQ96" s="120"/>
      <c r="AR96" s="120"/>
      <c r="AS96" s="120"/>
      <c r="AT96" s="120"/>
      <c r="AU96" s="120"/>
      <c r="AV96" s="120"/>
      <c r="AW96" s="120"/>
      <c r="AX96" s="120"/>
      <c r="AY96" s="120"/>
      <c r="AZ96" s="120"/>
      <c r="BA96" s="120"/>
    </row>
    <row r="97" spans="1:74" x14ac:dyDescent="0.2">
      <c r="AK97" s="120" t="s">
        <v>170</v>
      </c>
      <c r="AL97" s="120" t="s">
        <v>170</v>
      </c>
      <c r="AM97" s="120" t="s">
        <v>170</v>
      </c>
      <c r="AN97" s="120" t="s">
        <v>170</v>
      </c>
      <c r="AO97" s="120" t="s">
        <v>170</v>
      </c>
      <c r="AP97" s="120" t="s">
        <v>170</v>
      </c>
      <c r="AQ97" s="120" t="s">
        <v>170</v>
      </c>
    </row>
    <row r="100" spans="1:74" x14ac:dyDescent="0.2">
      <c r="A100" s="1">
        <v>1</v>
      </c>
      <c r="B100" s="1">
        <v>2</v>
      </c>
      <c r="C100" s="1">
        <v>3</v>
      </c>
      <c r="D100" s="1">
        <v>4</v>
      </c>
      <c r="E100" s="1">
        <v>5</v>
      </c>
      <c r="F100" s="1">
        <v>6</v>
      </c>
      <c r="G100" s="1">
        <v>7</v>
      </c>
      <c r="H100" s="1">
        <v>8</v>
      </c>
      <c r="I100" s="1">
        <v>9</v>
      </c>
      <c r="J100" s="1">
        <v>10</v>
      </c>
      <c r="K100" s="1">
        <v>11</v>
      </c>
      <c r="L100" s="1">
        <v>12</v>
      </c>
      <c r="M100" s="1">
        <v>13</v>
      </c>
      <c r="N100" s="1">
        <v>14</v>
      </c>
      <c r="O100" s="1">
        <v>15</v>
      </c>
      <c r="P100" s="1">
        <v>16</v>
      </c>
      <c r="Q100" s="1">
        <v>17</v>
      </c>
      <c r="R100" s="1">
        <v>18</v>
      </c>
      <c r="S100" s="1">
        <v>19</v>
      </c>
      <c r="T100" s="1">
        <v>20</v>
      </c>
      <c r="U100" s="1">
        <v>21</v>
      </c>
      <c r="V100" s="1">
        <v>22</v>
      </c>
      <c r="W100" s="1">
        <v>23</v>
      </c>
      <c r="X100" s="1">
        <v>24</v>
      </c>
      <c r="Y100" s="1">
        <v>25</v>
      </c>
      <c r="Z100" s="1">
        <v>26</v>
      </c>
      <c r="AA100" s="1">
        <v>27</v>
      </c>
      <c r="AB100" s="1">
        <v>28</v>
      </c>
      <c r="AC100" s="1">
        <v>29</v>
      </c>
      <c r="AD100" s="1">
        <v>30</v>
      </c>
      <c r="AE100" s="1">
        <v>31</v>
      </c>
      <c r="AF100" s="1">
        <v>32</v>
      </c>
      <c r="AG100" s="1">
        <v>33</v>
      </c>
      <c r="AH100" s="1">
        <v>34</v>
      </c>
      <c r="AI100" s="1">
        <v>35</v>
      </c>
      <c r="AJ100" s="1">
        <v>36</v>
      </c>
      <c r="AK100" s="1">
        <v>37</v>
      </c>
      <c r="AL100" s="1">
        <v>38</v>
      </c>
      <c r="AM100" s="1">
        <v>39</v>
      </c>
      <c r="AN100" s="1">
        <v>40</v>
      </c>
      <c r="AO100" s="1">
        <v>41</v>
      </c>
      <c r="AP100" s="1">
        <v>42</v>
      </c>
      <c r="AQ100" s="1">
        <v>43</v>
      </c>
      <c r="AR100" s="1">
        <v>44</v>
      </c>
      <c r="AS100" s="1">
        <v>45</v>
      </c>
      <c r="AT100" s="1">
        <v>46</v>
      </c>
      <c r="AU100" s="1">
        <v>47</v>
      </c>
      <c r="AV100" s="1">
        <v>48</v>
      </c>
      <c r="AW100" s="1">
        <v>49</v>
      </c>
      <c r="AX100" s="1">
        <v>50</v>
      </c>
      <c r="AY100" s="1">
        <v>51</v>
      </c>
      <c r="AZ100" s="1">
        <v>52</v>
      </c>
      <c r="BA100" s="1">
        <v>53</v>
      </c>
      <c r="BB100" s="1">
        <v>54</v>
      </c>
      <c r="BC100" s="1">
        <v>55</v>
      </c>
      <c r="BD100" s="1">
        <v>56</v>
      </c>
      <c r="BE100" s="1">
        <v>57</v>
      </c>
      <c r="BF100" s="1">
        <v>58</v>
      </c>
      <c r="BG100" s="1">
        <v>59</v>
      </c>
      <c r="BH100" s="1">
        <v>60</v>
      </c>
      <c r="BI100" s="1">
        <v>61</v>
      </c>
      <c r="BJ100" s="1">
        <v>62</v>
      </c>
      <c r="BK100" s="1">
        <v>63</v>
      </c>
      <c r="BL100" s="1">
        <v>64</v>
      </c>
      <c r="BM100" s="1">
        <v>65</v>
      </c>
      <c r="BN100" s="1">
        <v>66</v>
      </c>
      <c r="BO100" s="1">
        <v>67</v>
      </c>
      <c r="BP100" s="1">
        <v>68</v>
      </c>
      <c r="BQ100" s="1">
        <v>69</v>
      </c>
      <c r="BR100" s="1">
        <v>70</v>
      </c>
      <c r="BS100" s="1">
        <v>71</v>
      </c>
      <c r="BT100" s="1">
        <v>72</v>
      </c>
      <c r="BU100" s="1">
        <v>73</v>
      </c>
      <c r="BV100" s="1">
        <v>74</v>
      </c>
    </row>
    <row r="101" spans="1:74" x14ac:dyDescent="0.2">
      <c r="Z101" s="1" t="s">
        <v>315</v>
      </c>
      <c r="AA101" s="1" t="s">
        <v>315</v>
      </c>
    </row>
  </sheetData>
  <mergeCells count="10">
    <mergeCell ref="A1:Q1"/>
    <mergeCell ref="B78:Q79"/>
    <mergeCell ref="B20:B22"/>
    <mergeCell ref="B23:B25"/>
    <mergeCell ref="D31:L31"/>
    <mergeCell ref="C31:C32"/>
    <mergeCell ref="B8:B10"/>
    <mergeCell ref="B11:B13"/>
    <mergeCell ref="B14:B16"/>
    <mergeCell ref="B17:B19"/>
  </mergeCells>
  <phoneticPr fontId="18"/>
  <hyperlinks>
    <hyperlink ref="K5" r:id="rId1" xr:uid="{00000000-0004-0000-2700-000000000000}"/>
  </hyperlinks>
  <pageMargins left="0.70866141732283472" right="0.70866141732283472" top="0.74803149606299213" bottom="0.74803149606299213" header="0.31496062992125984" footer="0.31496062992125984"/>
  <pageSetup paperSize="9" orientation="landscape" r:id="rId2"/>
  <headerFooter scaleWithDoc="0"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dimension ref="A3:BV81"/>
  <sheetViews>
    <sheetView topLeftCell="A28" workbookViewId="0">
      <selection activeCell="A15" sqref="A15"/>
    </sheetView>
  </sheetViews>
  <sheetFormatPr defaultRowHeight="13.2" x14ac:dyDescent="0.2"/>
  <sheetData>
    <row r="3" spans="1:2" x14ac:dyDescent="0.2">
      <c r="B3" t="s">
        <v>402</v>
      </c>
    </row>
    <row r="5" spans="1:2" x14ac:dyDescent="0.2">
      <c r="B5" t="s">
        <v>403</v>
      </c>
    </row>
    <row r="6" spans="1:2" x14ac:dyDescent="0.2">
      <c r="B6" t="s">
        <v>404</v>
      </c>
    </row>
    <row r="7" spans="1:2" x14ac:dyDescent="0.2">
      <c r="B7" t="s">
        <v>405</v>
      </c>
    </row>
    <row r="8" spans="1:2" x14ac:dyDescent="0.2">
      <c r="B8" t="s">
        <v>406</v>
      </c>
    </row>
    <row r="9" spans="1:2" x14ac:dyDescent="0.2">
      <c r="B9" t="s">
        <v>512</v>
      </c>
    </row>
    <row r="10" spans="1:2" x14ac:dyDescent="0.2">
      <c r="B10" t="s">
        <v>472</v>
      </c>
    </row>
    <row r="11" spans="1:2" x14ac:dyDescent="0.2">
      <c r="B11" t="s">
        <v>514</v>
      </c>
    </row>
    <row r="12" spans="1:2" x14ac:dyDescent="0.2">
      <c r="B12" t="s">
        <v>511</v>
      </c>
    </row>
    <row r="14" spans="1:2" x14ac:dyDescent="0.2">
      <c r="A14" t="s">
        <v>658</v>
      </c>
    </row>
    <row r="15" spans="1:2" x14ac:dyDescent="0.2">
      <c r="B15" t="s">
        <v>654</v>
      </c>
    </row>
    <row r="16" spans="1:2" x14ac:dyDescent="0.2">
      <c r="B16" t="s">
        <v>657</v>
      </c>
    </row>
    <row r="17" spans="1:2" ht="15.75" customHeight="1" x14ac:dyDescent="0.2">
      <c r="B17" t="s">
        <v>655</v>
      </c>
    </row>
    <row r="18" spans="1:2" x14ac:dyDescent="0.2">
      <c r="B18" t="s">
        <v>473</v>
      </c>
    </row>
    <row r="20" spans="1:2" x14ac:dyDescent="0.2">
      <c r="A20" t="s">
        <v>548</v>
      </c>
    </row>
    <row r="21" spans="1:2" x14ac:dyDescent="0.2">
      <c r="B21" t="s">
        <v>526</v>
      </c>
    </row>
    <row r="22" spans="1:2" x14ac:dyDescent="0.2">
      <c r="B22" t="s">
        <v>527</v>
      </c>
    </row>
    <row r="23" spans="1:2" x14ac:dyDescent="0.2">
      <c r="B23" t="s">
        <v>515</v>
      </c>
    </row>
    <row r="24" spans="1:2" x14ac:dyDescent="0.2">
      <c r="B24" t="s">
        <v>517</v>
      </c>
    </row>
    <row r="25" spans="1:2" x14ac:dyDescent="0.2">
      <c r="B25" t="s">
        <v>516</v>
      </c>
    </row>
    <row r="33" spans="1:74" x14ac:dyDescent="0.2">
      <c r="A33" t="s">
        <v>108</v>
      </c>
      <c r="B33" t="s">
        <v>109</v>
      </c>
      <c r="C33" t="s">
        <v>110</v>
      </c>
      <c r="D33" t="s">
        <v>111</v>
      </c>
      <c r="E33" t="s">
        <v>112</v>
      </c>
      <c r="F33" t="s">
        <v>113</v>
      </c>
      <c r="G33" t="s">
        <v>114</v>
      </c>
      <c r="P33" t="s">
        <v>115</v>
      </c>
      <c r="S33" t="s">
        <v>116</v>
      </c>
      <c r="AC33" t="s">
        <v>117</v>
      </c>
      <c r="AJ33" t="s">
        <v>118</v>
      </c>
      <c r="AQ33" t="s">
        <v>119</v>
      </c>
      <c r="BD33" t="s">
        <v>120</v>
      </c>
      <c r="BL33" t="s">
        <v>121</v>
      </c>
      <c r="BT33" t="s">
        <v>122</v>
      </c>
    </row>
    <row r="34" spans="1:74" x14ac:dyDescent="0.2">
      <c r="G34" t="s">
        <v>123</v>
      </c>
      <c r="H34" t="s">
        <v>124</v>
      </c>
      <c r="I34" t="s">
        <v>125</v>
      </c>
      <c r="J34" t="s">
        <v>126</v>
      </c>
      <c r="K34" t="s">
        <v>127</v>
      </c>
      <c r="L34" t="s">
        <v>128</v>
      </c>
      <c r="M34" t="s">
        <v>129</v>
      </c>
      <c r="N34" t="s">
        <v>130</v>
      </c>
      <c r="O34" t="s">
        <v>6</v>
      </c>
      <c r="P34" t="s">
        <v>131</v>
      </c>
      <c r="Q34" t="s">
        <v>132</v>
      </c>
      <c r="R34" t="s">
        <v>6</v>
      </c>
      <c r="S34" t="s">
        <v>133</v>
      </c>
      <c r="T34" t="s">
        <v>134</v>
      </c>
      <c r="U34" t="s">
        <v>314</v>
      </c>
      <c r="AB34" t="s">
        <v>6</v>
      </c>
      <c r="AC34" t="s">
        <v>135</v>
      </c>
      <c r="AD34" t="s">
        <v>136</v>
      </c>
      <c r="AE34" t="s">
        <v>137</v>
      </c>
      <c r="AF34" t="s">
        <v>138</v>
      </c>
      <c r="AG34" t="s">
        <v>139</v>
      </c>
      <c r="AH34" t="s">
        <v>5</v>
      </c>
      <c r="AI34" t="s">
        <v>6</v>
      </c>
      <c r="AJ34" t="s">
        <v>140</v>
      </c>
      <c r="AK34" t="s">
        <v>141</v>
      </c>
      <c r="AL34" t="s">
        <v>142</v>
      </c>
      <c r="AM34" t="s">
        <v>143</v>
      </c>
      <c r="AN34" t="s">
        <v>144</v>
      </c>
      <c r="AO34" t="s">
        <v>5</v>
      </c>
      <c r="AP34" t="s">
        <v>6</v>
      </c>
      <c r="AQ34" t="s">
        <v>145</v>
      </c>
      <c r="AR34" t="s">
        <v>146</v>
      </c>
      <c r="AS34" t="s">
        <v>147</v>
      </c>
      <c r="AT34" t="s">
        <v>148</v>
      </c>
      <c r="AU34" t="s">
        <v>149</v>
      </c>
      <c r="AV34" t="s">
        <v>150</v>
      </c>
      <c r="AW34" t="s">
        <v>151</v>
      </c>
      <c r="AX34" t="s">
        <v>152</v>
      </c>
      <c r="AY34" t="s">
        <v>153</v>
      </c>
      <c r="AZ34" t="s">
        <v>154</v>
      </c>
      <c r="BA34" t="s">
        <v>155</v>
      </c>
      <c r="BB34" t="s">
        <v>156</v>
      </c>
      <c r="BC34" t="s">
        <v>6</v>
      </c>
      <c r="BD34" t="s">
        <v>157</v>
      </c>
      <c r="BE34" t="s">
        <v>158</v>
      </c>
      <c r="BF34" t="s">
        <v>159</v>
      </c>
      <c r="BG34" t="s">
        <v>160</v>
      </c>
      <c r="BH34" t="s">
        <v>161</v>
      </c>
      <c r="BI34" t="s">
        <v>162</v>
      </c>
      <c r="BJ34" t="s">
        <v>163</v>
      </c>
      <c r="BK34" t="s">
        <v>6</v>
      </c>
      <c r="BL34" t="s">
        <v>0</v>
      </c>
      <c r="BM34" t="s">
        <v>1</v>
      </c>
      <c r="BN34" t="s">
        <v>164</v>
      </c>
      <c r="BO34" t="s">
        <v>2</v>
      </c>
      <c r="BP34" t="s">
        <v>3</v>
      </c>
      <c r="BQ34" t="s">
        <v>4</v>
      </c>
      <c r="BR34" t="s">
        <v>5</v>
      </c>
      <c r="BS34" t="s">
        <v>6</v>
      </c>
      <c r="BT34" t="s">
        <v>131</v>
      </c>
      <c r="BU34" t="s">
        <v>132</v>
      </c>
      <c r="BV34" t="s">
        <v>6</v>
      </c>
    </row>
    <row r="35" spans="1:74" x14ac:dyDescent="0.2">
      <c r="V35" t="s">
        <v>165</v>
      </c>
      <c r="W35" t="s">
        <v>354</v>
      </c>
    </row>
    <row r="36" spans="1:74" x14ac:dyDescent="0.2">
      <c r="X36" t="s">
        <v>166</v>
      </c>
      <c r="Y36" t="s">
        <v>167</v>
      </c>
      <c r="Z36" t="s">
        <v>168</v>
      </c>
      <c r="AA36" t="s">
        <v>169</v>
      </c>
    </row>
    <row r="38" spans="1:74" x14ac:dyDescent="0.2">
      <c r="A38" t="s">
        <v>565</v>
      </c>
    </row>
    <row r="39" spans="1:74" ht="13.8" thickBot="1" x14ac:dyDescent="0.25">
      <c r="A39" t="s">
        <v>562</v>
      </c>
    </row>
    <row r="40" spans="1:74" x14ac:dyDescent="0.2">
      <c r="A40" s="479"/>
      <c r="B40" s="482"/>
      <c r="C40" s="485"/>
      <c r="D40" s="485"/>
      <c r="E40" s="485"/>
      <c r="F40" s="611" t="s">
        <v>551</v>
      </c>
      <c r="G40" s="611"/>
      <c r="H40" s="611"/>
      <c r="I40" s="611"/>
      <c r="J40" s="611"/>
      <c r="K40" s="611"/>
      <c r="L40" s="611"/>
      <c r="M40" s="611"/>
      <c r="N40" s="612"/>
      <c r="O40" s="610" t="s">
        <v>115</v>
      </c>
      <c r="P40" s="611"/>
      <c r="Q40" s="612"/>
      <c r="R40" s="610" t="s">
        <v>552</v>
      </c>
      <c r="S40" s="611"/>
      <c r="T40" s="611"/>
      <c r="U40" s="611"/>
      <c r="V40" s="611"/>
      <c r="W40" s="611"/>
      <c r="X40" s="611"/>
      <c r="Y40" s="611"/>
      <c r="Z40" s="612"/>
      <c r="AA40" s="610" t="s">
        <v>117</v>
      </c>
      <c r="AB40" s="611"/>
      <c r="AC40" s="611"/>
      <c r="AD40" s="611"/>
      <c r="AE40" s="611"/>
      <c r="AF40" s="611"/>
      <c r="AG40" s="612"/>
      <c r="AH40" s="610" t="s">
        <v>118</v>
      </c>
      <c r="AI40" s="611"/>
      <c r="AJ40" s="611"/>
      <c r="AK40" s="611"/>
      <c r="AL40" s="611"/>
      <c r="AM40" s="611"/>
      <c r="AN40" s="612"/>
      <c r="AO40" s="610" t="s">
        <v>119</v>
      </c>
      <c r="AP40" s="611"/>
      <c r="AQ40" s="611"/>
      <c r="AR40" s="611"/>
      <c r="AS40" s="611"/>
      <c r="AT40" s="611"/>
      <c r="AU40" s="611"/>
      <c r="AV40" s="611"/>
      <c r="AW40" s="611"/>
      <c r="AX40" s="611"/>
      <c r="AY40" s="611"/>
      <c r="AZ40" s="611"/>
      <c r="BA40" s="612"/>
      <c r="BB40" s="610" t="s">
        <v>120</v>
      </c>
      <c r="BC40" s="611"/>
      <c r="BD40" s="611"/>
      <c r="BE40" s="611"/>
      <c r="BF40" s="611"/>
      <c r="BG40" s="611"/>
      <c r="BH40" s="611"/>
      <c r="BI40" s="612"/>
      <c r="BJ40" s="610" t="s">
        <v>121</v>
      </c>
      <c r="BK40" s="611"/>
      <c r="BL40" s="611"/>
      <c r="BM40" s="611"/>
      <c r="BN40" s="611"/>
      <c r="BO40" s="611"/>
      <c r="BP40" s="611"/>
      <c r="BQ40" s="612"/>
      <c r="BR40" s="610" t="s">
        <v>122</v>
      </c>
      <c r="BS40" s="611"/>
      <c r="BT40" s="612"/>
    </row>
    <row r="41" spans="1:74" x14ac:dyDescent="0.2">
      <c r="A41" s="480"/>
      <c r="B41" s="483"/>
      <c r="C41" s="486"/>
      <c r="D41" s="486"/>
      <c r="E41" s="486"/>
      <c r="F41" s="488"/>
      <c r="G41" s="490"/>
      <c r="H41" s="490"/>
      <c r="I41" s="488"/>
      <c r="J41" s="490"/>
      <c r="K41" s="488"/>
      <c r="L41" s="490"/>
      <c r="M41" s="488"/>
      <c r="N41" s="490"/>
      <c r="O41" s="491"/>
      <c r="P41" s="491"/>
      <c r="Q41" s="490"/>
      <c r="R41" s="491"/>
      <c r="S41" s="491"/>
      <c r="T41" s="493"/>
      <c r="U41" s="493"/>
      <c r="V41" s="493"/>
      <c r="W41" s="493"/>
      <c r="X41" s="493"/>
      <c r="Y41" s="495"/>
      <c r="Z41" s="490"/>
      <c r="AA41" s="490"/>
      <c r="AB41" s="490"/>
      <c r="AC41" s="490"/>
      <c r="AD41" s="490"/>
      <c r="AE41" s="490"/>
      <c r="AF41" s="490"/>
      <c r="AG41" s="490"/>
      <c r="AH41" s="490"/>
      <c r="AI41" s="490"/>
      <c r="AJ41" s="490"/>
      <c r="AK41" s="490"/>
      <c r="AL41" s="490"/>
      <c r="AM41" s="490"/>
      <c r="AN41" s="490"/>
      <c r="AO41" s="492"/>
      <c r="AP41" s="490"/>
      <c r="AQ41" s="488"/>
      <c r="AR41" s="490"/>
      <c r="AS41" s="488"/>
      <c r="AT41" s="490"/>
      <c r="AU41" s="488"/>
      <c r="AV41" s="490"/>
      <c r="AW41" s="488"/>
      <c r="AX41" s="490"/>
      <c r="AY41" s="488"/>
      <c r="AZ41" s="490"/>
      <c r="BA41" s="490"/>
      <c r="BB41" s="490"/>
      <c r="BC41" s="488"/>
      <c r="BD41" s="490"/>
      <c r="BE41" s="488"/>
      <c r="BF41" s="486"/>
      <c r="BG41" s="488"/>
      <c r="BH41" s="486"/>
      <c r="BI41" s="486"/>
      <c r="BJ41" s="490"/>
      <c r="BK41" s="488"/>
      <c r="BL41" s="490"/>
      <c r="BM41" s="490"/>
      <c r="BN41" s="498"/>
      <c r="BO41" s="490"/>
      <c r="BP41" s="490"/>
      <c r="BQ41" s="490"/>
      <c r="BR41" s="490"/>
      <c r="BS41" s="490"/>
      <c r="BT41" s="490"/>
    </row>
    <row r="42" spans="1:74" x14ac:dyDescent="0.2">
      <c r="A42" s="480"/>
      <c r="B42" s="483"/>
      <c r="C42" s="486"/>
      <c r="D42" s="486"/>
      <c r="E42" s="486"/>
      <c r="F42" s="488"/>
      <c r="G42" s="486"/>
      <c r="H42" s="486"/>
      <c r="I42" s="488"/>
      <c r="J42" s="486"/>
      <c r="K42" s="488"/>
      <c r="L42" s="486"/>
      <c r="M42" s="488"/>
      <c r="N42" s="486"/>
      <c r="O42" s="492"/>
      <c r="P42" s="492"/>
      <c r="Q42" s="486"/>
      <c r="R42" s="492"/>
      <c r="S42" s="486"/>
      <c r="T42" s="488"/>
      <c r="U42" s="491"/>
      <c r="V42" s="494"/>
      <c r="W42" s="494"/>
      <c r="X42" s="494"/>
      <c r="Y42" s="496"/>
      <c r="Z42" s="486"/>
      <c r="AA42" s="486"/>
      <c r="AB42" s="486"/>
      <c r="AC42" s="486"/>
      <c r="AD42" s="486"/>
      <c r="AE42" s="486"/>
      <c r="AF42" s="486"/>
      <c r="AG42" s="486"/>
      <c r="AH42" s="486"/>
      <c r="AI42" s="486"/>
      <c r="AJ42" s="486"/>
      <c r="AK42" s="486"/>
      <c r="AL42" s="486"/>
      <c r="AM42" s="486"/>
      <c r="AN42" s="486"/>
      <c r="AO42" s="492"/>
      <c r="AP42" s="486"/>
      <c r="AQ42" s="488"/>
      <c r="AR42" s="486"/>
      <c r="AS42" s="488"/>
      <c r="AT42" s="486"/>
      <c r="AU42" s="488"/>
      <c r="AV42" s="486"/>
      <c r="AW42" s="488"/>
      <c r="AX42" s="486"/>
      <c r="AY42" s="488"/>
      <c r="AZ42" s="486"/>
      <c r="BA42" s="486"/>
      <c r="BB42" s="486"/>
      <c r="BC42" s="488"/>
      <c r="BD42" s="486"/>
      <c r="BE42" s="488"/>
      <c r="BF42" s="486"/>
      <c r="BG42" s="488"/>
      <c r="BH42" s="486"/>
      <c r="BI42" s="486"/>
      <c r="BJ42" s="486"/>
      <c r="BK42" s="488"/>
      <c r="BL42" s="486"/>
      <c r="BM42" s="486"/>
      <c r="BN42" s="499"/>
      <c r="BO42" s="486"/>
      <c r="BP42" s="486"/>
      <c r="BQ42" s="486"/>
      <c r="BR42" s="486"/>
      <c r="BS42" s="486"/>
      <c r="BT42" s="486"/>
    </row>
    <row r="43" spans="1:74" ht="39.6" x14ac:dyDescent="0.2">
      <c r="A43" s="481" t="s">
        <v>549</v>
      </c>
      <c r="B43" s="484" t="s">
        <v>550</v>
      </c>
      <c r="C43" s="487" t="s">
        <v>111</v>
      </c>
      <c r="D43" s="487" t="s">
        <v>112</v>
      </c>
      <c r="E43" s="487" t="s">
        <v>113</v>
      </c>
      <c r="F43" s="489" t="s">
        <v>123</v>
      </c>
      <c r="G43" s="487" t="s">
        <v>124</v>
      </c>
      <c r="H43" s="487" t="s">
        <v>125</v>
      </c>
      <c r="I43" s="489" t="s">
        <v>126</v>
      </c>
      <c r="J43" s="487" t="s">
        <v>127</v>
      </c>
      <c r="K43" s="489" t="s">
        <v>128</v>
      </c>
      <c r="L43" s="487" t="s">
        <v>129</v>
      </c>
      <c r="M43" s="489" t="s">
        <v>130</v>
      </c>
      <c r="N43" s="487" t="s">
        <v>6</v>
      </c>
      <c r="O43" s="487" t="s">
        <v>131</v>
      </c>
      <c r="P43" s="487" t="s">
        <v>132</v>
      </c>
      <c r="Q43" s="487" t="s">
        <v>6</v>
      </c>
      <c r="R43" s="507" t="s">
        <v>553</v>
      </c>
      <c r="S43" s="487" t="s">
        <v>554</v>
      </c>
      <c r="T43" s="487" t="s">
        <v>555</v>
      </c>
      <c r="U43" s="487" t="s">
        <v>556</v>
      </c>
      <c r="V43" s="487" t="s">
        <v>557</v>
      </c>
      <c r="W43" s="487" t="s">
        <v>167</v>
      </c>
      <c r="X43" s="487" t="s">
        <v>558</v>
      </c>
      <c r="Y43" s="487" t="s">
        <v>169</v>
      </c>
      <c r="Z43" s="487" t="s">
        <v>559</v>
      </c>
      <c r="AA43" s="487" t="s">
        <v>135</v>
      </c>
      <c r="AB43" s="487" t="s">
        <v>136</v>
      </c>
      <c r="AC43" s="487" t="s">
        <v>137</v>
      </c>
      <c r="AD43" s="487" t="s">
        <v>138</v>
      </c>
      <c r="AE43" s="487" t="s">
        <v>139</v>
      </c>
      <c r="AF43" s="487" t="s">
        <v>5</v>
      </c>
      <c r="AG43" s="487" t="s">
        <v>6</v>
      </c>
      <c r="AH43" s="487" t="s">
        <v>140</v>
      </c>
      <c r="AI43" s="487" t="s">
        <v>141</v>
      </c>
      <c r="AJ43" s="487" t="s">
        <v>142</v>
      </c>
      <c r="AK43" s="487" t="s">
        <v>143</v>
      </c>
      <c r="AL43" s="487" t="s">
        <v>144</v>
      </c>
      <c r="AM43" s="487" t="s">
        <v>5</v>
      </c>
      <c r="AN43" s="487" t="s">
        <v>6</v>
      </c>
      <c r="AO43" s="497" t="s">
        <v>145</v>
      </c>
      <c r="AP43" s="487" t="s">
        <v>146</v>
      </c>
      <c r="AQ43" s="489" t="s">
        <v>147</v>
      </c>
      <c r="AR43" s="487" t="s">
        <v>148</v>
      </c>
      <c r="AS43" s="489" t="s">
        <v>149</v>
      </c>
      <c r="AT43" s="487" t="s">
        <v>150</v>
      </c>
      <c r="AU43" s="489" t="s">
        <v>151</v>
      </c>
      <c r="AV43" s="487" t="s">
        <v>152</v>
      </c>
      <c r="AW43" s="489" t="s">
        <v>153</v>
      </c>
      <c r="AX43" s="487" t="s">
        <v>154</v>
      </c>
      <c r="AY43" s="489" t="s">
        <v>155</v>
      </c>
      <c r="AZ43" s="487" t="s">
        <v>156</v>
      </c>
      <c r="BA43" s="487" t="s">
        <v>6</v>
      </c>
      <c r="BB43" s="487" t="s">
        <v>157</v>
      </c>
      <c r="BC43" s="489" t="s">
        <v>158</v>
      </c>
      <c r="BD43" s="487" t="s">
        <v>159</v>
      </c>
      <c r="BE43" s="489" t="s">
        <v>160</v>
      </c>
      <c r="BF43" s="487" t="s">
        <v>161</v>
      </c>
      <c r="BG43" s="489" t="s">
        <v>162</v>
      </c>
      <c r="BH43" s="487" t="s">
        <v>163</v>
      </c>
      <c r="BI43" s="487" t="s">
        <v>6</v>
      </c>
      <c r="BJ43" s="487" t="s">
        <v>0</v>
      </c>
      <c r="BK43" s="489" t="s">
        <v>1</v>
      </c>
      <c r="BL43" s="487" t="s">
        <v>560</v>
      </c>
      <c r="BM43" s="487" t="s">
        <v>2</v>
      </c>
      <c r="BN43" s="508" t="s">
        <v>561</v>
      </c>
      <c r="BO43" s="487" t="s">
        <v>4</v>
      </c>
      <c r="BP43" s="487" t="s">
        <v>5</v>
      </c>
      <c r="BQ43" s="487" t="s">
        <v>6</v>
      </c>
      <c r="BR43" s="487" t="s">
        <v>131</v>
      </c>
      <c r="BS43" s="487" t="s">
        <v>132</v>
      </c>
      <c r="BT43" s="487" t="s">
        <v>6</v>
      </c>
    </row>
    <row r="46" spans="1:74" ht="13.8" thickBot="1" x14ac:dyDescent="0.25">
      <c r="A46" t="s">
        <v>563</v>
      </c>
    </row>
    <row r="47" spans="1:74" ht="13.5" customHeight="1" x14ac:dyDescent="0.2">
      <c r="A47" s="648" t="s">
        <v>549</v>
      </c>
      <c r="B47" s="648" t="s">
        <v>550</v>
      </c>
      <c r="C47" s="646" t="s">
        <v>111</v>
      </c>
      <c r="D47" s="646" t="s">
        <v>112</v>
      </c>
      <c r="E47" s="646" t="s">
        <v>113</v>
      </c>
      <c r="F47" s="631" t="s">
        <v>114</v>
      </c>
      <c r="G47" s="631"/>
      <c r="H47" s="631"/>
      <c r="I47" s="631"/>
      <c r="J47" s="631"/>
      <c r="K47" s="631"/>
      <c r="L47" s="631"/>
      <c r="M47" s="631"/>
      <c r="N47" s="632"/>
      <c r="O47" s="630" t="s">
        <v>115</v>
      </c>
      <c r="P47" s="631"/>
      <c r="Q47" s="632"/>
      <c r="R47" s="630" t="s">
        <v>116</v>
      </c>
      <c r="S47" s="631"/>
      <c r="T47" s="631"/>
      <c r="U47" s="631"/>
      <c r="V47" s="631"/>
      <c r="W47" s="631"/>
      <c r="X47" s="631"/>
      <c r="Y47" s="631"/>
      <c r="Z47" s="631"/>
      <c r="AA47" s="632"/>
      <c r="AB47" s="630" t="s">
        <v>117</v>
      </c>
      <c r="AC47" s="631"/>
      <c r="AD47" s="631"/>
      <c r="AE47" s="631"/>
      <c r="AF47" s="631"/>
      <c r="AG47" s="631"/>
      <c r="AH47" s="632"/>
      <c r="AI47" s="631" t="s">
        <v>118</v>
      </c>
      <c r="AJ47" s="631"/>
      <c r="AK47" s="631"/>
      <c r="AL47" s="631"/>
      <c r="AM47" s="631"/>
      <c r="AN47" s="631"/>
      <c r="AO47" s="632"/>
      <c r="AP47" s="630" t="s">
        <v>119</v>
      </c>
      <c r="AQ47" s="631"/>
      <c r="AR47" s="631"/>
      <c r="AS47" s="631"/>
      <c r="AT47" s="631"/>
      <c r="AU47" s="631"/>
      <c r="AV47" s="631"/>
      <c r="AW47" s="631"/>
      <c r="AX47" s="631"/>
      <c r="AY47" s="631"/>
      <c r="AZ47" s="631"/>
      <c r="BA47" s="631"/>
      <c r="BB47" s="632"/>
      <c r="BC47" s="630" t="s">
        <v>120</v>
      </c>
      <c r="BD47" s="631"/>
      <c r="BE47" s="631"/>
      <c r="BF47" s="631"/>
      <c r="BG47" s="631"/>
      <c r="BH47" s="631"/>
      <c r="BI47" s="631"/>
      <c r="BJ47" s="632"/>
      <c r="BK47" s="630" t="s">
        <v>121</v>
      </c>
      <c r="BL47" s="631"/>
      <c r="BM47" s="631"/>
      <c r="BN47" s="631"/>
      <c r="BO47" s="631"/>
      <c r="BP47" s="631"/>
      <c r="BQ47" s="631"/>
      <c r="BR47" s="632"/>
      <c r="BS47" s="630" t="s">
        <v>122</v>
      </c>
      <c r="BT47" s="631"/>
      <c r="BU47" s="633"/>
    </row>
    <row r="48" spans="1:74" ht="13.5" customHeight="1" x14ac:dyDescent="0.2">
      <c r="A48" s="649"/>
      <c r="B48" s="649"/>
      <c r="C48" s="621"/>
      <c r="D48" s="621"/>
      <c r="E48" s="621"/>
      <c r="F48" s="619" t="s">
        <v>123</v>
      </c>
      <c r="G48" s="617" t="s">
        <v>124</v>
      </c>
      <c r="H48" s="617" t="s">
        <v>125</v>
      </c>
      <c r="I48" s="619" t="s">
        <v>126</v>
      </c>
      <c r="J48" s="617" t="s">
        <v>127</v>
      </c>
      <c r="K48" s="619" t="s">
        <v>128</v>
      </c>
      <c r="L48" s="617" t="s">
        <v>129</v>
      </c>
      <c r="M48" s="619" t="s">
        <v>130</v>
      </c>
      <c r="N48" s="617" t="s">
        <v>6</v>
      </c>
      <c r="O48" s="617" t="s">
        <v>131</v>
      </c>
      <c r="P48" s="617" t="s">
        <v>132</v>
      </c>
      <c r="Q48" s="617" t="s">
        <v>6</v>
      </c>
      <c r="R48" s="627" t="s">
        <v>133</v>
      </c>
      <c r="S48" s="634" t="s">
        <v>134</v>
      </c>
      <c r="T48" s="625" t="s">
        <v>314</v>
      </c>
      <c r="U48" s="501"/>
      <c r="V48" s="501"/>
      <c r="W48" s="501"/>
      <c r="X48" s="501"/>
      <c r="Y48" s="501"/>
      <c r="Z48" s="501"/>
      <c r="AA48" s="617" t="s">
        <v>6</v>
      </c>
      <c r="AB48" s="617" t="s">
        <v>135</v>
      </c>
      <c r="AC48" s="617" t="s">
        <v>136</v>
      </c>
      <c r="AD48" s="636" t="s">
        <v>137</v>
      </c>
      <c r="AE48" s="617" t="s">
        <v>138</v>
      </c>
      <c r="AF48" s="647" t="s">
        <v>139</v>
      </c>
      <c r="AG48" s="617" t="s">
        <v>5</v>
      </c>
      <c r="AH48" s="623" t="s">
        <v>6</v>
      </c>
      <c r="AI48" s="622" t="s">
        <v>140</v>
      </c>
      <c r="AJ48" s="617" t="s">
        <v>141</v>
      </c>
      <c r="AK48" s="619" t="s">
        <v>142</v>
      </c>
      <c r="AL48" s="617" t="s">
        <v>143</v>
      </c>
      <c r="AM48" s="619" t="s">
        <v>144</v>
      </c>
      <c r="AN48" s="617" t="s">
        <v>5</v>
      </c>
      <c r="AO48" s="617" t="s">
        <v>6</v>
      </c>
      <c r="AP48" s="619" t="s">
        <v>145</v>
      </c>
      <c r="AQ48" s="617" t="s">
        <v>146</v>
      </c>
      <c r="AR48" s="619" t="s">
        <v>147</v>
      </c>
      <c r="AS48" s="617" t="s">
        <v>148</v>
      </c>
      <c r="AT48" s="619" t="s">
        <v>149</v>
      </c>
      <c r="AU48" s="617" t="s">
        <v>150</v>
      </c>
      <c r="AV48" s="619" t="s">
        <v>151</v>
      </c>
      <c r="AW48" s="617" t="s">
        <v>152</v>
      </c>
      <c r="AX48" s="619" t="s">
        <v>153</v>
      </c>
      <c r="AY48" s="617" t="s">
        <v>154</v>
      </c>
      <c r="AZ48" s="619" t="s">
        <v>155</v>
      </c>
      <c r="BA48" s="617" t="s">
        <v>156</v>
      </c>
      <c r="BB48" s="619" t="s">
        <v>6</v>
      </c>
      <c r="BC48" s="617" t="s">
        <v>157</v>
      </c>
      <c r="BD48" s="619" t="s">
        <v>158</v>
      </c>
      <c r="BE48" s="617" t="s">
        <v>159</v>
      </c>
      <c r="BF48" s="619" t="s">
        <v>160</v>
      </c>
      <c r="BG48" s="621" t="s">
        <v>161</v>
      </c>
      <c r="BH48" s="619" t="s">
        <v>162</v>
      </c>
      <c r="BI48" s="621" t="s">
        <v>163</v>
      </c>
      <c r="BJ48" s="621" t="s">
        <v>6</v>
      </c>
      <c r="BK48" s="617" t="s">
        <v>0</v>
      </c>
      <c r="BL48" s="619" t="s">
        <v>1</v>
      </c>
      <c r="BM48" s="617" t="s">
        <v>164</v>
      </c>
      <c r="BN48" s="617" t="s">
        <v>2</v>
      </c>
      <c r="BO48" s="627" t="s">
        <v>3</v>
      </c>
      <c r="BP48" s="617" t="s">
        <v>4</v>
      </c>
      <c r="BQ48" s="617" t="s">
        <v>5</v>
      </c>
      <c r="BR48" s="617" t="s">
        <v>6</v>
      </c>
      <c r="BS48" s="617" t="s">
        <v>131</v>
      </c>
      <c r="BT48" s="617" t="s">
        <v>132</v>
      </c>
      <c r="BU48" s="614" t="s">
        <v>6</v>
      </c>
    </row>
    <row r="49" spans="1:73" ht="13.5" customHeight="1" x14ac:dyDescent="0.2">
      <c r="A49" s="649"/>
      <c r="B49" s="649"/>
      <c r="C49" s="621"/>
      <c r="D49" s="621"/>
      <c r="E49" s="621"/>
      <c r="F49" s="619"/>
      <c r="G49" s="621"/>
      <c r="H49" s="621"/>
      <c r="I49" s="619"/>
      <c r="J49" s="621"/>
      <c r="K49" s="619"/>
      <c r="L49" s="621"/>
      <c r="M49" s="619"/>
      <c r="N49" s="621"/>
      <c r="O49" s="621"/>
      <c r="P49" s="621"/>
      <c r="Q49" s="621"/>
      <c r="R49" s="628"/>
      <c r="S49" s="634"/>
      <c r="T49" s="625"/>
      <c r="U49" s="617" t="s">
        <v>165</v>
      </c>
      <c r="V49" s="619" t="s">
        <v>354</v>
      </c>
      <c r="W49" s="502"/>
      <c r="X49" s="502"/>
      <c r="Y49" s="502"/>
      <c r="Z49" s="503"/>
      <c r="AA49" s="621"/>
      <c r="AB49" s="621"/>
      <c r="AC49" s="621"/>
      <c r="AD49" s="619"/>
      <c r="AE49" s="621"/>
      <c r="AF49" s="625"/>
      <c r="AG49" s="621"/>
      <c r="AH49" s="623"/>
      <c r="AI49" s="623"/>
      <c r="AJ49" s="621"/>
      <c r="AK49" s="619"/>
      <c r="AL49" s="621"/>
      <c r="AM49" s="619"/>
      <c r="AN49" s="621"/>
      <c r="AO49" s="621"/>
      <c r="AP49" s="619"/>
      <c r="AQ49" s="621"/>
      <c r="AR49" s="619"/>
      <c r="AS49" s="621"/>
      <c r="AT49" s="619"/>
      <c r="AU49" s="621"/>
      <c r="AV49" s="619"/>
      <c r="AW49" s="621"/>
      <c r="AX49" s="619"/>
      <c r="AY49" s="621"/>
      <c r="AZ49" s="619"/>
      <c r="BA49" s="621"/>
      <c r="BB49" s="619"/>
      <c r="BC49" s="621"/>
      <c r="BD49" s="619"/>
      <c r="BE49" s="621"/>
      <c r="BF49" s="619"/>
      <c r="BG49" s="621"/>
      <c r="BH49" s="619"/>
      <c r="BI49" s="621"/>
      <c r="BJ49" s="621"/>
      <c r="BK49" s="621"/>
      <c r="BL49" s="619"/>
      <c r="BM49" s="621"/>
      <c r="BN49" s="621"/>
      <c r="BO49" s="628"/>
      <c r="BP49" s="621"/>
      <c r="BQ49" s="621"/>
      <c r="BR49" s="621"/>
      <c r="BS49" s="621"/>
      <c r="BT49" s="621"/>
      <c r="BU49" s="615"/>
    </row>
    <row r="50" spans="1:73" ht="39.6" x14ac:dyDescent="0.2">
      <c r="A50" s="650"/>
      <c r="B50" s="650"/>
      <c r="C50" s="618"/>
      <c r="D50" s="618"/>
      <c r="E50" s="618"/>
      <c r="F50" s="620"/>
      <c r="G50" s="618"/>
      <c r="H50" s="618"/>
      <c r="I50" s="620"/>
      <c r="J50" s="618"/>
      <c r="K50" s="620"/>
      <c r="L50" s="618"/>
      <c r="M50" s="620"/>
      <c r="N50" s="618"/>
      <c r="O50" s="618"/>
      <c r="P50" s="618"/>
      <c r="Q50" s="618"/>
      <c r="R50" s="629"/>
      <c r="S50" s="635"/>
      <c r="T50" s="626"/>
      <c r="U50" s="618"/>
      <c r="V50" s="620"/>
      <c r="W50" s="504" t="s">
        <v>166</v>
      </c>
      <c r="X50" s="505" t="s">
        <v>167</v>
      </c>
      <c r="Y50" s="504" t="s">
        <v>168</v>
      </c>
      <c r="Z50" s="506" t="s">
        <v>169</v>
      </c>
      <c r="AA50" s="618"/>
      <c r="AB50" s="618"/>
      <c r="AC50" s="618"/>
      <c r="AD50" s="620"/>
      <c r="AE50" s="618"/>
      <c r="AF50" s="626"/>
      <c r="AG50" s="618"/>
      <c r="AH50" s="624"/>
      <c r="AI50" s="624"/>
      <c r="AJ50" s="618"/>
      <c r="AK50" s="620"/>
      <c r="AL50" s="618"/>
      <c r="AM50" s="620"/>
      <c r="AN50" s="618"/>
      <c r="AO50" s="618"/>
      <c r="AP50" s="620"/>
      <c r="AQ50" s="618"/>
      <c r="AR50" s="620"/>
      <c r="AS50" s="618"/>
      <c r="AT50" s="620"/>
      <c r="AU50" s="618"/>
      <c r="AV50" s="620"/>
      <c r="AW50" s="618"/>
      <c r="AX50" s="620"/>
      <c r="AY50" s="618"/>
      <c r="AZ50" s="620"/>
      <c r="BA50" s="618"/>
      <c r="BB50" s="620"/>
      <c r="BC50" s="618"/>
      <c r="BD50" s="620"/>
      <c r="BE50" s="618"/>
      <c r="BF50" s="620"/>
      <c r="BG50" s="618"/>
      <c r="BH50" s="620"/>
      <c r="BI50" s="618"/>
      <c r="BJ50" s="618"/>
      <c r="BK50" s="618"/>
      <c r="BL50" s="620"/>
      <c r="BM50" s="618"/>
      <c r="BN50" s="618"/>
      <c r="BO50" s="629"/>
      <c r="BP50" s="618"/>
      <c r="BQ50" s="618"/>
      <c r="BR50" s="618"/>
      <c r="BS50" s="618"/>
      <c r="BT50" s="618"/>
      <c r="BU50" s="616"/>
    </row>
    <row r="53" spans="1:73" ht="13.8" thickBot="1" x14ac:dyDescent="0.25">
      <c r="A53" t="s">
        <v>564</v>
      </c>
    </row>
    <row r="54" spans="1:73" ht="13.5" customHeight="1" x14ac:dyDescent="0.2">
      <c r="A54" s="648" t="s">
        <v>549</v>
      </c>
      <c r="B54" s="648" t="s">
        <v>550</v>
      </c>
      <c r="C54" s="646" t="s">
        <v>111</v>
      </c>
      <c r="D54" s="646" t="s">
        <v>112</v>
      </c>
      <c r="E54" s="646" t="s">
        <v>113</v>
      </c>
      <c r="F54" s="631" t="s">
        <v>114</v>
      </c>
      <c r="G54" s="631"/>
      <c r="H54" s="631"/>
      <c r="I54" s="631"/>
      <c r="J54" s="631"/>
      <c r="K54" s="631"/>
      <c r="L54" s="631"/>
      <c r="M54" s="631"/>
      <c r="N54" s="632"/>
      <c r="O54" s="630" t="s">
        <v>115</v>
      </c>
      <c r="P54" s="631"/>
      <c r="Q54" s="632"/>
      <c r="R54" s="630" t="s">
        <v>116</v>
      </c>
      <c r="S54" s="631"/>
      <c r="T54" s="631"/>
      <c r="U54" s="631"/>
      <c r="V54" s="631"/>
      <c r="W54" s="631"/>
      <c r="X54" s="631"/>
      <c r="Y54" s="631"/>
      <c r="Z54" s="631"/>
      <c r="AA54" s="632"/>
      <c r="AB54" s="630" t="s">
        <v>117</v>
      </c>
      <c r="AC54" s="631"/>
      <c r="AD54" s="631"/>
      <c r="AE54" s="631"/>
      <c r="AF54" s="631"/>
      <c r="AG54" s="631"/>
      <c r="AH54" s="632"/>
      <c r="AI54" s="631" t="s">
        <v>118</v>
      </c>
      <c r="AJ54" s="631"/>
      <c r="AK54" s="631"/>
      <c r="AL54" s="631"/>
      <c r="AM54" s="631"/>
      <c r="AN54" s="631"/>
      <c r="AO54" s="632"/>
      <c r="AP54" s="630" t="s">
        <v>119</v>
      </c>
      <c r="AQ54" s="631"/>
      <c r="AR54" s="631"/>
      <c r="AS54" s="631"/>
      <c r="AT54" s="631"/>
      <c r="AU54" s="631"/>
      <c r="AV54" s="631"/>
      <c r="AW54" s="631"/>
      <c r="AX54" s="631"/>
      <c r="AY54" s="631"/>
      <c r="AZ54" s="631"/>
      <c r="BA54" s="631"/>
      <c r="BB54" s="632"/>
      <c r="BC54" s="630" t="s">
        <v>120</v>
      </c>
      <c r="BD54" s="631"/>
      <c r="BE54" s="631"/>
      <c r="BF54" s="631"/>
      <c r="BG54" s="631"/>
      <c r="BH54" s="631"/>
      <c r="BI54" s="631"/>
      <c r="BJ54" s="632"/>
      <c r="BK54" s="630" t="s">
        <v>121</v>
      </c>
      <c r="BL54" s="631"/>
      <c r="BM54" s="631"/>
      <c r="BN54" s="631"/>
      <c r="BO54" s="631"/>
      <c r="BP54" s="631"/>
      <c r="BQ54" s="631"/>
      <c r="BR54" s="632"/>
      <c r="BS54" s="630" t="s">
        <v>122</v>
      </c>
      <c r="BT54" s="631"/>
      <c r="BU54" s="633"/>
    </row>
    <row r="55" spans="1:73" ht="13.5" customHeight="1" x14ac:dyDescent="0.2">
      <c r="A55" s="649"/>
      <c r="B55" s="649"/>
      <c r="C55" s="621"/>
      <c r="D55" s="621"/>
      <c r="E55" s="621"/>
      <c r="F55" s="619" t="s">
        <v>123</v>
      </c>
      <c r="G55" s="617" t="s">
        <v>124</v>
      </c>
      <c r="H55" s="617" t="s">
        <v>125</v>
      </c>
      <c r="I55" s="619" t="s">
        <v>126</v>
      </c>
      <c r="J55" s="617" t="s">
        <v>127</v>
      </c>
      <c r="K55" s="619" t="s">
        <v>128</v>
      </c>
      <c r="L55" s="617" t="s">
        <v>129</v>
      </c>
      <c r="M55" s="619" t="s">
        <v>130</v>
      </c>
      <c r="N55" s="617" t="s">
        <v>6</v>
      </c>
      <c r="O55" s="617" t="s">
        <v>131</v>
      </c>
      <c r="P55" s="617" t="s">
        <v>132</v>
      </c>
      <c r="Q55" s="617" t="s">
        <v>6</v>
      </c>
      <c r="R55" s="617" t="s">
        <v>133</v>
      </c>
      <c r="S55" s="623" t="s">
        <v>134</v>
      </c>
      <c r="T55" s="625" t="s">
        <v>314</v>
      </c>
      <c r="U55" s="501"/>
      <c r="V55" s="501"/>
      <c r="W55" s="501"/>
      <c r="X55" s="501"/>
      <c r="Y55" s="501"/>
      <c r="Z55" s="501"/>
      <c r="AA55" s="617" t="s">
        <v>6</v>
      </c>
      <c r="AB55" s="617" t="s">
        <v>135</v>
      </c>
      <c r="AC55" s="617" t="s">
        <v>136</v>
      </c>
      <c r="AD55" s="636" t="s">
        <v>137</v>
      </c>
      <c r="AE55" s="617" t="s">
        <v>138</v>
      </c>
      <c r="AF55" s="647" t="s">
        <v>139</v>
      </c>
      <c r="AG55" s="617" t="s">
        <v>5</v>
      </c>
      <c r="AH55" s="623" t="s">
        <v>6</v>
      </c>
      <c r="AI55" s="622" t="s">
        <v>140</v>
      </c>
      <c r="AJ55" s="617" t="s">
        <v>141</v>
      </c>
      <c r="AK55" s="619" t="s">
        <v>142</v>
      </c>
      <c r="AL55" s="617" t="s">
        <v>143</v>
      </c>
      <c r="AM55" s="619" t="s">
        <v>144</v>
      </c>
      <c r="AN55" s="617" t="s">
        <v>5</v>
      </c>
      <c r="AO55" s="617" t="s">
        <v>6</v>
      </c>
      <c r="AP55" s="619" t="s">
        <v>145</v>
      </c>
      <c r="AQ55" s="617" t="s">
        <v>146</v>
      </c>
      <c r="AR55" s="619" t="s">
        <v>147</v>
      </c>
      <c r="AS55" s="617" t="s">
        <v>148</v>
      </c>
      <c r="AT55" s="619" t="s">
        <v>149</v>
      </c>
      <c r="AU55" s="617" t="s">
        <v>150</v>
      </c>
      <c r="AV55" s="619" t="s">
        <v>151</v>
      </c>
      <c r="AW55" s="617" t="s">
        <v>152</v>
      </c>
      <c r="AX55" s="619" t="s">
        <v>153</v>
      </c>
      <c r="AY55" s="617" t="s">
        <v>154</v>
      </c>
      <c r="AZ55" s="619" t="s">
        <v>155</v>
      </c>
      <c r="BA55" s="617" t="s">
        <v>156</v>
      </c>
      <c r="BB55" s="619" t="s">
        <v>6</v>
      </c>
      <c r="BC55" s="617" t="s">
        <v>157</v>
      </c>
      <c r="BD55" s="619" t="s">
        <v>158</v>
      </c>
      <c r="BE55" s="617" t="s">
        <v>159</v>
      </c>
      <c r="BF55" s="619" t="s">
        <v>160</v>
      </c>
      <c r="BG55" s="621" t="s">
        <v>161</v>
      </c>
      <c r="BH55" s="619" t="s">
        <v>162</v>
      </c>
      <c r="BI55" s="621" t="s">
        <v>163</v>
      </c>
      <c r="BJ55" s="621" t="s">
        <v>6</v>
      </c>
      <c r="BK55" s="617" t="s">
        <v>0</v>
      </c>
      <c r="BL55" s="619" t="s">
        <v>1</v>
      </c>
      <c r="BM55" s="617" t="s">
        <v>164</v>
      </c>
      <c r="BN55" s="617" t="s">
        <v>2</v>
      </c>
      <c r="BO55" s="617" t="s">
        <v>3</v>
      </c>
      <c r="BP55" s="617" t="s">
        <v>4</v>
      </c>
      <c r="BQ55" s="617" t="s">
        <v>5</v>
      </c>
      <c r="BR55" s="617" t="s">
        <v>6</v>
      </c>
      <c r="BS55" s="617" t="s">
        <v>131</v>
      </c>
      <c r="BT55" s="617" t="s">
        <v>132</v>
      </c>
      <c r="BU55" s="614" t="s">
        <v>6</v>
      </c>
    </row>
    <row r="56" spans="1:73" ht="13.5" customHeight="1" x14ac:dyDescent="0.2">
      <c r="A56" s="649"/>
      <c r="B56" s="649"/>
      <c r="C56" s="621"/>
      <c r="D56" s="621"/>
      <c r="E56" s="621"/>
      <c r="F56" s="619"/>
      <c r="G56" s="621"/>
      <c r="H56" s="621"/>
      <c r="I56" s="619"/>
      <c r="J56" s="621"/>
      <c r="K56" s="619"/>
      <c r="L56" s="621"/>
      <c r="M56" s="619"/>
      <c r="N56" s="621"/>
      <c r="O56" s="621"/>
      <c r="P56" s="621"/>
      <c r="Q56" s="621"/>
      <c r="R56" s="621"/>
      <c r="S56" s="623"/>
      <c r="T56" s="625"/>
      <c r="U56" s="617" t="s">
        <v>165</v>
      </c>
      <c r="V56" s="619" t="s">
        <v>354</v>
      </c>
      <c r="W56" s="502"/>
      <c r="X56" s="502"/>
      <c r="Y56" s="502"/>
      <c r="Z56" s="503"/>
      <c r="AA56" s="621"/>
      <c r="AB56" s="621"/>
      <c r="AC56" s="621"/>
      <c r="AD56" s="619"/>
      <c r="AE56" s="621"/>
      <c r="AF56" s="625"/>
      <c r="AG56" s="621"/>
      <c r="AH56" s="623"/>
      <c r="AI56" s="623"/>
      <c r="AJ56" s="621"/>
      <c r="AK56" s="619"/>
      <c r="AL56" s="621"/>
      <c r="AM56" s="619"/>
      <c r="AN56" s="621"/>
      <c r="AO56" s="621"/>
      <c r="AP56" s="619"/>
      <c r="AQ56" s="621"/>
      <c r="AR56" s="619"/>
      <c r="AS56" s="621"/>
      <c r="AT56" s="619"/>
      <c r="AU56" s="621"/>
      <c r="AV56" s="619"/>
      <c r="AW56" s="621"/>
      <c r="AX56" s="619"/>
      <c r="AY56" s="621"/>
      <c r="AZ56" s="619"/>
      <c r="BA56" s="621"/>
      <c r="BB56" s="619"/>
      <c r="BC56" s="621"/>
      <c r="BD56" s="619"/>
      <c r="BE56" s="621"/>
      <c r="BF56" s="619"/>
      <c r="BG56" s="621"/>
      <c r="BH56" s="619"/>
      <c r="BI56" s="621"/>
      <c r="BJ56" s="621"/>
      <c r="BK56" s="621"/>
      <c r="BL56" s="619"/>
      <c r="BM56" s="621"/>
      <c r="BN56" s="621"/>
      <c r="BO56" s="621"/>
      <c r="BP56" s="621"/>
      <c r="BQ56" s="621"/>
      <c r="BR56" s="621"/>
      <c r="BS56" s="621"/>
      <c r="BT56" s="621"/>
      <c r="BU56" s="615"/>
    </row>
    <row r="57" spans="1:73" ht="39.6" x14ac:dyDescent="0.2">
      <c r="A57" s="650"/>
      <c r="B57" s="650"/>
      <c r="C57" s="618"/>
      <c r="D57" s="618"/>
      <c r="E57" s="618"/>
      <c r="F57" s="620"/>
      <c r="G57" s="618"/>
      <c r="H57" s="618"/>
      <c r="I57" s="620"/>
      <c r="J57" s="618"/>
      <c r="K57" s="620"/>
      <c r="L57" s="618"/>
      <c r="M57" s="620"/>
      <c r="N57" s="618"/>
      <c r="O57" s="618"/>
      <c r="P57" s="618"/>
      <c r="Q57" s="618"/>
      <c r="R57" s="618"/>
      <c r="S57" s="624"/>
      <c r="T57" s="626"/>
      <c r="U57" s="618"/>
      <c r="V57" s="620"/>
      <c r="W57" s="504" t="s">
        <v>166</v>
      </c>
      <c r="X57" s="505" t="s">
        <v>167</v>
      </c>
      <c r="Y57" s="504" t="s">
        <v>168</v>
      </c>
      <c r="Z57" s="506" t="s">
        <v>169</v>
      </c>
      <c r="AA57" s="618"/>
      <c r="AB57" s="618"/>
      <c r="AC57" s="618"/>
      <c r="AD57" s="620"/>
      <c r="AE57" s="618"/>
      <c r="AF57" s="626"/>
      <c r="AG57" s="618"/>
      <c r="AH57" s="624"/>
      <c r="AI57" s="624"/>
      <c r="AJ57" s="618"/>
      <c r="AK57" s="620"/>
      <c r="AL57" s="618"/>
      <c r="AM57" s="620"/>
      <c r="AN57" s="618"/>
      <c r="AO57" s="618"/>
      <c r="AP57" s="620"/>
      <c r="AQ57" s="618"/>
      <c r="AR57" s="620"/>
      <c r="AS57" s="618"/>
      <c r="AT57" s="620"/>
      <c r="AU57" s="618"/>
      <c r="AV57" s="620"/>
      <c r="AW57" s="618"/>
      <c r="AX57" s="620"/>
      <c r="AY57" s="618"/>
      <c r="AZ57" s="620"/>
      <c r="BA57" s="618"/>
      <c r="BB57" s="620"/>
      <c r="BC57" s="618"/>
      <c r="BD57" s="620"/>
      <c r="BE57" s="618"/>
      <c r="BF57" s="620"/>
      <c r="BG57" s="618"/>
      <c r="BH57" s="620"/>
      <c r="BI57" s="618"/>
      <c r="BJ57" s="618"/>
      <c r="BK57" s="618"/>
      <c r="BL57" s="620"/>
      <c r="BM57" s="618"/>
      <c r="BN57" s="618"/>
      <c r="BO57" s="618"/>
      <c r="BP57" s="618"/>
      <c r="BQ57" s="618"/>
      <c r="BR57" s="618"/>
      <c r="BS57" s="618"/>
      <c r="BT57" s="618"/>
      <c r="BU57" s="616"/>
    </row>
    <row r="61" spans="1:73" x14ac:dyDescent="0.2">
      <c r="A61" t="s">
        <v>566</v>
      </c>
    </row>
    <row r="62" spans="1:73" ht="13.8" thickBot="1" x14ac:dyDescent="0.25">
      <c r="A62" t="s">
        <v>562</v>
      </c>
    </row>
    <row r="63" spans="1:73" x14ac:dyDescent="0.2">
      <c r="A63" s="482"/>
      <c r="B63" s="509"/>
      <c r="C63" s="509"/>
      <c r="D63" s="485"/>
      <c r="E63" s="485"/>
      <c r="F63" s="485"/>
      <c r="G63" s="611" t="s">
        <v>551</v>
      </c>
      <c r="H63" s="611"/>
      <c r="I63" s="611"/>
      <c r="J63" s="611"/>
      <c r="K63" s="611"/>
      <c r="L63" s="611"/>
      <c r="M63" s="611"/>
      <c r="N63" s="611"/>
      <c r="O63" s="612"/>
      <c r="P63" s="610" t="s">
        <v>115</v>
      </c>
      <c r="Q63" s="611"/>
      <c r="R63" s="612"/>
      <c r="S63" s="610" t="s">
        <v>552</v>
      </c>
      <c r="T63" s="611"/>
      <c r="U63" s="611"/>
      <c r="V63" s="611"/>
      <c r="W63" s="611"/>
      <c r="X63" s="611"/>
      <c r="Y63" s="611"/>
      <c r="Z63" s="611"/>
      <c r="AA63" s="612"/>
      <c r="AB63" s="610" t="s">
        <v>117</v>
      </c>
      <c r="AC63" s="611"/>
      <c r="AD63" s="611"/>
      <c r="AE63" s="611"/>
      <c r="AF63" s="611"/>
      <c r="AG63" s="611"/>
      <c r="AH63" s="612"/>
      <c r="AI63" s="610" t="s">
        <v>118</v>
      </c>
      <c r="AJ63" s="611"/>
      <c r="AK63" s="611"/>
      <c r="AL63" s="611"/>
      <c r="AM63" s="611"/>
      <c r="AN63" s="611"/>
      <c r="AO63" s="612"/>
      <c r="AP63" s="610" t="s">
        <v>119</v>
      </c>
      <c r="AQ63" s="611"/>
      <c r="AR63" s="611"/>
      <c r="AS63" s="611"/>
      <c r="AT63" s="611"/>
      <c r="AU63" s="611"/>
      <c r="AV63" s="611"/>
      <c r="AW63" s="611"/>
      <c r="AX63" s="611"/>
      <c r="AY63" s="611"/>
      <c r="AZ63" s="611"/>
      <c r="BA63" s="611"/>
      <c r="BB63" s="612"/>
      <c r="BC63" s="610" t="s">
        <v>120</v>
      </c>
      <c r="BD63" s="611"/>
      <c r="BE63" s="611"/>
      <c r="BF63" s="611"/>
      <c r="BG63" s="611"/>
      <c r="BH63" s="611"/>
      <c r="BI63" s="611"/>
      <c r="BJ63" s="612"/>
      <c r="BK63" s="610" t="s">
        <v>121</v>
      </c>
      <c r="BL63" s="611"/>
      <c r="BM63" s="611"/>
      <c r="BN63" s="611"/>
      <c r="BO63" s="611"/>
      <c r="BP63" s="611"/>
      <c r="BQ63" s="611"/>
      <c r="BR63" s="612"/>
      <c r="BS63" s="610" t="s">
        <v>122</v>
      </c>
      <c r="BT63" s="611"/>
      <c r="BU63" s="613"/>
    </row>
    <row r="64" spans="1:73" x14ac:dyDescent="0.2">
      <c r="A64" s="483"/>
      <c r="B64" s="510"/>
      <c r="C64" s="510"/>
      <c r="D64" s="486"/>
      <c r="E64" s="486"/>
      <c r="F64" s="486"/>
      <c r="G64" s="488"/>
      <c r="H64" s="490"/>
      <c r="I64" s="490"/>
      <c r="J64" s="488"/>
      <c r="K64" s="490"/>
      <c r="L64" s="488"/>
      <c r="M64" s="490"/>
      <c r="N64" s="488"/>
      <c r="O64" s="490"/>
      <c r="P64" s="491"/>
      <c r="Q64" s="491"/>
      <c r="R64" s="490"/>
      <c r="S64" s="491"/>
      <c r="T64" s="491"/>
      <c r="U64" s="493"/>
      <c r="V64" s="493"/>
      <c r="W64" s="493"/>
      <c r="X64" s="493"/>
      <c r="Y64" s="493"/>
      <c r="Z64" s="495"/>
      <c r="AA64" s="490"/>
      <c r="AB64" s="490"/>
      <c r="AC64" s="490"/>
      <c r="AD64" s="490"/>
      <c r="AE64" s="490"/>
      <c r="AF64" s="490"/>
      <c r="AG64" s="490"/>
      <c r="AH64" s="490"/>
      <c r="AI64" s="490"/>
      <c r="AJ64" s="490"/>
      <c r="AK64" s="490"/>
      <c r="AL64" s="490"/>
      <c r="AM64" s="490"/>
      <c r="AN64" s="490"/>
      <c r="AO64" s="490"/>
      <c r="AP64" s="492"/>
      <c r="AQ64" s="490"/>
      <c r="AR64" s="488"/>
      <c r="AS64" s="490"/>
      <c r="AT64" s="488"/>
      <c r="AU64" s="490"/>
      <c r="AV64" s="488"/>
      <c r="AW64" s="490"/>
      <c r="AX64" s="488"/>
      <c r="AY64" s="490"/>
      <c r="AZ64" s="488"/>
      <c r="BA64" s="490"/>
      <c r="BB64" s="490"/>
      <c r="BC64" s="490"/>
      <c r="BD64" s="488"/>
      <c r="BE64" s="490"/>
      <c r="BF64" s="488"/>
      <c r="BG64" s="486"/>
      <c r="BH64" s="488"/>
      <c r="BI64" s="486"/>
      <c r="BJ64" s="486"/>
      <c r="BK64" s="490"/>
      <c r="BL64" s="488"/>
      <c r="BM64" s="490"/>
      <c r="BN64" s="490"/>
      <c r="BO64" s="498"/>
      <c r="BP64" s="490"/>
      <c r="BQ64" s="490"/>
      <c r="BR64" s="490"/>
      <c r="BS64" s="490"/>
      <c r="BT64" s="490"/>
      <c r="BU64" s="511"/>
    </row>
    <row r="65" spans="1:74" x14ac:dyDescent="0.2">
      <c r="A65" s="483"/>
      <c r="B65" s="510"/>
      <c r="C65" s="510"/>
      <c r="D65" s="486"/>
      <c r="E65" s="486"/>
      <c r="F65" s="486"/>
      <c r="G65" s="488"/>
      <c r="H65" s="486"/>
      <c r="I65" s="486"/>
      <c r="J65" s="488"/>
      <c r="K65" s="486"/>
      <c r="L65" s="488"/>
      <c r="M65" s="486"/>
      <c r="N65" s="488"/>
      <c r="O65" s="486"/>
      <c r="P65" s="492"/>
      <c r="Q65" s="492"/>
      <c r="R65" s="486"/>
      <c r="S65" s="492"/>
      <c r="T65" s="486"/>
      <c r="U65" s="488"/>
      <c r="V65" s="491"/>
      <c r="W65" s="494"/>
      <c r="X65" s="494"/>
      <c r="Y65" s="494"/>
      <c r="Z65" s="496"/>
      <c r="AA65" s="486"/>
      <c r="AB65" s="486"/>
      <c r="AC65" s="486"/>
      <c r="AD65" s="486"/>
      <c r="AE65" s="486"/>
      <c r="AF65" s="486"/>
      <c r="AG65" s="486"/>
      <c r="AH65" s="486"/>
      <c r="AI65" s="486"/>
      <c r="AJ65" s="486"/>
      <c r="AK65" s="486"/>
      <c r="AL65" s="486"/>
      <c r="AM65" s="486"/>
      <c r="AN65" s="486"/>
      <c r="AO65" s="486"/>
      <c r="AP65" s="492"/>
      <c r="AQ65" s="486"/>
      <c r="AR65" s="488"/>
      <c r="AS65" s="486"/>
      <c r="AT65" s="488"/>
      <c r="AU65" s="486"/>
      <c r="AV65" s="488"/>
      <c r="AW65" s="486"/>
      <c r="AX65" s="488"/>
      <c r="AY65" s="486"/>
      <c r="AZ65" s="488"/>
      <c r="BA65" s="486"/>
      <c r="BB65" s="486"/>
      <c r="BC65" s="486"/>
      <c r="BD65" s="488"/>
      <c r="BE65" s="486"/>
      <c r="BF65" s="488"/>
      <c r="BG65" s="486"/>
      <c r="BH65" s="488"/>
      <c r="BI65" s="486"/>
      <c r="BJ65" s="486"/>
      <c r="BK65" s="486"/>
      <c r="BL65" s="488"/>
      <c r="BM65" s="486"/>
      <c r="BN65" s="486"/>
      <c r="BO65" s="499"/>
      <c r="BP65" s="486"/>
      <c r="BQ65" s="486"/>
      <c r="BR65" s="486"/>
      <c r="BS65" s="486"/>
      <c r="BT65" s="486"/>
      <c r="BU65" s="512"/>
    </row>
    <row r="66" spans="1:74" ht="39.6" x14ac:dyDescent="0.2">
      <c r="A66" s="513" t="s">
        <v>567</v>
      </c>
      <c r="B66" s="514" t="s">
        <v>568</v>
      </c>
      <c r="C66" s="515" t="s">
        <v>569</v>
      </c>
      <c r="D66" s="514" t="s">
        <v>111</v>
      </c>
      <c r="E66" s="515" t="s">
        <v>112</v>
      </c>
      <c r="F66" s="514" t="s">
        <v>113</v>
      </c>
      <c r="G66" s="497" t="s">
        <v>123</v>
      </c>
      <c r="H66" s="487" t="s">
        <v>124</v>
      </c>
      <c r="I66" s="487" t="s">
        <v>125</v>
      </c>
      <c r="J66" s="489" t="s">
        <v>126</v>
      </c>
      <c r="K66" s="487" t="s">
        <v>127</v>
      </c>
      <c r="L66" s="489" t="s">
        <v>128</v>
      </c>
      <c r="M66" s="487" t="s">
        <v>129</v>
      </c>
      <c r="N66" s="489" t="s">
        <v>130</v>
      </c>
      <c r="O66" s="487" t="s">
        <v>6</v>
      </c>
      <c r="P66" s="487" t="s">
        <v>131</v>
      </c>
      <c r="Q66" s="487" t="s">
        <v>132</v>
      </c>
      <c r="R66" s="487" t="s">
        <v>6</v>
      </c>
      <c r="S66" s="507" t="s">
        <v>553</v>
      </c>
      <c r="T66" s="487" t="s">
        <v>554</v>
      </c>
      <c r="U66" s="487" t="s">
        <v>555</v>
      </c>
      <c r="V66" s="487" t="s">
        <v>556</v>
      </c>
      <c r="W66" s="487" t="s">
        <v>557</v>
      </c>
      <c r="X66" s="487" t="s">
        <v>167</v>
      </c>
      <c r="Y66" s="487" t="s">
        <v>558</v>
      </c>
      <c r="Z66" s="487" t="s">
        <v>169</v>
      </c>
      <c r="AA66" s="487" t="s">
        <v>559</v>
      </c>
      <c r="AB66" s="487" t="s">
        <v>135</v>
      </c>
      <c r="AC66" s="487" t="s">
        <v>136</v>
      </c>
      <c r="AD66" s="487" t="s">
        <v>137</v>
      </c>
      <c r="AE66" s="487" t="s">
        <v>138</v>
      </c>
      <c r="AF66" s="487" t="s">
        <v>139</v>
      </c>
      <c r="AG66" s="487" t="s">
        <v>5</v>
      </c>
      <c r="AH66" s="487" t="s">
        <v>6</v>
      </c>
      <c r="AI66" s="487" t="s">
        <v>140</v>
      </c>
      <c r="AJ66" s="487" t="s">
        <v>141</v>
      </c>
      <c r="AK66" s="487" t="s">
        <v>142</v>
      </c>
      <c r="AL66" s="487" t="s">
        <v>143</v>
      </c>
      <c r="AM66" s="487" t="s">
        <v>144</v>
      </c>
      <c r="AN66" s="487" t="s">
        <v>5</v>
      </c>
      <c r="AO66" s="487" t="s">
        <v>6</v>
      </c>
      <c r="AP66" s="497" t="s">
        <v>145</v>
      </c>
      <c r="AQ66" s="487" t="s">
        <v>146</v>
      </c>
      <c r="AR66" s="489" t="s">
        <v>147</v>
      </c>
      <c r="AS66" s="487" t="s">
        <v>148</v>
      </c>
      <c r="AT66" s="489" t="s">
        <v>149</v>
      </c>
      <c r="AU66" s="487" t="s">
        <v>150</v>
      </c>
      <c r="AV66" s="489" t="s">
        <v>151</v>
      </c>
      <c r="AW66" s="487" t="s">
        <v>152</v>
      </c>
      <c r="AX66" s="489" t="s">
        <v>153</v>
      </c>
      <c r="AY66" s="487" t="s">
        <v>154</v>
      </c>
      <c r="AZ66" s="489" t="s">
        <v>155</v>
      </c>
      <c r="BA66" s="487" t="s">
        <v>156</v>
      </c>
      <c r="BB66" s="487" t="s">
        <v>6</v>
      </c>
      <c r="BC66" s="487" t="s">
        <v>157</v>
      </c>
      <c r="BD66" s="489" t="s">
        <v>158</v>
      </c>
      <c r="BE66" s="487" t="s">
        <v>159</v>
      </c>
      <c r="BF66" s="489" t="s">
        <v>160</v>
      </c>
      <c r="BG66" s="487" t="s">
        <v>161</v>
      </c>
      <c r="BH66" s="489" t="s">
        <v>162</v>
      </c>
      <c r="BI66" s="487" t="s">
        <v>163</v>
      </c>
      <c r="BJ66" s="487" t="s">
        <v>6</v>
      </c>
      <c r="BK66" s="487" t="s">
        <v>0</v>
      </c>
      <c r="BL66" s="489" t="s">
        <v>1</v>
      </c>
      <c r="BM66" s="487" t="s">
        <v>560</v>
      </c>
      <c r="BN66" s="487" t="s">
        <v>2</v>
      </c>
      <c r="BO66" s="500" t="s">
        <v>561</v>
      </c>
      <c r="BP66" s="487" t="s">
        <v>4</v>
      </c>
      <c r="BQ66" s="487" t="s">
        <v>5</v>
      </c>
      <c r="BR66" s="487" t="s">
        <v>6</v>
      </c>
      <c r="BS66" s="487" t="s">
        <v>131</v>
      </c>
      <c r="BT66" s="487" t="s">
        <v>132</v>
      </c>
      <c r="BU66" s="516" t="s">
        <v>6</v>
      </c>
    </row>
    <row r="70" spans="1:74" ht="13.8" thickBot="1" x14ac:dyDescent="0.25">
      <c r="A70" t="s">
        <v>563</v>
      </c>
    </row>
    <row r="71" spans="1:74" ht="13.5" customHeight="1" x14ac:dyDescent="0.2">
      <c r="A71" s="637" t="s">
        <v>108</v>
      </c>
      <c r="B71" s="640" t="s">
        <v>109</v>
      </c>
      <c r="C71" s="643" t="s">
        <v>110</v>
      </c>
      <c r="D71" s="646" t="s">
        <v>111</v>
      </c>
      <c r="E71" s="646" t="s">
        <v>112</v>
      </c>
      <c r="F71" s="646" t="s">
        <v>113</v>
      </c>
      <c r="G71" s="631" t="s">
        <v>114</v>
      </c>
      <c r="H71" s="631"/>
      <c r="I71" s="631"/>
      <c r="J71" s="631"/>
      <c r="K71" s="631"/>
      <c r="L71" s="631"/>
      <c r="M71" s="631"/>
      <c r="N71" s="631"/>
      <c r="O71" s="632"/>
      <c r="P71" s="630" t="s">
        <v>115</v>
      </c>
      <c r="Q71" s="631"/>
      <c r="R71" s="632"/>
      <c r="S71" s="630" t="s">
        <v>116</v>
      </c>
      <c r="T71" s="631"/>
      <c r="U71" s="631"/>
      <c r="V71" s="631"/>
      <c r="W71" s="631"/>
      <c r="X71" s="631"/>
      <c r="Y71" s="631"/>
      <c r="Z71" s="631"/>
      <c r="AA71" s="631"/>
      <c r="AB71" s="632"/>
      <c r="AC71" s="630" t="s">
        <v>117</v>
      </c>
      <c r="AD71" s="631"/>
      <c r="AE71" s="631"/>
      <c r="AF71" s="631"/>
      <c r="AG71" s="631"/>
      <c r="AH71" s="631"/>
      <c r="AI71" s="632"/>
      <c r="AJ71" s="630" t="s">
        <v>118</v>
      </c>
      <c r="AK71" s="631"/>
      <c r="AL71" s="631"/>
      <c r="AM71" s="631"/>
      <c r="AN71" s="631"/>
      <c r="AO71" s="631"/>
      <c r="AP71" s="632"/>
      <c r="AQ71" s="630" t="s">
        <v>119</v>
      </c>
      <c r="AR71" s="631"/>
      <c r="AS71" s="631"/>
      <c r="AT71" s="631"/>
      <c r="AU71" s="631"/>
      <c r="AV71" s="631"/>
      <c r="AW71" s="631"/>
      <c r="AX71" s="631"/>
      <c r="AY71" s="631"/>
      <c r="AZ71" s="631"/>
      <c r="BA71" s="631"/>
      <c r="BB71" s="631"/>
      <c r="BC71" s="632"/>
      <c r="BD71" s="630" t="s">
        <v>120</v>
      </c>
      <c r="BE71" s="631"/>
      <c r="BF71" s="631"/>
      <c r="BG71" s="631"/>
      <c r="BH71" s="631"/>
      <c r="BI71" s="631"/>
      <c r="BJ71" s="631"/>
      <c r="BK71" s="631"/>
      <c r="BL71" s="630" t="s">
        <v>121</v>
      </c>
      <c r="BM71" s="631"/>
      <c r="BN71" s="631"/>
      <c r="BO71" s="631"/>
      <c r="BP71" s="631"/>
      <c r="BQ71" s="631"/>
      <c r="BR71" s="631"/>
      <c r="BS71" s="632"/>
      <c r="BT71" s="631" t="s">
        <v>122</v>
      </c>
      <c r="BU71" s="631"/>
      <c r="BV71" s="633"/>
    </row>
    <row r="72" spans="1:74" ht="13.5" customHeight="1" x14ac:dyDescent="0.2">
      <c r="A72" s="638"/>
      <c r="B72" s="641"/>
      <c r="C72" s="644"/>
      <c r="D72" s="621"/>
      <c r="E72" s="621"/>
      <c r="F72" s="621"/>
      <c r="G72" s="619" t="s">
        <v>123</v>
      </c>
      <c r="H72" s="617" t="s">
        <v>124</v>
      </c>
      <c r="I72" s="617" t="s">
        <v>125</v>
      </c>
      <c r="J72" s="619" t="s">
        <v>126</v>
      </c>
      <c r="K72" s="617" t="s">
        <v>127</v>
      </c>
      <c r="L72" s="619" t="s">
        <v>128</v>
      </c>
      <c r="M72" s="617" t="s">
        <v>129</v>
      </c>
      <c r="N72" s="619" t="s">
        <v>130</v>
      </c>
      <c r="O72" s="617" t="s">
        <v>6</v>
      </c>
      <c r="P72" s="617" t="s">
        <v>131</v>
      </c>
      <c r="Q72" s="617" t="s">
        <v>132</v>
      </c>
      <c r="R72" s="617" t="s">
        <v>6</v>
      </c>
      <c r="S72" s="627" t="s">
        <v>133</v>
      </c>
      <c r="T72" s="634" t="s">
        <v>134</v>
      </c>
      <c r="U72" s="625" t="s">
        <v>314</v>
      </c>
      <c r="V72" s="501"/>
      <c r="W72" s="501"/>
      <c r="X72" s="501"/>
      <c r="Y72" s="501"/>
      <c r="Z72" s="501"/>
      <c r="AA72" s="501"/>
      <c r="AB72" s="617" t="s">
        <v>6</v>
      </c>
      <c r="AC72" s="617" t="s">
        <v>135</v>
      </c>
      <c r="AD72" s="617" t="s">
        <v>136</v>
      </c>
      <c r="AE72" s="636" t="s">
        <v>137</v>
      </c>
      <c r="AF72" s="617" t="s">
        <v>138</v>
      </c>
      <c r="AG72" s="617" t="s">
        <v>139</v>
      </c>
      <c r="AH72" s="617" t="s">
        <v>5</v>
      </c>
      <c r="AI72" s="617" t="s">
        <v>6</v>
      </c>
      <c r="AJ72" s="617" t="s">
        <v>140</v>
      </c>
      <c r="AK72" s="617" t="s">
        <v>141</v>
      </c>
      <c r="AL72" s="619" t="s">
        <v>142</v>
      </c>
      <c r="AM72" s="617" t="s">
        <v>143</v>
      </c>
      <c r="AN72" s="619" t="s">
        <v>144</v>
      </c>
      <c r="AO72" s="617" t="s">
        <v>5</v>
      </c>
      <c r="AP72" s="617" t="s">
        <v>6</v>
      </c>
      <c r="AQ72" s="619" t="s">
        <v>145</v>
      </c>
      <c r="AR72" s="617" t="s">
        <v>146</v>
      </c>
      <c r="AS72" s="619" t="s">
        <v>147</v>
      </c>
      <c r="AT72" s="617" t="s">
        <v>148</v>
      </c>
      <c r="AU72" s="619" t="s">
        <v>149</v>
      </c>
      <c r="AV72" s="617" t="s">
        <v>150</v>
      </c>
      <c r="AW72" s="619" t="s">
        <v>151</v>
      </c>
      <c r="AX72" s="617" t="s">
        <v>152</v>
      </c>
      <c r="AY72" s="619" t="s">
        <v>153</v>
      </c>
      <c r="AZ72" s="617" t="s">
        <v>154</v>
      </c>
      <c r="BA72" s="619" t="s">
        <v>155</v>
      </c>
      <c r="BB72" s="617" t="s">
        <v>156</v>
      </c>
      <c r="BC72" s="617" t="s">
        <v>6</v>
      </c>
      <c r="BD72" s="617" t="s">
        <v>157</v>
      </c>
      <c r="BE72" s="619" t="s">
        <v>158</v>
      </c>
      <c r="BF72" s="617" t="s">
        <v>159</v>
      </c>
      <c r="BG72" s="619" t="s">
        <v>160</v>
      </c>
      <c r="BH72" s="621" t="s">
        <v>161</v>
      </c>
      <c r="BI72" s="619" t="s">
        <v>162</v>
      </c>
      <c r="BJ72" s="621" t="s">
        <v>163</v>
      </c>
      <c r="BK72" s="625" t="s">
        <v>6</v>
      </c>
      <c r="BL72" s="617" t="s">
        <v>0</v>
      </c>
      <c r="BM72" s="619" t="s">
        <v>1</v>
      </c>
      <c r="BN72" s="617" t="s">
        <v>164</v>
      </c>
      <c r="BO72" s="617" t="s">
        <v>2</v>
      </c>
      <c r="BP72" s="617" t="s">
        <v>3</v>
      </c>
      <c r="BQ72" s="617" t="s">
        <v>4</v>
      </c>
      <c r="BR72" s="617" t="s">
        <v>5</v>
      </c>
      <c r="BS72" s="617" t="s">
        <v>6</v>
      </c>
      <c r="BT72" s="622" t="s">
        <v>131</v>
      </c>
      <c r="BU72" s="617" t="s">
        <v>132</v>
      </c>
      <c r="BV72" s="614" t="s">
        <v>6</v>
      </c>
    </row>
    <row r="73" spans="1:74" ht="13.5" customHeight="1" x14ac:dyDescent="0.2">
      <c r="A73" s="638"/>
      <c r="B73" s="641"/>
      <c r="C73" s="644"/>
      <c r="D73" s="621"/>
      <c r="E73" s="621"/>
      <c r="F73" s="621"/>
      <c r="G73" s="619"/>
      <c r="H73" s="621"/>
      <c r="I73" s="621"/>
      <c r="J73" s="619"/>
      <c r="K73" s="621"/>
      <c r="L73" s="619"/>
      <c r="M73" s="621"/>
      <c r="N73" s="619"/>
      <c r="O73" s="621"/>
      <c r="P73" s="621"/>
      <c r="Q73" s="621"/>
      <c r="R73" s="621"/>
      <c r="S73" s="628"/>
      <c r="T73" s="634"/>
      <c r="U73" s="625"/>
      <c r="V73" s="617" t="s">
        <v>165</v>
      </c>
      <c r="W73" s="619" t="s">
        <v>354</v>
      </c>
      <c r="X73" s="502"/>
      <c r="Y73" s="502"/>
      <c r="Z73" s="502"/>
      <c r="AA73" s="503"/>
      <c r="AB73" s="621"/>
      <c r="AC73" s="621"/>
      <c r="AD73" s="621"/>
      <c r="AE73" s="619"/>
      <c r="AF73" s="621"/>
      <c r="AG73" s="621"/>
      <c r="AH73" s="621"/>
      <c r="AI73" s="621"/>
      <c r="AJ73" s="621"/>
      <c r="AK73" s="621"/>
      <c r="AL73" s="619"/>
      <c r="AM73" s="621"/>
      <c r="AN73" s="619"/>
      <c r="AO73" s="621"/>
      <c r="AP73" s="621"/>
      <c r="AQ73" s="619"/>
      <c r="AR73" s="621"/>
      <c r="AS73" s="619"/>
      <c r="AT73" s="621"/>
      <c r="AU73" s="619"/>
      <c r="AV73" s="621"/>
      <c r="AW73" s="619"/>
      <c r="AX73" s="621"/>
      <c r="AY73" s="619"/>
      <c r="AZ73" s="621"/>
      <c r="BA73" s="619"/>
      <c r="BB73" s="621"/>
      <c r="BC73" s="621"/>
      <c r="BD73" s="621"/>
      <c r="BE73" s="619"/>
      <c r="BF73" s="621"/>
      <c r="BG73" s="619"/>
      <c r="BH73" s="621"/>
      <c r="BI73" s="619"/>
      <c r="BJ73" s="621"/>
      <c r="BK73" s="625"/>
      <c r="BL73" s="621"/>
      <c r="BM73" s="619"/>
      <c r="BN73" s="621"/>
      <c r="BO73" s="621"/>
      <c r="BP73" s="621"/>
      <c r="BQ73" s="621"/>
      <c r="BR73" s="621"/>
      <c r="BS73" s="621"/>
      <c r="BT73" s="623"/>
      <c r="BU73" s="621"/>
      <c r="BV73" s="615"/>
    </row>
    <row r="74" spans="1:74" ht="39.6" x14ac:dyDescent="0.2">
      <c r="A74" s="639"/>
      <c r="B74" s="642"/>
      <c r="C74" s="645"/>
      <c r="D74" s="618"/>
      <c r="E74" s="618"/>
      <c r="F74" s="618"/>
      <c r="G74" s="620"/>
      <c r="H74" s="618"/>
      <c r="I74" s="618"/>
      <c r="J74" s="620"/>
      <c r="K74" s="618"/>
      <c r="L74" s="620"/>
      <c r="M74" s="618"/>
      <c r="N74" s="620"/>
      <c r="O74" s="618"/>
      <c r="P74" s="618"/>
      <c r="Q74" s="618"/>
      <c r="R74" s="618"/>
      <c r="S74" s="629"/>
      <c r="T74" s="635"/>
      <c r="U74" s="626"/>
      <c r="V74" s="618"/>
      <c r="W74" s="620"/>
      <c r="X74" s="504" t="s">
        <v>166</v>
      </c>
      <c r="Y74" s="505" t="s">
        <v>167</v>
      </c>
      <c r="Z74" s="504" t="s">
        <v>168</v>
      </c>
      <c r="AA74" s="506" t="s">
        <v>169</v>
      </c>
      <c r="AB74" s="618"/>
      <c r="AC74" s="618"/>
      <c r="AD74" s="618"/>
      <c r="AE74" s="620"/>
      <c r="AF74" s="618"/>
      <c r="AG74" s="618"/>
      <c r="AH74" s="618"/>
      <c r="AI74" s="618"/>
      <c r="AJ74" s="618"/>
      <c r="AK74" s="618"/>
      <c r="AL74" s="620"/>
      <c r="AM74" s="618"/>
      <c r="AN74" s="620"/>
      <c r="AO74" s="618"/>
      <c r="AP74" s="618"/>
      <c r="AQ74" s="620"/>
      <c r="AR74" s="618"/>
      <c r="AS74" s="620"/>
      <c r="AT74" s="618"/>
      <c r="AU74" s="620"/>
      <c r="AV74" s="618"/>
      <c r="AW74" s="620"/>
      <c r="AX74" s="618"/>
      <c r="AY74" s="620"/>
      <c r="AZ74" s="618"/>
      <c r="BA74" s="620"/>
      <c r="BB74" s="618"/>
      <c r="BC74" s="618"/>
      <c r="BD74" s="618"/>
      <c r="BE74" s="620"/>
      <c r="BF74" s="618"/>
      <c r="BG74" s="620"/>
      <c r="BH74" s="618"/>
      <c r="BI74" s="620"/>
      <c r="BJ74" s="618"/>
      <c r="BK74" s="626"/>
      <c r="BL74" s="618"/>
      <c r="BM74" s="620"/>
      <c r="BN74" s="618"/>
      <c r="BO74" s="618"/>
      <c r="BP74" s="618"/>
      <c r="BQ74" s="618"/>
      <c r="BR74" s="618"/>
      <c r="BS74" s="618"/>
      <c r="BT74" s="624"/>
      <c r="BU74" s="618"/>
      <c r="BV74" s="616"/>
    </row>
    <row r="77" spans="1:74" ht="13.8" thickBot="1" x14ac:dyDescent="0.25">
      <c r="A77" t="s">
        <v>564</v>
      </c>
    </row>
    <row r="78" spans="1:74" ht="13.5" customHeight="1" x14ac:dyDescent="0.2">
      <c r="A78" s="637" t="s">
        <v>108</v>
      </c>
      <c r="B78" s="640" t="s">
        <v>109</v>
      </c>
      <c r="C78" s="643" t="s">
        <v>110</v>
      </c>
      <c r="D78" s="646" t="s">
        <v>111</v>
      </c>
      <c r="E78" s="646" t="s">
        <v>112</v>
      </c>
      <c r="F78" s="646" t="s">
        <v>113</v>
      </c>
      <c r="G78" s="631" t="s">
        <v>114</v>
      </c>
      <c r="H78" s="631"/>
      <c r="I78" s="631"/>
      <c r="J78" s="631"/>
      <c r="K78" s="631"/>
      <c r="L78" s="631"/>
      <c r="M78" s="631"/>
      <c r="N78" s="631"/>
      <c r="O78" s="632"/>
      <c r="P78" s="630" t="s">
        <v>115</v>
      </c>
      <c r="Q78" s="631"/>
      <c r="R78" s="632"/>
      <c r="S78" s="630" t="s">
        <v>116</v>
      </c>
      <c r="T78" s="631"/>
      <c r="U78" s="631"/>
      <c r="V78" s="631"/>
      <c r="W78" s="631"/>
      <c r="X78" s="631"/>
      <c r="Y78" s="631"/>
      <c r="Z78" s="631"/>
      <c r="AA78" s="631"/>
      <c r="AB78" s="632"/>
      <c r="AC78" s="630" t="s">
        <v>117</v>
      </c>
      <c r="AD78" s="631"/>
      <c r="AE78" s="631"/>
      <c r="AF78" s="631"/>
      <c r="AG78" s="631"/>
      <c r="AH78" s="631"/>
      <c r="AI78" s="632"/>
      <c r="AJ78" s="630" t="s">
        <v>118</v>
      </c>
      <c r="AK78" s="631"/>
      <c r="AL78" s="631"/>
      <c r="AM78" s="631"/>
      <c r="AN78" s="631"/>
      <c r="AO78" s="631"/>
      <c r="AP78" s="632"/>
      <c r="AQ78" s="630" t="s">
        <v>119</v>
      </c>
      <c r="AR78" s="631"/>
      <c r="AS78" s="631"/>
      <c r="AT78" s="631"/>
      <c r="AU78" s="631"/>
      <c r="AV78" s="631"/>
      <c r="AW78" s="631"/>
      <c r="AX78" s="631"/>
      <c r="AY78" s="631"/>
      <c r="AZ78" s="631"/>
      <c r="BA78" s="631"/>
      <c r="BB78" s="631"/>
      <c r="BC78" s="632"/>
      <c r="BD78" s="630" t="s">
        <v>120</v>
      </c>
      <c r="BE78" s="631"/>
      <c r="BF78" s="631"/>
      <c r="BG78" s="631"/>
      <c r="BH78" s="631"/>
      <c r="BI78" s="631"/>
      <c r="BJ78" s="631"/>
      <c r="BK78" s="631"/>
      <c r="BL78" s="630" t="s">
        <v>121</v>
      </c>
      <c r="BM78" s="631"/>
      <c r="BN78" s="631"/>
      <c r="BO78" s="631"/>
      <c r="BP78" s="631"/>
      <c r="BQ78" s="631"/>
      <c r="BR78" s="631"/>
      <c r="BS78" s="632"/>
      <c r="BT78" s="631" t="s">
        <v>122</v>
      </c>
      <c r="BU78" s="631"/>
      <c r="BV78" s="633"/>
    </row>
    <row r="79" spans="1:74" ht="13.5" customHeight="1" x14ac:dyDescent="0.2">
      <c r="A79" s="638"/>
      <c r="B79" s="641"/>
      <c r="C79" s="644"/>
      <c r="D79" s="621"/>
      <c r="E79" s="621"/>
      <c r="F79" s="621"/>
      <c r="G79" s="619" t="s">
        <v>123</v>
      </c>
      <c r="H79" s="617" t="s">
        <v>124</v>
      </c>
      <c r="I79" s="617" t="s">
        <v>125</v>
      </c>
      <c r="J79" s="619" t="s">
        <v>126</v>
      </c>
      <c r="K79" s="617" t="s">
        <v>127</v>
      </c>
      <c r="L79" s="619" t="s">
        <v>128</v>
      </c>
      <c r="M79" s="617" t="s">
        <v>129</v>
      </c>
      <c r="N79" s="619" t="s">
        <v>130</v>
      </c>
      <c r="O79" s="617" t="s">
        <v>6</v>
      </c>
      <c r="P79" s="617" t="s">
        <v>131</v>
      </c>
      <c r="Q79" s="617" t="s">
        <v>132</v>
      </c>
      <c r="R79" s="617" t="s">
        <v>6</v>
      </c>
      <c r="S79" s="617" t="s">
        <v>133</v>
      </c>
      <c r="T79" s="623" t="s">
        <v>134</v>
      </c>
      <c r="U79" s="625" t="s">
        <v>314</v>
      </c>
      <c r="V79" s="501"/>
      <c r="W79" s="501"/>
      <c r="X79" s="501"/>
      <c r="Y79" s="501"/>
      <c r="Z79" s="501"/>
      <c r="AA79" s="501"/>
      <c r="AB79" s="617" t="s">
        <v>6</v>
      </c>
      <c r="AC79" s="617" t="s">
        <v>135</v>
      </c>
      <c r="AD79" s="617" t="s">
        <v>136</v>
      </c>
      <c r="AE79" s="636" t="s">
        <v>137</v>
      </c>
      <c r="AF79" s="617" t="s">
        <v>138</v>
      </c>
      <c r="AG79" s="617" t="s">
        <v>139</v>
      </c>
      <c r="AH79" s="617" t="s">
        <v>5</v>
      </c>
      <c r="AI79" s="617" t="s">
        <v>6</v>
      </c>
      <c r="AJ79" s="617" t="s">
        <v>140</v>
      </c>
      <c r="AK79" s="617" t="s">
        <v>141</v>
      </c>
      <c r="AL79" s="619" t="s">
        <v>142</v>
      </c>
      <c r="AM79" s="617" t="s">
        <v>143</v>
      </c>
      <c r="AN79" s="619" t="s">
        <v>144</v>
      </c>
      <c r="AO79" s="617" t="s">
        <v>5</v>
      </c>
      <c r="AP79" s="617" t="s">
        <v>6</v>
      </c>
      <c r="AQ79" s="619" t="s">
        <v>145</v>
      </c>
      <c r="AR79" s="617" t="s">
        <v>146</v>
      </c>
      <c r="AS79" s="619" t="s">
        <v>147</v>
      </c>
      <c r="AT79" s="617" t="s">
        <v>148</v>
      </c>
      <c r="AU79" s="619" t="s">
        <v>149</v>
      </c>
      <c r="AV79" s="617" t="s">
        <v>150</v>
      </c>
      <c r="AW79" s="619" t="s">
        <v>151</v>
      </c>
      <c r="AX79" s="617" t="s">
        <v>152</v>
      </c>
      <c r="AY79" s="619" t="s">
        <v>153</v>
      </c>
      <c r="AZ79" s="617" t="s">
        <v>154</v>
      </c>
      <c r="BA79" s="619" t="s">
        <v>155</v>
      </c>
      <c r="BB79" s="617" t="s">
        <v>156</v>
      </c>
      <c r="BC79" s="617" t="s">
        <v>6</v>
      </c>
      <c r="BD79" s="617" t="s">
        <v>157</v>
      </c>
      <c r="BE79" s="619" t="s">
        <v>158</v>
      </c>
      <c r="BF79" s="617" t="s">
        <v>159</v>
      </c>
      <c r="BG79" s="619" t="s">
        <v>160</v>
      </c>
      <c r="BH79" s="621" t="s">
        <v>161</v>
      </c>
      <c r="BI79" s="619" t="s">
        <v>162</v>
      </c>
      <c r="BJ79" s="621" t="s">
        <v>163</v>
      </c>
      <c r="BK79" s="625" t="s">
        <v>6</v>
      </c>
      <c r="BL79" s="617" t="s">
        <v>0</v>
      </c>
      <c r="BM79" s="619" t="s">
        <v>1</v>
      </c>
      <c r="BN79" s="617" t="s">
        <v>164</v>
      </c>
      <c r="BO79" s="617" t="s">
        <v>2</v>
      </c>
      <c r="BP79" s="617" t="s">
        <v>3</v>
      </c>
      <c r="BQ79" s="617" t="s">
        <v>4</v>
      </c>
      <c r="BR79" s="617" t="s">
        <v>5</v>
      </c>
      <c r="BS79" s="617" t="s">
        <v>6</v>
      </c>
      <c r="BT79" s="622" t="s">
        <v>131</v>
      </c>
      <c r="BU79" s="617" t="s">
        <v>132</v>
      </c>
      <c r="BV79" s="614" t="s">
        <v>6</v>
      </c>
    </row>
    <row r="80" spans="1:74" ht="13.5" customHeight="1" x14ac:dyDescent="0.2">
      <c r="A80" s="638"/>
      <c r="B80" s="641"/>
      <c r="C80" s="644"/>
      <c r="D80" s="621"/>
      <c r="E80" s="621"/>
      <c r="F80" s="621"/>
      <c r="G80" s="619"/>
      <c r="H80" s="621"/>
      <c r="I80" s="621"/>
      <c r="J80" s="619"/>
      <c r="K80" s="621"/>
      <c r="L80" s="619"/>
      <c r="M80" s="621"/>
      <c r="N80" s="619"/>
      <c r="O80" s="621"/>
      <c r="P80" s="621"/>
      <c r="Q80" s="621"/>
      <c r="R80" s="621"/>
      <c r="S80" s="621"/>
      <c r="T80" s="623"/>
      <c r="U80" s="625"/>
      <c r="V80" s="617" t="s">
        <v>165</v>
      </c>
      <c r="W80" s="619" t="s">
        <v>354</v>
      </c>
      <c r="X80" s="502"/>
      <c r="Y80" s="502"/>
      <c r="Z80" s="502"/>
      <c r="AA80" s="503"/>
      <c r="AB80" s="621"/>
      <c r="AC80" s="621"/>
      <c r="AD80" s="621"/>
      <c r="AE80" s="619"/>
      <c r="AF80" s="621"/>
      <c r="AG80" s="621"/>
      <c r="AH80" s="621"/>
      <c r="AI80" s="621"/>
      <c r="AJ80" s="621"/>
      <c r="AK80" s="621"/>
      <c r="AL80" s="619"/>
      <c r="AM80" s="621"/>
      <c r="AN80" s="619"/>
      <c r="AO80" s="621"/>
      <c r="AP80" s="621"/>
      <c r="AQ80" s="619"/>
      <c r="AR80" s="621"/>
      <c r="AS80" s="619"/>
      <c r="AT80" s="621"/>
      <c r="AU80" s="619"/>
      <c r="AV80" s="621"/>
      <c r="AW80" s="619"/>
      <c r="AX80" s="621"/>
      <c r="AY80" s="619"/>
      <c r="AZ80" s="621"/>
      <c r="BA80" s="619"/>
      <c r="BB80" s="621"/>
      <c r="BC80" s="621"/>
      <c r="BD80" s="621"/>
      <c r="BE80" s="619"/>
      <c r="BF80" s="621"/>
      <c r="BG80" s="619"/>
      <c r="BH80" s="621"/>
      <c r="BI80" s="619"/>
      <c r="BJ80" s="621"/>
      <c r="BK80" s="625"/>
      <c r="BL80" s="621"/>
      <c r="BM80" s="619"/>
      <c r="BN80" s="621"/>
      <c r="BO80" s="621"/>
      <c r="BP80" s="621"/>
      <c r="BQ80" s="621"/>
      <c r="BR80" s="621"/>
      <c r="BS80" s="621"/>
      <c r="BT80" s="623"/>
      <c r="BU80" s="621"/>
      <c r="BV80" s="615"/>
    </row>
    <row r="81" spans="1:74" ht="39.6" x14ac:dyDescent="0.2">
      <c r="A81" s="639"/>
      <c r="B81" s="642"/>
      <c r="C81" s="645"/>
      <c r="D81" s="618"/>
      <c r="E81" s="618"/>
      <c r="F81" s="618"/>
      <c r="G81" s="620"/>
      <c r="H81" s="618"/>
      <c r="I81" s="618"/>
      <c r="J81" s="620"/>
      <c r="K81" s="618"/>
      <c r="L81" s="620"/>
      <c r="M81" s="618"/>
      <c r="N81" s="620"/>
      <c r="O81" s="618"/>
      <c r="P81" s="618"/>
      <c r="Q81" s="618"/>
      <c r="R81" s="618"/>
      <c r="S81" s="618"/>
      <c r="T81" s="624"/>
      <c r="U81" s="626"/>
      <c r="V81" s="618"/>
      <c r="W81" s="620"/>
      <c r="X81" s="504" t="s">
        <v>166</v>
      </c>
      <c r="Y81" s="505" t="s">
        <v>167</v>
      </c>
      <c r="Z81" s="504" t="s">
        <v>168</v>
      </c>
      <c r="AA81" s="506" t="s">
        <v>169</v>
      </c>
      <c r="AB81" s="618"/>
      <c r="AC81" s="618"/>
      <c r="AD81" s="618"/>
      <c r="AE81" s="620"/>
      <c r="AF81" s="618"/>
      <c r="AG81" s="618"/>
      <c r="AH81" s="618"/>
      <c r="AI81" s="618"/>
      <c r="AJ81" s="618"/>
      <c r="AK81" s="618"/>
      <c r="AL81" s="620"/>
      <c r="AM81" s="618"/>
      <c r="AN81" s="620"/>
      <c r="AO81" s="618"/>
      <c r="AP81" s="618"/>
      <c r="AQ81" s="620"/>
      <c r="AR81" s="618"/>
      <c r="AS81" s="620"/>
      <c r="AT81" s="618"/>
      <c r="AU81" s="620"/>
      <c r="AV81" s="618"/>
      <c r="AW81" s="620"/>
      <c r="AX81" s="618"/>
      <c r="AY81" s="620"/>
      <c r="AZ81" s="618"/>
      <c r="BA81" s="620"/>
      <c r="BB81" s="618"/>
      <c r="BC81" s="618"/>
      <c r="BD81" s="618"/>
      <c r="BE81" s="620"/>
      <c r="BF81" s="618"/>
      <c r="BG81" s="620"/>
      <c r="BH81" s="618"/>
      <c r="BI81" s="620"/>
      <c r="BJ81" s="618"/>
      <c r="BK81" s="626"/>
      <c r="BL81" s="618"/>
      <c r="BM81" s="620"/>
      <c r="BN81" s="618"/>
      <c r="BO81" s="618"/>
      <c r="BP81" s="618"/>
      <c r="BQ81" s="618"/>
      <c r="BR81" s="618"/>
      <c r="BS81" s="618"/>
      <c r="BT81" s="624"/>
      <c r="BU81" s="618"/>
      <c r="BV81" s="616"/>
    </row>
  </sheetData>
  <mergeCells count="332">
    <mergeCell ref="A47:A50"/>
    <mergeCell ref="B47:B50"/>
    <mergeCell ref="C47:C50"/>
    <mergeCell ref="D47:D50"/>
    <mergeCell ref="A78:A81"/>
    <mergeCell ref="A54:A57"/>
    <mergeCell ref="AA40:AG40"/>
    <mergeCell ref="AH40:AN40"/>
    <mergeCell ref="AO40:BA40"/>
    <mergeCell ref="J48:J50"/>
    <mergeCell ref="K48:K50"/>
    <mergeCell ref="AM48:AM50"/>
    <mergeCell ref="AB48:AB50"/>
    <mergeCell ref="AC48:AC50"/>
    <mergeCell ref="AD48:AD50"/>
    <mergeCell ref="AE48:AE50"/>
    <mergeCell ref="AF48:AF50"/>
    <mergeCell ref="AG48:AG50"/>
    <mergeCell ref="P48:P50"/>
    <mergeCell ref="Q48:Q50"/>
    <mergeCell ref="R48:R50"/>
    <mergeCell ref="S48:S50"/>
    <mergeCell ref="T48:T50"/>
    <mergeCell ref="AA48:AA50"/>
    <mergeCell ref="BB40:BI40"/>
    <mergeCell ref="BJ40:BQ40"/>
    <mergeCell ref="BR40:BT40"/>
    <mergeCell ref="F40:N40"/>
    <mergeCell ref="O40:Q40"/>
    <mergeCell ref="R40:Z40"/>
    <mergeCell ref="E47:E50"/>
    <mergeCell ref="F47:N47"/>
    <mergeCell ref="O47:Q47"/>
    <mergeCell ref="R47:AA47"/>
    <mergeCell ref="AB47:AH47"/>
    <mergeCell ref="AI47:AO47"/>
    <mergeCell ref="L48:L50"/>
    <mergeCell ref="M48:M50"/>
    <mergeCell ref="N48:N50"/>
    <mergeCell ref="O48:O50"/>
    <mergeCell ref="AP47:BB47"/>
    <mergeCell ref="BC47:BJ47"/>
    <mergeCell ref="BK47:BR47"/>
    <mergeCell ref="BS47:BU47"/>
    <mergeCell ref="F48:F50"/>
    <mergeCell ref="G48:G50"/>
    <mergeCell ref="H48:H50"/>
    <mergeCell ref="I48:I50"/>
    <mergeCell ref="BT48:BT50"/>
    <mergeCell ref="BU48:BU50"/>
    <mergeCell ref="U49:U50"/>
    <mergeCell ref="V49:V50"/>
    <mergeCell ref="BL48:BL50"/>
    <mergeCell ref="BM48:BM50"/>
    <mergeCell ref="BN48:BN50"/>
    <mergeCell ref="BO48:BO50"/>
    <mergeCell ref="BP48:BP50"/>
    <mergeCell ref="BQ48:BQ50"/>
    <mergeCell ref="BF48:BF50"/>
    <mergeCell ref="BG48:BG50"/>
    <mergeCell ref="BH48:BH50"/>
    <mergeCell ref="BI48:BI50"/>
    <mergeCell ref="BJ48:BJ50"/>
    <mergeCell ref="BK48:BK50"/>
    <mergeCell ref="AZ48:AZ50"/>
    <mergeCell ref="BA48:BA50"/>
    <mergeCell ref="BB48:BB50"/>
    <mergeCell ref="BC48:BC50"/>
    <mergeCell ref="BD48:BD50"/>
    <mergeCell ref="BE48:BE50"/>
    <mergeCell ref="AT48:AT50"/>
    <mergeCell ref="AU48:AU50"/>
    <mergeCell ref="B78:B81"/>
    <mergeCell ref="C78:C81"/>
    <mergeCell ref="D78:D81"/>
    <mergeCell ref="E78:E81"/>
    <mergeCell ref="F78:F81"/>
    <mergeCell ref="G78:O78"/>
    <mergeCell ref="O79:O81"/>
    <mergeCell ref="BR48:BR50"/>
    <mergeCell ref="BS48:BS50"/>
    <mergeCell ref="AV48:AV50"/>
    <mergeCell ref="AW48:AW50"/>
    <mergeCell ref="AX48:AX50"/>
    <mergeCell ref="AY48:AY50"/>
    <mergeCell ref="AN48:AN50"/>
    <mergeCell ref="AO48:AO50"/>
    <mergeCell ref="AP48:AP50"/>
    <mergeCell ref="AQ48:AQ50"/>
    <mergeCell ref="AR48:AR50"/>
    <mergeCell ref="AS48:AS50"/>
    <mergeCell ref="AH48:AH50"/>
    <mergeCell ref="AI48:AI50"/>
    <mergeCell ref="AJ48:AJ50"/>
    <mergeCell ref="AK48:AK50"/>
    <mergeCell ref="AL48:AL50"/>
    <mergeCell ref="P79:P81"/>
    <mergeCell ref="Q79:Q81"/>
    <mergeCell ref="R79:R81"/>
    <mergeCell ref="S79:S81"/>
    <mergeCell ref="T79:T81"/>
    <mergeCell ref="U79:U81"/>
    <mergeCell ref="BL78:BS78"/>
    <mergeCell ref="BT78:BV78"/>
    <mergeCell ref="G79:G81"/>
    <mergeCell ref="H79:H81"/>
    <mergeCell ref="I79:I81"/>
    <mergeCell ref="J79:J81"/>
    <mergeCell ref="K79:K81"/>
    <mergeCell ref="L79:L81"/>
    <mergeCell ref="M79:M81"/>
    <mergeCell ref="N79:N81"/>
    <mergeCell ref="P78:R78"/>
    <mergeCell ref="S78:AB78"/>
    <mergeCell ref="AC78:AI78"/>
    <mergeCell ref="AJ78:AP78"/>
    <mergeCell ref="AQ78:BC78"/>
    <mergeCell ref="BD78:BK78"/>
    <mergeCell ref="AH79:AH81"/>
    <mergeCell ref="AI79:AI81"/>
    <mergeCell ref="AJ79:AJ81"/>
    <mergeCell ref="AK79:AK81"/>
    <mergeCell ref="AL79:AL81"/>
    <mergeCell ref="AM79:AM81"/>
    <mergeCell ref="AB79:AB81"/>
    <mergeCell ref="AC79:AC81"/>
    <mergeCell ref="AD79:AD81"/>
    <mergeCell ref="AE79:AE81"/>
    <mergeCell ref="AF79:AF81"/>
    <mergeCell ref="AG79:AG81"/>
    <mergeCell ref="BE79:BE81"/>
    <mergeCell ref="AT79:AT81"/>
    <mergeCell ref="AU79:AU81"/>
    <mergeCell ref="AV79:AV81"/>
    <mergeCell ref="AW79:AW81"/>
    <mergeCell ref="AX79:AX81"/>
    <mergeCell ref="AY79:AY81"/>
    <mergeCell ref="AN79:AN81"/>
    <mergeCell ref="AO79:AO81"/>
    <mergeCell ref="AP79:AP81"/>
    <mergeCell ref="AQ79:AQ81"/>
    <mergeCell ref="AR79:AR81"/>
    <mergeCell ref="AS79:AS81"/>
    <mergeCell ref="BR79:BR81"/>
    <mergeCell ref="BS79:BS81"/>
    <mergeCell ref="BT79:BT81"/>
    <mergeCell ref="BU79:BU81"/>
    <mergeCell ref="BV79:BV81"/>
    <mergeCell ref="V80:V81"/>
    <mergeCell ref="W80:W81"/>
    <mergeCell ref="BL79:BL81"/>
    <mergeCell ref="BM79:BM81"/>
    <mergeCell ref="BN79:BN81"/>
    <mergeCell ref="BO79:BO81"/>
    <mergeCell ref="BP79:BP81"/>
    <mergeCell ref="BQ79:BQ81"/>
    <mergeCell ref="BF79:BF81"/>
    <mergeCell ref="BG79:BG81"/>
    <mergeCell ref="BH79:BH81"/>
    <mergeCell ref="BI79:BI81"/>
    <mergeCell ref="BJ79:BJ81"/>
    <mergeCell ref="BK79:BK81"/>
    <mergeCell ref="AZ79:AZ81"/>
    <mergeCell ref="BA79:BA81"/>
    <mergeCell ref="BB79:BB81"/>
    <mergeCell ref="BC79:BC81"/>
    <mergeCell ref="BD79:BD81"/>
    <mergeCell ref="B54:B57"/>
    <mergeCell ref="C54:C57"/>
    <mergeCell ref="D54:D57"/>
    <mergeCell ref="E54:E57"/>
    <mergeCell ref="F54:N54"/>
    <mergeCell ref="O54:Q54"/>
    <mergeCell ref="O55:O57"/>
    <mergeCell ref="P55:P57"/>
    <mergeCell ref="Q55:Q57"/>
    <mergeCell ref="BS54:BU54"/>
    <mergeCell ref="F55:F57"/>
    <mergeCell ref="G55:G57"/>
    <mergeCell ref="H55:H57"/>
    <mergeCell ref="I55:I57"/>
    <mergeCell ref="J55:J57"/>
    <mergeCell ref="K55:K57"/>
    <mergeCell ref="L55:L57"/>
    <mergeCell ref="M55:M57"/>
    <mergeCell ref="N55:N57"/>
    <mergeCell ref="R54:AA54"/>
    <mergeCell ref="AB54:AH54"/>
    <mergeCell ref="AI54:AO54"/>
    <mergeCell ref="AP54:BB54"/>
    <mergeCell ref="BC54:BJ54"/>
    <mergeCell ref="BK54:BR54"/>
    <mergeCell ref="AD55:AD57"/>
    <mergeCell ref="AE55:AE57"/>
    <mergeCell ref="AF55:AF57"/>
    <mergeCell ref="AG55:AG57"/>
    <mergeCell ref="AH55:AH57"/>
    <mergeCell ref="AI55:AI57"/>
    <mergeCell ref="R55:R57"/>
    <mergeCell ref="S55:S57"/>
    <mergeCell ref="T55:T57"/>
    <mergeCell ref="AA55:AA57"/>
    <mergeCell ref="AB55:AB57"/>
    <mergeCell ref="AC55:AC57"/>
    <mergeCell ref="AP55:AP57"/>
    <mergeCell ref="AQ55:AQ57"/>
    <mergeCell ref="AR55:AR57"/>
    <mergeCell ref="AS55:AS57"/>
    <mergeCell ref="AT55:AT57"/>
    <mergeCell ref="AU55:AU57"/>
    <mergeCell ref="AJ55:AJ57"/>
    <mergeCell ref="AK55:AK57"/>
    <mergeCell ref="AL55:AL57"/>
    <mergeCell ref="AM55:AM57"/>
    <mergeCell ref="AN55:AN57"/>
    <mergeCell ref="AO55:AO57"/>
    <mergeCell ref="BD55:BD57"/>
    <mergeCell ref="BE55:BE57"/>
    <mergeCell ref="BF55:BF57"/>
    <mergeCell ref="BG55:BG57"/>
    <mergeCell ref="AV55:AV57"/>
    <mergeCell ref="AW55:AW57"/>
    <mergeCell ref="AX55:AX57"/>
    <mergeCell ref="AY55:AY57"/>
    <mergeCell ref="AZ55:AZ57"/>
    <mergeCell ref="BA55:BA57"/>
    <mergeCell ref="BT55:BT57"/>
    <mergeCell ref="BU55:BU57"/>
    <mergeCell ref="U56:U57"/>
    <mergeCell ref="V56:V57"/>
    <mergeCell ref="A71:A74"/>
    <mergeCell ref="B71:B74"/>
    <mergeCell ref="C71:C74"/>
    <mergeCell ref="D71:D74"/>
    <mergeCell ref="E71:E74"/>
    <mergeCell ref="F71:F74"/>
    <mergeCell ref="BN55:BN57"/>
    <mergeCell ref="BO55:BO57"/>
    <mergeCell ref="BP55:BP57"/>
    <mergeCell ref="BQ55:BQ57"/>
    <mergeCell ref="BR55:BR57"/>
    <mergeCell ref="BS55:BS57"/>
    <mergeCell ref="BH55:BH57"/>
    <mergeCell ref="BI55:BI57"/>
    <mergeCell ref="BJ55:BJ57"/>
    <mergeCell ref="BK55:BK57"/>
    <mergeCell ref="BL55:BL57"/>
    <mergeCell ref="BM55:BM57"/>
    <mergeCell ref="BB55:BB57"/>
    <mergeCell ref="BC55:BC57"/>
    <mergeCell ref="G72:G74"/>
    <mergeCell ref="H72:H74"/>
    <mergeCell ref="I72:I74"/>
    <mergeCell ref="J72:J74"/>
    <mergeCell ref="K72:K74"/>
    <mergeCell ref="L72:L74"/>
    <mergeCell ref="M72:M74"/>
    <mergeCell ref="G71:O71"/>
    <mergeCell ref="P71:R71"/>
    <mergeCell ref="N72:N74"/>
    <mergeCell ref="O72:O74"/>
    <mergeCell ref="P72:P74"/>
    <mergeCell ref="Q72:Q74"/>
    <mergeCell ref="R72:R74"/>
    <mergeCell ref="S72:S74"/>
    <mergeCell ref="BD71:BK71"/>
    <mergeCell ref="BL71:BS71"/>
    <mergeCell ref="BT71:BV71"/>
    <mergeCell ref="S71:AB71"/>
    <mergeCell ref="AC71:AI71"/>
    <mergeCell ref="AJ71:AP71"/>
    <mergeCell ref="AQ71:BC71"/>
    <mergeCell ref="AF72:AF74"/>
    <mergeCell ref="AG72:AG74"/>
    <mergeCell ref="AH72:AH74"/>
    <mergeCell ref="AI72:AI74"/>
    <mergeCell ref="AJ72:AJ74"/>
    <mergeCell ref="AK72:AK74"/>
    <mergeCell ref="T72:T74"/>
    <mergeCell ref="U72:U74"/>
    <mergeCell ref="AB72:AB74"/>
    <mergeCell ref="AC72:AC74"/>
    <mergeCell ref="AD72:AD74"/>
    <mergeCell ref="AE72:AE74"/>
    <mergeCell ref="AR72:AR74"/>
    <mergeCell ref="AS72:AS74"/>
    <mergeCell ref="AT72:AT74"/>
    <mergeCell ref="AU72:AU74"/>
    <mergeCell ref="AV72:AV74"/>
    <mergeCell ref="AW72:AW74"/>
    <mergeCell ref="AL72:AL74"/>
    <mergeCell ref="AM72:AM74"/>
    <mergeCell ref="AN72:AN74"/>
    <mergeCell ref="AO72:AO74"/>
    <mergeCell ref="AP72:AP74"/>
    <mergeCell ref="AQ72:AQ74"/>
    <mergeCell ref="BD72:BD74"/>
    <mergeCell ref="BE72:BE74"/>
    <mergeCell ref="BF72:BF74"/>
    <mergeCell ref="BG72:BG74"/>
    <mergeCell ref="BH72:BH74"/>
    <mergeCell ref="BI72:BI74"/>
    <mergeCell ref="AX72:AX74"/>
    <mergeCell ref="AY72:AY74"/>
    <mergeCell ref="AZ72:AZ74"/>
    <mergeCell ref="BA72:BA74"/>
    <mergeCell ref="BB72:BB74"/>
    <mergeCell ref="BC72:BC74"/>
    <mergeCell ref="BK63:BR63"/>
    <mergeCell ref="BS63:BU63"/>
    <mergeCell ref="BV72:BV74"/>
    <mergeCell ref="V73:V74"/>
    <mergeCell ref="W73:W74"/>
    <mergeCell ref="G63:O63"/>
    <mergeCell ref="P63:R63"/>
    <mergeCell ref="S63:AA63"/>
    <mergeCell ref="AB63:AH63"/>
    <mergeCell ref="AI63:AO63"/>
    <mergeCell ref="AP63:BB63"/>
    <mergeCell ref="BC63:BJ63"/>
    <mergeCell ref="BP72:BP74"/>
    <mergeCell ref="BQ72:BQ74"/>
    <mergeCell ref="BR72:BR74"/>
    <mergeCell ref="BS72:BS74"/>
    <mergeCell ref="BT72:BT74"/>
    <mergeCell ref="BU72:BU74"/>
    <mergeCell ref="BJ72:BJ74"/>
    <mergeCell ref="BK72:BK74"/>
    <mergeCell ref="BL72:BL74"/>
    <mergeCell ref="BM72:BM74"/>
    <mergeCell ref="BN72:BN74"/>
    <mergeCell ref="BO72:BO74"/>
  </mergeCells>
  <phoneticPr fontId="17"/>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dimension ref="A1:Q174"/>
  <sheetViews>
    <sheetView workbookViewId="0">
      <selection activeCell="C90" sqref="C90:BV90"/>
    </sheetView>
  </sheetViews>
  <sheetFormatPr defaultRowHeight="13.2" x14ac:dyDescent="0.2"/>
  <sheetData>
    <row r="1" spans="1:12" x14ac:dyDescent="0.2">
      <c r="A1" t="s">
        <v>576</v>
      </c>
      <c r="I1" t="s">
        <v>577</v>
      </c>
    </row>
    <row r="2" spans="1:12" x14ac:dyDescent="0.2">
      <c r="J2" t="s">
        <v>578</v>
      </c>
    </row>
    <row r="3" spans="1:12" x14ac:dyDescent="0.2">
      <c r="A3" t="s">
        <v>579</v>
      </c>
      <c r="G3" t="s">
        <v>475</v>
      </c>
    </row>
    <row r="4" spans="1:12" x14ac:dyDescent="0.2">
      <c r="C4" t="s">
        <v>537</v>
      </c>
      <c r="E4" t="s">
        <v>580</v>
      </c>
      <c r="G4" t="s">
        <v>581</v>
      </c>
      <c r="H4" t="s">
        <v>582</v>
      </c>
    </row>
    <row r="5" spans="1:12" x14ac:dyDescent="0.2">
      <c r="B5" t="s">
        <v>476</v>
      </c>
      <c r="C5">
        <v>913</v>
      </c>
      <c r="D5">
        <v>0.63227146814404434</v>
      </c>
      <c r="E5">
        <v>909</v>
      </c>
      <c r="F5">
        <v>0.64104372355430184</v>
      </c>
      <c r="G5">
        <v>-4</v>
      </c>
      <c r="H5">
        <v>-4.381161007667056E-3</v>
      </c>
    </row>
    <row r="6" spans="1:12" x14ac:dyDescent="0.2">
      <c r="B6" t="s">
        <v>477</v>
      </c>
      <c r="C6">
        <v>531</v>
      </c>
      <c r="D6">
        <v>0.36772853185595566</v>
      </c>
      <c r="E6">
        <v>509</v>
      </c>
      <c r="F6">
        <v>0.35895627644569816</v>
      </c>
      <c r="G6">
        <v>-22</v>
      </c>
      <c r="H6">
        <v>-4.1431261770244809E-2</v>
      </c>
    </row>
    <row r="7" spans="1:12" x14ac:dyDescent="0.2">
      <c r="B7" t="s">
        <v>478</v>
      </c>
      <c r="C7">
        <v>1444</v>
      </c>
      <c r="D7">
        <v>1</v>
      </c>
      <c r="E7">
        <v>1418</v>
      </c>
      <c r="F7">
        <v>1</v>
      </c>
      <c r="G7">
        <v>-26</v>
      </c>
      <c r="H7">
        <v>-1.8005540166205036E-2</v>
      </c>
    </row>
    <row r="9" spans="1:12" x14ac:dyDescent="0.2">
      <c r="A9" t="s">
        <v>583</v>
      </c>
      <c r="D9" t="s">
        <v>475</v>
      </c>
    </row>
    <row r="10" spans="1:12" x14ac:dyDescent="0.2">
      <c r="B10" t="s">
        <v>476</v>
      </c>
      <c r="C10">
        <v>909</v>
      </c>
      <c r="D10">
        <v>0.64104372355430184</v>
      </c>
    </row>
    <row r="11" spans="1:12" x14ac:dyDescent="0.2">
      <c r="B11" t="s">
        <v>477</v>
      </c>
      <c r="C11">
        <v>509</v>
      </c>
      <c r="D11">
        <v>0.35895627644569816</v>
      </c>
    </row>
    <row r="12" spans="1:12" x14ac:dyDescent="0.2">
      <c r="B12" t="s">
        <v>478</v>
      </c>
      <c r="C12">
        <v>1418</v>
      </c>
      <c r="D12">
        <v>1</v>
      </c>
    </row>
    <row r="14" spans="1:12" x14ac:dyDescent="0.2">
      <c r="A14" t="s">
        <v>584</v>
      </c>
      <c r="L14" t="s">
        <v>475</v>
      </c>
    </row>
    <row r="15" spans="1:12" x14ac:dyDescent="0.2">
      <c r="C15" t="s">
        <v>478</v>
      </c>
      <c r="D15" t="s">
        <v>479</v>
      </c>
    </row>
    <row r="16" spans="1:12" x14ac:dyDescent="0.2">
      <c r="D16" t="s">
        <v>480</v>
      </c>
      <c r="E16" t="s">
        <v>481</v>
      </c>
      <c r="F16" t="s">
        <v>482</v>
      </c>
      <c r="G16" t="s">
        <v>483</v>
      </c>
      <c r="H16" t="s">
        <v>484</v>
      </c>
      <c r="I16" t="s">
        <v>485</v>
      </c>
      <c r="J16" t="s">
        <v>486</v>
      </c>
      <c r="K16" t="s">
        <v>487</v>
      </c>
      <c r="L16" t="s">
        <v>488</v>
      </c>
    </row>
    <row r="17" spans="1:13" x14ac:dyDescent="0.2">
      <c r="B17" t="s">
        <v>476</v>
      </c>
      <c r="C17">
        <v>909</v>
      </c>
      <c r="D17">
        <v>34</v>
      </c>
      <c r="E17">
        <v>85</v>
      </c>
      <c r="F17">
        <v>103</v>
      </c>
      <c r="G17">
        <v>170</v>
      </c>
      <c r="H17">
        <v>160</v>
      </c>
      <c r="I17">
        <v>113</v>
      </c>
      <c r="J17">
        <v>147</v>
      </c>
      <c r="K17">
        <v>97</v>
      </c>
      <c r="L17">
        <v>0</v>
      </c>
      <c r="M17">
        <v>909</v>
      </c>
    </row>
    <row r="18" spans="1:13" x14ac:dyDescent="0.2">
      <c r="B18" t="s">
        <v>477</v>
      </c>
      <c r="C18">
        <v>509</v>
      </c>
      <c r="D18">
        <v>22</v>
      </c>
      <c r="E18">
        <v>72</v>
      </c>
      <c r="F18">
        <v>56</v>
      </c>
      <c r="G18">
        <v>85</v>
      </c>
      <c r="H18">
        <v>90</v>
      </c>
      <c r="I18">
        <v>61</v>
      </c>
      <c r="J18">
        <v>78</v>
      </c>
      <c r="K18">
        <v>45</v>
      </c>
      <c r="L18">
        <v>0</v>
      </c>
      <c r="M18">
        <v>509</v>
      </c>
    </row>
    <row r="19" spans="1:13" x14ac:dyDescent="0.2">
      <c r="B19" t="s">
        <v>478</v>
      </c>
      <c r="C19">
        <v>1418</v>
      </c>
      <c r="D19">
        <v>56</v>
      </c>
      <c r="E19">
        <v>157</v>
      </c>
      <c r="F19">
        <v>159</v>
      </c>
      <c r="G19">
        <v>255</v>
      </c>
      <c r="H19">
        <v>250</v>
      </c>
      <c r="I19">
        <v>174</v>
      </c>
      <c r="J19">
        <v>225</v>
      </c>
      <c r="K19">
        <v>142</v>
      </c>
      <c r="L19">
        <v>0</v>
      </c>
      <c r="M19">
        <v>1418</v>
      </c>
    </row>
    <row r="20" spans="1:13" x14ac:dyDescent="0.2">
      <c r="C20">
        <v>1</v>
      </c>
      <c r="D20">
        <v>3.9492242595204514E-2</v>
      </c>
      <c r="E20">
        <v>0.11071932299012693</v>
      </c>
      <c r="F20">
        <v>0.11212976022566996</v>
      </c>
      <c r="G20">
        <v>0.17983074753173484</v>
      </c>
      <c r="H20">
        <v>0.1763046544428773</v>
      </c>
      <c r="I20">
        <v>0.1227080394922426</v>
      </c>
      <c r="J20">
        <v>0.15867418899858957</v>
      </c>
      <c r="K20">
        <v>0.1001410437235543</v>
      </c>
      <c r="L20">
        <v>0</v>
      </c>
    </row>
    <row r="22" spans="1:13" x14ac:dyDescent="0.2">
      <c r="A22" t="s">
        <v>585</v>
      </c>
      <c r="F22" t="s">
        <v>475</v>
      </c>
    </row>
    <row r="23" spans="1:13" x14ac:dyDescent="0.2">
      <c r="C23" t="s">
        <v>478</v>
      </c>
      <c r="D23" t="s">
        <v>131</v>
      </c>
      <c r="E23" t="s">
        <v>132</v>
      </c>
      <c r="F23" t="s">
        <v>6</v>
      </c>
    </row>
    <row r="24" spans="1:13" x14ac:dyDescent="0.2">
      <c r="B24" t="s">
        <v>489</v>
      </c>
      <c r="C24">
        <v>909</v>
      </c>
      <c r="D24">
        <v>491</v>
      </c>
      <c r="E24">
        <v>415</v>
      </c>
      <c r="F24">
        <v>3</v>
      </c>
      <c r="G24">
        <v>909</v>
      </c>
    </row>
    <row r="25" spans="1:13" x14ac:dyDescent="0.2">
      <c r="B25" t="s">
        <v>490</v>
      </c>
      <c r="C25">
        <v>509</v>
      </c>
      <c r="D25">
        <v>338</v>
      </c>
      <c r="E25">
        <v>171</v>
      </c>
      <c r="F25">
        <v>0</v>
      </c>
      <c r="G25">
        <v>509</v>
      </c>
    </row>
    <row r="26" spans="1:13" x14ac:dyDescent="0.2">
      <c r="B26" t="s">
        <v>478</v>
      </c>
      <c r="C26">
        <v>1418</v>
      </c>
      <c r="D26">
        <v>829</v>
      </c>
      <c r="E26">
        <v>586</v>
      </c>
      <c r="F26">
        <v>3</v>
      </c>
      <c r="G26">
        <v>1418</v>
      </c>
    </row>
    <row r="27" spans="1:13" x14ac:dyDescent="0.2">
      <c r="C27">
        <v>1</v>
      </c>
      <c r="D27">
        <v>0.58462623413258108</v>
      </c>
      <c r="E27">
        <v>0.4132581100141044</v>
      </c>
      <c r="F27">
        <v>2.1156558533145277E-3</v>
      </c>
    </row>
    <row r="28" spans="1:13" x14ac:dyDescent="0.2">
      <c r="A28" t="s">
        <v>586</v>
      </c>
      <c r="K28" t="s">
        <v>475</v>
      </c>
    </row>
    <row r="29" spans="1:13" x14ac:dyDescent="0.2">
      <c r="C29" t="s">
        <v>478</v>
      </c>
      <c r="D29" t="s">
        <v>491</v>
      </c>
      <c r="E29" t="s">
        <v>134</v>
      </c>
      <c r="F29" t="s">
        <v>165</v>
      </c>
      <c r="G29" t="s">
        <v>587</v>
      </c>
      <c r="H29" t="s">
        <v>588</v>
      </c>
      <c r="I29" t="s">
        <v>589</v>
      </c>
      <c r="J29" t="s">
        <v>590</v>
      </c>
      <c r="K29" t="s">
        <v>488</v>
      </c>
    </row>
    <row r="30" spans="1:13" x14ac:dyDescent="0.2">
      <c r="B30" t="s">
        <v>476</v>
      </c>
      <c r="C30">
        <v>909</v>
      </c>
      <c r="D30">
        <v>60</v>
      </c>
      <c r="E30">
        <v>281</v>
      </c>
      <c r="F30">
        <v>46</v>
      </c>
      <c r="G30">
        <v>0</v>
      </c>
      <c r="H30">
        <v>16</v>
      </c>
      <c r="I30">
        <v>323</v>
      </c>
      <c r="J30">
        <v>179</v>
      </c>
      <c r="K30">
        <v>4</v>
      </c>
      <c r="L30">
        <v>909</v>
      </c>
    </row>
    <row r="31" spans="1:13" x14ac:dyDescent="0.2">
      <c r="B31" t="s">
        <v>591</v>
      </c>
      <c r="C31">
        <v>509</v>
      </c>
      <c r="D31">
        <v>10</v>
      </c>
      <c r="E31">
        <v>99</v>
      </c>
      <c r="F31">
        <v>29</v>
      </c>
      <c r="G31">
        <v>55</v>
      </c>
      <c r="H31">
        <v>5</v>
      </c>
      <c r="I31">
        <v>221</v>
      </c>
      <c r="J31">
        <v>90</v>
      </c>
      <c r="K31">
        <v>0</v>
      </c>
      <c r="L31">
        <v>509</v>
      </c>
    </row>
    <row r="32" spans="1:13" x14ac:dyDescent="0.2">
      <c r="B32" t="s">
        <v>478</v>
      </c>
      <c r="C32">
        <v>1418</v>
      </c>
      <c r="D32">
        <v>70</v>
      </c>
      <c r="E32">
        <v>380</v>
      </c>
      <c r="F32">
        <v>75</v>
      </c>
      <c r="G32">
        <v>55</v>
      </c>
      <c r="H32">
        <v>21</v>
      </c>
      <c r="I32">
        <v>544</v>
      </c>
      <c r="J32">
        <v>269</v>
      </c>
      <c r="K32">
        <v>4</v>
      </c>
      <c r="L32">
        <v>1418</v>
      </c>
    </row>
    <row r="33" spans="1:11" x14ac:dyDescent="0.2">
      <c r="C33">
        <v>1</v>
      </c>
      <c r="D33">
        <v>4.9365303244005641E-2</v>
      </c>
      <c r="E33">
        <v>0.26798307475317351</v>
      </c>
      <c r="F33">
        <v>5.2891396332863189E-2</v>
      </c>
      <c r="G33">
        <v>3.8787023977433006E-2</v>
      </c>
      <c r="H33">
        <v>1.4809590973201692E-2</v>
      </c>
      <c r="I33">
        <v>0.383638928067701</v>
      </c>
      <c r="J33">
        <v>0.18970380818053598</v>
      </c>
      <c r="K33">
        <v>2.8208744710860366E-3</v>
      </c>
    </row>
    <row r="35" spans="1:11" x14ac:dyDescent="0.2">
      <c r="A35" t="s">
        <v>592</v>
      </c>
      <c r="J35" t="s">
        <v>475</v>
      </c>
    </row>
    <row r="36" spans="1:11" x14ac:dyDescent="0.2">
      <c r="C36" t="s">
        <v>478</v>
      </c>
      <c r="D36" t="s">
        <v>135</v>
      </c>
      <c r="E36" t="s">
        <v>136</v>
      </c>
      <c r="F36" t="s">
        <v>137</v>
      </c>
      <c r="G36" t="s">
        <v>138</v>
      </c>
      <c r="H36" t="s">
        <v>139</v>
      </c>
      <c r="I36" t="s">
        <v>5</v>
      </c>
      <c r="J36" t="s">
        <v>6</v>
      </c>
    </row>
    <row r="37" spans="1:11" x14ac:dyDescent="0.2">
      <c r="B37" t="s">
        <v>489</v>
      </c>
      <c r="C37">
        <v>909</v>
      </c>
      <c r="D37">
        <v>476</v>
      </c>
      <c r="E37">
        <v>151</v>
      </c>
      <c r="F37">
        <v>42</v>
      </c>
      <c r="G37">
        <v>32</v>
      </c>
      <c r="H37">
        <v>28</v>
      </c>
      <c r="I37">
        <v>180</v>
      </c>
      <c r="J37">
        <v>0</v>
      </c>
      <c r="K37">
        <v>909</v>
      </c>
    </row>
    <row r="38" spans="1:11" x14ac:dyDescent="0.2">
      <c r="B38" t="s">
        <v>490</v>
      </c>
      <c r="C38">
        <v>509</v>
      </c>
      <c r="D38">
        <v>336</v>
      </c>
      <c r="E38">
        <v>109</v>
      </c>
      <c r="F38">
        <v>9</v>
      </c>
      <c r="G38">
        <v>12</v>
      </c>
      <c r="H38">
        <v>2</v>
      </c>
      <c r="I38">
        <v>41</v>
      </c>
      <c r="J38">
        <v>0</v>
      </c>
      <c r="K38">
        <v>509</v>
      </c>
    </row>
    <row r="39" spans="1:11" x14ac:dyDescent="0.2">
      <c r="B39" t="s">
        <v>478</v>
      </c>
      <c r="C39">
        <v>1418</v>
      </c>
      <c r="D39">
        <v>812</v>
      </c>
      <c r="E39">
        <v>260</v>
      </c>
      <c r="F39">
        <v>51</v>
      </c>
      <c r="G39">
        <v>44</v>
      </c>
      <c r="H39">
        <v>30</v>
      </c>
      <c r="I39">
        <v>221</v>
      </c>
      <c r="J39">
        <v>0</v>
      </c>
      <c r="K39">
        <v>1418</v>
      </c>
    </row>
    <row r="40" spans="1:11" x14ac:dyDescent="0.2">
      <c r="C40">
        <v>1</v>
      </c>
      <c r="D40">
        <v>0.57263751763046544</v>
      </c>
      <c r="E40">
        <v>0.18335684062059238</v>
      </c>
      <c r="F40">
        <v>3.5966149506346967E-2</v>
      </c>
      <c r="G40">
        <v>3.1029619181946404E-2</v>
      </c>
      <c r="H40">
        <v>2.1156558533145273E-2</v>
      </c>
      <c r="I40">
        <v>0.15585331452750353</v>
      </c>
      <c r="J40">
        <v>0</v>
      </c>
    </row>
    <row r="42" spans="1:11" x14ac:dyDescent="0.2">
      <c r="A42" t="s">
        <v>593</v>
      </c>
      <c r="J42" t="s">
        <v>475</v>
      </c>
    </row>
    <row r="43" spans="1:11" x14ac:dyDescent="0.2">
      <c r="C43" t="s">
        <v>478</v>
      </c>
      <c r="D43" t="s">
        <v>140</v>
      </c>
      <c r="E43" t="s">
        <v>141</v>
      </c>
      <c r="F43" t="s">
        <v>142</v>
      </c>
      <c r="G43" t="s">
        <v>143</v>
      </c>
      <c r="H43" t="s">
        <v>144</v>
      </c>
      <c r="I43" t="s">
        <v>5</v>
      </c>
      <c r="J43" t="s">
        <v>6</v>
      </c>
    </row>
    <row r="44" spans="1:11" x14ac:dyDescent="0.2">
      <c r="B44" t="s">
        <v>489</v>
      </c>
      <c r="C44">
        <v>909</v>
      </c>
      <c r="D44">
        <v>576</v>
      </c>
      <c r="E44">
        <v>14</v>
      </c>
      <c r="F44">
        <v>60</v>
      </c>
      <c r="G44">
        <v>165</v>
      </c>
      <c r="H44">
        <v>33</v>
      </c>
      <c r="I44">
        <v>60</v>
      </c>
      <c r="J44">
        <v>1</v>
      </c>
      <c r="K44">
        <v>909</v>
      </c>
    </row>
    <row r="45" spans="1:11" x14ac:dyDescent="0.2">
      <c r="B45" t="s">
        <v>490</v>
      </c>
      <c r="C45">
        <v>509</v>
      </c>
      <c r="D45">
        <v>296</v>
      </c>
      <c r="E45">
        <v>24</v>
      </c>
      <c r="F45">
        <v>15</v>
      </c>
      <c r="G45">
        <v>112</v>
      </c>
      <c r="H45">
        <v>13</v>
      </c>
      <c r="I45">
        <v>49</v>
      </c>
      <c r="J45">
        <v>0</v>
      </c>
      <c r="K45">
        <v>509</v>
      </c>
    </row>
    <row r="46" spans="1:11" x14ac:dyDescent="0.2">
      <c r="B46" t="s">
        <v>478</v>
      </c>
      <c r="C46">
        <v>1418</v>
      </c>
      <c r="D46">
        <v>872</v>
      </c>
      <c r="E46">
        <v>38</v>
      </c>
      <c r="F46">
        <v>75</v>
      </c>
      <c r="G46">
        <v>277</v>
      </c>
      <c r="H46">
        <v>46</v>
      </c>
      <c r="I46">
        <v>109</v>
      </c>
      <c r="J46">
        <v>1</v>
      </c>
      <c r="K46">
        <v>1418</v>
      </c>
    </row>
    <row r="47" spans="1:11" x14ac:dyDescent="0.2">
      <c r="C47">
        <v>1</v>
      </c>
      <c r="D47">
        <v>0.61495063469675604</v>
      </c>
      <c r="E47">
        <v>2.6798307475317348E-2</v>
      </c>
      <c r="F47">
        <v>5.2891396332863189E-2</v>
      </c>
      <c r="G47">
        <v>0.19534555712270804</v>
      </c>
      <c r="H47">
        <v>3.244005641748942E-2</v>
      </c>
      <c r="I47">
        <v>7.6868829337094505E-2</v>
      </c>
      <c r="J47">
        <v>7.0521861777150916E-4</v>
      </c>
    </row>
    <row r="55" spans="1:17" x14ac:dyDescent="0.2">
      <c r="A55" t="s">
        <v>594</v>
      </c>
      <c r="P55" t="s">
        <v>475</v>
      </c>
    </row>
    <row r="56" spans="1:17" x14ac:dyDescent="0.2">
      <c r="C56" t="s">
        <v>478</v>
      </c>
      <c r="D56" t="s">
        <v>492</v>
      </c>
      <c r="E56" t="s">
        <v>493</v>
      </c>
      <c r="F56" t="s">
        <v>494</v>
      </c>
      <c r="G56" t="s">
        <v>495</v>
      </c>
      <c r="H56" t="s">
        <v>496</v>
      </c>
      <c r="I56" t="s">
        <v>497</v>
      </c>
      <c r="J56" t="s">
        <v>498</v>
      </c>
      <c r="K56" t="s">
        <v>499</v>
      </c>
      <c r="L56" t="s">
        <v>500</v>
      </c>
      <c r="M56" t="s">
        <v>501</v>
      </c>
      <c r="N56" t="s">
        <v>155</v>
      </c>
      <c r="O56" t="s">
        <v>156</v>
      </c>
      <c r="P56" t="s">
        <v>6</v>
      </c>
    </row>
    <row r="57" spans="1:17" x14ac:dyDescent="0.2">
      <c r="B57" t="s">
        <v>489</v>
      </c>
      <c r="C57">
        <v>909</v>
      </c>
      <c r="D57">
        <v>80</v>
      </c>
      <c r="E57">
        <v>47</v>
      </c>
      <c r="F57">
        <v>61</v>
      </c>
      <c r="G57">
        <v>60</v>
      </c>
      <c r="H57">
        <v>60</v>
      </c>
      <c r="I57">
        <v>70</v>
      </c>
      <c r="J57">
        <v>71</v>
      </c>
      <c r="K57">
        <v>63</v>
      </c>
      <c r="L57">
        <v>48</v>
      </c>
      <c r="M57">
        <v>46</v>
      </c>
      <c r="N57">
        <v>35</v>
      </c>
      <c r="O57">
        <v>50</v>
      </c>
      <c r="P57">
        <v>218</v>
      </c>
      <c r="Q57">
        <v>909</v>
      </c>
    </row>
    <row r="58" spans="1:17" x14ac:dyDescent="0.2">
      <c r="B58" t="s">
        <v>490</v>
      </c>
      <c r="C58">
        <v>509</v>
      </c>
      <c r="D58">
        <v>34</v>
      </c>
      <c r="E58">
        <v>38</v>
      </c>
      <c r="F58">
        <v>35</v>
      </c>
      <c r="G58">
        <v>39</v>
      </c>
      <c r="H58">
        <v>38</v>
      </c>
      <c r="I58">
        <v>32</v>
      </c>
      <c r="J58">
        <v>37</v>
      </c>
      <c r="K58">
        <v>39</v>
      </c>
      <c r="L58">
        <v>41</v>
      </c>
      <c r="M58">
        <v>30</v>
      </c>
      <c r="N58">
        <v>27</v>
      </c>
      <c r="O58">
        <v>32</v>
      </c>
      <c r="P58">
        <v>87</v>
      </c>
      <c r="Q58">
        <v>509</v>
      </c>
    </row>
    <row r="59" spans="1:17" x14ac:dyDescent="0.2">
      <c r="B59" t="s">
        <v>478</v>
      </c>
      <c r="C59">
        <v>1418</v>
      </c>
      <c r="D59">
        <v>114</v>
      </c>
      <c r="E59">
        <v>85</v>
      </c>
      <c r="F59">
        <v>96</v>
      </c>
      <c r="G59">
        <v>99</v>
      </c>
      <c r="H59">
        <v>98</v>
      </c>
      <c r="I59">
        <v>102</v>
      </c>
      <c r="J59">
        <v>108</v>
      </c>
      <c r="K59">
        <v>102</v>
      </c>
      <c r="L59">
        <v>89</v>
      </c>
      <c r="M59">
        <v>76</v>
      </c>
      <c r="N59">
        <v>62</v>
      </c>
      <c r="O59">
        <v>82</v>
      </c>
      <c r="P59">
        <v>305</v>
      </c>
      <c r="Q59">
        <v>1418</v>
      </c>
    </row>
    <row r="60" spans="1:17" x14ac:dyDescent="0.2">
      <c r="C60">
        <v>1</v>
      </c>
      <c r="D60">
        <v>8.0394922425952045E-2</v>
      </c>
      <c r="E60">
        <v>5.9943582510578276E-2</v>
      </c>
      <c r="F60">
        <v>6.7700987306064886E-2</v>
      </c>
      <c r="G60">
        <v>6.981664315937941E-2</v>
      </c>
      <c r="H60">
        <v>6.9111424541607902E-2</v>
      </c>
      <c r="I60">
        <v>7.1932299012693934E-2</v>
      </c>
      <c r="J60">
        <v>7.6163610719322997E-2</v>
      </c>
      <c r="K60">
        <v>7.1932299012693934E-2</v>
      </c>
      <c r="L60">
        <v>6.2764456981664316E-2</v>
      </c>
      <c r="M60">
        <v>5.3596614950634697E-2</v>
      </c>
      <c r="N60">
        <v>4.372355430183357E-2</v>
      </c>
      <c r="O60">
        <v>5.7827926657263752E-2</v>
      </c>
      <c r="P60">
        <v>0.21509167842031029</v>
      </c>
    </row>
    <row r="62" spans="1:17" x14ac:dyDescent="0.2">
      <c r="A62" t="s">
        <v>595</v>
      </c>
      <c r="K62" t="s">
        <v>475</v>
      </c>
    </row>
    <row r="63" spans="1:17" x14ac:dyDescent="0.2">
      <c r="C63" t="s">
        <v>478</v>
      </c>
      <c r="D63" t="s">
        <v>502</v>
      </c>
      <c r="E63" t="s">
        <v>503</v>
      </c>
      <c r="F63" t="s">
        <v>504</v>
      </c>
      <c r="G63" t="s">
        <v>505</v>
      </c>
      <c r="H63" t="s">
        <v>506</v>
      </c>
      <c r="I63" t="s">
        <v>507</v>
      </c>
      <c r="J63" t="s">
        <v>508</v>
      </c>
      <c r="K63" t="s">
        <v>488</v>
      </c>
    </row>
    <row r="64" spans="1:17" x14ac:dyDescent="0.2">
      <c r="B64" t="s">
        <v>489</v>
      </c>
      <c r="C64">
        <v>909</v>
      </c>
      <c r="D64">
        <v>116</v>
      </c>
      <c r="E64">
        <v>134</v>
      </c>
      <c r="F64">
        <v>144</v>
      </c>
      <c r="G64">
        <v>121</v>
      </c>
      <c r="H64">
        <v>130</v>
      </c>
      <c r="I64">
        <v>134</v>
      </c>
      <c r="J64">
        <v>110</v>
      </c>
      <c r="K64">
        <v>20</v>
      </c>
      <c r="L64">
        <v>909</v>
      </c>
    </row>
    <row r="65" spans="1:12" x14ac:dyDescent="0.2">
      <c r="B65" t="s">
        <v>490</v>
      </c>
      <c r="C65">
        <v>509</v>
      </c>
      <c r="D65">
        <v>67</v>
      </c>
      <c r="E65">
        <v>64</v>
      </c>
      <c r="F65">
        <v>74</v>
      </c>
      <c r="G65">
        <v>81</v>
      </c>
      <c r="H65">
        <v>81</v>
      </c>
      <c r="I65">
        <v>82</v>
      </c>
      <c r="J65">
        <v>55</v>
      </c>
      <c r="K65">
        <v>5</v>
      </c>
      <c r="L65">
        <v>509</v>
      </c>
    </row>
    <row r="66" spans="1:12" x14ac:dyDescent="0.2">
      <c r="B66" t="s">
        <v>478</v>
      </c>
      <c r="C66">
        <v>1418</v>
      </c>
      <c r="D66">
        <v>183</v>
      </c>
      <c r="E66">
        <v>198</v>
      </c>
      <c r="F66">
        <v>218</v>
      </c>
      <c r="G66">
        <v>202</v>
      </c>
      <c r="H66">
        <v>211</v>
      </c>
      <c r="I66">
        <v>216</v>
      </c>
      <c r="J66">
        <v>165</v>
      </c>
      <c r="K66">
        <v>25</v>
      </c>
      <c r="L66">
        <v>1418</v>
      </c>
    </row>
    <row r="67" spans="1:12" x14ac:dyDescent="0.2">
      <c r="C67">
        <v>1</v>
      </c>
      <c r="D67">
        <v>0.12905500705218617</v>
      </c>
      <c r="E67">
        <v>0.13963328631875882</v>
      </c>
      <c r="F67">
        <v>0.15373765867418901</v>
      </c>
      <c r="G67">
        <v>0.14245416078984485</v>
      </c>
      <c r="H67">
        <v>0.14880112834978843</v>
      </c>
      <c r="I67">
        <v>0.15232722143864599</v>
      </c>
      <c r="J67">
        <v>0.11636107193229901</v>
      </c>
      <c r="K67">
        <v>1.763046544428773E-2</v>
      </c>
    </row>
    <row r="69" spans="1:12" x14ac:dyDescent="0.2">
      <c r="A69" t="s">
        <v>596</v>
      </c>
      <c r="K69" t="s">
        <v>475</v>
      </c>
    </row>
    <row r="70" spans="1:12" x14ac:dyDescent="0.2">
      <c r="C70" t="s">
        <v>478</v>
      </c>
      <c r="D70" t="s">
        <v>0</v>
      </c>
      <c r="E70" t="s">
        <v>1</v>
      </c>
      <c r="F70" t="s">
        <v>164</v>
      </c>
      <c r="G70" t="s">
        <v>2</v>
      </c>
      <c r="H70" t="s">
        <v>3</v>
      </c>
      <c r="I70" t="s">
        <v>4</v>
      </c>
      <c r="J70" t="s">
        <v>5</v>
      </c>
      <c r="K70" t="s">
        <v>488</v>
      </c>
    </row>
    <row r="71" spans="1:12" x14ac:dyDescent="0.2">
      <c r="B71" t="s">
        <v>476</v>
      </c>
      <c r="C71">
        <v>1345</v>
      </c>
      <c r="D71">
        <v>158</v>
      </c>
      <c r="E71">
        <v>584</v>
      </c>
      <c r="F71">
        <v>278</v>
      </c>
      <c r="G71">
        <v>113</v>
      </c>
      <c r="H71">
        <v>46</v>
      </c>
      <c r="I71">
        <v>34</v>
      </c>
      <c r="J71">
        <v>99</v>
      </c>
      <c r="K71">
        <v>33</v>
      </c>
      <c r="L71">
        <v>1345</v>
      </c>
    </row>
    <row r="72" spans="1:12" x14ac:dyDescent="0.2">
      <c r="B72" t="s">
        <v>477</v>
      </c>
      <c r="C72">
        <v>742</v>
      </c>
      <c r="D72">
        <v>126</v>
      </c>
      <c r="E72">
        <v>451</v>
      </c>
      <c r="F72">
        <v>52</v>
      </c>
      <c r="G72">
        <v>29</v>
      </c>
      <c r="H72">
        <v>39</v>
      </c>
      <c r="I72">
        <v>13</v>
      </c>
      <c r="J72">
        <v>24</v>
      </c>
      <c r="K72">
        <v>8</v>
      </c>
      <c r="L72">
        <v>742</v>
      </c>
    </row>
    <row r="73" spans="1:12" x14ac:dyDescent="0.2">
      <c r="B73" t="s">
        <v>478</v>
      </c>
      <c r="C73">
        <v>2087</v>
      </c>
      <c r="D73">
        <v>284</v>
      </c>
      <c r="E73">
        <v>1035</v>
      </c>
      <c r="F73">
        <v>330</v>
      </c>
      <c r="G73">
        <v>142</v>
      </c>
      <c r="H73">
        <v>85</v>
      </c>
      <c r="I73">
        <v>47</v>
      </c>
      <c r="J73">
        <v>123</v>
      </c>
      <c r="K73">
        <v>41</v>
      </c>
    </row>
    <row r="75" spans="1:12" x14ac:dyDescent="0.2">
      <c r="A75" t="s">
        <v>597</v>
      </c>
      <c r="F75" t="s">
        <v>475</v>
      </c>
    </row>
    <row r="76" spans="1:12" x14ac:dyDescent="0.2">
      <c r="C76" t="s">
        <v>478</v>
      </c>
      <c r="D76" t="s">
        <v>131</v>
      </c>
      <c r="E76" t="s">
        <v>132</v>
      </c>
      <c r="F76" t="s">
        <v>488</v>
      </c>
    </row>
    <row r="77" spans="1:12" x14ac:dyDescent="0.2">
      <c r="B77" t="s">
        <v>489</v>
      </c>
      <c r="C77">
        <v>909</v>
      </c>
      <c r="D77">
        <v>148</v>
      </c>
      <c r="E77">
        <v>665</v>
      </c>
      <c r="F77">
        <v>96</v>
      </c>
      <c r="G77">
        <v>909</v>
      </c>
    </row>
    <row r="78" spans="1:12" x14ac:dyDescent="0.2">
      <c r="B78" t="s">
        <v>490</v>
      </c>
      <c r="C78">
        <v>509</v>
      </c>
      <c r="D78">
        <v>196</v>
      </c>
      <c r="E78">
        <v>278</v>
      </c>
      <c r="F78">
        <v>35</v>
      </c>
      <c r="G78">
        <v>509</v>
      </c>
    </row>
    <row r="79" spans="1:12" x14ac:dyDescent="0.2">
      <c r="B79" t="s">
        <v>478</v>
      </c>
      <c r="C79">
        <v>1418</v>
      </c>
      <c r="D79">
        <v>344</v>
      </c>
      <c r="E79">
        <v>943</v>
      </c>
      <c r="F79">
        <v>131</v>
      </c>
    </row>
    <row r="80" spans="1:12" x14ac:dyDescent="0.2">
      <c r="C80">
        <v>1</v>
      </c>
      <c r="D80">
        <v>0.24259520451339917</v>
      </c>
      <c r="E80">
        <v>0.66502115655853311</v>
      </c>
      <c r="F80">
        <v>9.2383638928067696E-2</v>
      </c>
    </row>
    <row r="90" spans="1:16" x14ac:dyDescent="0.2">
      <c r="A90" t="s">
        <v>528</v>
      </c>
    </row>
    <row r="91" spans="1:16" x14ac:dyDescent="0.2">
      <c r="J91" t="s">
        <v>529</v>
      </c>
    </row>
    <row r="92" spans="1:16" x14ac:dyDescent="0.2">
      <c r="J92" t="s">
        <v>530</v>
      </c>
    </row>
    <row r="93" spans="1:16" x14ac:dyDescent="0.2">
      <c r="J93" t="s">
        <v>474</v>
      </c>
    </row>
    <row r="95" spans="1:16" x14ac:dyDescent="0.2">
      <c r="A95" t="s">
        <v>73</v>
      </c>
    </row>
    <row r="96" spans="1:16" x14ac:dyDescent="0.2">
      <c r="D96" t="s">
        <v>56</v>
      </c>
      <c r="E96" t="s">
        <v>57</v>
      </c>
      <c r="F96" t="s">
        <v>58</v>
      </c>
      <c r="G96" t="s">
        <v>59</v>
      </c>
      <c r="H96" t="s">
        <v>60</v>
      </c>
      <c r="I96" t="s">
        <v>61</v>
      </c>
      <c r="J96" t="s">
        <v>62</v>
      </c>
      <c r="K96" t="s">
        <v>63</v>
      </c>
      <c r="L96" t="s">
        <v>64</v>
      </c>
      <c r="M96" t="s">
        <v>65</v>
      </c>
      <c r="N96" t="s">
        <v>66</v>
      </c>
      <c r="O96" t="s">
        <v>67</v>
      </c>
      <c r="P96" t="s">
        <v>72</v>
      </c>
    </row>
    <row r="97" spans="2:16" x14ac:dyDescent="0.2">
      <c r="B97" t="s">
        <v>531</v>
      </c>
      <c r="C97" t="s">
        <v>17</v>
      </c>
      <c r="D97">
        <v>74</v>
      </c>
      <c r="E97">
        <v>63</v>
      </c>
      <c r="F97">
        <v>79</v>
      </c>
      <c r="G97">
        <v>67</v>
      </c>
      <c r="H97">
        <v>89</v>
      </c>
      <c r="I97">
        <v>71</v>
      </c>
      <c r="J97">
        <v>99</v>
      </c>
      <c r="K97">
        <v>85</v>
      </c>
      <c r="L97">
        <v>70</v>
      </c>
      <c r="M97">
        <v>70</v>
      </c>
      <c r="N97">
        <v>62</v>
      </c>
      <c r="O97">
        <v>62</v>
      </c>
      <c r="P97">
        <v>891</v>
      </c>
    </row>
    <row r="98" spans="2:16" x14ac:dyDescent="0.2">
      <c r="C98" t="s">
        <v>18</v>
      </c>
      <c r="D98">
        <v>44</v>
      </c>
      <c r="E98">
        <v>37</v>
      </c>
      <c r="F98">
        <v>28</v>
      </c>
      <c r="G98">
        <v>34</v>
      </c>
      <c r="H98">
        <v>44</v>
      </c>
      <c r="I98">
        <v>39</v>
      </c>
      <c r="J98">
        <v>46</v>
      </c>
      <c r="K98">
        <v>55</v>
      </c>
      <c r="L98">
        <v>52</v>
      </c>
      <c r="M98">
        <v>70</v>
      </c>
      <c r="N98">
        <v>31</v>
      </c>
      <c r="O98">
        <v>44</v>
      </c>
      <c r="P98">
        <v>524</v>
      </c>
    </row>
    <row r="99" spans="2:16" x14ac:dyDescent="0.2">
      <c r="C99" t="s">
        <v>24</v>
      </c>
      <c r="D99">
        <v>118</v>
      </c>
      <c r="E99">
        <v>100</v>
      </c>
      <c r="F99">
        <v>107</v>
      </c>
      <c r="G99">
        <v>101</v>
      </c>
      <c r="H99">
        <v>133</v>
      </c>
      <c r="I99">
        <v>110</v>
      </c>
      <c r="J99">
        <v>145</v>
      </c>
      <c r="K99">
        <v>140</v>
      </c>
      <c r="L99">
        <v>122</v>
      </c>
      <c r="M99">
        <v>140</v>
      </c>
      <c r="N99">
        <v>93</v>
      </c>
      <c r="O99">
        <v>106</v>
      </c>
      <c r="P99">
        <v>1415</v>
      </c>
    </row>
    <row r="100" spans="2:16" x14ac:dyDescent="0.2">
      <c r="B100" t="s">
        <v>55</v>
      </c>
      <c r="C100" t="s">
        <v>17</v>
      </c>
      <c r="D100" t="s">
        <v>532</v>
      </c>
      <c r="E100">
        <v>137</v>
      </c>
      <c r="F100">
        <v>216</v>
      </c>
      <c r="G100">
        <v>283</v>
      </c>
      <c r="H100">
        <v>372</v>
      </c>
      <c r="I100">
        <v>443</v>
      </c>
      <c r="J100">
        <v>542</v>
      </c>
      <c r="K100">
        <v>627</v>
      </c>
      <c r="L100">
        <v>697</v>
      </c>
      <c r="M100">
        <v>767</v>
      </c>
      <c r="N100">
        <v>829</v>
      </c>
      <c r="O100">
        <v>891</v>
      </c>
      <c r="P100" t="s">
        <v>532</v>
      </c>
    </row>
    <row r="101" spans="2:16" x14ac:dyDescent="0.2">
      <c r="C101" t="s">
        <v>18</v>
      </c>
      <c r="D101" t="s">
        <v>532</v>
      </c>
      <c r="E101">
        <v>81</v>
      </c>
      <c r="F101">
        <v>109</v>
      </c>
      <c r="G101">
        <v>143</v>
      </c>
      <c r="H101">
        <v>187</v>
      </c>
      <c r="I101">
        <v>226</v>
      </c>
      <c r="J101">
        <v>272</v>
      </c>
      <c r="K101">
        <v>327</v>
      </c>
      <c r="L101">
        <v>379</v>
      </c>
      <c r="M101">
        <v>449</v>
      </c>
      <c r="N101">
        <v>480</v>
      </c>
      <c r="O101">
        <v>524</v>
      </c>
      <c r="P101" t="s">
        <v>532</v>
      </c>
    </row>
    <row r="102" spans="2:16" x14ac:dyDescent="0.2">
      <c r="C102" t="s">
        <v>24</v>
      </c>
      <c r="D102" t="s">
        <v>532</v>
      </c>
      <c r="E102">
        <v>218</v>
      </c>
      <c r="F102">
        <v>325</v>
      </c>
      <c r="G102">
        <v>426</v>
      </c>
      <c r="H102">
        <v>559</v>
      </c>
      <c r="I102">
        <v>669</v>
      </c>
      <c r="J102">
        <v>814</v>
      </c>
      <c r="K102">
        <v>954</v>
      </c>
      <c r="L102">
        <v>1076</v>
      </c>
      <c r="M102">
        <v>1216</v>
      </c>
      <c r="N102">
        <v>1309</v>
      </c>
      <c r="O102">
        <v>1415</v>
      </c>
      <c r="P102" t="s">
        <v>532</v>
      </c>
    </row>
    <row r="103" spans="2:16" x14ac:dyDescent="0.2">
      <c r="B103" t="s">
        <v>533</v>
      </c>
      <c r="C103" t="s">
        <v>17</v>
      </c>
      <c r="D103">
        <v>55</v>
      </c>
      <c r="E103">
        <v>68</v>
      </c>
      <c r="F103">
        <v>52</v>
      </c>
      <c r="G103">
        <v>64</v>
      </c>
      <c r="H103">
        <v>73</v>
      </c>
      <c r="I103">
        <v>59</v>
      </c>
      <c r="J103">
        <v>54</v>
      </c>
      <c r="K103">
        <v>49</v>
      </c>
      <c r="L103">
        <v>51</v>
      </c>
      <c r="M103">
        <v>55</v>
      </c>
      <c r="N103">
        <v>43</v>
      </c>
      <c r="O103">
        <v>38</v>
      </c>
      <c r="P103">
        <v>661</v>
      </c>
    </row>
    <row r="104" spans="2:16" x14ac:dyDescent="0.2">
      <c r="C104" t="s">
        <v>18</v>
      </c>
      <c r="D104">
        <v>28</v>
      </c>
      <c r="E104">
        <v>37</v>
      </c>
      <c r="F104">
        <v>25</v>
      </c>
      <c r="G104">
        <v>30</v>
      </c>
      <c r="H104">
        <v>38</v>
      </c>
      <c r="I104">
        <v>44</v>
      </c>
      <c r="J104">
        <v>36</v>
      </c>
      <c r="K104">
        <v>27</v>
      </c>
      <c r="L104">
        <v>36</v>
      </c>
      <c r="M104">
        <v>31</v>
      </c>
      <c r="N104">
        <v>24</v>
      </c>
      <c r="O104">
        <v>27</v>
      </c>
      <c r="P104">
        <v>383</v>
      </c>
    </row>
    <row r="105" spans="2:16" x14ac:dyDescent="0.2">
      <c r="C105" t="s">
        <v>24</v>
      </c>
      <c r="D105">
        <v>83</v>
      </c>
      <c r="E105">
        <v>105</v>
      </c>
      <c r="F105">
        <v>77</v>
      </c>
      <c r="G105">
        <v>94</v>
      </c>
      <c r="H105">
        <v>111</v>
      </c>
      <c r="I105">
        <v>103</v>
      </c>
      <c r="J105">
        <v>90</v>
      </c>
      <c r="K105">
        <v>76</v>
      </c>
      <c r="L105">
        <v>87</v>
      </c>
      <c r="M105">
        <v>86</v>
      </c>
      <c r="N105">
        <v>67</v>
      </c>
      <c r="O105">
        <v>65</v>
      </c>
      <c r="P105">
        <v>1044</v>
      </c>
    </row>
    <row r="106" spans="2:16" x14ac:dyDescent="0.2">
      <c r="B106" t="s">
        <v>55</v>
      </c>
      <c r="C106" t="s">
        <v>17</v>
      </c>
      <c r="D106" t="s">
        <v>532</v>
      </c>
      <c r="E106">
        <v>123</v>
      </c>
      <c r="F106">
        <v>175</v>
      </c>
      <c r="G106">
        <v>239</v>
      </c>
      <c r="H106">
        <v>312</v>
      </c>
      <c r="I106">
        <v>371</v>
      </c>
      <c r="J106">
        <v>425</v>
      </c>
      <c r="K106">
        <v>474</v>
      </c>
      <c r="L106">
        <v>525</v>
      </c>
      <c r="M106">
        <v>580</v>
      </c>
      <c r="N106">
        <v>623</v>
      </c>
      <c r="O106">
        <v>661</v>
      </c>
      <c r="P106" t="s">
        <v>532</v>
      </c>
    </row>
    <row r="107" spans="2:16" x14ac:dyDescent="0.2">
      <c r="C107" t="s">
        <v>18</v>
      </c>
      <c r="D107" t="s">
        <v>532</v>
      </c>
      <c r="E107">
        <v>65</v>
      </c>
      <c r="F107">
        <v>90</v>
      </c>
      <c r="G107">
        <v>120</v>
      </c>
      <c r="H107">
        <v>158</v>
      </c>
      <c r="I107">
        <v>202</v>
      </c>
      <c r="J107">
        <v>238</v>
      </c>
      <c r="K107">
        <v>265</v>
      </c>
      <c r="L107">
        <v>301</v>
      </c>
      <c r="M107">
        <v>332</v>
      </c>
      <c r="N107">
        <v>356</v>
      </c>
      <c r="O107">
        <v>383</v>
      </c>
      <c r="P107" t="s">
        <v>532</v>
      </c>
    </row>
    <row r="108" spans="2:16" x14ac:dyDescent="0.2">
      <c r="C108" t="s">
        <v>24</v>
      </c>
      <c r="D108" t="s">
        <v>532</v>
      </c>
      <c r="E108">
        <v>188</v>
      </c>
      <c r="F108">
        <v>265</v>
      </c>
      <c r="G108">
        <v>359</v>
      </c>
      <c r="H108">
        <v>470</v>
      </c>
      <c r="I108">
        <v>573</v>
      </c>
      <c r="J108">
        <v>663</v>
      </c>
      <c r="K108">
        <v>739</v>
      </c>
      <c r="L108">
        <v>826</v>
      </c>
      <c r="M108">
        <v>912</v>
      </c>
      <c r="N108">
        <v>979</v>
      </c>
      <c r="O108">
        <v>1044</v>
      </c>
      <c r="P108" t="s">
        <v>532</v>
      </c>
    </row>
    <row r="109" spans="2:16" x14ac:dyDescent="0.2">
      <c r="B109" t="s">
        <v>534</v>
      </c>
      <c r="C109" t="s">
        <v>17</v>
      </c>
      <c r="D109">
        <v>19</v>
      </c>
      <c r="E109">
        <v>-5</v>
      </c>
      <c r="F109">
        <v>27</v>
      </c>
      <c r="G109">
        <v>3</v>
      </c>
      <c r="H109">
        <v>16</v>
      </c>
      <c r="I109">
        <v>12</v>
      </c>
      <c r="J109">
        <v>45</v>
      </c>
      <c r="K109">
        <v>36</v>
      </c>
      <c r="L109">
        <v>19</v>
      </c>
      <c r="M109">
        <v>15</v>
      </c>
      <c r="N109">
        <v>19</v>
      </c>
      <c r="O109">
        <v>24</v>
      </c>
      <c r="P109">
        <v>230</v>
      </c>
    </row>
    <row r="110" spans="2:16" x14ac:dyDescent="0.2">
      <c r="C110" t="s">
        <v>18</v>
      </c>
      <c r="D110">
        <v>16</v>
      </c>
      <c r="E110">
        <v>0</v>
      </c>
      <c r="F110">
        <v>3</v>
      </c>
      <c r="G110">
        <v>4</v>
      </c>
      <c r="H110">
        <v>6</v>
      </c>
      <c r="I110">
        <v>-5</v>
      </c>
      <c r="J110">
        <v>10</v>
      </c>
      <c r="K110">
        <v>28</v>
      </c>
      <c r="L110">
        <v>16</v>
      </c>
      <c r="M110">
        <v>39</v>
      </c>
      <c r="N110">
        <v>7</v>
      </c>
      <c r="O110">
        <v>17</v>
      </c>
      <c r="P110">
        <v>141</v>
      </c>
    </row>
    <row r="111" spans="2:16" x14ac:dyDescent="0.2">
      <c r="C111" t="s">
        <v>24</v>
      </c>
      <c r="D111">
        <v>35</v>
      </c>
      <c r="E111">
        <v>-5</v>
      </c>
      <c r="F111">
        <v>30</v>
      </c>
      <c r="G111">
        <v>7</v>
      </c>
      <c r="H111">
        <v>22</v>
      </c>
      <c r="I111">
        <v>7</v>
      </c>
      <c r="J111">
        <v>55</v>
      </c>
      <c r="K111">
        <v>64</v>
      </c>
      <c r="L111">
        <v>35</v>
      </c>
      <c r="M111">
        <v>54</v>
      </c>
      <c r="N111">
        <v>26</v>
      </c>
      <c r="O111">
        <v>41</v>
      </c>
      <c r="P111">
        <v>371</v>
      </c>
    </row>
    <row r="112" spans="2:16" x14ac:dyDescent="0.2">
      <c r="B112" t="s">
        <v>535</v>
      </c>
      <c r="C112" t="s">
        <v>17</v>
      </c>
      <c r="D112" t="s">
        <v>532</v>
      </c>
      <c r="E112">
        <v>14</v>
      </c>
      <c r="F112">
        <v>41</v>
      </c>
      <c r="G112">
        <v>44</v>
      </c>
      <c r="H112">
        <v>60</v>
      </c>
      <c r="I112">
        <v>72</v>
      </c>
      <c r="J112">
        <v>117</v>
      </c>
      <c r="K112">
        <v>153</v>
      </c>
      <c r="L112">
        <v>172</v>
      </c>
      <c r="M112">
        <v>187</v>
      </c>
      <c r="N112">
        <v>206</v>
      </c>
      <c r="O112">
        <v>230</v>
      </c>
      <c r="P112" t="s">
        <v>532</v>
      </c>
    </row>
    <row r="113" spans="1:16" x14ac:dyDescent="0.2">
      <c r="C113" t="s">
        <v>18</v>
      </c>
      <c r="D113" t="s">
        <v>532</v>
      </c>
      <c r="E113">
        <v>16</v>
      </c>
      <c r="F113">
        <v>19</v>
      </c>
      <c r="G113">
        <v>23</v>
      </c>
      <c r="H113">
        <v>29</v>
      </c>
      <c r="I113">
        <v>24</v>
      </c>
      <c r="J113">
        <v>34</v>
      </c>
      <c r="K113">
        <v>62</v>
      </c>
      <c r="L113">
        <v>78</v>
      </c>
      <c r="M113">
        <v>117</v>
      </c>
      <c r="N113">
        <v>124</v>
      </c>
      <c r="O113">
        <v>141</v>
      </c>
      <c r="P113" t="s">
        <v>532</v>
      </c>
    </row>
    <row r="114" spans="1:16" x14ac:dyDescent="0.2">
      <c r="C114" t="s">
        <v>24</v>
      </c>
      <c r="D114" t="s">
        <v>532</v>
      </c>
      <c r="E114">
        <v>30</v>
      </c>
      <c r="F114">
        <v>60</v>
      </c>
      <c r="G114">
        <v>67</v>
      </c>
      <c r="H114">
        <v>89</v>
      </c>
      <c r="I114">
        <v>96</v>
      </c>
      <c r="J114">
        <v>151</v>
      </c>
      <c r="K114">
        <v>215</v>
      </c>
      <c r="L114">
        <v>250</v>
      </c>
      <c r="M114">
        <v>304</v>
      </c>
      <c r="N114">
        <v>330</v>
      </c>
      <c r="O114">
        <v>371</v>
      </c>
      <c r="P114" t="s">
        <v>532</v>
      </c>
    </row>
    <row r="115" spans="1:16" x14ac:dyDescent="0.2">
      <c r="A115" t="s">
        <v>47</v>
      </c>
    </row>
    <row r="116" spans="1:16" x14ac:dyDescent="0.2">
      <c r="B116" t="s">
        <v>17</v>
      </c>
      <c r="C116">
        <v>62</v>
      </c>
    </row>
    <row r="117" spans="1:16" x14ac:dyDescent="0.2">
      <c r="B117" t="s">
        <v>18</v>
      </c>
      <c r="C117">
        <v>44</v>
      </c>
    </row>
    <row r="118" spans="1:16" x14ac:dyDescent="0.2">
      <c r="B118" t="s">
        <v>24</v>
      </c>
      <c r="C118">
        <v>106</v>
      </c>
    </row>
    <row r="119" spans="1:16" x14ac:dyDescent="0.2">
      <c r="A119" t="s">
        <v>71</v>
      </c>
    </row>
    <row r="120" spans="1:16" x14ac:dyDescent="0.2">
      <c r="C120" t="s">
        <v>24</v>
      </c>
      <c r="D120" t="s">
        <v>7</v>
      </c>
    </row>
    <row r="121" spans="1:16" x14ac:dyDescent="0.2">
      <c r="D121" t="s">
        <v>8</v>
      </c>
      <c r="E121" t="s">
        <v>9</v>
      </c>
      <c r="F121" t="s">
        <v>10</v>
      </c>
      <c r="G121" t="s">
        <v>11</v>
      </c>
      <c r="H121" t="s">
        <v>12</v>
      </c>
      <c r="I121" t="s">
        <v>13</v>
      </c>
      <c r="J121" t="s">
        <v>14</v>
      </c>
      <c r="K121" t="s">
        <v>15</v>
      </c>
      <c r="L121" t="s">
        <v>16</v>
      </c>
    </row>
    <row r="122" spans="1:16" x14ac:dyDescent="0.2">
      <c r="B122" t="s">
        <v>17</v>
      </c>
      <c r="C122">
        <v>62</v>
      </c>
      <c r="D122">
        <v>0</v>
      </c>
      <c r="E122">
        <v>4</v>
      </c>
      <c r="F122">
        <v>11</v>
      </c>
      <c r="G122">
        <v>12</v>
      </c>
      <c r="H122">
        <v>9</v>
      </c>
      <c r="I122">
        <v>13</v>
      </c>
      <c r="J122">
        <v>8</v>
      </c>
      <c r="K122">
        <v>5</v>
      </c>
      <c r="L122">
        <v>0</v>
      </c>
      <c r="N122">
        <v>62</v>
      </c>
    </row>
    <row r="123" spans="1:16" x14ac:dyDescent="0.2">
      <c r="B123" t="s">
        <v>18</v>
      </c>
      <c r="C123">
        <v>44</v>
      </c>
      <c r="D123">
        <v>0</v>
      </c>
      <c r="E123">
        <v>6</v>
      </c>
      <c r="F123">
        <v>5</v>
      </c>
      <c r="G123">
        <v>8</v>
      </c>
      <c r="H123">
        <v>7</v>
      </c>
      <c r="I123">
        <v>5</v>
      </c>
      <c r="J123">
        <v>6</v>
      </c>
      <c r="K123">
        <v>7</v>
      </c>
      <c r="L123">
        <v>0</v>
      </c>
      <c r="N123">
        <v>44</v>
      </c>
    </row>
    <row r="124" spans="1:16" x14ac:dyDescent="0.2">
      <c r="B124" t="s">
        <v>24</v>
      </c>
      <c r="C124">
        <v>106</v>
      </c>
      <c r="D124">
        <v>0</v>
      </c>
      <c r="E124">
        <v>10</v>
      </c>
      <c r="F124">
        <v>16</v>
      </c>
      <c r="G124">
        <v>20</v>
      </c>
      <c r="H124">
        <v>16</v>
      </c>
      <c r="I124">
        <v>18</v>
      </c>
      <c r="J124">
        <v>14</v>
      </c>
      <c r="K124">
        <v>12</v>
      </c>
      <c r="L124">
        <v>0</v>
      </c>
      <c r="N124">
        <v>106</v>
      </c>
    </row>
    <row r="125" spans="1:16" x14ac:dyDescent="0.2">
      <c r="A125" t="s">
        <v>48</v>
      </c>
    </row>
    <row r="126" spans="1:16" x14ac:dyDescent="0.2">
      <c r="C126" t="s">
        <v>24</v>
      </c>
      <c r="D126" t="s">
        <v>131</v>
      </c>
      <c r="E126" t="s">
        <v>132</v>
      </c>
      <c r="F126" t="s">
        <v>6</v>
      </c>
    </row>
    <row r="127" spans="1:16" x14ac:dyDescent="0.2">
      <c r="B127" t="s">
        <v>489</v>
      </c>
      <c r="C127">
        <v>62</v>
      </c>
      <c r="D127">
        <v>36</v>
      </c>
      <c r="E127">
        <v>25</v>
      </c>
      <c r="F127">
        <v>1</v>
      </c>
      <c r="N127">
        <v>62</v>
      </c>
    </row>
    <row r="128" spans="1:16" x14ac:dyDescent="0.2">
      <c r="B128" t="s">
        <v>490</v>
      </c>
      <c r="C128">
        <v>44</v>
      </c>
      <c r="D128">
        <v>33</v>
      </c>
      <c r="E128">
        <v>11</v>
      </c>
      <c r="F128">
        <v>0</v>
      </c>
      <c r="N128">
        <v>44</v>
      </c>
    </row>
    <row r="129" spans="1:14" x14ac:dyDescent="0.2">
      <c r="B129" t="s">
        <v>24</v>
      </c>
      <c r="C129">
        <v>106</v>
      </c>
      <c r="D129">
        <v>69</v>
      </c>
      <c r="E129">
        <v>36</v>
      </c>
      <c r="F129">
        <v>1</v>
      </c>
      <c r="N129">
        <v>106</v>
      </c>
    </row>
    <row r="134" spans="1:14" x14ac:dyDescent="0.2">
      <c r="A134" t="s">
        <v>49</v>
      </c>
    </row>
    <row r="135" spans="1:14" x14ac:dyDescent="0.2">
      <c r="C135" t="s">
        <v>24</v>
      </c>
      <c r="D135" t="s">
        <v>491</v>
      </c>
      <c r="E135" t="s">
        <v>134</v>
      </c>
      <c r="F135" t="s">
        <v>165</v>
      </c>
      <c r="G135" t="s">
        <v>19</v>
      </c>
      <c r="H135" t="s">
        <v>20</v>
      </c>
      <c r="I135" t="s">
        <v>21</v>
      </c>
      <c r="J135" t="s">
        <v>22</v>
      </c>
      <c r="K135" t="s">
        <v>16</v>
      </c>
    </row>
    <row r="136" spans="1:14" x14ac:dyDescent="0.2">
      <c r="B136" t="s">
        <v>17</v>
      </c>
      <c r="C136">
        <v>62</v>
      </c>
      <c r="D136">
        <v>5</v>
      </c>
      <c r="E136">
        <v>21</v>
      </c>
      <c r="F136">
        <v>2</v>
      </c>
      <c r="G136">
        <v>0</v>
      </c>
      <c r="H136">
        <v>1</v>
      </c>
      <c r="I136">
        <v>16</v>
      </c>
      <c r="J136">
        <v>17</v>
      </c>
      <c r="K136">
        <v>0</v>
      </c>
      <c r="N136">
        <v>62</v>
      </c>
    </row>
    <row r="137" spans="1:14" x14ac:dyDescent="0.2">
      <c r="B137" t="s">
        <v>23</v>
      </c>
      <c r="C137">
        <v>44</v>
      </c>
      <c r="D137">
        <v>0</v>
      </c>
      <c r="E137">
        <v>8</v>
      </c>
      <c r="F137">
        <v>0</v>
      </c>
      <c r="G137">
        <v>4</v>
      </c>
      <c r="H137">
        <v>1</v>
      </c>
      <c r="I137">
        <v>21</v>
      </c>
      <c r="J137">
        <v>10</v>
      </c>
      <c r="K137">
        <v>0</v>
      </c>
      <c r="N137">
        <v>44</v>
      </c>
    </row>
    <row r="138" spans="1:14" x14ac:dyDescent="0.2">
      <c r="B138" t="s">
        <v>24</v>
      </c>
      <c r="C138">
        <v>106</v>
      </c>
      <c r="D138">
        <v>5</v>
      </c>
      <c r="E138">
        <v>29</v>
      </c>
      <c r="F138">
        <v>2</v>
      </c>
      <c r="G138">
        <v>4</v>
      </c>
      <c r="H138">
        <v>2</v>
      </c>
      <c r="I138">
        <v>37</v>
      </c>
      <c r="J138">
        <v>27</v>
      </c>
      <c r="K138">
        <v>0</v>
      </c>
      <c r="N138">
        <v>106</v>
      </c>
    </row>
    <row r="140" spans="1:14" x14ac:dyDescent="0.2">
      <c r="A140" t="s">
        <v>50</v>
      </c>
    </row>
    <row r="141" spans="1:14" x14ac:dyDescent="0.2">
      <c r="C141" t="s">
        <v>24</v>
      </c>
      <c r="D141" t="s">
        <v>135</v>
      </c>
      <c r="E141" t="s">
        <v>136</v>
      </c>
      <c r="F141" t="s">
        <v>137</v>
      </c>
      <c r="G141" t="s">
        <v>138</v>
      </c>
      <c r="H141" t="s">
        <v>139</v>
      </c>
      <c r="I141" t="s">
        <v>5</v>
      </c>
      <c r="J141" t="s">
        <v>6</v>
      </c>
    </row>
    <row r="142" spans="1:14" x14ac:dyDescent="0.2">
      <c r="B142" t="s">
        <v>489</v>
      </c>
      <c r="C142">
        <v>62</v>
      </c>
      <c r="D142">
        <v>34</v>
      </c>
      <c r="E142">
        <v>12</v>
      </c>
      <c r="F142">
        <v>3</v>
      </c>
      <c r="G142">
        <v>3</v>
      </c>
      <c r="H142">
        <v>1</v>
      </c>
      <c r="I142">
        <v>9</v>
      </c>
      <c r="J142">
        <v>0</v>
      </c>
      <c r="N142">
        <v>62</v>
      </c>
    </row>
    <row r="143" spans="1:14" x14ac:dyDescent="0.2">
      <c r="B143" t="s">
        <v>490</v>
      </c>
      <c r="C143">
        <v>44</v>
      </c>
      <c r="D143">
        <v>21</v>
      </c>
      <c r="E143">
        <v>9</v>
      </c>
      <c r="F143">
        <v>0</v>
      </c>
      <c r="G143">
        <v>5</v>
      </c>
      <c r="H143">
        <v>0</v>
      </c>
      <c r="I143">
        <v>9</v>
      </c>
      <c r="J143">
        <v>0</v>
      </c>
      <c r="N143">
        <v>44</v>
      </c>
    </row>
    <row r="144" spans="1:14" x14ac:dyDescent="0.2">
      <c r="B144" t="s">
        <v>24</v>
      </c>
      <c r="C144">
        <v>106</v>
      </c>
      <c r="D144">
        <v>55</v>
      </c>
      <c r="E144">
        <v>21</v>
      </c>
      <c r="F144">
        <v>3</v>
      </c>
      <c r="G144">
        <v>8</v>
      </c>
      <c r="H144">
        <v>1</v>
      </c>
      <c r="I144">
        <v>18</v>
      </c>
      <c r="J144">
        <v>0</v>
      </c>
      <c r="N144">
        <v>106</v>
      </c>
    </row>
    <row r="146" spans="1:16" x14ac:dyDescent="0.2">
      <c r="A146" t="s">
        <v>51</v>
      </c>
    </row>
    <row r="147" spans="1:16" x14ac:dyDescent="0.2">
      <c r="C147" t="s">
        <v>24</v>
      </c>
      <c r="D147" t="s">
        <v>140</v>
      </c>
      <c r="E147" t="s">
        <v>141</v>
      </c>
      <c r="F147" t="s">
        <v>142</v>
      </c>
      <c r="G147" t="s">
        <v>143</v>
      </c>
      <c r="H147" t="s">
        <v>144</v>
      </c>
      <c r="I147" t="s">
        <v>5</v>
      </c>
      <c r="J147" t="s">
        <v>6</v>
      </c>
    </row>
    <row r="148" spans="1:16" x14ac:dyDescent="0.2">
      <c r="B148" t="s">
        <v>489</v>
      </c>
      <c r="C148">
        <v>62</v>
      </c>
      <c r="D148">
        <v>39</v>
      </c>
      <c r="E148">
        <v>2</v>
      </c>
      <c r="F148">
        <v>1</v>
      </c>
      <c r="G148">
        <v>13</v>
      </c>
      <c r="H148">
        <v>1</v>
      </c>
      <c r="I148">
        <v>6</v>
      </c>
      <c r="J148">
        <v>0</v>
      </c>
      <c r="N148">
        <v>62</v>
      </c>
    </row>
    <row r="149" spans="1:16" x14ac:dyDescent="0.2">
      <c r="B149" t="s">
        <v>490</v>
      </c>
      <c r="C149">
        <v>44</v>
      </c>
      <c r="D149">
        <v>24</v>
      </c>
      <c r="E149">
        <v>0</v>
      </c>
      <c r="F149">
        <v>0</v>
      </c>
      <c r="G149">
        <v>10</v>
      </c>
      <c r="H149">
        <v>2</v>
      </c>
      <c r="I149">
        <v>8</v>
      </c>
      <c r="J149">
        <v>0</v>
      </c>
      <c r="N149">
        <v>44</v>
      </c>
    </row>
    <row r="150" spans="1:16" x14ac:dyDescent="0.2">
      <c r="B150" t="s">
        <v>24</v>
      </c>
      <c r="C150">
        <v>106</v>
      </c>
      <c r="D150">
        <v>63</v>
      </c>
      <c r="E150">
        <v>2</v>
      </c>
      <c r="F150">
        <v>1</v>
      </c>
      <c r="G150">
        <v>23</v>
      </c>
      <c r="H150">
        <v>3</v>
      </c>
      <c r="I150">
        <v>14</v>
      </c>
      <c r="J150">
        <v>0</v>
      </c>
      <c r="N150">
        <v>106</v>
      </c>
    </row>
    <row r="152" spans="1:16" x14ac:dyDescent="0.2">
      <c r="A152" t="s">
        <v>70</v>
      </c>
    </row>
    <row r="153" spans="1:16" x14ac:dyDescent="0.2">
      <c r="C153" t="s">
        <v>24</v>
      </c>
      <c r="D153" t="s">
        <v>25</v>
      </c>
      <c r="E153" t="s">
        <v>26</v>
      </c>
      <c r="F153" t="s">
        <v>27</v>
      </c>
      <c r="G153" t="s">
        <v>28</v>
      </c>
      <c r="H153" t="s">
        <v>29</v>
      </c>
      <c r="I153" t="s">
        <v>30</v>
      </c>
      <c r="J153" t="s">
        <v>31</v>
      </c>
      <c r="K153" t="s">
        <v>32</v>
      </c>
      <c r="L153" t="s">
        <v>33</v>
      </c>
      <c r="M153" t="s">
        <v>34</v>
      </c>
      <c r="N153" t="s">
        <v>155</v>
      </c>
      <c r="O153" t="s">
        <v>156</v>
      </c>
      <c r="P153" t="s">
        <v>6</v>
      </c>
    </row>
    <row r="154" spans="1:16" x14ac:dyDescent="0.2">
      <c r="B154" t="s">
        <v>489</v>
      </c>
      <c r="C154">
        <v>62</v>
      </c>
      <c r="D154">
        <v>4</v>
      </c>
      <c r="E154">
        <v>12</v>
      </c>
      <c r="F154">
        <v>5</v>
      </c>
      <c r="G154">
        <v>1</v>
      </c>
      <c r="H154">
        <v>6</v>
      </c>
      <c r="I154">
        <v>2</v>
      </c>
      <c r="J154">
        <v>3</v>
      </c>
      <c r="K154">
        <v>3</v>
      </c>
      <c r="L154">
        <v>3</v>
      </c>
      <c r="M154">
        <v>3</v>
      </c>
      <c r="N154">
        <v>2</v>
      </c>
      <c r="O154">
        <v>0</v>
      </c>
      <c r="P154">
        <v>18</v>
      </c>
    </row>
    <row r="155" spans="1:16" x14ac:dyDescent="0.2">
      <c r="B155" t="s">
        <v>490</v>
      </c>
      <c r="C155">
        <v>44</v>
      </c>
      <c r="D155">
        <v>4</v>
      </c>
      <c r="E155">
        <v>0</v>
      </c>
      <c r="F155">
        <v>2</v>
      </c>
      <c r="G155">
        <v>8</v>
      </c>
      <c r="H155">
        <v>3</v>
      </c>
      <c r="I155">
        <v>4</v>
      </c>
      <c r="J155">
        <v>8</v>
      </c>
      <c r="K155">
        <v>1</v>
      </c>
      <c r="L155">
        <v>4</v>
      </c>
      <c r="M155">
        <v>2</v>
      </c>
      <c r="N155">
        <v>4</v>
      </c>
      <c r="O155">
        <v>1</v>
      </c>
      <c r="P155">
        <v>3</v>
      </c>
    </row>
    <row r="156" spans="1:16" x14ac:dyDescent="0.2">
      <c r="B156" t="s">
        <v>24</v>
      </c>
      <c r="C156">
        <v>106</v>
      </c>
      <c r="D156">
        <v>8</v>
      </c>
      <c r="E156">
        <v>12</v>
      </c>
      <c r="F156">
        <v>7</v>
      </c>
      <c r="G156">
        <v>9</v>
      </c>
      <c r="H156">
        <v>9</v>
      </c>
      <c r="I156">
        <v>6</v>
      </c>
      <c r="J156">
        <v>11</v>
      </c>
      <c r="K156">
        <v>4</v>
      </c>
      <c r="L156">
        <v>7</v>
      </c>
      <c r="M156">
        <v>5</v>
      </c>
      <c r="N156">
        <v>6</v>
      </c>
      <c r="O156">
        <v>1</v>
      </c>
      <c r="P156">
        <v>21</v>
      </c>
    </row>
    <row r="157" spans="1:16" x14ac:dyDescent="0.2">
      <c r="A157" t="s">
        <v>52</v>
      </c>
    </row>
    <row r="158" spans="1:16" x14ac:dyDescent="0.2">
      <c r="C158" t="s">
        <v>24</v>
      </c>
      <c r="D158" t="s">
        <v>35</v>
      </c>
      <c r="E158" t="s">
        <v>36</v>
      </c>
      <c r="F158" t="s">
        <v>37</v>
      </c>
      <c r="G158" t="s">
        <v>38</v>
      </c>
      <c r="H158" t="s">
        <v>39</v>
      </c>
      <c r="I158" t="s">
        <v>40</v>
      </c>
      <c r="J158" t="s">
        <v>41</v>
      </c>
      <c r="K158" t="s">
        <v>16</v>
      </c>
    </row>
    <row r="159" spans="1:16" x14ac:dyDescent="0.2">
      <c r="B159" t="s">
        <v>489</v>
      </c>
      <c r="C159">
        <v>62</v>
      </c>
      <c r="D159">
        <v>8</v>
      </c>
      <c r="E159">
        <v>13</v>
      </c>
      <c r="F159">
        <v>8</v>
      </c>
      <c r="G159">
        <v>9</v>
      </c>
      <c r="H159">
        <v>8</v>
      </c>
      <c r="I159">
        <v>7</v>
      </c>
      <c r="J159">
        <v>8</v>
      </c>
      <c r="K159">
        <v>1</v>
      </c>
      <c r="N159">
        <v>62</v>
      </c>
    </row>
    <row r="160" spans="1:16" x14ac:dyDescent="0.2">
      <c r="B160" t="s">
        <v>490</v>
      </c>
      <c r="C160">
        <v>44</v>
      </c>
      <c r="D160">
        <v>6</v>
      </c>
      <c r="E160">
        <v>6</v>
      </c>
      <c r="F160">
        <v>9</v>
      </c>
      <c r="G160">
        <v>7</v>
      </c>
      <c r="H160">
        <v>5</v>
      </c>
      <c r="I160">
        <v>7</v>
      </c>
      <c r="J160">
        <v>4</v>
      </c>
      <c r="K160">
        <v>0</v>
      </c>
      <c r="N160">
        <v>44</v>
      </c>
    </row>
    <row r="161" spans="1:16" x14ac:dyDescent="0.2">
      <c r="B161" t="s">
        <v>24</v>
      </c>
      <c r="C161">
        <v>106</v>
      </c>
      <c r="D161">
        <v>14</v>
      </c>
      <c r="E161">
        <v>19</v>
      </c>
      <c r="F161">
        <v>17</v>
      </c>
      <c r="G161">
        <v>16</v>
      </c>
      <c r="H161">
        <v>13</v>
      </c>
      <c r="I161">
        <v>14</v>
      </c>
      <c r="J161">
        <v>12</v>
      </c>
      <c r="K161">
        <v>1</v>
      </c>
      <c r="N161">
        <v>106</v>
      </c>
    </row>
    <row r="162" spans="1:16" x14ac:dyDescent="0.2">
      <c r="A162" t="s">
        <v>355</v>
      </c>
    </row>
    <row r="163" spans="1:16" x14ac:dyDescent="0.2">
      <c r="C163" t="s">
        <v>24</v>
      </c>
      <c r="D163" t="s">
        <v>0</v>
      </c>
      <c r="E163" t="s">
        <v>1</v>
      </c>
      <c r="F163" t="s">
        <v>164</v>
      </c>
      <c r="G163" t="s">
        <v>2</v>
      </c>
      <c r="H163" t="s">
        <v>3</v>
      </c>
      <c r="I163" t="s">
        <v>4</v>
      </c>
      <c r="J163" t="s">
        <v>5</v>
      </c>
      <c r="K163" t="s">
        <v>16</v>
      </c>
    </row>
    <row r="164" spans="1:16" x14ac:dyDescent="0.2">
      <c r="B164" t="s">
        <v>17</v>
      </c>
      <c r="C164">
        <v>62</v>
      </c>
      <c r="D164">
        <v>14</v>
      </c>
      <c r="E164">
        <v>34</v>
      </c>
      <c r="F164">
        <v>23</v>
      </c>
      <c r="G164">
        <v>10</v>
      </c>
      <c r="H164">
        <v>2</v>
      </c>
      <c r="I164">
        <v>2</v>
      </c>
      <c r="J164">
        <v>7</v>
      </c>
      <c r="K164">
        <v>1</v>
      </c>
      <c r="P164">
        <v>93</v>
      </c>
    </row>
    <row r="165" spans="1:16" x14ac:dyDescent="0.2">
      <c r="B165" t="s">
        <v>18</v>
      </c>
      <c r="C165">
        <v>44</v>
      </c>
      <c r="D165">
        <v>23</v>
      </c>
      <c r="E165">
        <v>30</v>
      </c>
      <c r="F165">
        <v>6</v>
      </c>
      <c r="G165">
        <v>1</v>
      </c>
      <c r="H165">
        <v>3</v>
      </c>
      <c r="I165">
        <v>0</v>
      </c>
      <c r="J165">
        <v>3</v>
      </c>
      <c r="K165">
        <v>1</v>
      </c>
      <c r="P165">
        <v>67</v>
      </c>
    </row>
    <row r="166" spans="1:16" x14ac:dyDescent="0.2">
      <c r="B166" t="s">
        <v>24</v>
      </c>
      <c r="C166">
        <v>106</v>
      </c>
      <c r="D166">
        <v>37</v>
      </c>
      <c r="E166">
        <v>64</v>
      </c>
      <c r="F166">
        <v>29</v>
      </c>
      <c r="G166">
        <v>11</v>
      </c>
      <c r="H166">
        <v>5</v>
      </c>
      <c r="I166">
        <v>2</v>
      </c>
      <c r="J166">
        <v>10</v>
      </c>
      <c r="K166">
        <v>2</v>
      </c>
      <c r="P166">
        <v>160</v>
      </c>
    </row>
    <row r="167" spans="1:16" x14ac:dyDescent="0.2">
      <c r="B167" t="s">
        <v>536</v>
      </c>
    </row>
    <row r="170" spans="1:16" x14ac:dyDescent="0.2">
      <c r="A170" t="s">
        <v>54</v>
      </c>
    </row>
    <row r="171" spans="1:16" x14ac:dyDescent="0.2">
      <c r="C171" t="s">
        <v>24</v>
      </c>
      <c r="D171" t="s">
        <v>131</v>
      </c>
      <c r="E171" t="s">
        <v>132</v>
      </c>
      <c r="F171" t="s">
        <v>16</v>
      </c>
    </row>
    <row r="172" spans="1:16" x14ac:dyDescent="0.2">
      <c r="B172" t="s">
        <v>489</v>
      </c>
      <c r="C172">
        <v>62</v>
      </c>
      <c r="D172">
        <v>8</v>
      </c>
      <c r="E172">
        <v>42</v>
      </c>
      <c r="F172">
        <v>12</v>
      </c>
      <c r="N172">
        <v>62</v>
      </c>
    </row>
    <row r="173" spans="1:16" x14ac:dyDescent="0.2">
      <c r="B173" t="s">
        <v>490</v>
      </c>
      <c r="C173">
        <v>44</v>
      </c>
      <c r="D173">
        <v>16</v>
      </c>
      <c r="E173">
        <v>26</v>
      </c>
      <c r="F173">
        <v>2</v>
      </c>
      <c r="N173">
        <v>44</v>
      </c>
    </row>
    <row r="174" spans="1:16" x14ac:dyDescent="0.2">
      <c r="B174" t="s">
        <v>24</v>
      </c>
      <c r="C174">
        <v>106</v>
      </c>
      <c r="D174">
        <v>24</v>
      </c>
      <c r="E174">
        <v>68</v>
      </c>
      <c r="F174">
        <v>14</v>
      </c>
      <c r="N174">
        <v>106</v>
      </c>
    </row>
  </sheetData>
  <phoneticPr fontId="17"/>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3:CA56"/>
  <sheetViews>
    <sheetView workbookViewId="0">
      <selection activeCell="C90" sqref="C90:BV90"/>
    </sheetView>
  </sheetViews>
  <sheetFormatPr defaultRowHeight="13.2" x14ac:dyDescent="0.2"/>
  <sheetData>
    <row r="3" spans="1:79" x14ac:dyDescent="0.2">
      <c r="A3" t="s">
        <v>356</v>
      </c>
      <c r="C3" t="s">
        <v>598</v>
      </c>
      <c r="E3" t="s">
        <v>468</v>
      </c>
      <c r="Z3" t="s">
        <v>598</v>
      </c>
      <c r="BA3" t="s">
        <v>598</v>
      </c>
    </row>
    <row r="4" spans="1:79" x14ac:dyDescent="0.2">
      <c r="A4" t="s">
        <v>357</v>
      </c>
      <c r="E4" t="s">
        <v>599</v>
      </c>
      <c r="BY4" t="s">
        <v>600</v>
      </c>
    </row>
    <row r="5" spans="1:79" x14ac:dyDescent="0.2">
      <c r="A5" t="s">
        <v>358</v>
      </c>
      <c r="BY5" t="s">
        <v>601</v>
      </c>
    </row>
    <row r="6" spans="1:79" x14ac:dyDescent="0.2">
      <c r="A6" t="s">
        <v>108</v>
      </c>
      <c r="B6" t="s">
        <v>109</v>
      </c>
      <c r="C6" t="s">
        <v>110</v>
      </c>
      <c r="D6" t="s">
        <v>111</v>
      </c>
      <c r="E6" t="s">
        <v>112</v>
      </c>
      <c r="F6" t="s">
        <v>113</v>
      </c>
      <c r="G6" t="s">
        <v>114</v>
      </c>
      <c r="P6" t="s">
        <v>115</v>
      </c>
      <c r="S6" t="s">
        <v>116</v>
      </c>
      <c r="AC6" t="s">
        <v>117</v>
      </c>
      <c r="AJ6" t="s">
        <v>118</v>
      </c>
      <c r="AQ6" t="s">
        <v>119</v>
      </c>
      <c r="BD6" t="s">
        <v>120</v>
      </c>
      <c r="BL6" t="s">
        <v>121</v>
      </c>
      <c r="BT6" t="s">
        <v>122</v>
      </c>
    </row>
    <row r="7" spans="1:79" x14ac:dyDescent="0.2">
      <c r="G7" t="s">
        <v>123</v>
      </c>
      <c r="H7" t="s">
        <v>124</v>
      </c>
      <c r="I7" t="s">
        <v>125</v>
      </c>
      <c r="J7" t="s">
        <v>126</v>
      </c>
      <c r="K7" t="s">
        <v>127</v>
      </c>
      <c r="L7" t="s">
        <v>128</v>
      </c>
      <c r="M7" t="s">
        <v>129</v>
      </c>
      <c r="N7" t="s">
        <v>130</v>
      </c>
      <c r="O7" t="s">
        <v>6</v>
      </c>
      <c r="P7" t="s">
        <v>131</v>
      </c>
      <c r="Q7" t="s">
        <v>132</v>
      </c>
      <c r="R7" t="s">
        <v>6</v>
      </c>
      <c r="S7" t="s">
        <v>133</v>
      </c>
      <c r="T7" t="s">
        <v>134</v>
      </c>
      <c r="U7" t="s">
        <v>314</v>
      </c>
      <c r="AB7" t="s">
        <v>6</v>
      </c>
      <c r="AC7" t="s">
        <v>135</v>
      </c>
      <c r="AD7" t="s">
        <v>136</v>
      </c>
      <c r="AE7" t="s">
        <v>137</v>
      </c>
      <c r="AF7" t="s">
        <v>138</v>
      </c>
      <c r="AG7" t="s">
        <v>139</v>
      </c>
      <c r="AH7" t="s">
        <v>5</v>
      </c>
      <c r="AI7" t="s">
        <v>6</v>
      </c>
      <c r="AJ7" t="s">
        <v>140</v>
      </c>
      <c r="AK7" t="s">
        <v>141</v>
      </c>
      <c r="AL7" t="s">
        <v>142</v>
      </c>
      <c r="AM7" t="s">
        <v>143</v>
      </c>
      <c r="AN7" t="s">
        <v>144</v>
      </c>
      <c r="AO7" t="s">
        <v>5</v>
      </c>
      <c r="AP7" t="s">
        <v>6</v>
      </c>
      <c r="AQ7" t="s">
        <v>145</v>
      </c>
      <c r="AR7" t="s">
        <v>146</v>
      </c>
      <c r="AS7" t="s">
        <v>147</v>
      </c>
      <c r="AT7" t="s">
        <v>148</v>
      </c>
      <c r="AU7" t="s">
        <v>149</v>
      </c>
      <c r="AV7" t="s">
        <v>150</v>
      </c>
      <c r="AW7" t="s">
        <v>151</v>
      </c>
      <c r="AX7" t="s">
        <v>152</v>
      </c>
      <c r="AY7" t="s">
        <v>153</v>
      </c>
      <c r="AZ7" t="s">
        <v>154</v>
      </c>
      <c r="BA7" t="s">
        <v>155</v>
      </c>
      <c r="BB7" t="s">
        <v>156</v>
      </c>
      <c r="BC7" t="s">
        <v>6</v>
      </c>
      <c r="BD7" t="s">
        <v>157</v>
      </c>
      <c r="BE7" t="s">
        <v>158</v>
      </c>
      <c r="BF7" t="s">
        <v>159</v>
      </c>
      <c r="BG7" t="s">
        <v>160</v>
      </c>
      <c r="BH7" t="s">
        <v>161</v>
      </c>
      <c r="BI7" t="s">
        <v>162</v>
      </c>
      <c r="BJ7" t="s">
        <v>163</v>
      </c>
      <c r="BK7" t="s">
        <v>6</v>
      </c>
      <c r="BL7" t="s">
        <v>0</v>
      </c>
      <c r="BM7" t="s">
        <v>1</v>
      </c>
      <c r="BN7" t="s">
        <v>164</v>
      </c>
      <c r="BO7" t="s">
        <v>2</v>
      </c>
      <c r="BP7" t="s">
        <v>3</v>
      </c>
      <c r="BQ7" t="s">
        <v>4</v>
      </c>
      <c r="BR7" t="s">
        <v>5</v>
      </c>
      <c r="BS7" t="s">
        <v>6</v>
      </c>
      <c r="BT7" t="s">
        <v>131</v>
      </c>
      <c r="BU7" t="s">
        <v>132</v>
      </c>
      <c r="BV7" t="s">
        <v>6</v>
      </c>
      <c r="BW7" t="s">
        <v>602</v>
      </c>
      <c r="BY7" t="s">
        <v>603</v>
      </c>
      <c r="CA7" t="s">
        <v>604</v>
      </c>
    </row>
    <row r="8" spans="1:79" x14ac:dyDescent="0.2">
      <c r="V8" t="s">
        <v>165</v>
      </c>
      <c r="W8" t="s">
        <v>354</v>
      </c>
    </row>
    <row r="9" spans="1:79" s="147" customFormat="1" x14ac:dyDescent="0.2">
      <c r="X9" s="147" t="s">
        <v>166</v>
      </c>
      <c r="Y9" s="147" t="s">
        <v>167</v>
      </c>
      <c r="Z9" s="147" t="s">
        <v>168</v>
      </c>
      <c r="AA9" s="147" t="s">
        <v>169</v>
      </c>
    </row>
    <row r="10" spans="1:79" x14ac:dyDescent="0.2">
      <c r="A10">
        <v>271004</v>
      </c>
      <c r="B10" t="s">
        <v>172</v>
      </c>
      <c r="D10">
        <v>516</v>
      </c>
      <c r="E10">
        <v>18.832370000000001</v>
      </c>
      <c r="F10">
        <v>18.832370000000001</v>
      </c>
      <c r="G10">
        <v>18</v>
      </c>
      <c r="H10">
        <v>61</v>
      </c>
      <c r="I10">
        <v>68</v>
      </c>
      <c r="J10">
        <v>92</v>
      </c>
      <c r="K10">
        <v>88</v>
      </c>
      <c r="L10">
        <v>63</v>
      </c>
      <c r="M10">
        <v>77</v>
      </c>
      <c r="N10">
        <v>49</v>
      </c>
      <c r="O10">
        <v>0</v>
      </c>
      <c r="P10">
        <v>234</v>
      </c>
      <c r="Q10">
        <v>281</v>
      </c>
      <c r="R10">
        <v>1</v>
      </c>
      <c r="S10">
        <v>27</v>
      </c>
      <c r="T10">
        <v>136</v>
      </c>
      <c r="U10">
        <v>353</v>
      </c>
      <c r="V10">
        <v>22</v>
      </c>
      <c r="W10">
        <v>331</v>
      </c>
      <c r="X10">
        <v>15</v>
      </c>
      <c r="Y10">
        <v>6</v>
      </c>
      <c r="Z10">
        <v>200</v>
      </c>
      <c r="AA10">
        <v>110</v>
      </c>
      <c r="AB10">
        <v>0</v>
      </c>
      <c r="AC10">
        <v>282</v>
      </c>
      <c r="AD10">
        <v>123</v>
      </c>
      <c r="AE10">
        <v>7</v>
      </c>
      <c r="AF10">
        <v>21</v>
      </c>
      <c r="AG10">
        <v>8</v>
      </c>
      <c r="AH10">
        <v>75</v>
      </c>
      <c r="AI10">
        <v>0</v>
      </c>
      <c r="AJ10">
        <v>293</v>
      </c>
      <c r="AK10">
        <v>19</v>
      </c>
      <c r="AL10">
        <v>22</v>
      </c>
      <c r="AM10">
        <v>127</v>
      </c>
      <c r="AN10">
        <v>12</v>
      </c>
      <c r="AO10">
        <v>43</v>
      </c>
      <c r="AP10">
        <v>0</v>
      </c>
      <c r="AQ10">
        <v>44</v>
      </c>
      <c r="AR10">
        <v>29</v>
      </c>
      <c r="AS10">
        <v>28</v>
      </c>
      <c r="AT10">
        <v>32</v>
      </c>
      <c r="AU10">
        <v>38</v>
      </c>
      <c r="AV10">
        <v>35</v>
      </c>
      <c r="AW10">
        <v>38</v>
      </c>
      <c r="AX10">
        <v>32</v>
      </c>
      <c r="AY10">
        <v>33</v>
      </c>
      <c r="AZ10">
        <v>30</v>
      </c>
      <c r="BA10">
        <v>21</v>
      </c>
      <c r="BB10">
        <v>36</v>
      </c>
      <c r="BC10">
        <v>120</v>
      </c>
      <c r="BD10">
        <v>75</v>
      </c>
      <c r="BE10">
        <v>73</v>
      </c>
      <c r="BF10">
        <v>79</v>
      </c>
      <c r="BG10">
        <v>69</v>
      </c>
      <c r="BH10">
        <v>79</v>
      </c>
      <c r="BI10">
        <v>76</v>
      </c>
      <c r="BJ10">
        <v>54</v>
      </c>
      <c r="BK10">
        <v>11</v>
      </c>
      <c r="BL10">
        <v>102</v>
      </c>
      <c r="BM10">
        <v>373</v>
      </c>
      <c r="BN10">
        <v>129</v>
      </c>
      <c r="BO10">
        <v>51</v>
      </c>
      <c r="BP10">
        <v>38</v>
      </c>
      <c r="BQ10">
        <v>16</v>
      </c>
      <c r="BR10">
        <v>41</v>
      </c>
      <c r="BS10">
        <v>16</v>
      </c>
      <c r="BT10">
        <v>128</v>
      </c>
      <c r="BU10">
        <v>334</v>
      </c>
      <c r="BV10">
        <v>54</v>
      </c>
      <c r="BW10">
        <v>516</v>
      </c>
      <c r="BY10">
        <v>516</v>
      </c>
      <c r="CA10">
        <v>516</v>
      </c>
    </row>
    <row r="11" spans="1:79" x14ac:dyDescent="0.2">
      <c r="A11">
        <v>271403</v>
      </c>
      <c r="B11" t="s">
        <v>173</v>
      </c>
      <c r="D11">
        <v>128</v>
      </c>
      <c r="E11">
        <v>15.394220000000001</v>
      </c>
      <c r="F11">
        <v>15.394220000000001</v>
      </c>
      <c r="G11">
        <v>5</v>
      </c>
      <c r="H11">
        <v>13</v>
      </c>
      <c r="I11">
        <v>15</v>
      </c>
      <c r="J11">
        <v>23</v>
      </c>
      <c r="K11">
        <v>22</v>
      </c>
      <c r="L11">
        <v>16</v>
      </c>
      <c r="M11">
        <v>19</v>
      </c>
      <c r="N11">
        <v>15</v>
      </c>
      <c r="O11">
        <v>0</v>
      </c>
      <c r="P11">
        <v>87</v>
      </c>
      <c r="Q11">
        <v>41</v>
      </c>
      <c r="R11">
        <v>0</v>
      </c>
      <c r="S11">
        <v>6</v>
      </c>
      <c r="T11">
        <v>39</v>
      </c>
      <c r="U11">
        <v>81</v>
      </c>
      <c r="V11">
        <v>5</v>
      </c>
      <c r="W11">
        <v>76</v>
      </c>
      <c r="X11">
        <v>4</v>
      </c>
      <c r="Y11">
        <v>2</v>
      </c>
      <c r="Z11">
        <v>49</v>
      </c>
      <c r="AA11">
        <v>21</v>
      </c>
      <c r="AB11">
        <v>2</v>
      </c>
      <c r="AC11">
        <v>79</v>
      </c>
      <c r="AD11">
        <v>15</v>
      </c>
      <c r="AE11">
        <v>7</v>
      </c>
      <c r="AF11">
        <v>5</v>
      </c>
      <c r="AG11">
        <v>1</v>
      </c>
      <c r="AH11">
        <v>21</v>
      </c>
      <c r="AI11">
        <v>0</v>
      </c>
      <c r="AJ11">
        <v>84</v>
      </c>
      <c r="AK11">
        <v>5</v>
      </c>
      <c r="AL11">
        <v>4</v>
      </c>
      <c r="AM11">
        <v>17</v>
      </c>
      <c r="AN11">
        <v>4</v>
      </c>
      <c r="AO11">
        <v>13</v>
      </c>
      <c r="AP11">
        <v>1</v>
      </c>
      <c r="AQ11">
        <v>16</v>
      </c>
      <c r="AR11">
        <v>6</v>
      </c>
      <c r="AS11">
        <v>10</v>
      </c>
      <c r="AT11">
        <v>11</v>
      </c>
      <c r="AU11">
        <v>10</v>
      </c>
      <c r="AV11">
        <v>8</v>
      </c>
      <c r="AW11">
        <v>8</v>
      </c>
      <c r="AX11">
        <v>9</v>
      </c>
      <c r="AY11">
        <v>5</v>
      </c>
      <c r="AZ11">
        <v>5</v>
      </c>
      <c r="BA11">
        <v>5</v>
      </c>
      <c r="BB11">
        <v>6</v>
      </c>
      <c r="BC11">
        <v>29</v>
      </c>
      <c r="BD11">
        <v>16</v>
      </c>
      <c r="BE11">
        <v>19</v>
      </c>
      <c r="BF11">
        <v>15</v>
      </c>
      <c r="BG11">
        <v>12</v>
      </c>
      <c r="BH11">
        <v>18</v>
      </c>
      <c r="BI11">
        <v>24</v>
      </c>
      <c r="BJ11">
        <v>19</v>
      </c>
      <c r="BK11">
        <v>5</v>
      </c>
      <c r="BL11">
        <v>28</v>
      </c>
      <c r="BM11">
        <v>94</v>
      </c>
      <c r="BN11">
        <v>27</v>
      </c>
      <c r="BO11">
        <v>19</v>
      </c>
      <c r="BP11">
        <v>5</v>
      </c>
      <c r="BQ11">
        <v>3</v>
      </c>
      <c r="BR11">
        <v>7</v>
      </c>
      <c r="BS11">
        <v>8</v>
      </c>
      <c r="BT11">
        <v>37</v>
      </c>
      <c r="BU11">
        <v>74</v>
      </c>
      <c r="BV11">
        <v>17</v>
      </c>
      <c r="BW11">
        <v>143</v>
      </c>
      <c r="BY11">
        <v>128</v>
      </c>
      <c r="CA11">
        <v>128</v>
      </c>
    </row>
    <row r="12" spans="1:79" x14ac:dyDescent="0.2">
      <c r="A12">
        <v>272027</v>
      </c>
      <c r="B12" t="s">
        <v>253</v>
      </c>
      <c r="D12">
        <v>36</v>
      </c>
      <c r="E12">
        <v>18.6784</v>
      </c>
      <c r="F12">
        <v>18.6784</v>
      </c>
      <c r="G12">
        <v>0</v>
      </c>
      <c r="H12">
        <v>1</v>
      </c>
      <c r="I12">
        <v>3</v>
      </c>
      <c r="J12">
        <v>8</v>
      </c>
      <c r="K12">
        <v>9</v>
      </c>
      <c r="L12">
        <v>6</v>
      </c>
      <c r="M12">
        <v>5</v>
      </c>
      <c r="N12">
        <v>4</v>
      </c>
      <c r="O12">
        <v>0</v>
      </c>
      <c r="P12">
        <v>23</v>
      </c>
      <c r="Q12">
        <v>13</v>
      </c>
      <c r="R12">
        <v>0</v>
      </c>
      <c r="S12">
        <v>1</v>
      </c>
      <c r="T12">
        <v>12</v>
      </c>
      <c r="U12">
        <v>23</v>
      </c>
      <c r="V12">
        <v>0</v>
      </c>
      <c r="W12">
        <v>23</v>
      </c>
      <c r="X12">
        <v>1</v>
      </c>
      <c r="Y12">
        <v>0</v>
      </c>
      <c r="Z12">
        <v>16</v>
      </c>
      <c r="AA12">
        <v>6</v>
      </c>
      <c r="AB12">
        <v>0</v>
      </c>
      <c r="AC12">
        <v>21</v>
      </c>
      <c r="AD12">
        <v>6</v>
      </c>
      <c r="AE12">
        <v>3</v>
      </c>
      <c r="AF12">
        <v>0</v>
      </c>
      <c r="AG12">
        <v>0</v>
      </c>
      <c r="AH12">
        <v>6</v>
      </c>
      <c r="AI12">
        <v>0</v>
      </c>
      <c r="AJ12">
        <v>22</v>
      </c>
      <c r="AK12">
        <v>0</v>
      </c>
      <c r="AL12">
        <v>4</v>
      </c>
      <c r="AM12">
        <v>6</v>
      </c>
      <c r="AN12">
        <v>1</v>
      </c>
      <c r="AO12">
        <v>3</v>
      </c>
      <c r="AP12">
        <v>0</v>
      </c>
      <c r="AQ12">
        <v>2</v>
      </c>
      <c r="AR12">
        <v>6</v>
      </c>
      <c r="AS12">
        <v>2</v>
      </c>
      <c r="AT12">
        <v>2</v>
      </c>
      <c r="AU12">
        <v>0</v>
      </c>
      <c r="AV12">
        <v>1</v>
      </c>
      <c r="AW12">
        <v>4</v>
      </c>
      <c r="AX12">
        <v>6</v>
      </c>
      <c r="AY12">
        <v>5</v>
      </c>
      <c r="AZ12">
        <v>2</v>
      </c>
      <c r="BA12">
        <v>2</v>
      </c>
      <c r="BB12">
        <v>2</v>
      </c>
      <c r="BC12">
        <v>2</v>
      </c>
      <c r="BD12">
        <v>5</v>
      </c>
      <c r="BE12">
        <v>5</v>
      </c>
      <c r="BF12">
        <v>5</v>
      </c>
      <c r="BG12">
        <v>5</v>
      </c>
      <c r="BH12">
        <v>7</v>
      </c>
      <c r="BI12">
        <v>6</v>
      </c>
      <c r="BJ12">
        <v>3</v>
      </c>
      <c r="BK12">
        <v>0</v>
      </c>
      <c r="BL12">
        <v>5</v>
      </c>
      <c r="BM12">
        <v>29</v>
      </c>
      <c r="BN12">
        <v>5</v>
      </c>
      <c r="BO12">
        <v>3</v>
      </c>
      <c r="BP12">
        <v>1</v>
      </c>
      <c r="BQ12">
        <v>0</v>
      </c>
      <c r="BR12">
        <v>2</v>
      </c>
      <c r="BS12">
        <v>1</v>
      </c>
      <c r="BT12">
        <v>6</v>
      </c>
      <c r="BU12">
        <v>28</v>
      </c>
      <c r="BV12">
        <v>2</v>
      </c>
      <c r="BW12">
        <v>36</v>
      </c>
      <c r="BY12">
        <v>36</v>
      </c>
      <c r="CA12">
        <v>36</v>
      </c>
    </row>
    <row r="13" spans="1:79" x14ac:dyDescent="0.2">
      <c r="A13">
        <v>272035</v>
      </c>
      <c r="B13" t="s">
        <v>174</v>
      </c>
      <c r="D13">
        <v>41</v>
      </c>
      <c r="E13">
        <v>10.014749999999999</v>
      </c>
      <c r="F13">
        <v>10.014749999999999</v>
      </c>
      <c r="G13">
        <v>3</v>
      </c>
      <c r="H13">
        <v>4</v>
      </c>
      <c r="I13">
        <v>3</v>
      </c>
      <c r="J13">
        <v>7</v>
      </c>
      <c r="K13">
        <v>7</v>
      </c>
      <c r="L13">
        <v>4</v>
      </c>
      <c r="M13">
        <v>7</v>
      </c>
      <c r="N13">
        <v>6</v>
      </c>
      <c r="O13">
        <v>0</v>
      </c>
      <c r="P13">
        <v>31</v>
      </c>
      <c r="Q13">
        <v>10</v>
      </c>
      <c r="R13">
        <v>0</v>
      </c>
      <c r="S13">
        <v>5</v>
      </c>
      <c r="T13">
        <v>8</v>
      </c>
      <c r="U13">
        <v>28</v>
      </c>
      <c r="V13">
        <v>3</v>
      </c>
      <c r="W13">
        <v>25</v>
      </c>
      <c r="X13">
        <v>3</v>
      </c>
      <c r="Y13">
        <v>0</v>
      </c>
      <c r="Z13">
        <v>15</v>
      </c>
      <c r="AA13">
        <v>7</v>
      </c>
      <c r="AB13">
        <v>0</v>
      </c>
      <c r="AC13">
        <v>21</v>
      </c>
      <c r="AD13">
        <v>7</v>
      </c>
      <c r="AE13">
        <v>4</v>
      </c>
      <c r="AF13">
        <v>1</v>
      </c>
      <c r="AG13">
        <v>1</v>
      </c>
      <c r="AH13">
        <v>7</v>
      </c>
      <c r="AI13">
        <v>0</v>
      </c>
      <c r="AJ13">
        <v>26</v>
      </c>
      <c r="AK13">
        <v>1</v>
      </c>
      <c r="AL13">
        <v>3</v>
      </c>
      <c r="AM13">
        <v>8</v>
      </c>
      <c r="AN13">
        <v>1</v>
      </c>
      <c r="AO13">
        <v>2</v>
      </c>
      <c r="AP13">
        <v>0</v>
      </c>
      <c r="AQ13">
        <v>4</v>
      </c>
      <c r="AR13">
        <v>3</v>
      </c>
      <c r="AS13">
        <v>1</v>
      </c>
      <c r="AT13">
        <v>3</v>
      </c>
      <c r="AU13">
        <v>5</v>
      </c>
      <c r="AV13">
        <v>4</v>
      </c>
      <c r="AW13">
        <v>0</v>
      </c>
      <c r="AX13">
        <v>2</v>
      </c>
      <c r="AY13">
        <v>4</v>
      </c>
      <c r="AZ13">
        <v>2</v>
      </c>
      <c r="BA13">
        <v>4</v>
      </c>
      <c r="BB13">
        <v>2</v>
      </c>
      <c r="BC13">
        <v>7</v>
      </c>
      <c r="BD13">
        <v>4</v>
      </c>
      <c r="BE13">
        <v>6</v>
      </c>
      <c r="BF13">
        <v>8</v>
      </c>
      <c r="BG13">
        <v>6</v>
      </c>
      <c r="BH13">
        <v>6</v>
      </c>
      <c r="BI13">
        <v>5</v>
      </c>
      <c r="BJ13">
        <v>5</v>
      </c>
      <c r="BK13">
        <v>1</v>
      </c>
      <c r="BL13">
        <v>13</v>
      </c>
      <c r="BM13">
        <v>24</v>
      </c>
      <c r="BN13">
        <v>11</v>
      </c>
      <c r="BO13">
        <v>1</v>
      </c>
      <c r="BP13">
        <v>5</v>
      </c>
      <c r="BQ13">
        <v>2</v>
      </c>
      <c r="BR13">
        <v>0</v>
      </c>
      <c r="BS13">
        <v>3</v>
      </c>
      <c r="BT13">
        <v>7</v>
      </c>
      <c r="BU13">
        <v>30</v>
      </c>
      <c r="BV13">
        <v>4</v>
      </c>
      <c r="BW13">
        <v>64</v>
      </c>
      <c r="BY13">
        <v>41</v>
      </c>
      <c r="CA13">
        <v>41</v>
      </c>
    </row>
    <row r="14" spans="1:79" x14ac:dyDescent="0.2">
      <c r="A14">
        <v>272043</v>
      </c>
      <c r="B14" t="s">
        <v>175</v>
      </c>
      <c r="D14">
        <v>14</v>
      </c>
      <c r="E14">
        <v>13.49892</v>
      </c>
      <c r="F14">
        <v>13.49892</v>
      </c>
      <c r="G14">
        <v>0</v>
      </c>
      <c r="H14">
        <v>3</v>
      </c>
      <c r="I14">
        <v>3</v>
      </c>
      <c r="J14">
        <v>0</v>
      </c>
      <c r="K14">
        <v>3</v>
      </c>
      <c r="L14">
        <v>1</v>
      </c>
      <c r="M14">
        <v>2</v>
      </c>
      <c r="N14">
        <v>2</v>
      </c>
      <c r="O14">
        <v>0</v>
      </c>
      <c r="P14">
        <v>8</v>
      </c>
      <c r="Q14">
        <v>6</v>
      </c>
      <c r="R14">
        <v>0</v>
      </c>
      <c r="S14">
        <v>0</v>
      </c>
      <c r="T14">
        <v>4</v>
      </c>
      <c r="U14">
        <v>10</v>
      </c>
      <c r="V14">
        <v>3</v>
      </c>
      <c r="W14">
        <v>7</v>
      </c>
      <c r="X14">
        <v>0</v>
      </c>
      <c r="Y14">
        <v>1</v>
      </c>
      <c r="Z14">
        <v>4</v>
      </c>
      <c r="AA14">
        <v>2</v>
      </c>
      <c r="AB14">
        <v>0</v>
      </c>
      <c r="AC14">
        <v>10</v>
      </c>
      <c r="AD14">
        <v>1</v>
      </c>
      <c r="AE14">
        <v>1</v>
      </c>
      <c r="AF14">
        <v>0</v>
      </c>
      <c r="AG14">
        <v>0</v>
      </c>
      <c r="AH14">
        <v>2</v>
      </c>
      <c r="AI14">
        <v>0</v>
      </c>
      <c r="AJ14">
        <v>8</v>
      </c>
      <c r="AK14">
        <v>0</v>
      </c>
      <c r="AL14">
        <v>3</v>
      </c>
      <c r="AM14">
        <v>1</v>
      </c>
      <c r="AN14">
        <v>2</v>
      </c>
      <c r="AO14">
        <v>0</v>
      </c>
      <c r="AP14">
        <v>0</v>
      </c>
      <c r="AQ14">
        <v>1</v>
      </c>
      <c r="AR14">
        <v>4</v>
      </c>
      <c r="AS14">
        <v>0</v>
      </c>
      <c r="AT14">
        <v>0</v>
      </c>
      <c r="AU14">
        <v>0</v>
      </c>
      <c r="AV14">
        <v>1</v>
      </c>
      <c r="AW14">
        <v>0</v>
      </c>
      <c r="AX14">
        <v>3</v>
      </c>
      <c r="AY14">
        <v>0</v>
      </c>
      <c r="AZ14">
        <v>0</v>
      </c>
      <c r="BA14">
        <v>0</v>
      </c>
      <c r="BB14">
        <v>0</v>
      </c>
      <c r="BC14">
        <v>5</v>
      </c>
      <c r="BD14">
        <v>1</v>
      </c>
      <c r="BE14">
        <v>2</v>
      </c>
      <c r="BF14">
        <v>1</v>
      </c>
      <c r="BG14">
        <v>4</v>
      </c>
      <c r="BH14">
        <v>3</v>
      </c>
      <c r="BI14">
        <v>2</v>
      </c>
      <c r="BJ14">
        <v>1</v>
      </c>
      <c r="BK14">
        <v>0</v>
      </c>
      <c r="BL14">
        <v>2</v>
      </c>
      <c r="BM14">
        <v>12</v>
      </c>
      <c r="BN14">
        <v>5</v>
      </c>
      <c r="BO14">
        <v>0</v>
      </c>
      <c r="BP14">
        <v>2</v>
      </c>
      <c r="BQ14">
        <v>1</v>
      </c>
      <c r="BR14">
        <v>0</v>
      </c>
      <c r="BS14">
        <v>0</v>
      </c>
      <c r="BT14">
        <v>4</v>
      </c>
      <c r="BU14">
        <v>8</v>
      </c>
      <c r="BV14">
        <v>2</v>
      </c>
      <c r="BW14">
        <v>8</v>
      </c>
      <c r="BY14">
        <v>14</v>
      </c>
      <c r="CA14">
        <v>14</v>
      </c>
    </row>
    <row r="15" spans="1:79" x14ac:dyDescent="0.2">
      <c r="A15">
        <v>272051</v>
      </c>
      <c r="B15" t="s">
        <v>176</v>
      </c>
      <c r="D15">
        <v>59</v>
      </c>
      <c r="E15">
        <v>15.687279999999999</v>
      </c>
      <c r="F15">
        <v>15.687279999999999</v>
      </c>
      <c r="G15">
        <v>3</v>
      </c>
      <c r="H15">
        <v>7</v>
      </c>
      <c r="I15">
        <v>7</v>
      </c>
      <c r="J15">
        <v>12</v>
      </c>
      <c r="K15">
        <v>10</v>
      </c>
      <c r="L15">
        <v>5</v>
      </c>
      <c r="M15">
        <v>10</v>
      </c>
      <c r="N15">
        <v>5</v>
      </c>
      <c r="O15">
        <v>0</v>
      </c>
      <c r="P15">
        <v>44</v>
      </c>
      <c r="Q15">
        <v>15</v>
      </c>
      <c r="R15">
        <v>0</v>
      </c>
      <c r="S15">
        <v>2</v>
      </c>
      <c r="T15">
        <v>24</v>
      </c>
      <c r="U15">
        <v>33</v>
      </c>
      <c r="V15">
        <v>5</v>
      </c>
      <c r="W15">
        <v>28</v>
      </c>
      <c r="X15">
        <v>1</v>
      </c>
      <c r="Y15">
        <v>1</v>
      </c>
      <c r="Z15">
        <v>19</v>
      </c>
      <c r="AA15">
        <v>7</v>
      </c>
      <c r="AB15">
        <v>0</v>
      </c>
      <c r="AC15">
        <v>32</v>
      </c>
      <c r="AD15">
        <v>12</v>
      </c>
      <c r="AE15">
        <v>2</v>
      </c>
      <c r="AF15">
        <v>0</v>
      </c>
      <c r="AG15">
        <v>4</v>
      </c>
      <c r="AH15">
        <v>9</v>
      </c>
      <c r="AI15">
        <v>0</v>
      </c>
      <c r="AJ15">
        <v>34</v>
      </c>
      <c r="AK15">
        <v>0</v>
      </c>
      <c r="AL15">
        <v>4</v>
      </c>
      <c r="AM15">
        <v>13</v>
      </c>
      <c r="AN15">
        <v>0</v>
      </c>
      <c r="AO15">
        <v>8</v>
      </c>
      <c r="AP15">
        <v>0</v>
      </c>
      <c r="AQ15">
        <v>4</v>
      </c>
      <c r="AR15">
        <v>5</v>
      </c>
      <c r="AS15">
        <v>5</v>
      </c>
      <c r="AT15">
        <v>2</v>
      </c>
      <c r="AU15">
        <v>4</v>
      </c>
      <c r="AV15">
        <v>6</v>
      </c>
      <c r="AW15">
        <v>2</v>
      </c>
      <c r="AX15">
        <v>5</v>
      </c>
      <c r="AY15">
        <v>3</v>
      </c>
      <c r="AZ15">
        <v>1</v>
      </c>
      <c r="BA15">
        <v>0</v>
      </c>
      <c r="BB15">
        <v>7</v>
      </c>
      <c r="BC15">
        <v>15</v>
      </c>
      <c r="BD15">
        <v>4</v>
      </c>
      <c r="BE15">
        <v>9</v>
      </c>
      <c r="BF15">
        <v>10</v>
      </c>
      <c r="BG15">
        <v>16</v>
      </c>
      <c r="BH15">
        <v>6</v>
      </c>
      <c r="BI15">
        <v>12</v>
      </c>
      <c r="BJ15">
        <v>2</v>
      </c>
      <c r="BK15">
        <v>0</v>
      </c>
      <c r="BL15">
        <v>17</v>
      </c>
      <c r="BM15">
        <v>35</v>
      </c>
      <c r="BN15">
        <v>11</v>
      </c>
      <c r="BO15">
        <v>13</v>
      </c>
      <c r="BP15">
        <v>4</v>
      </c>
      <c r="BQ15">
        <v>5</v>
      </c>
      <c r="BR15">
        <v>4</v>
      </c>
      <c r="BS15">
        <v>2</v>
      </c>
      <c r="BT15">
        <v>13</v>
      </c>
      <c r="BU15">
        <v>43</v>
      </c>
      <c r="BV15">
        <v>3</v>
      </c>
      <c r="BW15">
        <v>47</v>
      </c>
      <c r="BY15">
        <v>59</v>
      </c>
      <c r="CA15">
        <v>59</v>
      </c>
    </row>
    <row r="16" spans="1:79" x14ac:dyDescent="0.2">
      <c r="A16">
        <v>272060</v>
      </c>
      <c r="B16" t="s">
        <v>262</v>
      </c>
      <c r="D16">
        <v>13</v>
      </c>
      <c r="E16">
        <v>17.484629999999999</v>
      </c>
      <c r="F16">
        <v>17.484629999999999</v>
      </c>
      <c r="G16">
        <v>0</v>
      </c>
      <c r="H16">
        <v>1</v>
      </c>
      <c r="I16">
        <v>0</v>
      </c>
      <c r="J16">
        <v>4</v>
      </c>
      <c r="K16">
        <v>1</v>
      </c>
      <c r="L16">
        <v>3</v>
      </c>
      <c r="M16">
        <v>2</v>
      </c>
      <c r="N16">
        <v>2</v>
      </c>
      <c r="O16">
        <v>0</v>
      </c>
      <c r="P16">
        <v>9</v>
      </c>
      <c r="Q16">
        <v>4</v>
      </c>
      <c r="R16">
        <v>0</v>
      </c>
      <c r="S16">
        <v>0</v>
      </c>
      <c r="T16">
        <v>4</v>
      </c>
      <c r="U16">
        <v>9</v>
      </c>
      <c r="V16">
        <v>0</v>
      </c>
      <c r="W16">
        <v>9</v>
      </c>
      <c r="X16">
        <v>1</v>
      </c>
      <c r="Y16">
        <v>1</v>
      </c>
      <c r="Z16">
        <v>6</v>
      </c>
      <c r="AA16">
        <v>1</v>
      </c>
      <c r="AB16">
        <v>0</v>
      </c>
      <c r="AC16">
        <v>11</v>
      </c>
      <c r="AD16">
        <v>0</v>
      </c>
      <c r="AE16">
        <v>0</v>
      </c>
      <c r="AF16">
        <v>0</v>
      </c>
      <c r="AG16">
        <v>0</v>
      </c>
      <c r="AH16">
        <v>2</v>
      </c>
      <c r="AI16">
        <v>0</v>
      </c>
      <c r="AJ16">
        <v>11</v>
      </c>
      <c r="AK16">
        <v>0</v>
      </c>
      <c r="AL16">
        <v>0</v>
      </c>
      <c r="AM16">
        <v>0</v>
      </c>
      <c r="AN16">
        <v>1</v>
      </c>
      <c r="AO16">
        <v>1</v>
      </c>
      <c r="AP16">
        <v>0</v>
      </c>
      <c r="AQ16">
        <v>0</v>
      </c>
      <c r="AR16">
        <v>0</v>
      </c>
      <c r="AS16">
        <v>0</v>
      </c>
      <c r="AT16">
        <v>0</v>
      </c>
      <c r="AU16">
        <v>1</v>
      </c>
      <c r="AV16">
        <v>2</v>
      </c>
      <c r="AW16">
        <v>0</v>
      </c>
      <c r="AX16">
        <v>6</v>
      </c>
      <c r="AY16">
        <v>0</v>
      </c>
      <c r="AZ16">
        <v>1</v>
      </c>
      <c r="BA16">
        <v>2</v>
      </c>
      <c r="BB16">
        <v>0</v>
      </c>
      <c r="BC16">
        <v>1</v>
      </c>
      <c r="BD16">
        <v>0</v>
      </c>
      <c r="BE16">
        <v>4</v>
      </c>
      <c r="BF16">
        <v>1</v>
      </c>
      <c r="BG16">
        <v>2</v>
      </c>
      <c r="BH16">
        <v>2</v>
      </c>
      <c r="BI16">
        <v>2</v>
      </c>
      <c r="BJ16">
        <v>2</v>
      </c>
      <c r="BK16">
        <v>0</v>
      </c>
      <c r="BL16">
        <v>5</v>
      </c>
      <c r="BM16">
        <v>8</v>
      </c>
      <c r="BN16">
        <v>1</v>
      </c>
      <c r="BO16">
        <v>4</v>
      </c>
      <c r="BP16">
        <v>1</v>
      </c>
      <c r="BQ16">
        <v>0</v>
      </c>
      <c r="BR16">
        <v>2</v>
      </c>
      <c r="BS16">
        <v>0</v>
      </c>
      <c r="BT16">
        <v>1</v>
      </c>
      <c r="BU16">
        <v>12</v>
      </c>
      <c r="BV16">
        <v>0</v>
      </c>
      <c r="BW16">
        <v>17</v>
      </c>
      <c r="BY16">
        <v>13</v>
      </c>
      <c r="CA16">
        <v>13</v>
      </c>
    </row>
    <row r="17" spans="1:79" x14ac:dyDescent="0.2">
      <c r="A17">
        <v>272078</v>
      </c>
      <c r="B17" t="s">
        <v>177</v>
      </c>
      <c r="D17">
        <v>48</v>
      </c>
      <c r="E17">
        <v>13.67202</v>
      </c>
      <c r="F17">
        <v>13.67202</v>
      </c>
      <c r="G17">
        <v>1</v>
      </c>
      <c r="H17">
        <v>6</v>
      </c>
      <c r="I17">
        <v>4</v>
      </c>
      <c r="J17">
        <v>7</v>
      </c>
      <c r="K17">
        <v>8</v>
      </c>
      <c r="L17">
        <v>7</v>
      </c>
      <c r="M17">
        <v>9</v>
      </c>
      <c r="N17">
        <v>6</v>
      </c>
      <c r="O17">
        <v>0</v>
      </c>
      <c r="P17">
        <v>33</v>
      </c>
      <c r="Q17">
        <v>15</v>
      </c>
      <c r="R17">
        <v>0</v>
      </c>
      <c r="S17">
        <v>1</v>
      </c>
      <c r="T17">
        <v>11</v>
      </c>
      <c r="U17">
        <v>36</v>
      </c>
      <c r="V17">
        <v>4</v>
      </c>
      <c r="W17">
        <v>32</v>
      </c>
      <c r="X17">
        <v>1</v>
      </c>
      <c r="Y17">
        <v>1</v>
      </c>
      <c r="Z17">
        <v>18</v>
      </c>
      <c r="AA17">
        <v>12</v>
      </c>
      <c r="AB17">
        <v>0</v>
      </c>
      <c r="AC17">
        <v>28</v>
      </c>
      <c r="AD17">
        <v>9</v>
      </c>
      <c r="AE17">
        <v>3</v>
      </c>
      <c r="AF17">
        <v>2</v>
      </c>
      <c r="AG17">
        <v>1</v>
      </c>
      <c r="AH17">
        <v>5</v>
      </c>
      <c r="AI17">
        <v>0</v>
      </c>
      <c r="AJ17">
        <v>29</v>
      </c>
      <c r="AK17">
        <v>1</v>
      </c>
      <c r="AL17">
        <v>3</v>
      </c>
      <c r="AM17">
        <v>9</v>
      </c>
      <c r="AN17">
        <v>3</v>
      </c>
      <c r="AO17">
        <v>3</v>
      </c>
      <c r="AP17">
        <v>0</v>
      </c>
      <c r="AQ17">
        <v>0</v>
      </c>
      <c r="AR17">
        <v>0</v>
      </c>
      <c r="AS17">
        <v>6</v>
      </c>
      <c r="AT17">
        <v>6</v>
      </c>
      <c r="AU17">
        <v>1</v>
      </c>
      <c r="AV17">
        <v>3</v>
      </c>
      <c r="AW17">
        <v>4</v>
      </c>
      <c r="AX17">
        <v>6</v>
      </c>
      <c r="AY17">
        <v>1</v>
      </c>
      <c r="AZ17">
        <v>3</v>
      </c>
      <c r="BA17">
        <v>2</v>
      </c>
      <c r="BB17">
        <v>3</v>
      </c>
      <c r="BC17">
        <v>13</v>
      </c>
      <c r="BD17">
        <v>7</v>
      </c>
      <c r="BE17">
        <v>8</v>
      </c>
      <c r="BF17">
        <v>6</v>
      </c>
      <c r="BG17">
        <v>3</v>
      </c>
      <c r="BH17">
        <v>7</v>
      </c>
      <c r="BI17">
        <v>9</v>
      </c>
      <c r="BJ17">
        <v>8</v>
      </c>
      <c r="BK17">
        <v>0</v>
      </c>
      <c r="BL17">
        <v>10</v>
      </c>
      <c r="BM17">
        <v>33</v>
      </c>
      <c r="BN17">
        <v>8</v>
      </c>
      <c r="BO17">
        <v>2</v>
      </c>
      <c r="BP17">
        <v>3</v>
      </c>
      <c r="BQ17">
        <v>0</v>
      </c>
      <c r="BR17">
        <v>7</v>
      </c>
      <c r="BS17">
        <v>2</v>
      </c>
      <c r="BT17">
        <v>9</v>
      </c>
      <c r="BU17">
        <v>33</v>
      </c>
      <c r="BV17">
        <v>6</v>
      </c>
      <c r="BW17">
        <v>43</v>
      </c>
      <c r="BY17">
        <v>48</v>
      </c>
      <c r="CA17">
        <v>48</v>
      </c>
    </row>
    <row r="18" spans="1:79" x14ac:dyDescent="0.2">
      <c r="A18">
        <v>272086</v>
      </c>
      <c r="B18" t="s">
        <v>178</v>
      </c>
      <c r="D18">
        <v>15</v>
      </c>
      <c r="E18">
        <v>17.62218</v>
      </c>
      <c r="F18">
        <v>17.62218</v>
      </c>
      <c r="G18">
        <v>0</v>
      </c>
      <c r="H18">
        <v>3</v>
      </c>
      <c r="I18">
        <v>1</v>
      </c>
      <c r="J18">
        <v>2</v>
      </c>
      <c r="K18">
        <v>2</v>
      </c>
      <c r="L18">
        <v>1</v>
      </c>
      <c r="M18">
        <v>3</v>
      </c>
      <c r="N18">
        <v>3</v>
      </c>
      <c r="O18">
        <v>0</v>
      </c>
      <c r="P18">
        <v>8</v>
      </c>
      <c r="Q18">
        <v>6</v>
      </c>
      <c r="R18">
        <v>1</v>
      </c>
      <c r="S18">
        <v>2</v>
      </c>
      <c r="T18">
        <v>2</v>
      </c>
      <c r="U18">
        <v>10</v>
      </c>
      <c r="V18">
        <v>0</v>
      </c>
      <c r="W18">
        <v>10</v>
      </c>
      <c r="X18">
        <v>1</v>
      </c>
      <c r="Y18">
        <v>1</v>
      </c>
      <c r="Z18">
        <v>7</v>
      </c>
      <c r="AA18">
        <v>1</v>
      </c>
      <c r="AB18">
        <v>1</v>
      </c>
      <c r="AC18">
        <v>7</v>
      </c>
      <c r="AD18">
        <v>2</v>
      </c>
      <c r="AE18">
        <v>1</v>
      </c>
      <c r="AF18">
        <v>0</v>
      </c>
      <c r="AG18">
        <v>0</v>
      </c>
      <c r="AH18">
        <v>5</v>
      </c>
      <c r="AI18">
        <v>0</v>
      </c>
      <c r="AJ18">
        <v>7</v>
      </c>
      <c r="AK18">
        <v>1</v>
      </c>
      <c r="AL18">
        <v>2</v>
      </c>
      <c r="AM18">
        <v>2</v>
      </c>
      <c r="AN18">
        <v>2</v>
      </c>
      <c r="AO18">
        <v>1</v>
      </c>
      <c r="AP18">
        <v>0</v>
      </c>
      <c r="AQ18">
        <v>1</v>
      </c>
      <c r="AR18">
        <v>1</v>
      </c>
      <c r="AS18">
        <v>1</v>
      </c>
      <c r="AT18">
        <v>0</v>
      </c>
      <c r="AU18">
        <v>1</v>
      </c>
      <c r="AV18">
        <v>0</v>
      </c>
      <c r="AW18">
        <v>2</v>
      </c>
      <c r="AX18">
        <v>3</v>
      </c>
      <c r="AY18">
        <v>0</v>
      </c>
      <c r="AZ18">
        <v>1</v>
      </c>
      <c r="BA18">
        <v>0</v>
      </c>
      <c r="BB18">
        <v>0</v>
      </c>
      <c r="BC18">
        <v>5</v>
      </c>
      <c r="BD18">
        <v>5</v>
      </c>
      <c r="BE18">
        <v>6</v>
      </c>
      <c r="BF18">
        <v>2</v>
      </c>
      <c r="BG18">
        <v>1</v>
      </c>
      <c r="BH18">
        <v>0</v>
      </c>
      <c r="BI18">
        <v>0</v>
      </c>
      <c r="BJ18">
        <v>1</v>
      </c>
      <c r="BK18">
        <v>0</v>
      </c>
      <c r="BL18">
        <v>2</v>
      </c>
      <c r="BM18">
        <v>12</v>
      </c>
      <c r="BN18">
        <v>4</v>
      </c>
      <c r="BO18">
        <v>1</v>
      </c>
      <c r="BP18">
        <v>0</v>
      </c>
      <c r="BQ18">
        <v>0</v>
      </c>
      <c r="BR18">
        <v>0</v>
      </c>
      <c r="BS18">
        <v>1</v>
      </c>
      <c r="BT18">
        <v>4</v>
      </c>
      <c r="BU18">
        <v>10</v>
      </c>
      <c r="BV18">
        <v>1</v>
      </c>
      <c r="BW18">
        <v>10</v>
      </c>
      <c r="BY18">
        <v>15</v>
      </c>
      <c r="CA18">
        <v>15</v>
      </c>
    </row>
    <row r="19" spans="1:79" x14ac:dyDescent="0.2">
      <c r="A19">
        <v>272094</v>
      </c>
      <c r="B19" t="s">
        <v>179</v>
      </c>
      <c r="D19">
        <v>22</v>
      </c>
      <c r="E19">
        <v>15.327170000000001</v>
      </c>
      <c r="F19">
        <v>15.327170000000001</v>
      </c>
      <c r="G19">
        <v>2</v>
      </c>
      <c r="H19">
        <v>1</v>
      </c>
      <c r="I19">
        <v>2</v>
      </c>
      <c r="J19">
        <v>5</v>
      </c>
      <c r="K19">
        <v>4</v>
      </c>
      <c r="L19">
        <v>3</v>
      </c>
      <c r="M19">
        <v>4</v>
      </c>
      <c r="N19">
        <v>1</v>
      </c>
      <c r="O19">
        <v>0</v>
      </c>
      <c r="P19">
        <v>11</v>
      </c>
      <c r="Q19">
        <v>11</v>
      </c>
      <c r="R19">
        <v>0</v>
      </c>
      <c r="S19">
        <v>1</v>
      </c>
      <c r="T19">
        <v>8</v>
      </c>
      <c r="U19">
        <v>12</v>
      </c>
      <c r="V19">
        <v>2</v>
      </c>
      <c r="W19">
        <v>10</v>
      </c>
      <c r="X19">
        <v>1</v>
      </c>
      <c r="Y19">
        <v>0</v>
      </c>
      <c r="Z19">
        <v>6</v>
      </c>
      <c r="AA19">
        <v>3</v>
      </c>
      <c r="AB19">
        <v>1</v>
      </c>
      <c r="AC19">
        <v>13</v>
      </c>
      <c r="AD19">
        <v>2</v>
      </c>
      <c r="AE19">
        <v>1</v>
      </c>
      <c r="AF19">
        <v>3</v>
      </c>
      <c r="AG19">
        <v>1</v>
      </c>
      <c r="AH19">
        <v>2</v>
      </c>
      <c r="AI19">
        <v>0</v>
      </c>
      <c r="AJ19">
        <v>13</v>
      </c>
      <c r="AK19">
        <v>1</v>
      </c>
      <c r="AL19">
        <v>2</v>
      </c>
      <c r="AM19">
        <v>4</v>
      </c>
      <c r="AN19">
        <v>0</v>
      </c>
      <c r="AO19">
        <v>2</v>
      </c>
      <c r="AP19">
        <v>0</v>
      </c>
      <c r="AQ19">
        <v>1</v>
      </c>
      <c r="AR19">
        <v>2</v>
      </c>
      <c r="AS19">
        <v>0</v>
      </c>
      <c r="AT19">
        <v>3</v>
      </c>
      <c r="AU19">
        <v>1</v>
      </c>
      <c r="AV19">
        <v>1</v>
      </c>
      <c r="AW19">
        <v>2</v>
      </c>
      <c r="AX19">
        <v>2</v>
      </c>
      <c r="AY19">
        <v>1</v>
      </c>
      <c r="AZ19">
        <v>2</v>
      </c>
      <c r="BA19">
        <v>0</v>
      </c>
      <c r="BB19">
        <v>1</v>
      </c>
      <c r="BC19">
        <v>6</v>
      </c>
      <c r="BD19">
        <v>2</v>
      </c>
      <c r="BE19">
        <v>3</v>
      </c>
      <c r="BF19">
        <v>3</v>
      </c>
      <c r="BG19">
        <v>1</v>
      </c>
      <c r="BH19">
        <v>2</v>
      </c>
      <c r="BI19">
        <v>6</v>
      </c>
      <c r="BJ19">
        <v>5</v>
      </c>
      <c r="BK19">
        <v>0</v>
      </c>
      <c r="BL19">
        <v>1</v>
      </c>
      <c r="BM19">
        <v>19</v>
      </c>
      <c r="BN19">
        <v>10</v>
      </c>
      <c r="BO19">
        <v>2</v>
      </c>
      <c r="BP19">
        <v>2</v>
      </c>
      <c r="BQ19">
        <v>0</v>
      </c>
      <c r="BR19">
        <v>0</v>
      </c>
      <c r="BS19">
        <v>0</v>
      </c>
      <c r="BT19">
        <v>6</v>
      </c>
      <c r="BU19">
        <v>14</v>
      </c>
      <c r="BV19">
        <v>2</v>
      </c>
      <c r="BW19">
        <v>23</v>
      </c>
      <c r="BY19">
        <v>22</v>
      </c>
      <c r="CA19">
        <v>22</v>
      </c>
    </row>
    <row r="20" spans="1:79" x14ac:dyDescent="0.2">
      <c r="A20">
        <v>272108</v>
      </c>
      <c r="B20" t="s">
        <v>180</v>
      </c>
      <c r="D20">
        <v>57</v>
      </c>
      <c r="E20">
        <v>14.261049999999999</v>
      </c>
      <c r="F20">
        <v>14.261049999999999</v>
      </c>
      <c r="G20">
        <v>3</v>
      </c>
      <c r="H20">
        <v>9</v>
      </c>
      <c r="I20">
        <v>9</v>
      </c>
      <c r="J20">
        <v>10</v>
      </c>
      <c r="K20">
        <v>9</v>
      </c>
      <c r="L20">
        <v>7</v>
      </c>
      <c r="M20">
        <v>5</v>
      </c>
      <c r="N20">
        <v>5</v>
      </c>
      <c r="O20">
        <v>0</v>
      </c>
      <c r="P20">
        <v>44</v>
      </c>
      <c r="Q20">
        <v>13</v>
      </c>
      <c r="R20">
        <v>0</v>
      </c>
      <c r="S20">
        <v>5</v>
      </c>
      <c r="T20">
        <v>16</v>
      </c>
      <c r="U20">
        <v>36</v>
      </c>
      <c r="V20">
        <v>3</v>
      </c>
      <c r="W20">
        <v>33</v>
      </c>
      <c r="X20">
        <v>3</v>
      </c>
      <c r="Y20">
        <v>1</v>
      </c>
      <c r="Z20">
        <v>21</v>
      </c>
      <c r="AA20">
        <v>8</v>
      </c>
      <c r="AB20">
        <v>0</v>
      </c>
      <c r="AC20">
        <v>32</v>
      </c>
      <c r="AD20">
        <v>8</v>
      </c>
      <c r="AE20">
        <v>2</v>
      </c>
      <c r="AF20">
        <v>2</v>
      </c>
      <c r="AG20">
        <v>1</v>
      </c>
      <c r="AH20">
        <v>12</v>
      </c>
      <c r="AI20">
        <v>0</v>
      </c>
      <c r="AJ20">
        <v>33</v>
      </c>
      <c r="AK20">
        <v>1</v>
      </c>
      <c r="AL20">
        <v>3</v>
      </c>
      <c r="AM20">
        <v>10</v>
      </c>
      <c r="AN20">
        <v>4</v>
      </c>
      <c r="AO20">
        <v>6</v>
      </c>
      <c r="AP20">
        <v>0</v>
      </c>
      <c r="AQ20">
        <v>4</v>
      </c>
      <c r="AR20">
        <v>3</v>
      </c>
      <c r="AS20">
        <v>5</v>
      </c>
      <c r="AT20">
        <v>6</v>
      </c>
      <c r="AU20">
        <v>2</v>
      </c>
      <c r="AV20">
        <v>3</v>
      </c>
      <c r="AW20">
        <v>8</v>
      </c>
      <c r="AX20">
        <v>4</v>
      </c>
      <c r="AY20">
        <v>6</v>
      </c>
      <c r="AZ20">
        <v>4</v>
      </c>
      <c r="BA20">
        <v>5</v>
      </c>
      <c r="BB20">
        <v>3</v>
      </c>
      <c r="BC20">
        <v>4</v>
      </c>
      <c r="BD20">
        <v>7</v>
      </c>
      <c r="BE20">
        <v>7</v>
      </c>
      <c r="BF20">
        <v>6</v>
      </c>
      <c r="BG20">
        <v>13</v>
      </c>
      <c r="BH20">
        <v>9</v>
      </c>
      <c r="BI20">
        <v>9</v>
      </c>
      <c r="BJ20">
        <v>5</v>
      </c>
      <c r="BK20">
        <v>1</v>
      </c>
      <c r="BL20">
        <v>17</v>
      </c>
      <c r="BM20">
        <v>46</v>
      </c>
      <c r="BN20">
        <v>8</v>
      </c>
      <c r="BO20">
        <v>7</v>
      </c>
      <c r="BP20">
        <v>2</v>
      </c>
      <c r="BQ20">
        <v>1</v>
      </c>
      <c r="BR20">
        <v>4</v>
      </c>
      <c r="BS20">
        <v>1</v>
      </c>
      <c r="BT20">
        <v>12</v>
      </c>
      <c r="BU20">
        <v>44</v>
      </c>
      <c r="BV20">
        <v>1</v>
      </c>
      <c r="BW20">
        <v>53</v>
      </c>
      <c r="BY20">
        <v>57</v>
      </c>
      <c r="CA20">
        <v>57</v>
      </c>
    </row>
    <row r="21" spans="1:79" x14ac:dyDescent="0.2">
      <c r="A21">
        <v>272116</v>
      </c>
      <c r="B21" t="s">
        <v>181</v>
      </c>
      <c r="D21">
        <v>30</v>
      </c>
      <c r="E21">
        <v>10.591989999999999</v>
      </c>
      <c r="F21">
        <v>10.591989999999999</v>
      </c>
      <c r="G21">
        <v>4</v>
      </c>
      <c r="H21">
        <v>9</v>
      </c>
      <c r="I21">
        <v>3</v>
      </c>
      <c r="J21">
        <v>4</v>
      </c>
      <c r="K21">
        <v>5</v>
      </c>
      <c r="L21">
        <v>1</v>
      </c>
      <c r="M21">
        <v>2</v>
      </c>
      <c r="N21">
        <v>2</v>
      </c>
      <c r="O21">
        <v>0</v>
      </c>
      <c r="P21">
        <v>22</v>
      </c>
      <c r="Q21">
        <v>8</v>
      </c>
      <c r="R21">
        <v>0</v>
      </c>
      <c r="S21">
        <v>0</v>
      </c>
      <c r="T21">
        <v>9</v>
      </c>
      <c r="U21">
        <v>21</v>
      </c>
      <c r="V21">
        <v>5</v>
      </c>
      <c r="W21">
        <v>16</v>
      </c>
      <c r="X21">
        <v>3</v>
      </c>
      <c r="Y21">
        <v>0</v>
      </c>
      <c r="Z21">
        <v>4</v>
      </c>
      <c r="AA21">
        <v>9</v>
      </c>
      <c r="AB21">
        <v>0</v>
      </c>
      <c r="AC21">
        <v>18</v>
      </c>
      <c r="AD21">
        <v>6</v>
      </c>
      <c r="AE21">
        <v>1</v>
      </c>
      <c r="AF21">
        <v>1</v>
      </c>
      <c r="AG21">
        <v>1</v>
      </c>
      <c r="AH21">
        <v>3</v>
      </c>
      <c r="AI21">
        <v>0</v>
      </c>
      <c r="AJ21">
        <v>22</v>
      </c>
      <c r="AK21">
        <v>1</v>
      </c>
      <c r="AL21">
        <v>0</v>
      </c>
      <c r="AM21">
        <v>7</v>
      </c>
      <c r="AN21">
        <v>0</v>
      </c>
      <c r="AO21">
        <v>0</v>
      </c>
      <c r="AP21">
        <v>0</v>
      </c>
      <c r="AQ21">
        <v>5</v>
      </c>
      <c r="AR21">
        <v>3</v>
      </c>
      <c r="AS21">
        <v>1</v>
      </c>
      <c r="AT21">
        <v>1</v>
      </c>
      <c r="AU21">
        <v>0</v>
      </c>
      <c r="AV21">
        <v>2</v>
      </c>
      <c r="AW21">
        <v>4</v>
      </c>
      <c r="AX21">
        <v>1</v>
      </c>
      <c r="AY21">
        <v>0</v>
      </c>
      <c r="AZ21">
        <v>3</v>
      </c>
      <c r="BA21">
        <v>1</v>
      </c>
      <c r="BB21">
        <v>1</v>
      </c>
      <c r="BC21">
        <v>8</v>
      </c>
      <c r="BD21">
        <v>1</v>
      </c>
      <c r="BE21">
        <v>2</v>
      </c>
      <c r="BF21">
        <v>4</v>
      </c>
      <c r="BG21">
        <v>7</v>
      </c>
      <c r="BH21">
        <v>4</v>
      </c>
      <c r="BI21">
        <v>5</v>
      </c>
      <c r="BJ21">
        <v>5</v>
      </c>
      <c r="BK21">
        <v>2</v>
      </c>
      <c r="BL21">
        <v>6</v>
      </c>
      <c r="BM21">
        <v>18</v>
      </c>
      <c r="BN21">
        <v>8</v>
      </c>
      <c r="BO21">
        <v>5</v>
      </c>
      <c r="BP21">
        <v>0</v>
      </c>
      <c r="BQ21">
        <v>6</v>
      </c>
      <c r="BR21">
        <v>2</v>
      </c>
      <c r="BS21">
        <v>0</v>
      </c>
      <c r="BT21">
        <v>6</v>
      </c>
      <c r="BU21">
        <v>20</v>
      </c>
      <c r="BV21">
        <v>4</v>
      </c>
      <c r="BW21">
        <v>38</v>
      </c>
      <c r="BY21">
        <v>30</v>
      </c>
      <c r="CA21">
        <v>30</v>
      </c>
    </row>
    <row r="22" spans="1:79" x14ac:dyDescent="0.2">
      <c r="A22">
        <v>272124</v>
      </c>
      <c r="B22" t="s">
        <v>182</v>
      </c>
      <c r="D22">
        <v>42</v>
      </c>
      <c r="E22">
        <v>15.832979999999999</v>
      </c>
      <c r="F22">
        <v>15.832979999999999</v>
      </c>
      <c r="G22">
        <v>1</v>
      </c>
      <c r="H22">
        <v>7</v>
      </c>
      <c r="I22">
        <v>6</v>
      </c>
      <c r="J22">
        <v>7</v>
      </c>
      <c r="K22">
        <v>8</v>
      </c>
      <c r="L22">
        <v>3</v>
      </c>
      <c r="M22">
        <v>5</v>
      </c>
      <c r="N22">
        <v>5</v>
      </c>
      <c r="O22">
        <v>0</v>
      </c>
      <c r="P22">
        <v>25</v>
      </c>
      <c r="Q22">
        <v>17</v>
      </c>
      <c r="R22">
        <v>0</v>
      </c>
      <c r="S22">
        <v>0</v>
      </c>
      <c r="T22">
        <v>9</v>
      </c>
      <c r="U22">
        <v>33</v>
      </c>
      <c r="V22">
        <v>3</v>
      </c>
      <c r="W22">
        <v>30</v>
      </c>
      <c r="X22">
        <v>1</v>
      </c>
      <c r="Y22">
        <v>1</v>
      </c>
      <c r="Z22">
        <v>19</v>
      </c>
      <c r="AA22">
        <v>9</v>
      </c>
      <c r="AB22">
        <v>0</v>
      </c>
      <c r="AC22">
        <v>19</v>
      </c>
      <c r="AD22">
        <v>13</v>
      </c>
      <c r="AE22">
        <v>1</v>
      </c>
      <c r="AF22">
        <v>1</v>
      </c>
      <c r="AG22">
        <v>1</v>
      </c>
      <c r="AH22">
        <v>7</v>
      </c>
      <c r="AI22">
        <v>0</v>
      </c>
      <c r="AJ22">
        <v>20</v>
      </c>
      <c r="AK22">
        <v>1</v>
      </c>
      <c r="AL22">
        <v>1</v>
      </c>
      <c r="AM22">
        <v>14</v>
      </c>
      <c r="AN22">
        <v>2</v>
      </c>
      <c r="AO22">
        <v>4</v>
      </c>
      <c r="AP22">
        <v>0</v>
      </c>
      <c r="AQ22">
        <v>3</v>
      </c>
      <c r="AR22">
        <v>3</v>
      </c>
      <c r="AS22">
        <v>3</v>
      </c>
      <c r="AT22">
        <v>0</v>
      </c>
      <c r="AU22">
        <v>4</v>
      </c>
      <c r="AV22">
        <v>3</v>
      </c>
      <c r="AW22">
        <v>7</v>
      </c>
      <c r="AX22">
        <v>1</v>
      </c>
      <c r="AY22">
        <v>3</v>
      </c>
      <c r="AZ22">
        <v>3</v>
      </c>
      <c r="BA22">
        <v>2</v>
      </c>
      <c r="BB22">
        <v>5</v>
      </c>
      <c r="BC22">
        <v>5</v>
      </c>
      <c r="BD22">
        <v>4</v>
      </c>
      <c r="BE22">
        <v>3</v>
      </c>
      <c r="BF22">
        <v>10</v>
      </c>
      <c r="BG22">
        <v>4</v>
      </c>
      <c r="BH22">
        <v>11</v>
      </c>
      <c r="BI22">
        <v>2</v>
      </c>
      <c r="BJ22">
        <v>8</v>
      </c>
      <c r="BK22">
        <v>0</v>
      </c>
      <c r="BL22">
        <v>5</v>
      </c>
      <c r="BM22">
        <v>35</v>
      </c>
      <c r="BN22">
        <v>3</v>
      </c>
      <c r="BO22">
        <v>2</v>
      </c>
      <c r="BP22">
        <v>1</v>
      </c>
      <c r="BQ22">
        <v>0</v>
      </c>
      <c r="BR22">
        <v>9</v>
      </c>
      <c r="BS22">
        <v>1</v>
      </c>
      <c r="BT22">
        <v>15</v>
      </c>
      <c r="BU22">
        <v>25</v>
      </c>
      <c r="BV22">
        <v>2</v>
      </c>
      <c r="BW22">
        <v>44</v>
      </c>
      <c r="BY22">
        <v>42</v>
      </c>
      <c r="CA22">
        <v>42</v>
      </c>
    </row>
    <row r="23" spans="1:79" x14ac:dyDescent="0.2">
      <c r="A23">
        <v>272132</v>
      </c>
      <c r="B23" t="s">
        <v>183</v>
      </c>
      <c r="D23">
        <v>22</v>
      </c>
      <c r="E23">
        <v>22.074829999999999</v>
      </c>
      <c r="F23">
        <v>22.074829999999999</v>
      </c>
      <c r="G23">
        <v>0</v>
      </c>
      <c r="H23">
        <v>2</v>
      </c>
      <c r="I23">
        <v>2</v>
      </c>
      <c r="J23">
        <v>3</v>
      </c>
      <c r="K23">
        <v>5</v>
      </c>
      <c r="L23">
        <v>3</v>
      </c>
      <c r="M23">
        <v>5</v>
      </c>
      <c r="N23">
        <v>2</v>
      </c>
      <c r="O23">
        <v>0</v>
      </c>
      <c r="P23">
        <v>13</v>
      </c>
      <c r="Q23">
        <v>9</v>
      </c>
      <c r="R23">
        <v>0</v>
      </c>
      <c r="S23">
        <v>2</v>
      </c>
      <c r="T23">
        <v>9</v>
      </c>
      <c r="U23">
        <v>11</v>
      </c>
      <c r="V23">
        <v>0</v>
      </c>
      <c r="W23">
        <v>11</v>
      </c>
      <c r="X23">
        <v>0</v>
      </c>
      <c r="Y23">
        <v>0</v>
      </c>
      <c r="Z23">
        <v>7</v>
      </c>
      <c r="AA23">
        <v>4</v>
      </c>
      <c r="AB23">
        <v>0</v>
      </c>
      <c r="AC23">
        <v>12</v>
      </c>
      <c r="AD23">
        <v>1</v>
      </c>
      <c r="AE23">
        <v>1</v>
      </c>
      <c r="AF23">
        <v>1</v>
      </c>
      <c r="AG23">
        <v>1</v>
      </c>
      <c r="AH23">
        <v>6</v>
      </c>
      <c r="AI23">
        <v>0</v>
      </c>
      <c r="AJ23">
        <v>17</v>
      </c>
      <c r="AK23">
        <v>1</v>
      </c>
      <c r="AL23">
        <v>1</v>
      </c>
      <c r="AM23">
        <v>1</v>
      </c>
      <c r="AN23">
        <v>1</v>
      </c>
      <c r="AO23">
        <v>1</v>
      </c>
      <c r="AP23">
        <v>0</v>
      </c>
      <c r="AQ23">
        <v>1</v>
      </c>
      <c r="AR23">
        <v>0</v>
      </c>
      <c r="AS23">
        <v>3</v>
      </c>
      <c r="AT23">
        <v>1</v>
      </c>
      <c r="AU23">
        <v>3</v>
      </c>
      <c r="AV23">
        <v>0</v>
      </c>
      <c r="AW23">
        <v>1</v>
      </c>
      <c r="AX23">
        <v>1</v>
      </c>
      <c r="AY23">
        <v>2</v>
      </c>
      <c r="AZ23">
        <v>1</v>
      </c>
      <c r="BA23">
        <v>1</v>
      </c>
      <c r="BB23">
        <v>2</v>
      </c>
      <c r="BC23">
        <v>6</v>
      </c>
      <c r="BD23">
        <v>3</v>
      </c>
      <c r="BE23">
        <v>3</v>
      </c>
      <c r="BF23">
        <v>3</v>
      </c>
      <c r="BG23">
        <v>3</v>
      </c>
      <c r="BH23">
        <v>2</v>
      </c>
      <c r="BI23">
        <v>4</v>
      </c>
      <c r="BJ23">
        <v>4</v>
      </c>
      <c r="BK23">
        <v>0</v>
      </c>
      <c r="BL23">
        <v>2</v>
      </c>
      <c r="BM23">
        <v>13</v>
      </c>
      <c r="BN23">
        <v>7</v>
      </c>
      <c r="BO23">
        <v>2</v>
      </c>
      <c r="BP23">
        <v>3</v>
      </c>
      <c r="BQ23">
        <v>0</v>
      </c>
      <c r="BR23">
        <v>8</v>
      </c>
      <c r="BS23">
        <v>0</v>
      </c>
      <c r="BT23">
        <v>4</v>
      </c>
      <c r="BU23">
        <v>17</v>
      </c>
      <c r="BV23">
        <v>1</v>
      </c>
      <c r="BW23">
        <v>16</v>
      </c>
      <c r="BY23">
        <v>22</v>
      </c>
      <c r="CA23">
        <v>22</v>
      </c>
    </row>
    <row r="24" spans="1:79" x14ac:dyDescent="0.2">
      <c r="A24">
        <v>272141</v>
      </c>
      <c r="B24" t="s">
        <v>272</v>
      </c>
      <c r="D24">
        <v>11</v>
      </c>
      <c r="E24">
        <v>10.00055</v>
      </c>
      <c r="F24">
        <v>10.00055</v>
      </c>
      <c r="G24">
        <v>2</v>
      </c>
      <c r="H24">
        <v>1</v>
      </c>
      <c r="I24">
        <v>1</v>
      </c>
      <c r="J24">
        <v>3</v>
      </c>
      <c r="K24">
        <v>2</v>
      </c>
      <c r="L24">
        <v>1</v>
      </c>
      <c r="M24">
        <v>1</v>
      </c>
      <c r="N24">
        <v>0</v>
      </c>
      <c r="O24">
        <v>0</v>
      </c>
      <c r="P24">
        <v>8</v>
      </c>
      <c r="Q24">
        <v>2</v>
      </c>
      <c r="R24">
        <v>1</v>
      </c>
      <c r="S24">
        <v>2</v>
      </c>
      <c r="T24">
        <v>2</v>
      </c>
      <c r="U24">
        <v>7</v>
      </c>
      <c r="V24">
        <v>2</v>
      </c>
      <c r="W24">
        <v>5</v>
      </c>
      <c r="X24">
        <v>0</v>
      </c>
      <c r="Y24">
        <v>0</v>
      </c>
      <c r="Z24">
        <v>2</v>
      </c>
      <c r="AA24">
        <v>3</v>
      </c>
      <c r="AB24">
        <v>0</v>
      </c>
      <c r="AC24">
        <v>6</v>
      </c>
      <c r="AD24">
        <v>2</v>
      </c>
      <c r="AE24">
        <v>1</v>
      </c>
      <c r="AF24">
        <v>0</v>
      </c>
      <c r="AG24">
        <v>0</v>
      </c>
      <c r="AH24">
        <v>2</v>
      </c>
      <c r="AI24">
        <v>0</v>
      </c>
      <c r="AJ24">
        <v>9</v>
      </c>
      <c r="AK24">
        <v>0</v>
      </c>
      <c r="AL24">
        <v>0</v>
      </c>
      <c r="AM24">
        <v>2</v>
      </c>
      <c r="AN24">
        <v>0</v>
      </c>
      <c r="AO24">
        <v>0</v>
      </c>
      <c r="AP24">
        <v>0</v>
      </c>
      <c r="AQ24">
        <v>0</v>
      </c>
      <c r="AR24">
        <v>1</v>
      </c>
      <c r="AS24">
        <v>1</v>
      </c>
      <c r="AT24">
        <v>2</v>
      </c>
      <c r="AU24">
        <v>0</v>
      </c>
      <c r="AV24">
        <v>0</v>
      </c>
      <c r="AW24">
        <v>0</v>
      </c>
      <c r="AX24">
        <v>2</v>
      </c>
      <c r="AY24">
        <v>2</v>
      </c>
      <c r="AZ24">
        <v>0</v>
      </c>
      <c r="BA24">
        <v>2</v>
      </c>
      <c r="BB24">
        <v>1</v>
      </c>
      <c r="BC24">
        <v>0</v>
      </c>
      <c r="BD24">
        <v>2</v>
      </c>
      <c r="BE24">
        <v>1</v>
      </c>
      <c r="BF24">
        <v>1</v>
      </c>
      <c r="BG24">
        <v>1</v>
      </c>
      <c r="BH24">
        <v>1</v>
      </c>
      <c r="BI24">
        <v>2</v>
      </c>
      <c r="BJ24">
        <v>3</v>
      </c>
      <c r="BK24">
        <v>0</v>
      </c>
      <c r="BL24">
        <v>1</v>
      </c>
      <c r="BM24">
        <v>4</v>
      </c>
      <c r="BN24">
        <v>2</v>
      </c>
      <c r="BO24">
        <v>1</v>
      </c>
      <c r="BP24">
        <v>1</v>
      </c>
      <c r="BQ24">
        <v>0</v>
      </c>
      <c r="BR24">
        <v>4</v>
      </c>
      <c r="BS24">
        <v>1</v>
      </c>
      <c r="BT24">
        <v>1</v>
      </c>
      <c r="BU24">
        <v>8</v>
      </c>
      <c r="BV24">
        <v>2</v>
      </c>
      <c r="BW24">
        <v>17</v>
      </c>
      <c r="BY24">
        <v>11</v>
      </c>
      <c r="CA24">
        <v>11</v>
      </c>
    </row>
    <row r="25" spans="1:79" x14ac:dyDescent="0.2">
      <c r="A25">
        <v>272159</v>
      </c>
      <c r="B25" t="s">
        <v>184</v>
      </c>
      <c r="D25">
        <v>41</v>
      </c>
      <c r="E25">
        <v>17.79027</v>
      </c>
      <c r="F25">
        <v>17.79027</v>
      </c>
      <c r="G25">
        <v>2</v>
      </c>
      <c r="H25">
        <v>2</v>
      </c>
      <c r="I25">
        <v>3</v>
      </c>
      <c r="J25">
        <v>8</v>
      </c>
      <c r="K25">
        <v>5</v>
      </c>
      <c r="L25">
        <v>9</v>
      </c>
      <c r="M25">
        <v>6</v>
      </c>
      <c r="N25">
        <v>6</v>
      </c>
      <c r="O25">
        <v>0</v>
      </c>
      <c r="P25">
        <v>26</v>
      </c>
      <c r="Q25">
        <v>15</v>
      </c>
      <c r="R25">
        <v>0</v>
      </c>
      <c r="S25">
        <v>0</v>
      </c>
      <c r="T25">
        <v>10</v>
      </c>
      <c r="U25">
        <v>31</v>
      </c>
      <c r="V25">
        <v>2</v>
      </c>
      <c r="W25">
        <v>29</v>
      </c>
      <c r="X25">
        <v>4</v>
      </c>
      <c r="Y25">
        <v>1</v>
      </c>
      <c r="Z25">
        <v>19</v>
      </c>
      <c r="AA25">
        <v>5</v>
      </c>
      <c r="AB25">
        <v>0</v>
      </c>
      <c r="AC25">
        <v>25</v>
      </c>
      <c r="AD25">
        <v>7</v>
      </c>
      <c r="AE25">
        <v>2</v>
      </c>
      <c r="AF25">
        <v>0</v>
      </c>
      <c r="AG25">
        <v>0</v>
      </c>
      <c r="AH25">
        <v>7</v>
      </c>
      <c r="AI25">
        <v>0</v>
      </c>
      <c r="AJ25">
        <v>28</v>
      </c>
      <c r="AK25">
        <v>0</v>
      </c>
      <c r="AL25">
        <v>2</v>
      </c>
      <c r="AM25">
        <v>7</v>
      </c>
      <c r="AN25">
        <v>1</v>
      </c>
      <c r="AO25">
        <v>3</v>
      </c>
      <c r="AP25">
        <v>0</v>
      </c>
      <c r="AQ25">
        <v>2</v>
      </c>
      <c r="AR25">
        <v>4</v>
      </c>
      <c r="AS25">
        <v>5</v>
      </c>
      <c r="AT25">
        <v>3</v>
      </c>
      <c r="AU25">
        <v>3</v>
      </c>
      <c r="AV25">
        <v>3</v>
      </c>
      <c r="AW25">
        <v>5</v>
      </c>
      <c r="AX25">
        <v>7</v>
      </c>
      <c r="AY25">
        <v>1</v>
      </c>
      <c r="AZ25">
        <v>1</v>
      </c>
      <c r="BA25">
        <v>3</v>
      </c>
      <c r="BB25">
        <v>0</v>
      </c>
      <c r="BC25">
        <v>4</v>
      </c>
      <c r="BD25">
        <v>7</v>
      </c>
      <c r="BE25">
        <v>4</v>
      </c>
      <c r="BF25">
        <v>8</v>
      </c>
      <c r="BG25">
        <v>5</v>
      </c>
      <c r="BH25">
        <v>3</v>
      </c>
      <c r="BI25">
        <v>10</v>
      </c>
      <c r="BJ25">
        <v>4</v>
      </c>
      <c r="BK25">
        <v>0</v>
      </c>
      <c r="BL25">
        <v>9</v>
      </c>
      <c r="BM25">
        <v>31</v>
      </c>
      <c r="BN25">
        <v>12</v>
      </c>
      <c r="BO25">
        <v>2</v>
      </c>
      <c r="BP25">
        <v>2</v>
      </c>
      <c r="BQ25">
        <v>1</v>
      </c>
      <c r="BR25">
        <v>4</v>
      </c>
      <c r="BS25">
        <v>1</v>
      </c>
      <c r="BT25">
        <v>5</v>
      </c>
      <c r="BU25">
        <v>35</v>
      </c>
      <c r="BV25">
        <v>1</v>
      </c>
      <c r="BW25">
        <v>46</v>
      </c>
      <c r="BY25">
        <v>41</v>
      </c>
      <c r="CA25">
        <v>41</v>
      </c>
    </row>
    <row r="26" spans="1:79" x14ac:dyDescent="0.2">
      <c r="A26">
        <v>272167</v>
      </c>
      <c r="B26" t="s">
        <v>185</v>
      </c>
      <c r="D26">
        <v>11</v>
      </c>
      <c r="E26">
        <v>10.645300000000001</v>
      </c>
      <c r="F26">
        <v>10.645300000000001</v>
      </c>
      <c r="G26">
        <v>1</v>
      </c>
      <c r="H26">
        <v>2</v>
      </c>
      <c r="I26">
        <v>1</v>
      </c>
      <c r="J26">
        <v>1</v>
      </c>
      <c r="K26">
        <v>1</v>
      </c>
      <c r="L26">
        <v>2</v>
      </c>
      <c r="M26">
        <v>2</v>
      </c>
      <c r="N26">
        <v>1</v>
      </c>
      <c r="O26">
        <v>0</v>
      </c>
      <c r="P26">
        <v>8</v>
      </c>
      <c r="Q26">
        <v>3</v>
      </c>
      <c r="R26">
        <v>0</v>
      </c>
      <c r="S26">
        <v>0</v>
      </c>
      <c r="T26">
        <v>2</v>
      </c>
      <c r="U26">
        <v>9</v>
      </c>
      <c r="V26">
        <v>2</v>
      </c>
      <c r="W26">
        <v>7</v>
      </c>
      <c r="X26">
        <v>1</v>
      </c>
      <c r="Y26">
        <v>1</v>
      </c>
      <c r="Z26">
        <v>5</v>
      </c>
      <c r="AA26">
        <v>0</v>
      </c>
      <c r="AB26">
        <v>0</v>
      </c>
      <c r="AC26">
        <v>6</v>
      </c>
      <c r="AD26">
        <v>3</v>
      </c>
      <c r="AE26">
        <v>0</v>
      </c>
      <c r="AF26">
        <v>0</v>
      </c>
      <c r="AG26">
        <v>1</v>
      </c>
      <c r="AH26">
        <v>1</v>
      </c>
      <c r="AI26">
        <v>0</v>
      </c>
      <c r="AJ26">
        <v>7</v>
      </c>
      <c r="AK26">
        <v>0</v>
      </c>
      <c r="AL26">
        <v>1</v>
      </c>
      <c r="AM26">
        <v>3</v>
      </c>
      <c r="AN26">
        <v>0</v>
      </c>
      <c r="AO26">
        <v>0</v>
      </c>
      <c r="AP26">
        <v>0</v>
      </c>
      <c r="AQ26">
        <v>0</v>
      </c>
      <c r="AR26">
        <v>0</v>
      </c>
      <c r="AS26">
        <v>1</v>
      </c>
      <c r="AT26">
        <v>3</v>
      </c>
      <c r="AU26">
        <v>1</v>
      </c>
      <c r="AV26">
        <v>1</v>
      </c>
      <c r="AW26">
        <v>1</v>
      </c>
      <c r="AX26">
        <v>1</v>
      </c>
      <c r="AY26">
        <v>0</v>
      </c>
      <c r="AZ26">
        <v>0</v>
      </c>
      <c r="BA26">
        <v>0</v>
      </c>
      <c r="BB26">
        <v>2</v>
      </c>
      <c r="BC26">
        <v>1</v>
      </c>
      <c r="BD26">
        <v>3</v>
      </c>
      <c r="BE26">
        <v>1</v>
      </c>
      <c r="BF26">
        <v>4</v>
      </c>
      <c r="BG26">
        <v>0</v>
      </c>
      <c r="BH26">
        <v>3</v>
      </c>
      <c r="BI26">
        <v>0</v>
      </c>
      <c r="BJ26">
        <v>0</v>
      </c>
      <c r="BK26">
        <v>0</v>
      </c>
      <c r="BL26">
        <v>3</v>
      </c>
      <c r="BM26">
        <v>9</v>
      </c>
      <c r="BN26">
        <v>3</v>
      </c>
      <c r="BO26">
        <v>1</v>
      </c>
      <c r="BP26">
        <v>0</v>
      </c>
      <c r="BQ26">
        <v>1</v>
      </c>
      <c r="BR26">
        <v>1</v>
      </c>
      <c r="BS26">
        <v>1</v>
      </c>
      <c r="BT26">
        <v>4</v>
      </c>
      <c r="BU26">
        <v>7</v>
      </c>
      <c r="BV26">
        <v>0</v>
      </c>
      <c r="BW26">
        <v>10</v>
      </c>
      <c r="BY26">
        <v>11</v>
      </c>
      <c r="CA26">
        <v>11</v>
      </c>
    </row>
    <row r="27" spans="1:79" x14ac:dyDescent="0.2">
      <c r="A27">
        <v>272175</v>
      </c>
      <c r="B27" t="s">
        <v>186</v>
      </c>
      <c r="D27">
        <v>20</v>
      </c>
      <c r="E27">
        <v>16.846219999999999</v>
      </c>
      <c r="F27">
        <v>16.846219999999999</v>
      </c>
      <c r="G27">
        <v>1</v>
      </c>
      <c r="H27">
        <v>0</v>
      </c>
      <c r="I27">
        <v>1</v>
      </c>
      <c r="J27">
        <v>4</v>
      </c>
      <c r="K27">
        <v>4</v>
      </c>
      <c r="L27">
        <v>3</v>
      </c>
      <c r="M27">
        <v>5</v>
      </c>
      <c r="N27">
        <v>2</v>
      </c>
      <c r="O27">
        <v>0</v>
      </c>
      <c r="P27">
        <v>9</v>
      </c>
      <c r="Q27">
        <v>11</v>
      </c>
      <c r="R27">
        <v>0</v>
      </c>
      <c r="S27">
        <v>2</v>
      </c>
      <c r="T27">
        <v>3</v>
      </c>
      <c r="U27">
        <v>15</v>
      </c>
      <c r="V27">
        <v>1</v>
      </c>
      <c r="W27">
        <v>14</v>
      </c>
      <c r="X27">
        <v>0</v>
      </c>
      <c r="Y27">
        <v>0</v>
      </c>
      <c r="Z27">
        <v>11</v>
      </c>
      <c r="AA27">
        <v>3</v>
      </c>
      <c r="AB27">
        <v>0</v>
      </c>
      <c r="AC27">
        <v>11</v>
      </c>
      <c r="AD27">
        <v>2</v>
      </c>
      <c r="AE27">
        <v>1</v>
      </c>
      <c r="AF27">
        <v>2</v>
      </c>
      <c r="AG27">
        <v>0</v>
      </c>
      <c r="AH27">
        <v>4</v>
      </c>
      <c r="AI27">
        <v>0</v>
      </c>
      <c r="AJ27">
        <v>13</v>
      </c>
      <c r="AK27">
        <v>0</v>
      </c>
      <c r="AL27">
        <v>2</v>
      </c>
      <c r="AM27">
        <v>4</v>
      </c>
      <c r="AN27">
        <v>0</v>
      </c>
      <c r="AO27">
        <v>1</v>
      </c>
      <c r="AP27">
        <v>0</v>
      </c>
      <c r="AQ27">
        <v>0</v>
      </c>
      <c r="AR27">
        <v>1</v>
      </c>
      <c r="AS27">
        <v>1</v>
      </c>
      <c r="AT27">
        <v>3</v>
      </c>
      <c r="AU27">
        <v>1</v>
      </c>
      <c r="AV27">
        <v>2</v>
      </c>
      <c r="AW27">
        <v>1</v>
      </c>
      <c r="AX27">
        <v>1</v>
      </c>
      <c r="AY27">
        <v>2</v>
      </c>
      <c r="AZ27">
        <v>1</v>
      </c>
      <c r="BA27">
        <v>4</v>
      </c>
      <c r="BB27">
        <v>0</v>
      </c>
      <c r="BC27">
        <v>3</v>
      </c>
      <c r="BD27">
        <v>2</v>
      </c>
      <c r="BE27">
        <v>4</v>
      </c>
      <c r="BF27">
        <v>1</v>
      </c>
      <c r="BG27">
        <v>1</v>
      </c>
      <c r="BH27">
        <v>6</v>
      </c>
      <c r="BI27">
        <v>3</v>
      </c>
      <c r="BJ27">
        <v>2</v>
      </c>
      <c r="BK27">
        <v>1</v>
      </c>
      <c r="BL27">
        <v>3</v>
      </c>
      <c r="BM27">
        <v>17</v>
      </c>
      <c r="BN27">
        <v>2</v>
      </c>
      <c r="BO27">
        <v>1</v>
      </c>
      <c r="BP27">
        <v>3</v>
      </c>
      <c r="BQ27">
        <v>0</v>
      </c>
      <c r="BR27">
        <v>3</v>
      </c>
      <c r="BS27">
        <v>0</v>
      </c>
      <c r="BT27">
        <v>3</v>
      </c>
      <c r="BU27">
        <v>16</v>
      </c>
      <c r="BV27">
        <v>1</v>
      </c>
      <c r="BW27">
        <v>24</v>
      </c>
      <c r="BY27">
        <v>20</v>
      </c>
      <c r="CA27">
        <v>20</v>
      </c>
    </row>
    <row r="28" spans="1:79" x14ac:dyDescent="0.2">
      <c r="A28">
        <v>272183</v>
      </c>
      <c r="B28" t="s">
        <v>187</v>
      </c>
      <c r="D28">
        <v>15</v>
      </c>
      <c r="E28">
        <v>12.55735</v>
      </c>
      <c r="F28">
        <v>12.55735</v>
      </c>
      <c r="G28">
        <v>0</v>
      </c>
      <c r="H28">
        <v>1</v>
      </c>
      <c r="I28">
        <v>2</v>
      </c>
      <c r="J28">
        <v>2</v>
      </c>
      <c r="K28">
        <v>3</v>
      </c>
      <c r="L28">
        <v>1</v>
      </c>
      <c r="M28">
        <v>4</v>
      </c>
      <c r="N28">
        <v>2</v>
      </c>
      <c r="O28">
        <v>0</v>
      </c>
      <c r="P28">
        <v>9</v>
      </c>
      <c r="Q28">
        <v>6</v>
      </c>
      <c r="R28">
        <v>0</v>
      </c>
      <c r="S28">
        <v>1</v>
      </c>
      <c r="T28">
        <v>4</v>
      </c>
      <c r="U28">
        <v>10</v>
      </c>
      <c r="V28">
        <v>0</v>
      </c>
      <c r="W28">
        <v>10</v>
      </c>
      <c r="X28">
        <v>1</v>
      </c>
      <c r="Y28">
        <v>0</v>
      </c>
      <c r="Z28">
        <v>6</v>
      </c>
      <c r="AA28">
        <v>3</v>
      </c>
      <c r="AB28">
        <v>0</v>
      </c>
      <c r="AC28">
        <v>9</v>
      </c>
      <c r="AD28">
        <v>3</v>
      </c>
      <c r="AE28">
        <v>0</v>
      </c>
      <c r="AF28">
        <v>1</v>
      </c>
      <c r="AG28">
        <v>0</v>
      </c>
      <c r="AH28">
        <v>2</v>
      </c>
      <c r="AI28">
        <v>0</v>
      </c>
      <c r="AJ28">
        <v>9</v>
      </c>
      <c r="AK28">
        <v>0</v>
      </c>
      <c r="AL28">
        <v>0</v>
      </c>
      <c r="AM28">
        <v>3</v>
      </c>
      <c r="AN28">
        <v>0</v>
      </c>
      <c r="AO28">
        <v>3</v>
      </c>
      <c r="AP28">
        <v>0</v>
      </c>
      <c r="AQ28">
        <v>1</v>
      </c>
      <c r="AR28">
        <v>1</v>
      </c>
      <c r="AS28">
        <v>0</v>
      </c>
      <c r="AT28">
        <v>1</v>
      </c>
      <c r="AU28">
        <v>3</v>
      </c>
      <c r="AV28">
        <v>0</v>
      </c>
      <c r="AW28">
        <v>0</v>
      </c>
      <c r="AX28">
        <v>0</v>
      </c>
      <c r="AY28">
        <v>3</v>
      </c>
      <c r="AZ28">
        <v>0</v>
      </c>
      <c r="BA28">
        <v>0</v>
      </c>
      <c r="BB28">
        <v>1</v>
      </c>
      <c r="BC28">
        <v>5</v>
      </c>
      <c r="BD28">
        <v>1</v>
      </c>
      <c r="BE28">
        <v>3</v>
      </c>
      <c r="BF28">
        <v>3</v>
      </c>
      <c r="BG28">
        <v>4</v>
      </c>
      <c r="BH28">
        <v>0</v>
      </c>
      <c r="BI28">
        <v>3</v>
      </c>
      <c r="BJ28">
        <v>1</v>
      </c>
      <c r="BK28">
        <v>0</v>
      </c>
      <c r="BL28">
        <v>3</v>
      </c>
      <c r="BM28">
        <v>10</v>
      </c>
      <c r="BN28">
        <v>2</v>
      </c>
      <c r="BO28">
        <v>3</v>
      </c>
      <c r="BP28">
        <v>1</v>
      </c>
      <c r="BQ28">
        <v>0</v>
      </c>
      <c r="BR28">
        <v>2</v>
      </c>
      <c r="BS28">
        <v>0</v>
      </c>
      <c r="BT28">
        <v>6</v>
      </c>
      <c r="BU28">
        <v>6</v>
      </c>
      <c r="BV28">
        <v>3</v>
      </c>
      <c r="BW28">
        <v>18</v>
      </c>
      <c r="BY28">
        <v>15</v>
      </c>
      <c r="CA28">
        <v>15</v>
      </c>
    </row>
    <row r="29" spans="1:79" x14ac:dyDescent="0.2">
      <c r="A29">
        <v>272191</v>
      </c>
      <c r="B29" t="s">
        <v>278</v>
      </c>
      <c r="D29">
        <v>30</v>
      </c>
      <c r="E29">
        <v>16.200369999999999</v>
      </c>
      <c r="F29">
        <v>16.200369999999999</v>
      </c>
      <c r="G29">
        <v>2</v>
      </c>
      <c r="H29">
        <v>2</v>
      </c>
      <c r="I29">
        <v>1</v>
      </c>
      <c r="J29">
        <v>6</v>
      </c>
      <c r="K29">
        <v>6</v>
      </c>
      <c r="L29">
        <v>4</v>
      </c>
      <c r="M29">
        <v>5</v>
      </c>
      <c r="N29">
        <v>4</v>
      </c>
      <c r="O29">
        <v>0</v>
      </c>
      <c r="P29">
        <v>19</v>
      </c>
      <c r="Q29">
        <v>11</v>
      </c>
      <c r="R29">
        <v>0</v>
      </c>
      <c r="S29">
        <v>1</v>
      </c>
      <c r="T29">
        <v>9</v>
      </c>
      <c r="U29">
        <v>20</v>
      </c>
      <c r="V29">
        <v>1</v>
      </c>
      <c r="W29">
        <v>19</v>
      </c>
      <c r="X29">
        <v>1</v>
      </c>
      <c r="Y29">
        <v>0</v>
      </c>
      <c r="Z29">
        <v>12</v>
      </c>
      <c r="AA29">
        <v>6</v>
      </c>
      <c r="AB29">
        <v>0</v>
      </c>
      <c r="AC29">
        <v>18</v>
      </c>
      <c r="AD29">
        <v>4</v>
      </c>
      <c r="AE29">
        <v>2</v>
      </c>
      <c r="AF29">
        <v>0</v>
      </c>
      <c r="AG29">
        <v>0</v>
      </c>
      <c r="AH29">
        <v>6</v>
      </c>
      <c r="AI29">
        <v>0</v>
      </c>
      <c r="AJ29">
        <v>22</v>
      </c>
      <c r="AK29">
        <v>0</v>
      </c>
      <c r="AL29">
        <v>2</v>
      </c>
      <c r="AM29">
        <v>4</v>
      </c>
      <c r="AN29">
        <v>1</v>
      </c>
      <c r="AO29">
        <v>1</v>
      </c>
      <c r="AP29">
        <v>0</v>
      </c>
      <c r="AQ29">
        <v>3</v>
      </c>
      <c r="AR29">
        <v>2</v>
      </c>
      <c r="AS29">
        <v>5</v>
      </c>
      <c r="AT29">
        <v>1</v>
      </c>
      <c r="AU29">
        <v>3</v>
      </c>
      <c r="AV29">
        <v>5</v>
      </c>
      <c r="AW29">
        <v>2</v>
      </c>
      <c r="AX29">
        <v>2</v>
      </c>
      <c r="AY29">
        <v>1</v>
      </c>
      <c r="AZ29">
        <v>1</v>
      </c>
      <c r="BA29">
        <v>1</v>
      </c>
      <c r="BB29">
        <v>0</v>
      </c>
      <c r="BC29">
        <v>4</v>
      </c>
      <c r="BD29">
        <v>4</v>
      </c>
      <c r="BE29">
        <v>5</v>
      </c>
      <c r="BF29">
        <v>5</v>
      </c>
      <c r="BG29">
        <v>4</v>
      </c>
      <c r="BH29">
        <v>2</v>
      </c>
      <c r="BI29">
        <v>7</v>
      </c>
      <c r="BJ29">
        <v>3</v>
      </c>
      <c r="BK29">
        <v>0</v>
      </c>
      <c r="BL29">
        <v>2</v>
      </c>
      <c r="BM29">
        <v>21</v>
      </c>
      <c r="BN29">
        <v>7</v>
      </c>
      <c r="BO29">
        <v>5</v>
      </c>
      <c r="BP29">
        <v>0</v>
      </c>
      <c r="BQ29">
        <v>1</v>
      </c>
      <c r="BR29">
        <v>3</v>
      </c>
      <c r="BS29">
        <v>1</v>
      </c>
      <c r="BT29">
        <v>7</v>
      </c>
      <c r="BU29">
        <v>23</v>
      </c>
      <c r="BV29">
        <v>0</v>
      </c>
      <c r="BW29">
        <v>31</v>
      </c>
      <c r="BY29">
        <v>30</v>
      </c>
      <c r="CA29">
        <v>30</v>
      </c>
    </row>
    <row r="30" spans="1:79" x14ac:dyDescent="0.2">
      <c r="A30">
        <v>272205</v>
      </c>
      <c r="B30" t="s">
        <v>188</v>
      </c>
      <c r="D30">
        <v>14</v>
      </c>
      <c r="E30">
        <v>10.07992</v>
      </c>
      <c r="F30">
        <v>10.07992</v>
      </c>
      <c r="G30">
        <v>0</v>
      </c>
      <c r="H30">
        <v>0</v>
      </c>
      <c r="I30">
        <v>2</v>
      </c>
      <c r="J30">
        <v>4</v>
      </c>
      <c r="K30">
        <v>3</v>
      </c>
      <c r="L30">
        <v>3</v>
      </c>
      <c r="M30">
        <v>2</v>
      </c>
      <c r="N30">
        <v>0</v>
      </c>
      <c r="O30">
        <v>0</v>
      </c>
      <c r="P30">
        <v>10</v>
      </c>
      <c r="Q30">
        <v>4</v>
      </c>
      <c r="R30">
        <v>0</v>
      </c>
      <c r="S30">
        <v>1</v>
      </c>
      <c r="T30">
        <v>2</v>
      </c>
      <c r="U30">
        <v>11</v>
      </c>
      <c r="V30">
        <v>0</v>
      </c>
      <c r="W30">
        <v>11</v>
      </c>
      <c r="X30">
        <v>3</v>
      </c>
      <c r="Y30">
        <v>1</v>
      </c>
      <c r="Z30">
        <v>6</v>
      </c>
      <c r="AA30">
        <v>1</v>
      </c>
      <c r="AB30">
        <v>0</v>
      </c>
      <c r="AC30">
        <v>12</v>
      </c>
      <c r="AD30">
        <v>1</v>
      </c>
      <c r="AE30">
        <v>0</v>
      </c>
      <c r="AF30">
        <v>0</v>
      </c>
      <c r="AG30">
        <v>0</v>
      </c>
      <c r="AH30">
        <v>1</v>
      </c>
      <c r="AI30">
        <v>0</v>
      </c>
      <c r="AJ30">
        <v>10</v>
      </c>
      <c r="AK30">
        <v>2</v>
      </c>
      <c r="AL30">
        <v>0</v>
      </c>
      <c r="AM30">
        <v>1</v>
      </c>
      <c r="AN30">
        <v>0</v>
      </c>
      <c r="AO30">
        <v>1</v>
      </c>
      <c r="AP30">
        <v>0</v>
      </c>
      <c r="AQ30">
        <v>1</v>
      </c>
      <c r="AR30">
        <v>1</v>
      </c>
      <c r="AS30">
        <v>2</v>
      </c>
      <c r="AT30">
        <v>1</v>
      </c>
      <c r="AU30">
        <v>1</v>
      </c>
      <c r="AV30">
        <v>0</v>
      </c>
      <c r="AW30">
        <v>0</v>
      </c>
      <c r="AX30">
        <v>0</v>
      </c>
      <c r="AY30">
        <v>4</v>
      </c>
      <c r="AZ30">
        <v>0</v>
      </c>
      <c r="BA30">
        <v>0</v>
      </c>
      <c r="BB30">
        <v>2</v>
      </c>
      <c r="BC30">
        <v>2</v>
      </c>
      <c r="BD30">
        <v>4</v>
      </c>
      <c r="BE30">
        <v>2</v>
      </c>
      <c r="BF30">
        <v>2</v>
      </c>
      <c r="BG30">
        <v>3</v>
      </c>
      <c r="BH30">
        <v>1</v>
      </c>
      <c r="BI30">
        <v>1</v>
      </c>
      <c r="BJ30">
        <v>1</v>
      </c>
      <c r="BK30">
        <v>0</v>
      </c>
      <c r="BL30">
        <v>3</v>
      </c>
      <c r="BM30">
        <v>13</v>
      </c>
      <c r="BN30">
        <v>6</v>
      </c>
      <c r="BO30">
        <v>1</v>
      </c>
      <c r="BP30">
        <v>0</v>
      </c>
      <c r="BQ30">
        <v>0</v>
      </c>
      <c r="BR30">
        <v>0</v>
      </c>
      <c r="BS30">
        <v>0</v>
      </c>
      <c r="BT30">
        <v>1</v>
      </c>
      <c r="BU30">
        <v>9</v>
      </c>
      <c r="BV30">
        <v>4</v>
      </c>
      <c r="BW30">
        <v>21</v>
      </c>
      <c r="BY30">
        <v>14</v>
      </c>
      <c r="CA30">
        <v>14</v>
      </c>
    </row>
    <row r="31" spans="1:79" x14ac:dyDescent="0.2">
      <c r="A31">
        <v>272213</v>
      </c>
      <c r="B31" t="s">
        <v>281</v>
      </c>
      <c r="D31">
        <v>7</v>
      </c>
      <c r="E31">
        <v>10.245900000000001</v>
      </c>
      <c r="F31">
        <v>10.245900000000001</v>
      </c>
      <c r="G31">
        <v>1</v>
      </c>
      <c r="H31">
        <v>0</v>
      </c>
      <c r="I31">
        <v>0</v>
      </c>
      <c r="J31">
        <v>2</v>
      </c>
      <c r="K31">
        <v>1</v>
      </c>
      <c r="L31">
        <v>1</v>
      </c>
      <c r="M31">
        <v>1</v>
      </c>
      <c r="N31">
        <v>1</v>
      </c>
      <c r="O31">
        <v>0</v>
      </c>
      <c r="P31">
        <v>5</v>
      </c>
      <c r="Q31">
        <v>2</v>
      </c>
      <c r="R31">
        <v>0</v>
      </c>
      <c r="S31">
        <v>0</v>
      </c>
      <c r="T31">
        <v>1</v>
      </c>
      <c r="U31">
        <v>6</v>
      </c>
      <c r="V31">
        <v>1</v>
      </c>
      <c r="W31">
        <v>5</v>
      </c>
      <c r="X31">
        <v>1</v>
      </c>
      <c r="Y31">
        <v>0</v>
      </c>
      <c r="Z31">
        <v>3</v>
      </c>
      <c r="AA31">
        <v>1</v>
      </c>
      <c r="AB31">
        <v>0</v>
      </c>
      <c r="AC31">
        <v>5</v>
      </c>
      <c r="AD31">
        <v>2</v>
      </c>
      <c r="AE31">
        <v>0</v>
      </c>
      <c r="AF31">
        <v>0</v>
      </c>
      <c r="AG31">
        <v>0</v>
      </c>
      <c r="AH31">
        <v>0</v>
      </c>
      <c r="AI31">
        <v>0</v>
      </c>
      <c r="AJ31">
        <v>5</v>
      </c>
      <c r="AK31">
        <v>0</v>
      </c>
      <c r="AL31">
        <v>0</v>
      </c>
      <c r="AM31">
        <v>2</v>
      </c>
      <c r="AN31">
        <v>0</v>
      </c>
      <c r="AO31">
        <v>0</v>
      </c>
      <c r="AP31">
        <v>0</v>
      </c>
      <c r="AQ31">
        <v>1</v>
      </c>
      <c r="AR31">
        <v>0</v>
      </c>
      <c r="AS31">
        <v>0</v>
      </c>
      <c r="AT31">
        <v>1</v>
      </c>
      <c r="AU31">
        <v>0</v>
      </c>
      <c r="AV31">
        <v>0</v>
      </c>
      <c r="AW31">
        <v>3</v>
      </c>
      <c r="AX31">
        <v>0</v>
      </c>
      <c r="AY31">
        <v>1</v>
      </c>
      <c r="AZ31">
        <v>0</v>
      </c>
      <c r="BA31">
        <v>1</v>
      </c>
      <c r="BB31">
        <v>0</v>
      </c>
      <c r="BC31">
        <v>0</v>
      </c>
      <c r="BD31">
        <v>0</v>
      </c>
      <c r="BE31">
        <v>0</v>
      </c>
      <c r="BF31">
        <v>2</v>
      </c>
      <c r="BG31">
        <v>1</v>
      </c>
      <c r="BH31">
        <v>2</v>
      </c>
      <c r="BI31">
        <v>1</v>
      </c>
      <c r="BJ31">
        <v>1</v>
      </c>
      <c r="BK31">
        <v>0</v>
      </c>
      <c r="BL31">
        <v>1</v>
      </c>
      <c r="BM31">
        <v>4</v>
      </c>
      <c r="BN31">
        <v>1</v>
      </c>
      <c r="BO31">
        <v>0</v>
      </c>
      <c r="BP31">
        <v>1</v>
      </c>
      <c r="BQ31">
        <v>0</v>
      </c>
      <c r="BR31">
        <v>0</v>
      </c>
      <c r="BS31">
        <v>0</v>
      </c>
      <c r="BT31">
        <v>0</v>
      </c>
      <c r="BU31">
        <v>6</v>
      </c>
      <c r="BV31">
        <v>1</v>
      </c>
      <c r="BW31">
        <v>10</v>
      </c>
      <c r="BY31">
        <v>7</v>
      </c>
      <c r="CA31">
        <v>7</v>
      </c>
    </row>
    <row r="32" spans="1:79" x14ac:dyDescent="0.2">
      <c r="A32">
        <v>272221</v>
      </c>
      <c r="B32" t="s">
        <v>189</v>
      </c>
      <c r="D32">
        <v>20</v>
      </c>
      <c r="E32">
        <v>18.16431</v>
      </c>
      <c r="F32">
        <v>18.16431</v>
      </c>
      <c r="G32">
        <v>2</v>
      </c>
      <c r="H32">
        <v>0</v>
      </c>
      <c r="I32">
        <v>2</v>
      </c>
      <c r="J32">
        <v>3</v>
      </c>
      <c r="K32">
        <v>6</v>
      </c>
      <c r="L32">
        <v>1</v>
      </c>
      <c r="M32">
        <v>4</v>
      </c>
      <c r="N32">
        <v>2</v>
      </c>
      <c r="O32">
        <v>0</v>
      </c>
      <c r="P32">
        <v>10</v>
      </c>
      <c r="Q32">
        <v>10</v>
      </c>
      <c r="R32">
        <v>0</v>
      </c>
      <c r="S32">
        <v>1</v>
      </c>
      <c r="T32">
        <v>5</v>
      </c>
      <c r="U32">
        <v>14</v>
      </c>
      <c r="V32">
        <v>2</v>
      </c>
      <c r="W32">
        <v>12</v>
      </c>
      <c r="X32">
        <v>1</v>
      </c>
      <c r="Y32">
        <v>0</v>
      </c>
      <c r="Z32">
        <v>7</v>
      </c>
      <c r="AA32">
        <v>4</v>
      </c>
      <c r="AB32">
        <v>0</v>
      </c>
      <c r="AC32">
        <v>13</v>
      </c>
      <c r="AD32">
        <v>1</v>
      </c>
      <c r="AE32">
        <v>0</v>
      </c>
      <c r="AF32">
        <v>0</v>
      </c>
      <c r="AG32">
        <v>0</v>
      </c>
      <c r="AH32">
        <v>6</v>
      </c>
      <c r="AI32">
        <v>0</v>
      </c>
      <c r="AJ32">
        <v>15</v>
      </c>
      <c r="AK32">
        <v>0</v>
      </c>
      <c r="AL32">
        <v>2</v>
      </c>
      <c r="AM32">
        <v>1</v>
      </c>
      <c r="AN32">
        <v>1</v>
      </c>
      <c r="AO32">
        <v>1</v>
      </c>
      <c r="AP32">
        <v>0</v>
      </c>
      <c r="AQ32">
        <v>0</v>
      </c>
      <c r="AR32">
        <v>2</v>
      </c>
      <c r="AS32">
        <v>1</v>
      </c>
      <c r="AT32">
        <v>0</v>
      </c>
      <c r="AU32">
        <v>0</v>
      </c>
      <c r="AV32">
        <v>0</v>
      </c>
      <c r="AW32">
        <v>3</v>
      </c>
      <c r="AX32">
        <v>0</v>
      </c>
      <c r="AY32">
        <v>1</v>
      </c>
      <c r="AZ32">
        <v>2</v>
      </c>
      <c r="BA32">
        <v>0</v>
      </c>
      <c r="BB32">
        <v>0</v>
      </c>
      <c r="BC32">
        <v>11</v>
      </c>
      <c r="BD32">
        <v>2</v>
      </c>
      <c r="BE32">
        <v>3</v>
      </c>
      <c r="BF32">
        <v>2</v>
      </c>
      <c r="BG32">
        <v>5</v>
      </c>
      <c r="BH32">
        <v>3</v>
      </c>
      <c r="BI32">
        <v>3</v>
      </c>
      <c r="BJ32">
        <v>2</v>
      </c>
      <c r="BK32">
        <v>0</v>
      </c>
      <c r="BL32">
        <v>3</v>
      </c>
      <c r="BM32">
        <v>15</v>
      </c>
      <c r="BN32">
        <v>4</v>
      </c>
      <c r="BO32">
        <v>2</v>
      </c>
      <c r="BP32">
        <v>1</v>
      </c>
      <c r="BQ32">
        <v>3</v>
      </c>
      <c r="BR32">
        <v>3</v>
      </c>
      <c r="BS32">
        <v>0</v>
      </c>
      <c r="BT32">
        <v>4</v>
      </c>
      <c r="BU32">
        <v>13</v>
      </c>
      <c r="BV32">
        <v>3</v>
      </c>
      <c r="BW32">
        <v>11</v>
      </c>
      <c r="BY32">
        <v>20</v>
      </c>
      <c r="CA32">
        <v>20</v>
      </c>
    </row>
    <row r="33" spans="1:79" x14ac:dyDescent="0.2">
      <c r="A33">
        <v>272230</v>
      </c>
      <c r="B33" t="s">
        <v>171</v>
      </c>
      <c r="D33">
        <v>25</v>
      </c>
      <c r="E33">
        <v>20.740690000000001</v>
      </c>
      <c r="F33">
        <v>20.740690000000001</v>
      </c>
      <c r="G33">
        <v>1</v>
      </c>
      <c r="H33">
        <v>1</v>
      </c>
      <c r="I33">
        <v>0</v>
      </c>
      <c r="J33">
        <v>2</v>
      </c>
      <c r="K33">
        <v>9</v>
      </c>
      <c r="L33">
        <v>3</v>
      </c>
      <c r="M33">
        <v>5</v>
      </c>
      <c r="N33">
        <v>4</v>
      </c>
      <c r="O33">
        <v>0</v>
      </c>
      <c r="P33">
        <v>12</v>
      </c>
      <c r="Q33">
        <v>13</v>
      </c>
      <c r="R33">
        <v>0</v>
      </c>
      <c r="S33">
        <v>1</v>
      </c>
      <c r="T33">
        <v>5</v>
      </c>
      <c r="U33">
        <v>19</v>
      </c>
      <c r="V33">
        <v>0</v>
      </c>
      <c r="W33">
        <v>19</v>
      </c>
      <c r="X33">
        <v>0</v>
      </c>
      <c r="Y33">
        <v>0</v>
      </c>
      <c r="Z33">
        <v>13</v>
      </c>
      <c r="AA33">
        <v>6</v>
      </c>
      <c r="AB33">
        <v>0</v>
      </c>
      <c r="AC33">
        <v>17</v>
      </c>
      <c r="AD33">
        <v>5</v>
      </c>
      <c r="AE33">
        <v>0</v>
      </c>
      <c r="AF33">
        <v>0</v>
      </c>
      <c r="AG33">
        <v>0</v>
      </c>
      <c r="AH33">
        <v>3</v>
      </c>
      <c r="AI33">
        <v>0</v>
      </c>
      <c r="AJ33">
        <v>19</v>
      </c>
      <c r="AK33">
        <v>1</v>
      </c>
      <c r="AL33">
        <v>0</v>
      </c>
      <c r="AM33">
        <v>5</v>
      </c>
      <c r="AN33">
        <v>0</v>
      </c>
      <c r="AO33">
        <v>0</v>
      </c>
      <c r="AP33">
        <v>0</v>
      </c>
      <c r="AQ33">
        <v>1</v>
      </c>
      <c r="AR33">
        <v>2</v>
      </c>
      <c r="AS33">
        <v>3</v>
      </c>
      <c r="AT33">
        <v>2</v>
      </c>
      <c r="AU33">
        <v>1</v>
      </c>
      <c r="AV33">
        <v>3</v>
      </c>
      <c r="AW33">
        <v>1</v>
      </c>
      <c r="AX33">
        <v>0</v>
      </c>
      <c r="AY33">
        <v>0</v>
      </c>
      <c r="AZ33">
        <v>2</v>
      </c>
      <c r="BA33">
        <v>2</v>
      </c>
      <c r="BB33">
        <v>0</v>
      </c>
      <c r="BC33">
        <v>8</v>
      </c>
      <c r="BD33">
        <v>2</v>
      </c>
      <c r="BE33">
        <v>0</v>
      </c>
      <c r="BF33">
        <v>6</v>
      </c>
      <c r="BG33">
        <v>2</v>
      </c>
      <c r="BH33">
        <v>9</v>
      </c>
      <c r="BI33">
        <v>3</v>
      </c>
      <c r="BJ33">
        <v>3</v>
      </c>
      <c r="BK33">
        <v>0</v>
      </c>
      <c r="BL33">
        <v>5</v>
      </c>
      <c r="BM33">
        <v>21</v>
      </c>
      <c r="BN33">
        <v>4</v>
      </c>
      <c r="BO33">
        <v>0</v>
      </c>
      <c r="BP33">
        <v>2</v>
      </c>
      <c r="BQ33">
        <v>0</v>
      </c>
      <c r="BR33">
        <v>1</v>
      </c>
      <c r="BS33">
        <v>0</v>
      </c>
      <c r="BT33">
        <v>5</v>
      </c>
      <c r="BU33">
        <v>18</v>
      </c>
      <c r="BV33">
        <v>2</v>
      </c>
      <c r="BW33">
        <v>25</v>
      </c>
      <c r="BY33">
        <v>25</v>
      </c>
      <c r="CA33">
        <v>25</v>
      </c>
    </row>
    <row r="34" spans="1:79" x14ac:dyDescent="0.2">
      <c r="A34">
        <v>272248</v>
      </c>
      <c r="B34" t="s">
        <v>190</v>
      </c>
      <c r="D34">
        <v>10</v>
      </c>
      <c r="E34">
        <v>11.52871</v>
      </c>
      <c r="F34">
        <v>11.52871</v>
      </c>
      <c r="G34">
        <v>0</v>
      </c>
      <c r="H34">
        <v>2</v>
      </c>
      <c r="I34">
        <v>3</v>
      </c>
      <c r="J34">
        <v>1</v>
      </c>
      <c r="K34">
        <v>2</v>
      </c>
      <c r="L34">
        <v>0</v>
      </c>
      <c r="M34">
        <v>2</v>
      </c>
      <c r="N34">
        <v>0</v>
      </c>
      <c r="O34">
        <v>0</v>
      </c>
      <c r="P34">
        <v>5</v>
      </c>
      <c r="Q34">
        <v>5</v>
      </c>
      <c r="R34">
        <v>0</v>
      </c>
      <c r="S34">
        <v>0</v>
      </c>
      <c r="T34">
        <v>4</v>
      </c>
      <c r="U34">
        <v>6</v>
      </c>
      <c r="V34">
        <v>0</v>
      </c>
      <c r="W34">
        <v>6</v>
      </c>
      <c r="X34">
        <v>0</v>
      </c>
      <c r="Y34">
        <v>1</v>
      </c>
      <c r="Z34">
        <v>3</v>
      </c>
      <c r="AA34">
        <v>2</v>
      </c>
      <c r="AB34">
        <v>0</v>
      </c>
      <c r="AC34">
        <v>8</v>
      </c>
      <c r="AD34">
        <v>0</v>
      </c>
      <c r="AE34">
        <v>0</v>
      </c>
      <c r="AF34">
        <v>0</v>
      </c>
      <c r="AG34">
        <v>0</v>
      </c>
      <c r="AH34">
        <v>2</v>
      </c>
      <c r="AI34">
        <v>0</v>
      </c>
      <c r="AJ34">
        <v>7</v>
      </c>
      <c r="AK34">
        <v>1</v>
      </c>
      <c r="AL34">
        <v>0</v>
      </c>
      <c r="AM34">
        <v>0</v>
      </c>
      <c r="AN34">
        <v>1</v>
      </c>
      <c r="AO34">
        <v>1</v>
      </c>
      <c r="AP34">
        <v>0</v>
      </c>
      <c r="AQ34">
        <v>1</v>
      </c>
      <c r="AR34">
        <v>1</v>
      </c>
      <c r="AS34">
        <v>0</v>
      </c>
      <c r="AT34">
        <v>0</v>
      </c>
      <c r="AU34">
        <v>2</v>
      </c>
      <c r="AV34">
        <v>1</v>
      </c>
      <c r="AW34">
        <v>1</v>
      </c>
      <c r="AX34">
        <v>0</v>
      </c>
      <c r="AY34">
        <v>0</v>
      </c>
      <c r="AZ34">
        <v>0</v>
      </c>
      <c r="BA34">
        <v>0</v>
      </c>
      <c r="BB34">
        <v>0</v>
      </c>
      <c r="BC34">
        <v>4</v>
      </c>
      <c r="BD34">
        <v>1</v>
      </c>
      <c r="BE34">
        <v>2</v>
      </c>
      <c r="BF34">
        <v>2</v>
      </c>
      <c r="BG34">
        <v>1</v>
      </c>
      <c r="BH34">
        <v>0</v>
      </c>
      <c r="BI34">
        <v>1</v>
      </c>
      <c r="BJ34">
        <v>3</v>
      </c>
      <c r="BK34">
        <v>0</v>
      </c>
      <c r="BL34">
        <v>3</v>
      </c>
      <c r="BM34">
        <v>7</v>
      </c>
      <c r="BN34">
        <v>4</v>
      </c>
      <c r="BO34">
        <v>1</v>
      </c>
      <c r="BP34">
        <v>0</v>
      </c>
      <c r="BQ34">
        <v>0</v>
      </c>
      <c r="BR34">
        <v>1</v>
      </c>
      <c r="BS34">
        <v>0</v>
      </c>
      <c r="BT34">
        <v>4</v>
      </c>
      <c r="BU34">
        <v>6</v>
      </c>
      <c r="BV34">
        <v>0</v>
      </c>
      <c r="BW34">
        <v>12</v>
      </c>
      <c r="BY34">
        <v>10</v>
      </c>
      <c r="CA34">
        <v>10</v>
      </c>
    </row>
    <row r="35" spans="1:79" x14ac:dyDescent="0.2">
      <c r="A35">
        <v>272256</v>
      </c>
      <c r="B35" t="s">
        <v>191</v>
      </c>
      <c r="D35">
        <v>8</v>
      </c>
      <c r="E35">
        <v>13.903370000000001</v>
      </c>
      <c r="F35">
        <v>13.903370000000001</v>
      </c>
      <c r="G35">
        <v>0</v>
      </c>
      <c r="H35">
        <v>1</v>
      </c>
      <c r="I35">
        <v>1</v>
      </c>
      <c r="J35">
        <v>3</v>
      </c>
      <c r="K35">
        <v>0</v>
      </c>
      <c r="L35">
        <v>1</v>
      </c>
      <c r="M35">
        <v>1</v>
      </c>
      <c r="N35">
        <v>1</v>
      </c>
      <c r="O35">
        <v>0</v>
      </c>
      <c r="P35">
        <v>6</v>
      </c>
      <c r="Q35">
        <v>2</v>
      </c>
      <c r="R35">
        <v>0</v>
      </c>
      <c r="S35">
        <v>1</v>
      </c>
      <c r="T35">
        <v>3</v>
      </c>
      <c r="U35">
        <v>4</v>
      </c>
      <c r="V35">
        <v>0</v>
      </c>
      <c r="W35">
        <v>4</v>
      </c>
      <c r="X35">
        <v>0</v>
      </c>
      <c r="Y35">
        <v>0</v>
      </c>
      <c r="Z35">
        <v>3</v>
      </c>
      <c r="AA35">
        <v>1</v>
      </c>
      <c r="AB35">
        <v>0</v>
      </c>
      <c r="AC35">
        <v>5</v>
      </c>
      <c r="AD35">
        <v>2</v>
      </c>
      <c r="AE35">
        <v>1</v>
      </c>
      <c r="AF35">
        <v>0</v>
      </c>
      <c r="AG35">
        <v>0</v>
      </c>
      <c r="AH35">
        <v>0</v>
      </c>
      <c r="AI35">
        <v>0</v>
      </c>
      <c r="AJ35">
        <v>5</v>
      </c>
      <c r="AK35">
        <v>0</v>
      </c>
      <c r="AL35">
        <v>1</v>
      </c>
      <c r="AM35">
        <v>2</v>
      </c>
      <c r="AN35">
        <v>0</v>
      </c>
      <c r="AO35">
        <v>0</v>
      </c>
      <c r="AP35">
        <v>0</v>
      </c>
      <c r="AQ35">
        <v>2</v>
      </c>
      <c r="AR35">
        <v>0</v>
      </c>
      <c r="AS35">
        <v>0</v>
      </c>
      <c r="AT35">
        <v>2</v>
      </c>
      <c r="AU35">
        <v>0</v>
      </c>
      <c r="AV35">
        <v>0</v>
      </c>
      <c r="AW35">
        <v>1</v>
      </c>
      <c r="AX35">
        <v>0</v>
      </c>
      <c r="AY35">
        <v>2</v>
      </c>
      <c r="AZ35">
        <v>0</v>
      </c>
      <c r="BA35">
        <v>0</v>
      </c>
      <c r="BB35">
        <v>0</v>
      </c>
      <c r="BC35">
        <v>1</v>
      </c>
      <c r="BD35">
        <v>0</v>
      </c>
      <c r="BE35">
        <v>0</v>
      </c>
      <c r="BF35">
        <v>0</v>
      </c>
      <c r="BG35">
        <v>4</v>
      </c>
      <c r="BH35">
        <v>3</v>
      </c>
      <c r="BI35">
        <v>0</v>
      </c>
      <c r="BJ35">
        <v>1</v>
      </c>
      <c r="BK35">
        <v>0</v>
      </c>
      <c r="BL35">
        <v>1</v>
      </c>
      <c r="BM35">
        <v>6</v>
      </c>
      <c r="BN35">
        <v>4</v>
      </c>
      <c r="BO35">
        <v>0</v>
      </c>
      <c r="BP35">
        <v>0</v>
      </c>
      <c r="BQ35">
        <v>0</v>
      </c>
      <c r="BR35">
        <v>0</v>
      </c>
      <c r="BS35">
        <v>0</v>
      </c>
      <c r="BT35">
        <v>3</v>
      </c>
      <c r="BU35">
        <v>4</v>
      </c>
      <c r="BV35">
        <v>1</v>
      </c>
      <c r="BW35">
        <v>15</v>
      </c>
      <c r="BY35">
        <v>8</v>
      </c>
      <c r="CA35">
        <v>8</v>
      </c>
    </row>
    <row r="36" spans="1:79" x14ac:dyDescent="0.2">
      <c r="A36">
        <v>272264</v>
      </c>
      <c r="B36" t="s">
        <v>192</v>
      </c>
      <c r="D36">
        <v>4</v>
      </c>
      <c r="E36">
        <v>6.2305299999999999</v>
      </c>
      <c r="F36">
        <v>6.2305299999999999</v>
      </c>
      <c r="G36">
        <v>0</v>
      </c>
      <c r="H36">
        <v>1</v>
      </c>
      <c r="I36">
        <v>0</v>
      </c>
      <c r="J36">
        <v>2</v>
      </c>
      <c r="K36">
        <v>1</v>
      </c>
      <c r="L36">
        <v>0</v>
      </c>
      <c r="M36">
        <v>0</v>
      </c>
      <c r="N36">
        <v>0</v>
      </c>
      <c r="O36">
        <v>0</v>
      </c>
      <c r="P36">
        <v>3</v>
      </c>
      <c r="Q36">
        <v>1</v>
      </c>
      <c r="R36">
        <v>0</v>
      </c>
      <c r="S36">
        <v>0</v>
      </c>
      <c r="T36">
        <v>2</v>
      </c>
      <c r="U36">
        <v>2</v>
      </c>
      <c r="V36">
        <v>1</v>
      </c>
      <c r="W36">
        <v>1</v>
      </c>
      <c r="X36">
        <v>0</v>
      </c>
      <c r="Y36">
        <v>0</v>
      </c>
      <c r="Z36">
        <v>0</v>
      </c>
      <c r="AA36">
        <v>1</v>
      </c>
      <c r="AB36">
        <v>0</v>
      </c>
      <c r="AC36">
        <v>0</v>
      </c>
      <c r="AD36">
        <v>2</v>
      </c>
      <c r="AE36">
        <v>0</v>
      </c>
      <c r="AF36">
        <v>0</v>
      </c>
      <c r="AG36">
        <v>2</v>
      </c>
      <c r="AH36">
        <v>0</v>
      </c>
      <c r="AI36">
        <v>0</v>
      </c>
      <c r="AJ36">
        <v>2</v>
      </c>
      <c r="AK36">
        <v>0</v>
      </c>
      <c r="AL36">
        <v>0</v>
      </c>
      <c r="AM36">
        <v>2</v>
      </c>
      <c r="AN36">
        <v>0</v>
      </c>
      <c r="AO36">
        <v>0</v>
      </c>
      <c r="AP36">
        <v>0</v>
      </c>
      <c r="AQ36">
        <v>0</v>
      </c>
      <c r="AR36">
        <v>1</v>
      </c>
      <c r="AS36">
        <v>0</v>
      </c>
      <c r="AT36">
        <v>0</v>
      </c>
      <c r="AU36">
        <v>0</v>
      </c>
      <c r="AV36">
        <v>0</v>
      </c>
      <c r="AW36">
        <v>0</v>
      </c>
      <c r="AX36">
        <v>0</v>
      </c>
      <c r="AY36">
        <v>0</v>
      </c>
      <c r="AZ36">
        <v>0</v>
      </c>
      <c r="BA36">
        <v>0</v>
      </c>
      <c r="BB36">
        <v>0</v>
      </c>
      <c r="BC36">
        <v>3</v>
      </c>
      <c r="BD36">
        <v>0</v>
      </c>
      <c r="BE36">
        <v>1</v>
      </c>
      <c r="BF36">
        <v>0</v>
      </c>
      <c r="BG36">
        <v>1</v>
      </c>
      <c r="BH36">
        <v>0</v>
      </c>
      <c r="BI36">
        <v>1</v>
      </c>
      <c r="BJ36">
        <v>0</v>
      </c>
      <c r="BK36">
        <v>1</v>
      </c>
      <c r="BL36">
        <v>0</v>
      </c>
      <c r="BM36">
        <v>2</v>
      </c>
      <c r="BN36">
        <v>2</v>
      </c>
      <c r="BO36">
        <v>1</v>
      </c>
      <c r="BP36">
        <v>0</v>
      </c>
      <c r="BQ36">
        <v>1</v>
      </c>
      <c r="BR36">
        <v>1</v>
      </c>
      <c r="BS36">
        <v>0</v>
      </c>
      <c r="BT36">
        <v>1</v>
      </c>
      <c r="BU36">
        <v>3</v>
      </c>
      <c r="BV36">
        <v>0</v>
      </c>
      <c r="BW36">
        <v>8</v>
      </c>
      <c r="BY36">
        <v>4</v>
      </c>
      <c r="CA36">
        <v>4</v>
      </c>
    </row>
    <row r="37" spans="1:79" x14ac:dyDescent="0.2">
      <c r="A37">
        <v>272272</v>
      </c>
      <c r="B37" t="s">
        <v>193</v>
      </c>
      <c r="D37">
        <v>91</v>
      </c>
      <c r="E37">
        <v>18.727049999999998</v>
      </c>
      <c r="F37">
        <v>18.727049999999998</v>
      </c>
      <c r="G37">
        <v>2</v>
      </c>
      <c r="H37">
        <v>10</v>
      </c>
      <c r="I37">
        <v>12</v>
      </c>
      <c r="J37">
        <v>22</v>
      </c>
      <c r="K37">
        <v>11</v>
      </c>
      <c r="L37">
        <v>13</v>
      </c>
      <c r="M37">
        <v>15</v>
      </c>
      <c r="N37">
        <v>6</v>
      </c>
      <c r="O37">
        <v>0</v>
      </c>
      <c r="P37">
        <v>58</v>
      </c>
      <c r="Q37">
        <v>33</v>
      </c>
      <c r="R37">
        <v>0</v>
      </c>
      <c r="S37">
        <v>5</v>
      </c>
      <c r="T37">
        <v>21</v>
      </c>
      <c r="U37">
        <v>65</v>
      </c>
      <c r="V37">
        <v>5</v>
      </c>
      <c r="W37">
        <v>60</v>
      </c>
      <c r="X37">
        <v>7</v>
      </c>
      <c r="Y37">
        <v>1</v>
      </c>
      <c r="Z37">
        <v>34</v>
      </c>
      <c r="AA37">
        <v>18</v>
      </c>
      <c r="AB37">
        <v>0</v>
      </c>
      <c r="AC37">
        <v>53</v>
      </c>
      <c r="AD37">
        <v>13</v>
      </c>
      <c r="AE37">
        <v>6</v>
      </c>
      <c r="AF37">
        <v>2</v>
      </c>
      <c r="AG37">
        <v>6</v>
      </c>
      <c r="AH37">
        <v>11</v>
      </c>
      <c r="AI37">
        <v>0</v>
      </c>
      <c r="AJ37">
        <v>59</v>
      </c>
      <c r="AK37">
        <v>0</v>
      </c>
      <c r="AL37">
        <v>8</v>
      </c>
      <c r="AM37">
        <v>14</v>
      </c>
      <c r="AN37">
        <v>5</v>
      </c>
      <c r="AO37">
        <v>5</v>
      </c>
      <c r="AP37">
        <v>0</v>
      </c>
      <c r="AQ37">
        <v>7</v>
      </c>
      <c r="AR37">
        <v>2</v>
      </c>
      <c r="AS37">
        <v>4</v>
      </c>
      <c r="AT37">
        <v>7</v>
      </c>
      <c r="AU37">
        <v>8</v>
      </c>
      <c r="AV37">
        <v>11</v>
      </c>
      <c r="AW37">
        <v>5</v>
      </c>
      <c r="AX37">
        <v>5</v>
      </c>
      <c r="AY37">
        <v>5</v>
      </c>
      <c r="AZ37">
        <v>5</v>
      </c>
      <c r="BA37">
        <v>4</v>
      </c>
      <c r="BB37">
        <v>5</v>
      </c>
      <c r="BC37">
        <v>23</v>
      </c>
      <c r="BD37">
        <v>10</v>
      </c>
      <c r="BE37">
        <v>9</v>
      </c>
      <c r="BF37">
        <v>19</v>
      </c>
      <c r="BG37">
        <v>12</v>
      </c>
      <c r="BH37">
        <v>13</v>
      </c>
      <c r="BI37">
        <v>12</v>
      </c>
      <c r="BJ37">
        <v>13</v>
      </c>
      <c r="BK37">
        <v>3</v>
      </c>
      <c r="BL37">
        <v>18</v>
      </c>
      <c r="BM37">
        <v>67</v>
      </c>
      <c r="BN37">
        <v>28</v>
      </c>
      <c r="BO37">
        <v>7</v>
      </c>
      <c r="BP37">
        <v>5</v>
      </c>
      <c r="BQ37">
        <v>3</v>
      </c>
      <c r="BR37">
        <v>5</v>
      </c>
      <c r="BS37">
        <v>2</v>
      </c>
      <c r="BT37">
        <v>28</v>
      </c>
      <c r="BU37">
        <v>55</v>
      </c>
      <c r="BV37">
        <v>8</v>
      </c>
      <c r="BW37">
        <v>78</v>
      </c>
      <c r="BY37">
        <v>91</v>
      </c>
      <c r="CA37">
        <v>91</v>
      </c>
    </row>
    <row r="38" spans="1:79" x14ac:dyDescent="0.2">
      <c r="A38">
        <v>272281</v>
      </c>
      <c r="B38" t="s">
        <v>194</v>
      </c>
      <c r="D38">
        <v>10</v>
      </c>
      <c r="E38">
        <v>16.3535</v>
      </c>
      <c r="F38">
        <v>16.3535</v>
      </c>
      <c r="G38">
        <v>0</v>
      </c>
      <c r="H38">
        <v>0</v>
      </c>
      <c r="I38">
        <v>0</v>
      </c>
      <c r="J38">
        <v>3</v>
      </c>
      <c r="K38">
        <v>1</v>
      </c>
      <c r="L38">
        <v>0</v>
      </c>
      <c r="M38">
        <v>4</v>
      </c>
      <c r="N38">
        <v>2</v>
      </c>
      <c r="O38">
        <v>0</v>
      </c>
      <c r="P38">
        <v>10</v>
      </c>
      <c r="Q38">
        <v>0</v>
      </c>
      <c r="R38">
        <v>0</v>
      </c>
      <c r="S38">
        <v>0</v>
      </c>
      <c r="T38">
        <v>3</v>
      </c>
      <c r="U38">
        <v>7</v>
      </c>
      <c r="V38">
        <v>0</v>
      </c>
      <c r="W38">
        <v>7</v>
      </c>
      <c r="X38">
        <v>0</v>
      </c>
      <c r="Y38">
        <v>0</v>
      </c>
      <c r="Z38">
        <v>5</v>
      </c>
      <c r="AA38">
        <v>2</v>
      </c>
      <c r="AB38">
        <v>0</v>
      </c>
      <c r="AC38">
        <v>4</v>
      </c>
      <c r="AD38">
        <v>2</v>
      </c>
      <c r="AE38">
        <v>0</v>
      </c>
      <c r="AF38">
        <v>0</v>
      </c>
      <c r="AG38">
        <v>1</v>
      </c>
      <c r="AH38">
        <v>3</v>
      </c>
      <c r="AI38">
        <v>0</v>
      </c>
      <c r="AJ38">
        <v>6</v>
      </c>
      <c r="AK38">
        <v>0</v>
      </c>
      <c r="AL38">
        <v>0</v>
      </c>
      <c r="AM38">
        <v>2</v>
      </c>
      <c r="AN38">
        <v>0</v>
      </c>
      <c r="AO38">
        <v>2</v>
      </c>
      <c r="AP38">
        <v>0</v>
      </c>
      <c r="AQ38">
        <v>0</v>
      </c>
      <c r="AR38">
        <v>0</v>
      </c>
      <c r="AS38">
        <v>0</v>
      </c>
      <c r="AT38">
        <v>3</v>
      </c>
      <c r="AU38">
        <v>0</v>
      </c>
      <c r="AV38">
        <v>2</v>
      </c>
      <c r="AW38">
        <v>1</v>
      </c>
      <c r="AX38">
        <v>0</v>
      </c>
      <c r="AY38">
        <v>1</v>
      </c>
      <c r="AZ38">
        <v>2</v>
      </c>
      <c r="BA38">
        <v>0</v>
      </c>
      <c r="BB38">
        <v>0</v>
      </c>
      <c r="BC38">
        <v>1</v>
      </c>
      <c r="BD38">
        <v>3</v>
      </c>
      <c r="BE38">
        <v>3</v>
      </c>
      <c r="BF38">
        <v>1</v>
      </c>
      <c r="BG38">
        <v>0</v>
      </c>
      <c r="BH38">
        <v>1</v>
      </c>
      <c r="BI38">
        <v>2</v>
      </c>
      <c r="BJ38">
        <v>0</v>
      </c>
      <c r="BK38">
        <v>0</v>
      </c>
      <c r="BL38">
        <v>3</v>
      </c>
      <c r="BM38">
        <v>9</v>
      </c>
      <c r="BN38">
        <v>1</v>
      </c>
      <c r="BO38">
        <v>0</v>
      </c>
      <c r="BP38">
        <v>2</v>
      </c>
      <c r="BQ38">
        <v>0</v>
      </c>
      <c r="BR38">
        <v>0</v>
      </c>
      <c r="BS38">
        <v>0</v>
      </c>
      <c r="BT38">
        <v>3</v>
      </c>
      <c r="BU38">
        <v>7</v>
      </c>
      <c r="BV38">
        <v>0</v>
      </c>
      <c r="BW38">
        <v>8</v>
      </c>
      <c r="BY38">
        <v>10</v>
      </c>
      <c r="CA38">
        <v>10</v>
      </c>
    </row>
    <row r="39" spans="1:79" x14ac:dyDescent="0.2">
      <c r="A39">
        <v>272299</v>
      </c>
      <c r="B39" t="s">
        <v>195</v>
      </c>
      <c r="D39">
        <v>3</v>
      </c>
      <c r="E39">
        <v>5.4135010000000001</v>
      </c>
      <c r="F39">
        <v>5.4135010000000001</v>
      </c>
      <c r="G39">
        <v>0</v>
      </c>
      <c r="H39">
        <v>0</v>
      </c>
      <c r="I39">
        <v>0</v>
      </c>
      <c r="J39">
        <v>0</v>
      </c>
      <c r="K39">
        <v>1</v>
      </c>
      <c r="L39">
        <v>2</v>
      </c>
      <c r="M39">
        <v>0</v>
      </c>
      <c r="N39">
        <v>0</v>
      </c>
      <c r="O39">
        <v>0</v>
      </c>
      <c r="P39">
        <v>2</v>
      </c>
      <c r="Q39">
        <v>1</v>
      </c>
      <c r="R39">
        <v>0</v>
      </c>
      <c r="S39">
        <v>0</v>
      </c>
      <c r="T39">
        <v>0</v>
      </c>
      <c r="U39">
        <v>3</v>
      </c>
      <c r="V39">
        <v>0</v>
      </c>
      <c r="W39">
        <v>3</v>
      </c>
      <c r="X39">
        <v>0</v>
      </c>
      <c r="Y39">
        <v>0</v>
      </c>
      <c r="Z39">
        <v>1</v>
      </c>
      <c r="AA39">
        <v>2</v>
      </c>
      <c r="AB39">
        <v>0</v>
      </c>
      <c r="AC39">
        <v>2</v>
      </c>
      <c r="AD39">
        <v>0</v>
      </c>
      <c r="AE39">
        <v>1</v>
      </c>
      <c r="AF39">
        <v>0</v>
      </c>
      <c r="AG39">
        <v>0</v>
      </c>
      <c r="AH39">
        <v>0</v>
      </c>
      <c r="AI39">
        <v>0</v>
      </c>
      <c r="AJ39">
        <v>2</v>
      </c>
      <c r="AK39">
        <v>0</v>
      </c>
      <c r="AL39">
        <v>1</v>
      </c>
      <c r="AM39">
        <v>0</v>
      </c>
      <c r="AN39">
        <v>0</v>
      </c>
      <c r="AO39">
        <v>0</v>
      </c>
      <c r="AP39">
        <v>0</v>
      </c>
      <c r="AQ39">
        <v>0</v>
      </c>
      <c r="AR39">
        <v>0</v>
      </c>
      <c r="AS39">
        <v>0</v>
      </c>
      <c r="AT39">
        <v>1</v>
      </c>
      <c r="AU39">
        <v>0</v>
      </c>
      <c r="AV39">
        <v>1</v>
      </c>
      <c r="AW39">
        <v>0</v>
      </c>
      <c r="AX39">
        <v>0</v>
      </c>
      <c r="AY39">
        <v>0</v>
      </c>
      <c r="AZ39">
        <v>0</v>
      </c>
      <c r="BA39">
        <v>0</v>
      </c>
      <c r="BB39">
        <v>0</v>
      </c>
      <c r="BC39">
        <v>1</v>
      </c>
      <c r="BD39">
        <v>0</v>
      </c>
      <c r="BE39">
        <v>1</v>
      </c>
      <c r="BF39">
        <v>1</v>
      </c>
      <c r="BG39">
        <v>0</v>
      </c>
      <c r="BH39">
        <v>0</v>
      </c>
      <c r="BI39">
        <v>0</v>
      </c>
      <c r="BJ39">
        <v>1</v>
      </c>
      <c r="BK39">
        <v>0</v>
      </c>
      <c r="BL39">
        <v>0</v>
      </c>
      <c r="BM39">
        <v>4</v>
      </c>
      <c r="BN39">
        <v>0</v>
      </c>
      <c r="BO39">
        <v>0</v>
      </c>
      <c r="BP39">
        <v>0</v>
      </c>
      <c r="BQ39">
        <v>0</v>
      </c>
      <c r="BR39">
        <v>0</v>
      </c>
      <c r="BS39">
        <v>0</v>
      </c>
      <c r="BT39">
        <v>0</v>
      </c>
      <c r="BU39">
        <v>2</v>
      </c>
      <c r="BV39">
        <v>1</v>
      </c>
      <c r="BW39">
        <v>8</v>
      </c>
      <c r="BY39">
        <v>3</v>
      </c>
      <c r="CA39">
        <v>3</v>
      </c>
    </row>
    <row r="40" spans="1:79" x14ac:dyDescent="0.2">
      <c r="A40">
        <v>272302</v>
      </c>
      <c r="B40" t="s">
        <v>196</v>
      </c>
      <c r="D40">
        <v>10</v>
      </c>
      <c r="E40">
        <v>12.884270000000001</v>
      </c>
      <c r="F40">
        <v>12.884270000000001</v>
      </c>
      <c r="G40">
        <v>0</v>
      </c>
      <c r="H40">
        <v>3</v>
      </c>
      <c r="I40">
        <v>1</v>
      </c>
      <c r="J40">
        <v>1</v>
      </c>
      <c r="K40">
        <v>1</v>
      </c>
      <c r="L40">
        <v>1</v>
      </c>
      <c r="M40">
        <v>3</v>
      </c>
      <c r="N40">
        <v>0</v>
      </c>
      <c r="O40">
        <v>0</v>
      </c>
      <c r="P40">
        <v>9</v>
      </c>
      <c r="Q40">
        <v>1</v>
      </c>
      <c r="R40">
        <v>0</v>
      </c>
      <c r="S40">
        <v>0</v>
      </c>
      <c r="T40">
        <v>3</v>
      </c>
      <c r="U40">
        <v>7</v>
      </c>
      <c r="V40">
        <v>1</v>
      </c>
      <c r="W40">
        <v>6</v>
      </c>
      <c r="X40">
        <v>0</v>
      </c>
      <c r="Y40">
        <v>0</v>
      </c>
      <c r="Z40">
        <v>5</v>
      </c>
      <c r="AA40">
        <v>1</v>
      </c>
      <c r="AB40">
        <v>0</v>
      </c>
      <c r="AC40">
        <v>6</v>
      </c>
      <c r="AD40">
        <v>1</v>
      </c>
      <c r="AE40">
        <v>0</v>
      </c>
      <c r="AF40">
        <v>0</v>
      </c>
      <c r="AG40">
        <v>0</v>
      </c>
      <c r="AH40">
        <v>3</v>
      </c>
      <c r="AI40">
        <v>0</v>
      </c>
      <c r="AJ40">
        <v>6</v>
      </c>
      <c r="AK40">
        <v>0</v>
      </c>
      <c r="AL40">
        <v>0</v>
      </c>
      <c r="AM40">
        <v>1</v>
      </c>
      <c r="AN40">
        <v>2</v>
      </c>
      <c r="AO40">
        <v>1</v>
      </c>
      <c r="AP40">
        <v>0</v>
      </c>
      <c r="AQ40">
        <v>0</v>
      </c>
      <c r="AR40">
        <v>0</v>
      </c>
      <c r="AS40">
        <v>3</v>
      </c>
      <c r="AT40">
        <v>0</v>
      </c>
      <c r="AU40">
        <v>3</v>
      </c>
      <c r="AV40">
        <v>0</v>
      </c>
      <c r="AW40">
        <v>2</v>
      </c>
      <c r="AX40">
        <v>0</v>
      </c>
      <c r="AY40">
        <v>0</v>
      </c>
      <c r="AZ40">
        <v>1</v>
      </c>
      <c r="BA40">
        <v>0</v>
      </c>
      <c r="BB40">
        <v>0</v>
      </c>
      <c r="BC40">
        <v>1</v>
      </c>
      <c r="BD40">
        <v>2</v>
      </c>
      <c r="BE40">
        <v>1</v>
      </c>
      <c r="BF40">
        <v>1</v>
      </c>
      <c r="BG40">
        <v>3</v>
      </c>
      <c r="BH40">
        <v>2</v>
      </c>
      <c r="BI40">
        <v>1</v>
      </c>
      <c r="BJ40">
        <v>0</v>
      </c>
      <c r="BK40">
        <v>0</v>
      </c>
      <c r="BL40">
        <v>1</v>
      </c>
      <c r="BM40">
        <v>10</v>
      </c>
      <c r="BN40">
        <v>2</v>
      </c>
      <c r="BO40">
        <v>1</v>
      </c>
      <c r="BP40">
        <v>0</v>
      </c>
      <c r="BQ40">
        <v>0</v>
      </c>
      <c r="BR40">
        <v>0</v>
      </c>
      <c r="BS40">
        <v>0</v>
      </c>
      <c r="BT40">
        <v>5</v>
      </c>
      <c r="BU40">
        <v>4</v>
      </c>
      <c r="BV40">
        <v>1</v>
      </c>
      <c r="BW40">
        <v>8</v>
      </c>
      <c r="BY40">
        <v>10</v>
      </c>
      <c r="CA40">
        <v>10</v>
      </c>
    </row>
    <row r="41" spans="1:79" x14ac:dyDescent="0.2">
      <c r="A41">
        <v>272311</v>
      </c>
      <c r="B41" t="s">
        <v>197</v>
      </c>
      <c r="D41">
        <v>6</v>
      </c>
      <c r="E41">
        <v>10.22059</v>
      </c>
      <c r="F41">
        <v>10.22059</v>
      </c>
      <c r="G41">
        <v>1</v>
      </c>
      <c r="H41">
        <v>0</v>
      </c>
      <c r="I41">
        <v>1</v>
      </c>
      <c r="J41">
        <v>2</v>
      </c>
      <c r="K41">
        <v>1</v>
      </c>
      <c r="L41">
        <v>0</v>
      </c>
      <c r="M41">
        <v>1</v>
      </c>
      <c r="N41">
        <v>0</v>
      </c>
      <c r="O41">
        <v>0</v>
      </c>
      <c r="P41">
        <v>5</v>
      </c>
      <c r="Q41">
        <v>1</v>
      </c>
      <c r="R41">
        <v>0</v>
      </c>
      <c r="S41">
        <v>0</v>
      </c>
      <c r="T41">
        <v>0</v>
      </c>
      <c r="U41">
        <v>6</v>
      </c>
      <c r="V41">
        <v>1</v>
      </c>
      <c r="W41">
        <v>5</v>
      </c>
      <c r="X41">
        <v>1</v>
      </c>
      <c r="Y41">
        <v>0</v>
      </c>
      <c r="Z41">
        <v>1</v>
      </c>
      <c r="AA41">
        <v>3</v>
      </c>
      <c r="AB41">
        <v>0</v>
      </c>
      <c r="AC41">
        <v>2</v>
      </c>
      <c r="AD41">
        <v>3</v>
      </c>
      <c r="AE41">
        <v>0</v>
      </c>
      <c r="AF41">
        <v>0</v>
      </c>
      <c r="AG41">
        <v>0</v>
      </c>
      <c r="AH41">
        <v>1</v>
      </c>
      <c r="AI41">
        <v>0</v>
      </c>
      <c r="AJ41">
        <v>1</v>
      </c>
      <c r="AK41">
        <v>0</v>
      </c>
      <c r="AL41">
        <v>0</v>
      </c>
      <c r="AM41">
        <v>3</v>
      </c>
      <c r="AN41">
        <v>1</v>
      </c>
      <c r="AO41">
        <v>1</v>
      </c>
      <c r="AP41">
        <v>0</v>
      </c>
      <c r="AQ41">
        <v>1</v>
      </c>
      <c r="AR41">
        <v>0</v>
      </c>
      <c r="AS41">
        <v>0</v>
      </c>
      <c r="AT41">
        <v>0</v>
      </c>
      <c r="AU41">
        <v>0</v>
      </c>
      <c r="AV41">
        <v>2</v>
      </c>
      <c r="AW41">
        <v>0</v>
      </c>
      <c r="AX41">
        <v>0</v>
      </c>
      <c r="AY41">
        <v>0</v>
      </c>
      <c r="AZ41">
        <v>1</v>
      </c>
      <c r="BA41">
        <v>0</v>
      </c>
      <c r="BB41">
        <v>1</v>
      </c>
      <c r="BC41">
        <v>1</v>
      </c>
      <c r="BD41">
        <v>0</v>
      </c>
      <c r="BE41">
        <v>0</v>
      </c>
      <c r="BF41">
        <v>2</v>
      </c>
      <c r="BG41">
        <v>1</v>
      </c>
      <c r="BH41">
        <v>2</v>
      </c>
      <c r="BI41">
        <v>1</v>
      </c>
      <c r="BJ41">
        <v>0</v>
      </c>
      <c r="BK41">
        <v>0</v>
      </c>
      <c r="BL41">
        <v>3</v>
      </c>
      <c r="BM41">
        <v>6</v>
      </c>
      <c r="BN41">
        <v>0</v>
      </c>
      <c r="BO41">
        <v>0</v>
      </c>
      <c r="BP41">
        <v>0</v>
      </c>
      <c r="BQ41">
        <v>1</v>
      </c>
      <c r="BR41">
        <v>0</v>
      </c>
      <c r="BS41">
        <v>0</v>
      </c>
      <c r="BT41">
        <v>2</v>
      </c>
      <c r="BU41">
        <v>3</v>
      </c>
      <c r="BV41">
        <v>1</v>
      </c>
      <c r="BW41">
        <v>7</v>
      </c>
      <c r="BY41">
        <v>6</v>
      </c>
      <c r="CA41">
        <v>6</v>
      </c>
    </row>
    <row r="42" spans="1:79" x14ac:dyDescent="0.2">
      <c r="A42">
        <v>272329</v>
      </c>
      <c r="B42" t="s">
        <v>198</v>
      </c>
      <c r="D42">
        <v>12</v>
      </c>
      <c r="E42">
        <v>22.598020000000002</v>
      </c>
      <c r="F42">
        <v>22.598020000000002</v>
      </c>
      <c r="G42">
        <v>1</v>
      </c>
      <c r="H42">
        <v>1</v>
      </c>
      <c r="I42">
        <v>0</v>
      </c>
      <c r="J42">
        <v>0</v>
      </c>
      <c r="K42">
        <v>2</v>
      </c>
      <c r="L42">
        <v>4</v>
      </c>
      <c r="M42">
        <v>4</v>
      </c>
      <c r="N42">
        <v>0</v>
      </c>
      <c r="O42">
        <v>0</v>
      </c>
      <c r="P42">
        <v>9</v>
      </c>
      <c r="Q42">
        <v>3</v>
      </c>
      <c r="R42">
        <v>0</v>
      </c>
      <c r="S42">
        <v>1</v>
      </c>
      <c r="T42">
        <v>2</v>
      </c>
      <c r="U42">
        <v>9</v>
      </c>
      <c r="V42">
        <v>0</v>
      </c>
      <c r="W42">
        <v>9</v>
      </c>
      <c r="X42">
        <v>0</v>
      </c>
      <c r="Y42">
        <v>0</v>
      </c>
      <c r="Z42">
        <v>7</v>
      </c>
      <c r="AA42">
        <v>2</v>
      </c>
      <c r="AB42">
        <v>0</v>
      </c>
      <c r="AC42">
        <v>10</v>
      </c>
      <c r="AD42">
        <v>0</v>
      </c>
      <c r="AE42">
        <v>0</v>
      </c>
      <c r="AF42">
        <v>0</v>
      </c>
      <c r="AG42">
        <v>0</v>
      </c>
      <c r="AH42">
        <v>2</v>
      </c>
      <c r="AI42">
        <v>0</v>
      </c>
      <c r="AJ42">
        <v>10</v>
      </c>
      <c r="AK42">
        <v>1</v>
      </c>
      <c r="AL42">
        <v>0</v>
      </c>
      <c r="AM42">
        <v>0</v>
      </c>
      <c r="AN42">
        <v>1</v>
      </c>
      <c r="AO42">
        <v>0</v>
      </c>
      <c r="AP42">
        <v>0</v>
      </c>
      <c r="AQ42">
        <v>4</v>
      </c>
      <c r="AR42">
        <v>1</v>
      </c>
      <c r="AS42">
        <v>0</v>
      </c>
      <c r="AT42">
        <v>1</v>
      </c>
      <c r="AU42">
        <v>0</v>
      </c>
      <c r="AV42">
        <v>1</v>
      </c>
      <c r="AW42">
        <v>1</v>
      </c>
      <c r="AX42">
        <v>0</v>
      </c>
      <c r="AY42">
        <v>2</v>
      </c>
      <c r="AZ42">
        <v>1</v>
      </c>
      <c r="BA42">
        <v>0</v>
      </c>
      <c r="BB42">
        <v>0</v>
      </c>
      <c r="BC42">
        <v>1</v>
      </c>
      <c r="BD42">
        <v>2</v>
      </c>
      <c r="BE42">
        <v>2</v>
      </c>
      <c r="BF42">
        <v>2</v>
      </c>
      <c r="BG42">
        <v>3</v>
      </c>
      <c r="BH42">
        <v>1</v>
      </c>
      <c r="BI42">
        <v>1</v>
      </c>
      <c r="BJ42">
        <v>1</v>
      </c>
      <c r="BK42">
        <v>0</v>
      </c>
      <c r="BL42">
        <v>1</v>
      </c>
      <c r="BM42">
        <v>12</v>
      </c>
      <c r="BN42">
        <v>4</v>
      </c>
      <c r="BO42">
        <v>0</v>
      </c>
      <c r="BP42">
        <v>0</v>
      </c>
      <c r="BQ42">
        <v>2</v>
      </c>
      <c r="BR42">
        <v>2</v>
      </c>
      <c r="BS42">
        <v>0</v>
      </c>
      <c r="BT42">
        <v>6</v>
      </c>
      <c r="BU42">
        <v>6</v>
      </c>
      <c r="BV42">
        <v>0</v>
      </c>
      <c r="BW42">
        <v>6</v>
      </c>
      <c r="BY42">
        <v>12</v>
      </c>
      <c r="CA42">
        <v>12</v>
      </c>
    </row>
    <row r="43" spans="1:79" x14ac:dyDescent="0.2">
      <c r="A43">
        <v>273015</v>
      </c>
      <c r="B43" t="s">
        <v>294</v>
      </c>
      <c r="D43">
        <v>4</v>
      </c>
      <c r="E43">
        <v>12.5329</v>
      </c>
      <c r="F43">
        <v>12.5329</v>
      </c>
      <c r="G43">
        <v>0</v>
      </c>
      <c r="H43">
        <v>0</v>
      </c>
      <c r="I43">
        <v>0</v>
      </c>
      <c r="J43">
        <v>1</v>
      </c>
      <c r="K43">
        <v>1</v>
      </c>
      <c r="L43">
        <v>1</v>
      </c>
      <c r="M43">
        <v>0</v>
      </c>
      <c r="N43">
        <v>1</v>
      </c>
      <c r="O43">
        <v>0</v>
      </c>
      <c r="P43">
        <v>1</v>
      </c>
      <c r="Q43">
        <v>3</v>
      </c>
      <c r="R43">
        <v>0</v>
      </c>
      <c r="S43">
        <v>1</v>
      </c>
      <c r="T43">
        <v>2</v>
      </c>
      <c r="U43">
        <v>1</v>
      </c>
      <c r="V43">
        <v>0</v>
      </c>
      <c r="W43">
        <v>1</v>
      </c>
      <c r="X43">
        <v>0</v>
      </c>
      <c r="Y43">
        <v>0</v>
      </c>
      <c r="Z43">
        <v>1</v>
      </c>
      <c r="AA43">
        <v>0</v>
      </c>
      <c r="AB43">
        <v>0</v>
      </c>
      <c r="AC43">
        <v>3</v>
      </c>
      <c r="AD43">
        <v>1</v>
      </c>
      <c r="AE43">
        <v>0</v>
      </c>
      <c r="AF43">
        <v>0</v>
      </c>
      <c r="AG43">
        <v>0</v>
      </c>
      <c r="AH43">
        <v>0</v>
      </c>
      <c r="AI43">
        <v>0</v>
      </c>
      <c r="AJ43">
        <v>3</v>
      </c>
      <c r="AK43">
        <v>0</v>
      </c>
      <c r="AL43">
        <v>0</v>
      </c>
      <c r="AM43">
        <v>1</v>
      </c>
      <c r="AN43">
        <v>0</v>
      </c>
      <c r="AO43">
        <v>0</v>
      </c>
      <c r="AP43">
        <v>0</v>
      </c>
      <c r="AQ43">
        <v>0</v>
      </c>
      <c r="AR43">
        <v>0</v>
      </c>
      <c r="AS43">
        <v>1</v>
      </c>
      <c r="AT43">
        <v>0</v>
      </c>
      <c r="AU43">
        <v>1</v>
      </c>
      <c r="AV43">
        <v>1</v>
      </c>
      <c r="AW43">
        <v>1</v>
      </c>
      <c r="AX43">
        <v>0</v>
      </c>
      <c r="AY43">
        <v>0</v>
      </c>
      <c r="AZ43">
        <v>0</v>
      </c>
      <c r="BA43">
        <v>0</v>
      </c>
      <c r="BB43">
        <v>0</v>
      </c>
      <c r="BC43">
        <v>0</v>
      </c>
      <c r="BD43">
        <v>1</v>
      </c>
      <c r="BE43">
        <v>1</v>
      </c>
      <c r="BF43">
        <v>1</v>
      </c>
      <c r="BG43">
        <v>0</v>
      </c>
      <c r="BH43">
        <v>0</v>
      </c>
      <c r="BI43">
        <v>0</v>
      </c>
      <c r="BJ43">
        <v>1</v>
      </c>
      <c r="BK43">
        <v>0</v>
      </c>
      <c r="BL43">
        <v>1</v>
      </c>
      <c r="BM43">
        <v>2</v>
      </c>
      <c r="BN43">
        <v>1</v>
      </c>
      <c r="BO43">
        <v>1</v>
      </c>
      <c r="BP43">
        <v>0</v>
      </c>
      <c r="BQ43">
        <v>0</v>
      </c>
      <c r="BR43">
        <v>1</v>
      </c>
      <c r="BS43">
        <v>0</v>
      </c>
      <c r="BT43">
        <v>0</v>
      </c>
      <c r="BU43">
        <v>4</v>
      </c>
      <c r="BV43">
        <v>0</v>
      </c>
      <c r="BW43">
        <v>4</v>
      </c>
      <c r="BY43">
        <v>4</v>
      </c>
      <c r="CA43">
        <v>4</v>
      </c>
    </row>
    <row r="44" spans="1:79" x14ac:dyDescent="0.2">
      <c r="A44">
        <v>273210</v>
      </c>
      <c r="B44" t="s">
        <v>296</v>
      </c>
      <c r="D44">
        <v>4</v>
      </c>
      <c r="E44">
        <v>20.950089999999999</v>
      </c>
      <c r="F44">
        <v>20.950089999999999</v>
      </c>
      <c r="G44">
        <v>0</v>
      </c>
      <c r="H44">
        <v>0</v>
      </c>
      <c r="I44">
        <v>0</v>
      </c>
      <c r="J44">
        <v>0</v>
      </c>
      <c r="K44">
        <v>1</v>
      </c>
      <c r="L44">
        <v>0</v>
      </c>
      <c r="M44">
        <v>3</v>
      </c>
      <c r="N44">
        <v>0</v>
      </c>
      <c r="O44">
        <v>0</v>
      </c>
      <c r="P44">
        <v>2</v>
      </c>
      <c r="Q44">
        <v>2</v>
      </c>
      <c r="R44">
        <v>0</v>
      </c>
      <c r="S44">
        <v>0</v>
      </c>
      <c r="T44">
        <v>0</v>
      </c>
      <c r="U44">
        <v>4</v>
      </c>
      <c r="V44">
        <v>0</v>
      </c>
      <c r="W44">
        <v>4</v>
      </c>
      <c r="X44">
        <v>0</v>
      </c>
      <c r="Y44">
        <v>0</v>
      </c>
      <c r="Z44">
        <v>3</v>
      </c>
      <c r="AA44">
        <v>1</v>
      </c>
      <c r="AB44">
        <v>0</v>
      </c>
      <c r="AC44">
        <v>2</v>
      </c>
      <c r="AD44">
        <v>0</v>
      </c>
      <c r="AE44">
        <v>1</v>
      </c>
      <c r="AF44">
        <v>1</v>
      </c>
      <c r="AG44">
        <v>0</v>
      </c>
      <c r="AH44">
        <v>0</v>
      </c>
      <c r="AI44">
        <v>0</v>
      </c>
      <c r="AJ44">
        <v>1</v>
      </c>
      <c r="AK44">
        <v>0</v>
      </c>
      <c r="AL44">
        <v>2</v>
      </c>
      <c r="AM44">
        <v>0</v>
      </c>
      <c r="AN44">
        <v>0</v>
      </c>
      <c r="AO44">
        <v>1</v>
      </c>
      <c r="AP44">
        <v>0</v>
      </c>
      <c r="AQ44">
        <v>0</v>
      </c>
      <c r="AR44">
        <v>0</v>
      </c>
      <c r="AS44">
        <v>0</v>
      </c>
      <c r="AT44">
        <v>0</v>
      </c>
      <c r="AU44">
        <v>1</v>
      </c>
      <c r="AV44">
        <v>0</v>
      </c>
      <c r="AW44">
        <v>0</v>
      </c>
      <c r="AX44">
        <v>0</v>
      </c>
      <c r="AY44">
        <v>0</v>
      </c>
      <c r="AZ44">
        <v>1</v>
      </c>
      <c r="BA44">
        <v>0</v>
      </c>
      <c r="BB44">
        <v>0</v>
      </c>
      <c r="BC44">
        <v>2</v>
      </c>
      <c r="BD44">
        <v>1</v>
      </c>
      <c r="BE44">
        <v>1</v>
      </c>
      <c r="BF44">
        <v>0</v>
      </c>
      <c r="BG44">
        <v>1</v>
      </c>
      <c r="BH44">
        <v>1</v>
      </c>
      <c r="BI44">
        <v>0</v>
      </c>
      <c r="BJ44">
        <v>0</v>
      </c>
      <c r="BK44">
        <v>0</v>
      </c>
      <c r="BL44">
        <v>1</v>
      </c>
      <c r="BM44">
        <v>3</v>
      </c>
      <c r="BN44">
        <v>0</v>
      </c>
      <c r="BO44">
        <v>0</v>
      </c>
      <c r="BP44">
        <v>0</v>
      </c>
      <c r="BQ44">
        <v>0</v>
      </c>
      <c r="BR44">
        <v>1</v>
      </c>
      <c r="BS44">
        <v>0</v>
      </c>
      <c r="BT44">
        <v>2</v>
      </c>
      <c r="BU44">
        <v>2</v>
      </c>
      <c r="BV44">
        <v>0</v>
      </c>
      <c r="BW44">
        <v>1</v>
      </c>
      <c r="BY44">
        <v>4</v>
      </c>
      <c r="CA44">
        <v>4</v>
      </c>
    </row>
    <row r="45" spans="1:79" x14ac:dyDescent="0.2">
      <c r="A45">
        <v>273228</v>
      </c>
      <c r="B45" t="s">
        <v>298</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4</v>
      </c>
      <c r="BY45">
        <v>0</v>
      </c>
      <c r="CA45">
        <v>0</v>
      </c>
    </row>
    <row r="46" spans="1:79" x14ac:dyDescent="0.2">
      <c r="A46">
        <v>273414</v>
      </c>
      <c r="B46" t="s">
        <v>300</v>
      </c>
      <c r="D46">
        <v>2</v>
      </c>
      <c r="E46">
        <v>11.81195</v>
      </c>
      <c r="F46">
        <v>11.81195</v>
      </c>
      <c r="G46">
        <v>0</v>
      </c>
      <c r="H46">
        <v>0</v>
      </c>
      <c r="I46">
        <v>0</v>
      </c>
      <c r="J46">
        <v>1</v>
      </c>
      <c r="K46">
        <v>0</v>
      </c>
      <c r="L46">
        <v>0</v>
      </c>
      <c r="M46">
        <v>1</v>
      </c>
      <c r="N46">
        <v>0</v>
      </c>
      <c r="O46">
        <v>0</v>
      </c>
      <c r="P46">
        <v>2</v>
      </c>
      <c r="Q46">
        <v>0</v>
      </c>
      <c r="R46">
        <v>0</v>
      </c>
      <c r="S46" t="s">
        <v>170</v>
      </c>
      <c r="T46" t="s">
        <v>170</v>
      </c>
      <c r="U46" t="s">
        <v>170</v>
      </c>
      <c r="V46" t="s">
        <v>170</v>
      </c>
      <c r="W46" t="s">
        <v>170</v>
      </c>
      <c r="X46" t="s">
        <v>170</v>
      </c>
      <c r="Y46" t="s">
        <v>170</v>
      </c>
      <c r="Z46" t="s">
        <v>170</v>
      </c>
      <c r="AA46" t="s">
        <v>170</v>
      </c>
      <c r="AB46" t="s">
        <v>170</v>
      </c>
      <c r="AC46" t="s">
        <v>170</v>
      </c>
      <c r="AD46" t="s">
        <v>170</v>
      </c>
      <c r="AE46" t="s">
        <v>170</v>
      </c>
      <c r="AF46" t="s">
        <v>170</v>
      </c>
      <c r="AG46" t="s">
        <v>170</v>
      </c>
      <c r="AH46" t="s">
        <v>170</v>
      </c>
      <c r="AI46" t="s">
        <v>170</v>
      </c>
      <c r="AJ46" t="s">
        <v>170</v>
      </c>
      <c r="AK46" t="s">
        <v>170</v>
      </c>
      <c r="AL46" t="s">
        <v>170</v>
      </c>
      <c r="AM46" t="s">
        <v>170</v>
      </c>
      <c r="AN46" t="s">
        <v>170</v>
      </c>
      <c r="AO46" t="s">
        <v>170</v>
      </c>
      <c r="AP46" t="s">
        <v>170</v>
      </c>
      <c r="AQ46">
        <v>0</v>
      </c>
      <c r="AR46">
        <v>0</v>
      </c>
      <c r="AS46">
        <v>2</v>
      </c>
      <c r="AT46">
        <v>0</v>
      </c>
      <c r="AU46">
        <v>0</v>
      </c>
      <c r="AV46">
        <v>0</v>
      </c>
      <c r="AW46">
        <v>0</v>
      </c>
      <c r="AX46">
        <v>0</v>
      </c>
      <c r="AY46">
        <v>0</v>
      </c>
      <c r="AZ46">
        <v>0</v>
      </c>
      <c r="BA46">
        <v>0</v>
      </c>
      <c r="BB46">
        <v>0</v>
      </c>
      <c r="BC46">
        <v>0</v>
      </c>
      <c r="BD46">
        <v>1</v>
      </c>
      <c r="BE46">
        <v>0</v>
      </c>
      <c r="BF46">
        <v>0</v>
      </c>
      <c r="BG46">
        <v>1</v>
      </c>
      <c r="BH46">
        <v>0</v>
      </c>
      <c r="BI46">
        <v>0</v>
      </c>
      <c r="BJ46">
        <v>0</v>
      </c>
      <c r="BK46">
        <v>0</v>
      </c>
      <c r="BL46" t="s">
        <v>170</v>
      </c>
      <c r="BM46" t="s">
        <v>170</v>
      </c>
      <c r="BN46" t="s">
        <v>170</v>
      </c>
      <c r="BO46" t="s">
        <v>170</v>
      </c>
      <c r="BP46" t="s">
        <v>170</v>
      </c>
      <c r="BQ46" t="s">
        <v>170</v>
      </c>
      <c r="BR46" t="s">
        <v>170</v>
      </c>
      <c r="BS46" t="s">
        <v>170</v>
      </c>
      <c r="BT46" t="s">
        <v>170</v>
      </c>
      <c r="BU46" t="s">
        <v>170</v>
      </c>
      <c r="BV46" t="s">
        <v>170</v>
      </c>
      <c r="BW46">
        <v>2</v>
      </c>
      <c r="BY46">
        <v>2</v>
      </c>
      <c r="CA46">
        <v>2</v>
      </c>
    </row>
    <row r="47" spans="1:79" x14ac:dyDescent="0.2">
      <c r="A47">
        <v>273619</v>
      </c>
      <c r="B47" t="s">
        <v>199</v>
      </c>
      <c r="D47">
        <v>7</v>
      </c>
      <c r="E47">
        <v>16.126429999999999</v>
      </c>
      <c r="F47">
        <v>16.126429999999999</v>
      </c>
      <c r="G47">
        <v>0</v>
      </c>
      <c r="H47">
        <v>1</v>
      </c>
      <c r="I47">
        <v>1</v>
      </c>
      <c r="J47">
        <v>0</v>
      </c>
      <c r="K47">
        <v>2</v>
      </c>
      <c r="L47">
        <v>1</v>
      </c>
      <c r="M47">
        <v>0</v>
      </c>
      <c r="N47">
        <v>2</v>
      </c>
      <c r="O47">
        <v>0</v>
      </c>
      <c r="P47">
        <v>2</v>
      </c>
      <c r="Q47">
        <v>5</v>
      </c>
      <c r="R47">
        <v>0</v>
      </c>
      <c r="S47">
        <v>0</v>
      </c>
      <c r="T47">
        <v>2</v>
      </c>
      <c r="U47">
        <v>5</v>
      </c>
      <c r="V47">
        <v>0</v>
      </c>
      <c r="W47">
        <v>5</v>
      </c>
      <c r="X47">
        <v>0</v>
      </c>
      <c r="Y47">
        <v>1</v>
      </c>
      <c r="Z47">
        <v>3</v>
      </c>
      <c r="AA47">
        <v>1</v>
      </c>
      <c r="AB47">
        <v>0</v>
      </c>
      <c r="AC47">
        <v>5</v>
      </c>
      <c r="AD47">
        <v>0</v>
      </c>
      <c r="AE47">
        <v>1</v>
      </c>
      <c r="AF47">
        <v>0</v>
      </c>
      <c r="AG47">
        <v>0</v>
      </c>
      <c r="AH47">
        <v>1</v>
      </c>
      <c r="AI47">
        <v>0</v>
      </c>
      <c r="AJ47">
        <v>5</v>
      </c>
      <c r="AK47">
        <v>1</v>
      </c>
      <c r="AL47">
        <v>1</v>
      </c>
      <c r="AM47">
        <v>0</v>
      </c>
      <c r="AN47">
        <v>0</v>
      </c>
      <c r="AO47">
        <v>0</v>
      </c>
      <c r="AP47">
        <v>0</v>
      </c>
      <c r="AQ47">
        <v>1</v>
      </c>
      <c r="AR47">
        <v>0</v>
      </c>
      <c r="AS47">
        <v>1</v>
      </c>
      <c r="AT47">
        <v>0</v>
      </c>
      <c r="AU47">
        <v>0</v>
      </c>
      <c r="AV47">
        <v>0</v>
      </c>
      <c r="AW47">
        <v>0</v>
      </c>
      <c r="AX47">
        <v>3</v>
      </c>
      <c r="AY47">
        <v>0</v>
      </c>
      <c r="AZ47">
        <v>0</v>
      </c>
      <c r="BA47">
        <v>0</v>
      </c>
      <c r="BB47">
        <v>2</v>
      </c>
      <c r="BC47">
        <v>0</v>
      </c>
      <c r="BD47">
        <v>0</v>
      </c>
      <c r="BE47">
        <v>1</v>
      </c>
      <c r="BF47">
        <v>2</v>
      </c>
      <c r="BG47">
        <v>2</v>
      </c>
      <c r="BH47">
        <v>1</v>
      </c>
      <c r="BI47">
        <v>0</v>
      </c>
      <c r="BJ47">
        <v>1</v>
      </c>
      <c r="BK47">
        <v>0</v>
      </c>
      <c r="BL47">
        <v>1</v>
      </c>
      <c r="BM47">
        <v>5</v>
      </c>
      <c r="BN47">
        <v>1</v>
      </c>
      <c r="BO47">
        <v>1</v>
      </c>
      <c r="BP47">
        <v>0</v>
      </c>
      <c r="BQ47">
        <v>0</v>
      </c>
      <c r="BR47">
        <v>3</v>
      </c>
      <c r="BS47">
        <v>0</v>
      </c>
      <c r="BT47">
        <v>1</v>
      </c>
      <c r="BU47">
        <v>5</v>
      </c>
      <c r="BV47">
        <v>1</v>
      </c>
      <c r="BW47">
        <v>7</v>
      </c>
      <c r="BY47">
        <v>7</v>
      </c>
      <c r="CA47">
        <v>7</v>
      </c>
    </row>
    <row r="48" spans="1:79" x14ac:dyDescent="0.2">
      <c r="A48">
        <v>273627</v>
      </c>
      <c r="B48" t="s">
        <v>303</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Y48">
        <v>0</v>
      </c>
      <c r="CA48">
        <v>0</v>
      </c>
    </row>
    <row r="49" spans="1:79" x14ac:dyDescent="0.2">
      <c r="A49">
        <v>273660</v>
      </c>
      <c r="B49" t="s">
        <v>305</v>
      </c>
      <c r="D49">
        <v>3</v>
      </c>
      <c r="E49">
        <v>19.453990000000001</v>
      </c>
      <c r="F49">
        <v>19.453990000000001</v>
      </c>
      <c r="G49">
        <v>0</v>
      </c>
      <c r="H49">
        <v>1</v>
      </c>
      <c r="I49">
        <v>0</v>
      </c>
      <c r="J49">
        <v>0</v>
      </c>
      <c r="K49">
        <v>0</v>
      </c>
      <c r="L49">
        <v>0</v>
      </c>
      <c r="M49">
        <v>1</v>
      </c>
      <c r="N49">
        <v>1</v>
      </c>
      <c r="O49">
        <v>0</v>
      </c>
      <c r="P49">
        <v>2</v>
      </c>
      <c r="Q49">
        <v>1</v>
      </c>
      <c r="R49">
        <v>0</v>
      </c>
      <c r="S49">
        <v>0</v>
      </c>
      <c r="T49">
        <v>0</v>
      </c>
      <c r="U49">
        <v>3</v>
      </c>
      <c r="V49">
        <v>1</v>
      </c>
      <c r="W49">
        <v>2</v>
      </c>
      <c r="X49">
        <v>0</v>
      </c>
      <c r="Y49">
        <v>0</v>
      </c>
      <c r="Z49">
        <v>2</v>
      </c>
      <c r="AA49">
        <v>0</v>
      </c>
      <c r="AB49">
        <v>0</v>
      </c>
      <c r="AC49">
        <v>2</v>
      </c>
      <c r="AD49">
        <v>1</v>
      </c>
      <c r="AE49">
        <v>0</v>
      </c>
      <c r="AF49">
        <v>0</v>
      </c>
      <c r="AG49">
        <v>0</v>
      </c>
      <c r="AH49">
        <v>0</v>
      </c>
      <c r="AI49">
        <v>0</v>
      </c>
      <c r="AJ49">
        <v>2</v>
      </c>
      <c r="AK49">
        <v>0</v>
      </c>
      <c r="AL49">
        <v>0</v>
      </c>
      <c r="AM49">
        <v>1</v>
      </c>
      <c r="AN49">
        <v>0</v>
      </c>
      <c r="AO49">
        <v>0</v>
      </c>
      <c r="AP49">
        <v>0</v>
      </c>
      <c r="AQ49">
        <v>0</v>
      </c>
      <c r="AR49">
        <v>0</v>
      </c>
      <c r="AS49">
        <v>1</v>
      </c>
      <c r="AT49">
        <v>1</v>
      </c>
      <c r="AU49">
        <v>0</v>
      </c>
      <c r="AV49">
        <v>0</v>
      </c>
      <c r="AW49">
        <v>0</v>
      </c>
      <c r="AX49">
        <v>0</v>
      </c>
      <c r="AY49">
        <v>1</v>
      </c>
      <c r="AZ49">
        <v>0</v>
      </c>
      <c r="BA49">
        <v>0</v>
      </c>
      <c r="BB49">
        <v>0</v>
      </c>
      <c r="BC49">
        <v>0</v>
      </c>
      <c r="BD49">
        <v>1</v>
      </c>
      <c r="BE49">
        <v>1</v>
      </c>
      <c r="BF49">
        <v>0</v>
      </c>
      <c r="BG49">
        <v>1</v>
      </c>
      <c r="BH49">
        <v>0</v>
      </c>
      <c r="BI49">
        <v>0</v>
      </c>
      <c r="BJ49">
        <v>0</v>
      </c>
      <c r="BK49">
        <v>0</v>
      </c>
      <c r="BL49">
        <v>0</v>
      </c>
      <c r="BM49">
        <v>3</v>
      </c>
      <c r="BN49">
        <v>0</v>
      </c>
      <c r="BO49">
        <v>0</v>
      </c>
      <c r="BP49">
        <v>0</v>
      </c>
      <c r="BQ49">
        <v>0</v>
      </c>
      <c r="BR49">
        <v>0</v>
      </c>
      <c r="BS49">
        <v>0</v>
      </c>
      <c r="BT49">
        <v>1</v>
      </c>
      <c r="BU49">
        <v>2</v>
      </c>
      <c r="BV49">
        <v>0</v>
      </c>
      <c r="BW49">
        <v>4</v>
      </c>
      <c r="BY49">
        <v>3</v>
      </c>
      <c r="CA49">
        <v>3</v>
      </c>
    </row>
    <row r="50" spans="1:79" x14ac:dyDescent="0.2">
      <c r="A50">
        <v>273813</v>
      </c>
      <c r="B50" t="s">
        <v>307</v>
      </c>
      <c r="D50">
        <v>2</v>
      </c>
      <c r="E50">
        <v>15.076129999999999</v>
      </c>
      <c r="F50">
        <v>15.076129999999999</v>
      </c>
      <c r="G50">
        <v>0</v>
      </c>
      <c r="H50">
        <v>1</v>
      </c>
      <c r="I50">
        <v>0</v>
      </c>
      <c r="J50">
        <v>0</v>
      </c>
      <c r="K50">
        <v>1</v>
      </c>
      <c r="L50">
        <v>0</v>
      </c>
      <c r="M50">
        <v>0</v>
      </c>
      <c r="N50">
        <v>0</v>
      </c>
      <c r="O50">
        <v>0</v>
      </c>
      <c r="P50">
        <v>2</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t="s">
        <v>170</v>
      </c>
      <c r="AQ50">
        <v>0</v>
      </c>
      <c r="AR50">
        <v>0</v>
      </c>
      <c r="AS50">
        <v>0</v>
      </c>
      <c r="AT50">
        <v>0</v>
      </c>
      <c r="AU50">
        <v>0</v>
      </c>
      <c r="AV50">
        <v>0</v>
      </c>
      <c r="AW50">
        <v>0</v>
      </c>
      <c r="AX50">
        <v>0</v>
      </c>
      <c r="AY50">
        <v>0</v>
      </c>
      <c r="AZ50">
        <v>0</v>
      </c>
      <c r="BA50">
        <v>0</v>
      </c>
      <c r="BB50">
        <v>0</v>
      </c>
      <c r="BC50">
        <v>2</v>
      </c>
      <c r="BD50">
        <v>0</v>
      </c>
      <c r="BE50">
        <v>1</v>
      </c>
      <c r="BF50">
        <v>0</v>
      </c>
      <c r="BG50">
        <v>0</v>
      </c>
      <c r="BH50">
        <v>0</v>
      </c>
      <c r="BI50">
        <v>1</v>
      </c>
      <c r="BJ50">
        <v>0</v>
      </c>
      <c r="BK50">
        <v>0</v>
      </c>
      <c r="BL50" t="s">
        <v>170</v>
      </c>
      <c r="BM50" t="s">
        <v>170</v>
      </c>
      <c r="BN50" t="s">
        <v>170</v>
      </c>
      <c r="BO50" t="s">
        <v>170</v>
      </c>
      <c r="BP50" t="s">
        <v>170</v>
      </c>
      <c r="BQ50" t="s">
        <v>170</v>
      </c>
      <c r="BR50" t="s">
        <v>170</v>
      </c>
      <c r="BS50" t="s">
        <v>170</v>
      </c>
      <c r="BT50" t="s">
        <v>170</v>
      </c>
      <c r="BU50" t="s">
        <v>170</v>
      </c>
      <c r="BV50" t="s">
        <v>170</v>
      </c>
      <c r="BW50">
        <v>0</v>
      </c>
      <c r="BY50">
        <v>2</v>
      </c>
      <c r="CA50">
        <v>2</v>
      </c>
    </row>
    <row r="51" spans="1:79" x14ac:dyDescent="0.2">
      <c r="A51">
        <v>273821</v>
      </c>
      <c r="B51" t="s">
        <v>605</v>
      </c>
      <c r="D51">
        <v>4</v>
      </c>
      <c r="E51">
        <v>26.06542</v>
      </c>
      <c r="F51">
        <v>26.06542</v>
      </c>
      <c r="G51">
        <v>0</v>
      </c>
      <c r="H51">
        <v>0</v>
      </c>
      <c r="I51">
        <v>0</v>
      </c>
      <c r="J51">
        <v>0</v>
      </c>
      <c r="K51">
        <v>4</v>
      </c>
      <c r="L51">
        <v>0</v>
      </c>
      <c r="M51">
        <v>0</v>
      </c>
      <c r="N51">
        <v>0</v>
      </c>
      <c r="O51">
        <v>0</v>
      </c>
      <c r="P51">
        <v>2</v>
      </c>
      <c r="Q51">
        <v>2</v>
      </c>
      <c r="R51">
        <v>0</v>
      </c>
      <c r="S51">
        <v>0</v>
      </c>
      <c r="T51">
        <v>2</v>
      </c>
      <c r="U51">
        <v>2</v>
      </c>
      <c r="V51">
        <v>0</v>
      </c>
      <c r="W51">
        <v>2</v>
      </c>
      <c r="X51">
        <v>0</v>
      </c>
      <c r="Y51">
        <v>0</v>
      </c>
      <c r="Z51">
        <v>0</v>
      </c>
      <c r="AA51">
        <v>2</v>
      </c>
      <c r="AB51">
        <v>0</v>
      </c>
      <c r="AC51">
        <v>1</v>
      </c>
      <c r="AD51">
        <v>0</v>
      </c>
      <c r="AE51">
        <v>0</v>
      </c>
      <c r="AF51">
        <v>0</v>
      </c>
      <c r="AG51">
        <v>0</v>
      </c>
      <c r="AH51">
        <v>3</v>
      </c>
      <c r="AI51">
        <v>0</v>
      </c>
      <c r="AJ51">
        <v>3</v>
      </c>
      <c r="AK51">
        <v>0</v>
      </c>
      <c r="AL51">
        <v>1</v>
      </c>
      <c r="AM51">
        <v>0</v>
      </c>
      <c r="AN51">
        <v>0</v>
      </c>
      <c r="AO51">
        <v>0</v>
      </c>
      <c r="AP51">
        <v>0</v>
      </c>
      <c r="AQ51">
        <v>2</v>
      </c>
      <c r="AR51">
        <v>1</v>
      </c>
      <c r="AS51">
        <v>0</v>
      </c>
      <c r="AT51">
        <v>0</v>
      </c>
      <c r="AU51">
        <v>0</v>
      </c>
      <c r="AV51">
        <v>0</v>
      </c>
      <c r="AW51">
        <v>0</v>
      </c>
      <c r="AX51">
        <v>0</v>
      </c>
      <c r="AY51">
        <v>0</v>
      </c>
      <c r="AZ51">
        <v>0</v>
      </c>
      <c r="BA51">
        <v>0</v>
      </c>
      <c r="BB51">
        <v>0</v>
      </c>
      <c r="BC51">
        <v>1</v>
      </c>
      <c r="BD51">
        <v>0</v>
      </c>
      <c r="BE51">
        <v>0</v>
      </c>
      <c r="BF51">
        <v>0</v>
      </c>
      <c r="BG51">
        <v>0</v>
      </c>
      <c r="BH51">
        <v>1</v>
      </c>
      <c r="BI51">
        <v>1</v>
      </c>
      <c r="BJ51">
        <v>2</v>
      </c>
      <c r="BK51">
        <v>0</v>
      </c>
      <c r="BL51">
        <v>3</v>
      </c>
      <c r="BM51">
        <v>2</v>
      </c>
      <c r="BN51">
        <v>1</v>
      </c>
      <c r="BO51">
        <v>0</v>
      </c>
      <c r="BP51">
        <v>0</v>
      </c>
      <c r="BQ51">
        <v>0</v>
      </c>
      <c r="BR51">
        <v>1</v>
      </c>
      <c r="BS51">
        <v>0</v>
      </c>
      <c r="BT51">
        <v>0</v>
      </c>
      <c r="BU51">
        <v>3</v>
      </c>
      <c r="BV51">
        <v>1</v>
      </c>
      <c r="BW51">
        <v>0</v>
      </c>
      <c r="BY51">
        <v>4</v>
      </c>
      <c r="CA51">
        <v>4</v>
      </c>
    </row>
    <row r="52" spans="1:79" x14ac:dyDescent="0.2">
      <c r="A52">
        <v>273830</v>
      </c>
      <c r="B52" t="s">
        <v>311</v>
      </c>
      <c r="D52">
        <v>1</v>
      </c>
      <c r="E52">
        <v>19.68892</v>
      </c>
      <c r="F52">
        <v>19.68892</v>
      </c>
      <c r="G52">
        <v>0</v>
      </c>
      <c r="H52">
        <v>0</v>
      </c>
      <c r="I52">
        <v>1</v>
      </c>
      <c r="J52">
        <v>0</v>
      </c>
      <c r="K52">
        <v>0</v>
      </c>
      <c r="L52">
        <v>0</v>
      </c>
      <c r="M52">
        <v>0</v>
      </c>
      <c r="N52">
        <v>0</v>
      </c>
      <c r="O52">
        <v>0</v>
      </c>
      <c r="P52">
        <v>1</v>
      </c>
      <c r="Q52">
        <v>0</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t="s">
        <v>170</v>
      </c>
      <c r="AQ52">
        <v>1</v>
      </c>
      <c r="AR52">
        <v>0</v>
      </c>
      <c r="AS52">
        <v>0</v>
      </c>
      <c r="AT52">
        <v>0</v>
      </c>
      <c r="AU52">
        <v>0</v>
      </c>
      <c r="AV52">
        <v>0</v>
      </c>
      <c r="AW52">
        <v>0</v>
      </c>
      <c r="AX52">
        <v>0</v>
      </c>
      <c r="AY52">
        <v>0</v>
      </c>
      <c r="AZ52">
        <v>0</v>
      </c>
      <c r="BA52">
        <v>0</v>
      </c>
      <c r="BB52">
        <v>0</v>
      </c>
      <c r="BC52">
        <v>0</v>
      </c>
      <c r="BD52">
        <v>0</v>
      </c>
      <c r="BE52">
        <v>1</v>
      </c>
      <c r="BF52">
        <v>0</v>
      </c>
      <c r="BG52">
        <v>0</v>
      </c>
      <c r="BH52">
        <v>0</v>
      </c>
      <c r="BI52">
        <v>0</v>
      </c>
      <c r="BJ52">
        <v>0</v>
      </c>
      <c r="BK52">
        <v>0</v>
      </c>
      <c r="BL52" t="s">
        <v>170</v>
      </c>
      <c r="BM52" t="s">
        <v>170</v>
      </c>
      <c r="BN52" t="s">
        <v>170</v>
      </c>
      <c r="BO52" t="s">
        <v>170</v>
      </c>
      <c r="BP52" t="s">
        <v>170</v>
      </c>
      <c r="BQ52" t="s">
        <v>170</v>
      </c>
      <c r="BR52" t="s">
        <v>170</v>
      </c>
      <c r="BS52" t="s">
        <v>170</v>
      </c>
      <c r="BT52" t="s">
        <v>170</v>
      </c>
      <c r="BU52" t="s">
        <v>170</v>
      </c>
      <c r="BV52" t="s">
        <v>170</v>
      </c>
      <c r="BW52">
        <v>0</v>
      </c>
      <c r="BY52">
        <v>1</v>
      </c>
      <c r="CA52">
        <v>1</v>
      </c>
    </row>
    <row r="53" spans="1:79" x14ac:dyDescent="0.2">
      <c r="A53">
        <v>279999</v>
      </c>
      <c r="B53" t="s">
        <v>606</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1</v>
      </c>
      <c r="BY53">
        <v>0</v>
      </c>
      <c r="CA53">
        <v>0</v>
      </c>
    </row>
    <row r="54" spans="1:79" x14ac:dyDescent="0.2">
      <c r="B54" t="s">
        <v>607</v>
      </c>
      <c r="D54">
        <v>1418</v>
      </c>
      <c r="E54">
        <v>16.04157</v>
      </c>
      <c r="F54">
        <v>16.04157</v>
      </c>
      <c r="G54">
        <v>56</v>
      </c>
      <c r="H54">
        <v>157</v>
      </c>
      <c r="I54">
        <v>159</v>
      </c>
      <c r="J54">
        <v>255</v>
      </c>
      <c r="K54">
        <v>250</v>
      </c>
      <c r="L54">
        <v>174</v>
      </c>
      <c r="M54">
        <v>225</v>
      </c>
      <c r="N54">
        <v>142</v>
      </c>
      <c r="O54">
        <v>0</v>
      </c>
      <c r="P54">
        <v>829</v>
      </c>
      <c r="Q54">
        <v>586</v>
      </c>
      <c r="R54">
        <v>3</v>
      </c>
      <c r="S54">
        <v>69</v>
      </c>
      <c r="T54">
        <v>378</v>
      </c>
      <c r="U54">
        <v>962</v>
      </c>
      <c r="V54">
        <v>75</v>
      </c>
      <c r="W54">
        <v>887</v>
      </c>
      <c r="X54">
        <v>55</v>
      </c>
      <c r="Y54">
        <v>21</v>
      </c>
      <c r="Z54">
        <v>543</v>
      </c>
      <c r="AA54">
        <v>268</v>
      </c>
      <c r="AB54">
        <v>4</v>
      </c>
      <c r="AC54">
        <v>810</v>
      </c>
      <c r="AD54">
        <v>260</v>
      </c>
      <c r="AE54">
        <v>50</v>
      </c>
      <c r="AF54">
        <v>43</v>
      </c>
      <c r="AG54">
        <v>30</v>
      </c>
      <c r="AH54">
        <v>220</v>
      </c>
      <c r="AI54">
        <v>0</v>
      </c>
      <c r="AJ54">
        <v>868</v>
      </c>
      <c r="AK54">
        <v>38</v>
      </c>
      <c r="AL54">
        <v>75</v>
      </c>
      <c r="AM54">
        <v>277</v>
      </c>
      <c r="AN54">
        <v>46</v>
      </c>
      <c r="AO54">
        <v>108</v>
      </c>
      <c r="AP54">
        <v>1</v>
      </c>
      <c r="AQ54">
        <v>114</v>
      </c>
      <c r="AR54">
        <v>85</v>
      </c>
      <c r="AS54">
        <v>96</v>
      </c>
      <c r="AT54">
        <v>99</v>
      </c>
      <c r="AU54">
        <v>98</v>
      </c>
      <c r="AV54">
        <v>102</v>
      </c>
      <c r="AW54">
        <v>108</v>
      </c>
      <c r="AX54">
        <v>102</v>
      </c>
      <c r="AY54">
        <v>89</v>
      </c>
      <c r="AZ54">
        <v>76</v>
      </c>
      <c r="BA54">
        <v>62</v>
      </c>
      <c r="BB54">
        <v>82</v>
      </c>
      <c r="BC54">
        <v>305</v>
      </c>
      <c r="BD54">
        <v>183</v>
      </c>
      <c r="BE54">
        <v>198</v>
      </c>
      <c r="BF54">
        <v>218</v>
      </c>
      <c r="BG54">
        <v>202</v>
      </c>
      <c r="BH54">
        <v>211</v>
      </c>
      <c r="BI54">
        <v>216</v>
      </c>
      <c r="BJ54">
        <v>165</v>
      </c>
      <c r="BK54">
        <v>25</v>
      </c>
      <c r="BL54">
        <v>284</v>
      </c>
      <c r="BM54">
        <v>1034</v>
      </c>
      <c r="BN54">
        <v>328</v>
      </c>
      <c r="BO54">
        <v>140</v>
      </c>
      <c r="BP54">
        <v>85</v>
      </c>
      <c r="BQ54">
        <v>47</v>
      </c>
      <c r="BR54">
        <v>122</v>
      </c>
      <c r="BS54">
        <v>41</v>
      </c>
      <c r="BT54">
        <v>344</v>
      </c>
      <c r="BU54">
        <v>939</v>
      </c>
      <c r="BV54">
        <v>130</v>
      </c>
      <c r="BW54">
        <v>1444</v>
      </c>
      <c r="BY54">
        <v>1418</v>
      </c>
      <c r="CA54">
        <v>1418</v>
      </c>
    </row>
    <row r="55" spans="1:79" x14ac:dyDescent="0.2">
      <c r="A55">
        <v>270000</v>
      </c>
      <c r="B55" t="s">
        <v>607</v>
      </c>
      <c r="C55" t="s">
        <v>409</v>
      </c>
      <c r="D55">
        <v>1418</v>
      </c>
      <c r="E55">
        <v>16.04157</v>
      </c>
      <c r="F55">
        <v>16.04157</v>
      </c>
      <c r="G55">
        <v>56</v>
      </c>
      <c r="H55">
        <v>157</v>
      </c>
      <c r="I55">
        <v>159</v>
      </c>
      <c r="J55">
        <v>255</v>
      </c>
      <c r="K55">
        <v>250</v>
      </c>
      <c r="L55">
        <v>174</v>
      </c>
      <c r="M55">
        <v>225</v>
      </c>
      <c r="N55">
        <v>142</v>
      </c>
      <c r="O55">
        <v>0</v>
      </c>
      <c r="P55">
        <v>829</v>
      </c>
      <c r="Q55">
        <v>586</v>
      </c>
      <c r="R55">
        <v>3</v>
      </c>
      <c r="S55">
        <v>70</v>
      </c>
      <c r="T55">
        <v>380</v>
      </c>
      <c r="U55">
        <v>964</v>
      </c>
      <c r="V55">
        <v>75</v>
      </c>
      <c r="W55">
        <v>889</v>
      </c>
      <c r="X55">
        <v>55</v>
      </c>
      <c r="Y55">
        <v>21</v>
      </c>
      <c r="Z55">
        <v>544</v>
      </c>
      <c r="AA55">
        <v>269</v>
      </c>
      <c r="AB55">
        <v>4</v>
      </c>
      <c r="AC55">
        <v>812</v>
      </c>
      <c r="AD55">
        <v>260</v>
      </c>
      <c r="AE55">
        <v>51</v>
      </c>
      <c r="AF55">
        <v>44</v>
      </c>
      <c r="AG55">
        <v>30</v>
      </c>
      <c r="AH55">
        <v>221</v>
      </c>
      <c r="AI55">
        <v>0</v>
      </c>
      <c r="AJ55">
        <v>872</v>
      </c>
      <c r="AK55">
        <v>38</v>
      </c>
      <c r="AL55">
        <v>75</v>
      </c>
      <c r="AM55">
        <v>277</v>
      </c>
      <c r="AN55">
        <v>46</v>
      </c>
      <c r="AO55">
        <v>109</v>
      </c>
      <c r="AP55">
        <v>1</v>
      </c>
      <c r="AQ55">
        <v>114</v>
      </c>
      <c r="AR55">
        <v>85</v>
      </c>
      <c r="AS55">
        <v>96</v>
      </c>
      <c r="AT55">
        <v>99</v>
      </c>
      <c r="AU55">
        <v>98</v>
      </c>
      <c r="AV55">
        <v>102</v>
      </c>
      <c r="AW55">
        <v>108</v>
      </c>
      <c r="AX55">
        <v>102</v>
      </c>
      <c r="AY55">
        <v>89</v>
      </c>
      <c r="AZ55">
        <v>76</v>
      </c>
      <c r="BA55">
        <v>62</v>
      </c>
      <c r="BB55">
        <v>82</v>
      </c>
      <c r="BC55">
        <v>305</v>
      </c>
      <c r="BD55">
        <v>183</v>
      </c>
      <c r="BE55">
        <v>198</v>
      </c>
      <c r="BF55">
        <v>218</v>
      </c>
      <c r="BG55">
        <v>202</v>
      </c>
      <c r="BH55">
        <v>211</v>
      </c>
      <c r="BI55">
        <v>216</v>
      </c>
      <c r="BJ55">
        <v>165</v>
      </c>
      <c r="BK55">
        <v>25</v>
      </c>
      <c r="BL55">
        <v>284</v>
      </c>
      <c r="BM55">
        <v>1035</v>
      </c>
      <c r="BN55">
        <v>330</v>
      </c>
      <c r="BO55">
        <v>142</v>
      </c>
      <c r="BP55">
        <v>85</v>
      </c>
      <c r="BQ55">
        <v>47</v>
      </c>
      <c r="BR55">
        <v>123</v>
      </c>
      <c r="BS55">
        <v>41</v>
      </c>
      <c r="BT55">
        <v>344</v>
      </c>
      <c r="BU55">
        <v>943</v>
      </c>
      <c r="BV55">
        <v>131</v>
      </c>
      <c r="BW55">
        <v>1444</v>
      </c>
      <c r="BY55">
        <v>1418</v>
      </c>
      <c r="CA55">
        <v>1418</v>
      </c>
    </row>
    <row r="56" spans="1:79" x14ac:dyDescent="0.2">
      <c r="B56" t="s">
        <v>608</v>
      </c>
    </row>
  </sheetData>
  <phoneticPr fontId="17"/>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3:CA56"/>
  <sheetViews>
    <sheetView workbookViewId="0">
      <selection activeCell="C90" sqref="C90:BV90"/>
    </sheetView>
  </sheetViews>
  <sheetFormatPr defaultRowHeight="13.2" x14ac:dyDescent="0.2"/>
  <sheetData>
    <row r="3" spans="1:79" x14ac:dyDescent="0.2">
      <c r="A3" t="s">
        <v>356</v>
      </c>
      <c r="C3" t="s">
        <v>598</v>
      </c>
      <c r="E3" t="s">
        <v>468</v>
      </c>
      <c r="Z3" t="s">
        <v>598</v>
      </c>
      <c r="BA3" t="s">
        <v>598</v>
      </c>
    </row>
    <row r="4" spans="1:79" x14ac:dyDescent="0.2">
      <c r="A4" t="s">
        <v>357</v>
      </c>
      <c r="E4" t="s">
        <v>599</v>
      </c>
      <c r="BY4" t="s">
        <v>600</v>
      </c>
    </row>
    <row r="5" spans="1:79" x14ac:dyDescent="0.2">
      <c r="A5" t="s">
        <v>518</v>
      </c>
      <c r="BY5" t="s">
        <v>520</v>
      </c>
    </row>
    <row r="6" spans="1:79" x14ac:dyDescent="0.2">
      <c r="A6" t="s">
        <v>108</v>
      </c>
      <c r="B6" t="s">
        <v>109</v>
      </c>
      <c r="C6" t="s">
        <v>110</v>
      </c>
      <c r="D6" t="s">
        <v>111</v>
      </c>
      <c r="E6" t="s">
        <v>112</v>
      </c>
      <c r="F6" t="s">
        <v>113</v>
      </c>
      <c r="G6" t="s">
        <v>114</v>
      </c>
      <c r="P6" t="s">
        <v>115</v>
      </c>
      <c r="S6" t="s">
        <v>116</v>
      </c>
      <c r="AC6" t="s">
        <v>117</v>
      </c>
      <c r="AJ6" t="s">
        <v>118</v>
      </c>
      <c r="AQ6" t="s">
        <v>119</v>
      </c>
      <c r="BD6" t="s">
        <v>120</v>
      </c>
      <c r="BL6" t="s">
        <v>121</v>
      </c>
      <c r="BT6" t="s">
        <v>122</v>
      </c>
    </row>
    <row r="7" spans="1:79" x14ac:dyDescent="0.2">
      <c r="G7" t="s">
        <v>123</v>
      </c>
      <c r="H7" t="s">
        <v>124</v>
      </c>
      <c r="I7" t="s">
        <v>125</v>
      </c>
      <c r="J7" t="s">
        <v>126</v>
      </c>
      <c r="K7" t="s">
        <v>127</v>
      </c>
      <c r="L7" t="s">
        <v>128</v>
      </c>
      <c r="M7" t="s">
        <v>129</v>
      </c>
      <c r="N7" t="s">
        <v>130</v>
      </c>
      <c r="O7" t="s">
        <v>6</v>
      </c>
      <c r="P7" t="s">
        <v>131</v>
      </c>
      <c r="Q7" t="s">
        <v>132</v>
      </c>
      <c r="R7" t="s">
        <v>6</v>
      </c>
      <c r="S7" t="s">
        <v>133</v>
      </c>
      <c r="T7" t="s">
        <v>134</v>
      </c>
      <c r="U7" t="s">
        <v>314</v>
      </c>
      <c r="AB7" t="s">
        <v>6</v>
      </c>
      <c r="AC7" t="s">
        <v>135</v>
      </c>
      <c r="AD7" t="s">
        <v>136</v>
      </c>
      <c r="AE7" t="s">
        <v>137</v>
      </c>
      <c r="AF7" t="s">
        <v>138</v>
      </c>
      <c r="AG7" t="s">
        <v>139</v>
      </c>
      <c r="AH7" t="s">
        <v>5</v>
      </c>
      <c r="AI7" t="s">
        <v>6</v>
      </c>
      <c r="AJ7" t="s">
        <v>140</v>
      </c>
      <c r="AK7" t="s">
        <v>141</v>
      </c>
      <c r="AL7" t="s">
        <v>142</v>
      </c>
      <c r="AM7" t="s">
        <v>143</v>
      </c>
      <c r="AN7" t="s">
        <v>144</v>
      </c>
      <c r="AO7" t="s">
        <v>5</v>
      </c>
      <c r="AP7" t="s">
        <v>6</v>
      </c>
      <c r="AQ7" t="s">
        <v>145</v>
      </c>
      <c r="AR7" t="s">
        <v>146</v>
      </c>
      <c r="AS7" t="s">
        <v>147</v>
      </c>
      <c r="AT7" t="s">
        <v>148</v>
      </c>
      <c r="AU7" t="s">
        <v>149</v>
      </c>
      <c r="AV7" t="s">
        <v>150</v>
      </c>
      <c r="AW7" t="s">
        <v>151</v>
      </c>
      <c r="AX7" t="s">
        <v>152</v>
      </c>
      <c r="AY7" t="s">
        <v>153</v>
      </c>
      <c r="AZ7" t="s">
        <v>154</v>
      </c>
      <c r="BA7" t="s">
        <v>155</v>
      </c>
      <c r="BB7" t="s">
        <v>156</v>
      </c>
      <c r="BC7" t="s">
        <v>6</v>
      </c>
      <c r="BD7" t="s">
        <v>157</v>
      </c>
      <c r="BE7" t="s">
        <v>158</v>
      </c>
      <c r="BF7" t="s">
        <v>159</v>
      </c>
      <c r="BG7" t="s">
        <v>160</v>
      </c>
      <c r="BH7" t="s">
        <v>161</v>
      </c>
      <c r="BI7" t="s">
        <v>162</v>
      </c>
      <c r="BJ7" t="s">
        <v>163</v>
      </c>
      <c r="BK7" t="s">
        <v>6</v>
      </c>
      <c r="BL7" t="s">
        <v>0</v>
      </c>
      <c r="BM7" t="s">
        <v>1</v>
      </c>
      <c r="BN7" t="s">
        <v>164</v>
      </c>
      <c r="BO7" t="s">
        <v>2</v>
      </c>
      <c r="BP7" t="s">
        <v>3</v>
      </c>
      <c r="BQ7" t="s">
        <v>4</v>
      </c>
      <c r="BR7" t="s">
        <v>5</v>
      </c>
      <c r="BS7" t="s">
        <v>6</v>
      </c>
      <c r="BT7" t="s">
        <v>131</v>
      </c>
      <c r="BU7" t="s">
        <v>132</v>
      </c>
      <c r="BV7" t="s">
        <v>6</v>
      </c>
      <c r="BW7" t="s">
        <v>602</v>
      </c>
      <c r="BY7" t="s">
        <v>603</v>
      </c>
      <c r="CA7" t="s">
        <v>604</v>
      </c>
    </row>
    <row r="8" spans="1:79" x14ac:dyDescent="0.2">
      <c r="V8" t="s">
        <v>165</v>
      </c>
      <c r="W8" t="s">
        <v>354</v>
      </c>
    </row>
    <row r="9" spans="1:79" x14ac:dyDescent="0.2">
      <c r="A9" s="147"/>
      <c r="B9" s="147"/>
      <c r="C9" s="147"/>
      <c r="D9" s="147"/>
      <c r="E9" s="147"/>
      <c r="F9" s="147"/>
      <c r="G9" s="147"/>
      <c r="H9" s="147"/>
      <c r="I9" s="147"/>
      <c r="J9" s="147"/>
      <c r="K9" s="147"/>
      <c r="L9" s="147"/>
      <c r="M9" s="147"/>
      <c r="N9" s="147"/>
      <c r="O9" s="147"/>
      <c r="P9" s="147"/>
      <c r="Q9" s="147"/>
      <c r="R9" s="147"/>
      <c r="S9" s="147"/>
      <c r="T9" s="147"/>
      <c r="U9" s="147"/>
      <c r="V9" s="147"/>
      <c r="W9" s="147"/>
      <c r="X9" s="147" t="s">
        <v>166</v>
      </c>
      <c r="Y9" s="147" t="s">
        <v>167</v>
      </c>
      <c r="Z9" s="147" t="s">
        <v>168</v>
      </c>
      <c r="AA9" s="147" t="s">
        <v>169</v>
      </c>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row>
    <row r="10" spans="1:79" x14ac:dyDescent="0.2">
      <c r="A10">
        <v>271004</v>
      </c>
      <c r="B10" t="s">
        <v>172</v>
      </c>
      <c r="D10">
        <v>320</v>
      </c>
      <c r="E10">
        <v>24.078510000000001</v>
      </c>
      <c r="F10">
        <v>24.078510000000001</v>
      </c>
      <c r="G10">
        <v>8</v>
      </c>
      <c r="H10">
        <v>24</v>
      </c>
      <c r="I10">
        <v>42</v>
      </c>
      <c r="J10">
        <v>58</v>
      </c>
      <c r="K10">
        <v>54</v>
      </c>
      <c r="L10">
        <v>43</v>
      </c>
      <c r="M10">
        <v>54</v>
      </c>
      <c r="N10">
        <v>37</v>
      </c>
      <c r="O10">
        <v>0</v>
      </c>
      <c r="P10">
        <v>117</v>
      </c>
      <c r="Q10">
        <v>202</v>
      </c>
      <c r="R10">
        <v>1</v>
      </c>
      <c r="S10">
        <v>22</v>
      </c>
      <c r="T10">
        <v>87</v>
      </c>
      <c r="U10">
        <v>211</v>
      </c>
      <c r="V10">
        <v>10</v>
      </c>
      <c r="W10">
        <v>201</v>
      </c>
      <c r="X10">
        <v>0</v>
      </c>
      <c r="Y10">
        <v>4</v>
      </c>
      <c r="Z10">
        <v>129</v>
      </c>
      <c r="AA10">
        <v>68</v>
      </c>
      <c r="AB10">
        <v>0</v>
      </c>
      <c r="AC10">
        <v>161</v>
      </c>
      <c r="AD10">
        <v>67</v>
      </c>
      <c r="AE10">
        <v>6</v>
      </c>
      <c r="AF10">
        <v>15</v>
      </c>
      <c r="AG10">
        <v>8</v>
      </c>
      <c r="AH10">
        <v>63</v>
      </c>
      <c r="AI10">
        <v>0</v>
      </c>
      <c r="AJ10">
        <v>193</v>
      </c>
      <c r="AK10">
        <v>7</v>
      </c>
      <c r="AL10">
        <v>19</v>
      </c>
      <c r="AM10">
        <v>71</v>
      </c>
      <c r="AN10">
        <v>7</v>
      </c>
      <c r="AO10">
        <v>23</v>
      </c>
      <c r="AP10">
        <v>0</v>
      </c>
      <c r="AQ10">
        <v>28</v>
      </c>
      <c r="AR10">
        <v>16</v>
      </c>
      <c r="AS10">
        <v>18</v>
      </c>
      <c r="AT10">
        <v>20</v>
      </c>
      <c r="AU10">
        <v>22</v>
      </c>
      <c r="AV10">
        <v>22</v>
      </c>
      <c r="AW10">
        <v>27</v>
      </c>
      <c r="AX10">
        <v>14</v>
      </c>
      <c r="AY10">
        <v>15</v>
      </c>
      <c r="AZ10">
        <v>14</v>
      </c>
      <c r="BA10">
        <v>13</v>
      </c>
      <c r="BB10">
        <v>21</v>
      </c>
      <c r="BC10">
        <v>90</v>
      </c>
      <c r="BD10">
        <v>51</v>
      </c>
      <c r="BE10">
        <v>44</v>
      </c>
      <c r="BF10">
        <v>53</v>
      </c>
      <c r="BG10">
        <v>39</v>
      </c>
      <c r="BH10">
        <v>47</v>
      </c>
      <c r="BI10">
        <v>45</v>
      </c>
      <c r="BJ10">
        <v>35</v>
      </c>
      <c r="BK10">
        <v>6</v>
      </c>
      <c r="BL10">
        <v>55</v>
      </c>
      <c r="BM10">
        <v>207</v>
      </c>
      <c r="BN10">
        <v>102</v>
      </c>
      <c r="BO10">
        <v>36</v>
      </c>
      <c r="BP10">
        <v>16</v>
      </c>
      <c r="BQ10">
        <v>10</v>
      </c>
      <c r="BR10">
        <v>33</v>
      </c>
      <c r="BS10">
        <v>11</v>
      </c>
      <c r="BT10">
        <v>41</v>
      </c>
      <c r="BU10">
        <v>239</v>
      </c>
      <c r="BV10">
        <v>40</v>
      </c>
      <c r="BW10">
        <v>324</v>
      </c>
      <c r="BY10">
        <v>320</v>
      </c>
      <c r="CA10">
        <v>320</v>
      </c>
    </row>
    <row r="11" spans="1:79" x14ac:dyDescent="0.2">
      <c r="A11">
        <v>271403</v>
      </c>
      <c r="B11" t="s">
        <v>173</v>
      </c>
      <c r="D11">
        <v>80</v>
      </c>
      <c r="E11">
        <v>20.04505</v>
      </c>
      <c r="F11">
        <v>20.04505</v>
      </c>
      <c r="G11">
        <v>4</v>
      </c>
      <c r="H11">
        <v>7</v>
      </c>
      <c r="I11">
        <v>10</v>
      </c>
      <c r="J11">
        <v>16</v>
      </c>
      <c r="K11">
        <v>14</v>
      </c>
      <c r="L11">
        <v>12</v>
      </c>
      <c r="M11">
        <v>9</v>
      </c>
      <c r="N11">
        <v>8</v>
      </c>
      <c r="O11">
        <v>0</v>
      </c>
      <c r="P11">
        <v>51</v>
      </c>
      <c r="Q11">
        <v>29</v>
      </c>
      <c r="R11">
        <v>0</v>
      </c>
      <c r="S11">
        <v>5</v>
      </c>
      <c r="T11">
        <v>29</v>
      </c>
      <c r="U11">
        <v>44</v>
      </c>
      <c r="V11">
        <v>4</v>
      </c>
      <c r="W11">
        <v>40</v>
      </c>
      <c r="X11">
        <v>0</v>
      </c>
      <c r="Y11">
        <v>2</v>
      </c>
      <c r="Z11">
        <v>25</v>
      </c>
      <c r="AA11">
        <v>13</v>
      </c>
      <c r="AB11">
        <v>2</v>
      </c>
      <c r="AC11">
        <v>42</v>
      </c>
      <c r="AD11">
        <v>9</v>
      </c>
      <c r="AE11">
        <v>6</v>
      </c>
      <c r="AF11">
        <v>3</v>
      </c>
      <c r="AG11">
        <v>1</v>
      </c>
      <c r="AH11">
        <v>19</v>
      </c>
      <c r="AI11">
        <v>0</v>
      </c>
      <c r="AJ11">
        <v>50</v>
      </c>
      <c r="AK11">
        <v>1</v>
      </c>
      <c r="AL11">
        <v>4</v>
      </c>
      <c r="AM11">
        <v>10</v>
      </c>
      <c r="AN11">
        <v>4</v>
      </c>
      <c r="AO11">
        <v>10</v>
      </c>
      <c r="AP11">
        <v>1</v>
      </c>
      <c r="AQ11">
        <v>13</v>
      </c>
      <c r="AR11">
        <v>3</v>
      </c>
      <c r="AS11">
        <v>7</v>
      </c>
      <c r="AT11">
        <v>6</v>
      </c>
      <c r="AU11">
        <v>6</v>
      </c>
      <c r="AV11">
        <v>7</v>
      </c>
      <c r="AW11">
        <v>5</v>
      </c>
      <c r="AX11">
        <v>5</v>
      </c>
      <c r="AY11">
        <v>1</v>
      </c>
      <c r="AZ11">
        <v>5</v>
      </c>
      <c r="BA11">
        <v>2</v>
      </c>
      <c r="BB11">
        <v>2</v>
      </c>
      <c r="BC11">
        <v>18</v>
      </c>
      <c r="BD11">
        <v>9</v>
      </c>
      <c r="BE11">
        <v>13</v>
      </c>
      <c r="BF11">
        <v>8</v>
      </c>
      <c r="BG11">
        <v>9</v>
      </c>
      <c r="BH11">
        <v>11</v>
      </c>
      <c r="BI11">
        <v>14</v>
      </c>
      <c r="BJ11">
        <v>11</v>
      </c>
      <c r="BK11">
        <v>5</v>
      </c>
      <c r="BL11">
        <v>19</v>
      </c>
      <c r="BM11">
        <v>51</v>
      </c>
      <c r="BN11">
        <v>23</v>
      </c>
      <c r="BO11">
        <v>16</v>
      </c>
      <c r="BP11">
        <v>5</v>
      </c>
      <c r="BQ11">
        <v>1</v>
      </c>
      <c r="BR11">
        <v>4</v>
      </c>
      <c r="BS11">
        <v>8</v>
      </c>
      <c r="BT11">
        <v>18</v>
      </c>
      <c r="BU11">
        <v>48</v>
      </c>
      <c r="BV11">
        <v>14</v>
      </c>
      <c r="BW11">
        <v>98</v>
      </c>
      <c r="BY11">
        <v>80</v>
      </c>
      <c r="CA11">
        <v>80</v>
      </c>
    </row>
    <row r="12" spans="1:79" x14ac:dyDescent="0.2">
      <c r="A12">
        <v>272027</v>
      </c>
      <c r="B12" t="s">
        <v>253</v>
      </c>
      <c r="D12">
        <v>24</v>
      </c>
      <c r="E12">
        <v>25.937809999999999</v>
      </c>
      <c r="F12">
        <v>25.937809999999999</v>
      </c>
      <c r="G12">
        <v>0</v>
      </c>
      <c r="H12">
        <v>0</v>
      </c>
      <c r="I12">
        <v>2</v>
      </c>
      <c r="J12">
        <v>6</v>
      </c>
      <c r="K12">
        <v>6</v>
      </c>
      <c r="L12">
        <v>4</v>
      </c>
      <c r="M12">
        <v>2</v>
      </c>
      <c r="N12">
        <v>4</v>
      </c>
      <c r="O12">
        <v>0</v>
      </c>
      <c r="P12">
        <v>16</v>
      </c>
      <c r="Q12">
        <v>8</v>
      </c>
      <c r="R12">
        <v>0</v>
      </c>
      <c r="S12">
        <v>1</v>
      </c>
      <c r="T12">
        <v>10</v>
      </c>
      <c r="U12">
        <v>13</v>
      </c>
      <c r="V12">
        <v>0</v>
      </c>
      <c r="W12">
        <v>13</v>
      </c>
      <c r="X12">
        <v>0</v>
      </c>
      <c r="Y12">
        <v>0</v>
      </c>
      <c r="Z12">
        <v>10</v>
      </c>
      <c r="AA12">
        <v>3</v>
      </c>
      <c r="AB12">
        <v>0</v>
      </c>
      <c r="AC12">
        <v>13</v>
      </c>
      <c r="AD12">
        <v>4</v>
      </c>
      <c r="AE12">
        <v>2</v>
      </c>
      <c r="AF12">
        <v>0</v>
      </c>
      <c r="AG12">
        <v>0</v>
      </c>
      <c r="AH12">
        <v>5</v>
      </c>
      <c r="AI12">
        <v>0</v>
      </c>
      <c r="AJ12">
        <v>15</v>
      </c>
      <c r="AK12">
        <v>0</v>
      </c>
      <c r="AL12">
        <v>4</v>
      </c>
      <c r="AM12">
        <v>4</v>
      </c>
      <c r="AN12">
        <v>0</v>
      </c>
      <c r="AO12">
        <v>1</v>
      </c>
      <c r="AP12">
        <v>0</v>
      </c>
      <c r="AQ12">
        <v>1</v>
      </c>
      <c r="AR12">
        <v>5</v>
      </c>
      <c r="AS12">
        <v>2</v>
      </c>
      <c r="AT12">
        <v>2</v>
      </c>
      <c r="AU12">
        <v>0</v>
      </c>
      <c r="AV12">
        <v>1</v>
      </c>
      <c r="AW12">
        <v>3</v>
      </c>
      <c r="AX12">
        <v>3</v>
      </c>
      <c r="AY12">
        <v>3</v>
      </c>
      <c r="AZ12">
        <v>1</v>
      </c>
      <c r="BA12">
        <v>1</v>
      </c>
      <c r="BB12">
        <v>1</v>
      </c>
      <c r="BC12">
        <v>1</v>
      </c>
      <c r="BD12">
        <v>4</v>
      </c>
      <c r="BE12">
        <v>4</v>
      </c>
      <c r="BF12">
        <v>4</v>
      </c>
      <c r="BG12">
        <v>2</v>
      </c>
      <c r="BH12">
        <v>2</v>
      </c>
      <c r="BI12">
        <v>6</v>
      </c>
      <c r="BJ12">
        <v>2</v>
      </c>
      <c r="BK12">
        <v>0</v>
      </c>
      <c r="BL12">
        <v>3</v>
      </c>
      <c r="BM12">
        <v>18</v>
      </c>
      <c r="BN12">
        <v>5</v>
      </c>
      <c r="BO12">
        <v>3</v>
      </c>
      <c r="BP12">
        <v>0</v>
      </c>
      <c r="BQ12">
        <v>0</v>
      </c>
      <c r="BR12">
        <v>2</v>
      </c>
      <c r="BS12">
        <v>0</v>
      </c>
      <c r="BT12">
        <v>2</v>
      </c>
      <c r="BU12">
        <v>20</v>
      </c>
      <c r="BV12">
        <v>2</v>
      </c>
      <c r="BW12">
        <v>23</v>
      </c>
      <c r="BY12">
        <v>24</v>
      </c>
      <c r="CA12">
        <v>24</v>
      </c>
    </row>
    <row r="13" spans="1:79" x14ac:dyDescent="0.2">
      <c r="A13">
        <v>272035</v>
      </c>
      <c r="B13" t="s">
        <v>174</v>
      </c>
      <c r="D13">
        <v>25</v>
      </c>
      <c r="E13">
        <v>12.84277</v>
      </c>
      <c r="F13">
        <v>12.84277</v>
      </c>
      <c r="G13">
        <v>3</v>
      </c>
      <c r="H13">
        <v>2</v>
      </c>
      <c r="I13">
        <v>2</v>
      </c>
      <c r="J13">
        <v>5</v>
      </c>
      <c r="K13">
        <v>4</v>
      </c>
      <c r="L13">
        <v>1</v>
      </c>
      <c r="M13">
        <v>6</v>
      </c>
      <c r="N13">
        <v>2</v>
      </c>
      <c r="O13">
        <v>0</v>
      </c>
      <c r="P13">
        <v>18</v>
      </c>
      <c r="Q13">
        <v>7</v>
      </c>
      <c r="R13">
        <v>0</v>
      </c>
      <c r="S13">
        <v>4</v>
      </c>
      <c r="T13">
        <v>7</v>
      </c>
      <c r="U13">
        <v>14</v>
      </c>
      <c r="V13">
        <v>2</v>
      </c>
      <c r="W13">
        <v>12</v>
      </c>
      <c r="X13">
        <v>0</v>
      </c>
      <c r="Y13">
        <v>0</v>
      </c>
      <c r="Z13">
        <v>6</v>
      </c>
      <c r="AA13">
        <v>6</v>
      </c>
      <c r="AB13">
        <v>0</v>
      </c>
      <c r="AC13">
        <v>11</v>
      </c>
      <c r="AD13">
        <v>4</v>
      </c>
      <c r="AE13">
        <v>4</v>
      </c>
      <c r="AF13">
        <v>1</v>
      </c>
      <c r="AG13">
        <v>1</v>
      </c>
      <c r="AH13">
        <v>4</v>
      </c>
      <c r="AI13">
        <v>0</v>
      </c>
      <c r="AJ13">
        <v>15</v>
      </c>
      <c r="AK13">
        <v>1</v>
      </c>
      <c r="AL13">
        <v>3</v>
      </c>
      <c r="AM13">
        <v>5</v>
      </c>
      <c r="AN13">
        <v>0</v>
      </c>
      <c r="AO13">
        <v>1</v>
      </c>
      <c r="AP13">
        <v>0</v>
      </c>
      <c r="AQ13">
        <v>2</v>
      </c>
      <c r="AR13">
        <v>1</v>
      </c>
      <c r="AS13">
        <v>1</v>
      </c>
      <c r="AT13">
        <v>2</v>
      </c>
      <c r="AU13">
        <v>3</v>
      </c>
      <c r="AV13">
        <v>2</v>
      </c>
      <c r="AW13">
        <v>0</v>
      </c>
      <c r="AX13">
        <v>2</v>
      </c>
      <c r="AY13">
        <v>2</v>
      </c>
      <c r="AZ13">
        <v>1</v>
      </c>
      <c r="BA13">
        <v>2</v>
      </c>
      <c r="BB13">
        <v>1</v>
      </c>
      <c r="BC13">
        <v>6</v>
      </c>
      <c r="BD13">
        <v>3</v>
      </c>
      <c r="BE13">
        <v>3</v>
      </c>
      <c r="BF13">
        <v>4</v>
      </c>
      <c r="BG13">
        <v>4</v>
      </c>
      <c r="BH13">
        <v>3</v>
      </c>
      <c r="BI13">
        <v>4</v>
      </c>
      <c r="BJ13">
        <v>3</v>
      </c>
      <c r="BK13">
        <v>1</v>
      </c>
      <c r="BL13">
        <v>4</v>
      </c>
      <c r="BM13">
        <v>11</v>
      </c>
      <c r="BN13">
        <v>8</v>
      </c>
      <c r="BO13">
        <v>0</v>
      </c>
      <c r="BP13">
        <v>4</v>
      </c>
      <c r="BQ13">
        <v>2</v>
      </c>
      <c r="BR13">
        <v>0</v>
      </c>
      <c r="BS13">
        <v>3</v>
      </c>
      <c r="BT13">
        <v>4</v>
      </c>
      <c r="BU13">
        <v>18</v>
      </c>
      <c r="BV13">
        <v>3</v>
      </c>
      <c r="BW13">
        <v>39</v>
      </c>
      <c r="BY13">
        <v>25</v>
      </c>
      <c r="CA13">
        <v>25</v>
      </c>
    </row>
    <row r="14" spans="1:79" x14ac:dyDescent="0.2">
      <c r="A14">
        <v>272043</v>
      </c>
      <c r="B14" t="s">
        <v>175</v>
      </c>
      <c r="D14">
        <v>9</v>
      </c>
      <c r="E14">
        <v>18.12725</v>
      </c>
      <c r="F14">
        <v>18.12725</v>
      </c>
      <c r="G14">
        <v>0</v>
      </c>
      <c r="H14">
        <v>1</v>
      </c>
      <c r="I14">
        <v>2</v>
      </c>
      <c r="J14">
        <v>0</v>
      </c>
      <c r="K14">
        <v>3</v>
      </c>
      <c r="L14">
        <v>1</v>
      </c>
      <c r="M14">
        <v>1</v>
      </c>
      <c r="N14">
        <v>1</v>
      </c>
      <c r="O14">
        <v>0</v>
      </c>
      <c r="P14">
        <v>4</v>
      </c>
      <c r="Q14">
        <v>5</v>
      </c>
      <c r="R14">
        <v>0</v>
      </c>
      <c r="S14">
        <v>0</v>
      </c>
      <c r="T14">
        <v>4</v>
      </c>
      <c r="U14">
        <v>5</v>
      </c>
      <c r="V14">
        <v>1</v>
      </c>
      <c r="W14">
        <v>4</v>
      </c>
      <c r="X14">
        <v>0</v>
      </c>
      <c r="Y14">
        <v>1</v>
      </c>
      <c r="Z14">
        <v>2</v>
      </c>
      <c r="AA14">
        <v>1</v>
      </c>
      <c r="AB14">
        <v>0</v>
      </c>
      <c r="AC14">
        <v>6</v>
      </c>
      <c r="AD14">
        <v>1</v>
      </c>
      <c r="AE14">
        <v>0</v>
      </c>
      <c r="AF14">
        <v>0</v>
      </c>
      <c r="AG14">
        <v>0</v>
      </c>
      <c r="AH14">
        <v>2</v>
      </c>
      <c r="AI14">
        <v>0</v>
      </c>
      <c r="AJ14">
        <v>6</v>
      </c>
      <c r="AK14">
        <v>0</v>
      </c>
      <c r="AL14">
        <v>0</v>
      </c>
      <c r="AM14">
        <v>1</v>
      </c>
      <c r="AN14">
        <v>2</v>
      </c>
      <c r="AO14">
        <v>0</v>
      </c>
      <c r="AP14">
        <v>0</v>
      </c>
      <c r="AQ14">
        <v>0</v>
      </c>
      <c r="AR14">
        <v>1</v>
      </c>
      <c r="AS14">
        <v>0</v>
      </c>
      <c r="AT14">
        <v>0</v>
      </c>
      <c r="AU14">
        <v>0</v>
      </c>
      <c r="AV14">
        <v>1</v>
      </c>
      <c r="AW14">
        <v>0</v>
      </c>
      <c r="AX14">
        <v>3</v>
      </c>
      <c r="AY14">
        <v>0</v>
      </c>
      <c r="AZ14">
        <v>0</v>
      </c>
      <c r="BA14">
        <v>0</v>
      </c>
      <c r="BB14">
        <v>0</v>
      </c>
      <c r="BC14">
        <v>4</v>
      </c>
      <c r="BD14">
        <v>0</v>
      </c>
      <c r="BE14">
        <v>2</v>
      </c>
      <c r="BF14">
        <v>1</v>
      </c>
      <c r="BG14">
        <v>3</v>
      </c>
      <c r="BH14">
        <v>2</v>
      </c>
      <c r="BI14">
        <v>1</v>
      </c>
      <c r="BJ14">
        <v>0</v>
      </c>
      <c r="BK14">
        <v>0</v>
      </c>
      <c r="BL14">
        <v>2</v>
      </c>
      <c r="BM14">
        <v>7</v>
      </c>
      <c r="BN14">
        <v>5</v>
      </c>
      <c r="BO14">
        <v>0</v>
      </c>
      <c r="BP14">
        <v>1</v>
      </c>
      <c r="BQ14">
        <v>0</v>
      </c>
      <c r="BR14">
        <v>0</v>
      </c>
      <c r="BS14">
        <v>0</v>
      </c>
      <c r="BT14">
        <v>2</v>
      </c>
      <c r="BU14">
        <v>5</v>
      </c>
      <c r="BV14">
        <v>2</v>
      </c>
      <c r="BW14">
        <v>5</v>
      </c>
      <c r="BY14">
        <v>9</v>
      </c>
      <c r="CA14">
        <v>9</v>
      </c>
    </row>
    <row r="15" spans="1:79" x14ac:dyDescent="0.2">
      <c r="A15">
        <v>272051</v>
      </c>
      <c r="B15" t="s">
        <v>176</v>
      </c>
      <c r="D15">
        <v>38</v>
      </c>
      <c r="E15">
        <v>21.09225</v>
      </c>
      <c r="F15">
        <v>21.09225</v>
      </c>
      <c r="G15">
        <v>2</v>
      </c>
      <c r="H15">
        <v>6</v>
      </c>
      <c r="I15">
        <v>2</v>
      </c>
      <c r="J15">
        <v>10</v>
      </c>
      <c r="K15">
        <v>7</v>
      </c>
      <c r="L15">
        <v>2</v>
      </c>
      <c r="M15">
        <v>8</v>
      </c>
      <c r="N15">
        <v>1</v>
      </c>
      <c r="O15">
        <v>0</v>
      </c>
      <c r="P15">
        <v>31</v>
      </c>
      <c r="Q15">
        <v>7</v>
      </c>
      <c r="R15">
        <v>0</v>
      </c>
      <c r="S15">
        <v>2</v>
      </c>
      <c r="T15">
        <v>15</v>
      </c>
      <c r="U15">
        <v>21</v>
      </c>
      <c r="V15">
        <v>5</v>
      </c>
      <c r="W15">
        <v>16</v>
      </c>
      <c r="X15">
        <v>0</v>
      </c>
      <c r="Y15">
        <v>1</v>
      </c>
      <c r="Z15">
        <v>10</v>
      </c>
      <c r="AA15">
        <v>5</v>
      </c>
      <c r="AB15">
        <v>0</v>
      </c>
      <c r="AC15">
        <v>17</v>
      </c>
      <c r="AD15">
        <v>8</v>
      </c>
      <c r="AE15">
        <v>1</v>
      </c>
      <c r="AF15">
        <v>0</v>
      </c>
      <c r="AG15">
        <v>4</v>
      </c>
      <c r="AH15">
        <v>8</v>
      </c>
      <c r="AI15">
        <v>0</v>
      </c>
      <c r="AJ15">
        <v>24</v>
      </c>
      <c r="AK15">
        <v>0</v>
      </c>
      <c r="AL15">
        <v>2</v>
      </c>
      <c r="AM15">
        <v>9</v>
      </c>
      <c r="AN15">
        <v>0</v>
      </c>
      <c r="AO15">
        <v>3</v>
      </c>
      <c r="AP15">
        <v>0</v>
      </c>
      <c r="AQ15">
        <v>1</v>
      </c>
      <c r="AR15">
        <v>2</v>
      </c>
      <c r="AS15">
        <v>1</v>
      </c>
      <c r="AT15">
        <v>1</v>
      </c>
      <c r="AU15">
        <v>3</v>
      </c>
      <c r="AV15">
        <v>6</v>
      </c>
      <c r="AW15">
        <v>1</v>
      </c>
      <c r="AX15">
        <v>3</v>
      </c>
      <c r="AY15">
        <v>3</v>
      </c>
      <c r="AZ15">
        <v>1</v>
      </c>
      <c r="BA15">
        <v>0</v>
      </c>
      <c r="BB15">
        <v>5</v>
      </c>
      <c r="BC15">
        <v>11</v>
      </c>
      <c r="BD15">
        <v>3</v>
      </c>
      <c r="BE15">
        <v>6</v>
      </c>
      <c r="BF15">
        <v>6</v>
      </c>
      <c r="BG15">
        <v>10</v>
      </c>
      <c r="BH15">
        <v>5</v>
      </c>
      <c r="BI15">
        <v>6</v>
      </c>
      <c r="BJ15">
        <v>2</v>
      </c>
      <c r="BK15">
        <v>0</v>
      </c>
      <c r="BL15">
        <v>8</v>
      </c>
      <c r="BM15">
        <v>20</v>
      </c>
      <c r="BN15">
        <v>10</v>
      </c>
      <c r="BO15">
        <v>11</v>
      </c>
      <c r="BP15">
        <v>2</v>
      </c>
      <c r="BQ15">
        <v>5</v>
      </c>
      <c r="BR15">
        <v>4</v>
      </c>
      <c r="BS15">
        <v>1</v>
      </c>
      <c r="BT15">
        <v>7</v>
      </c>
      <c r="BU15">
        <v>29</v>
      </c>
      <c r="BV15">
        <v>2</v>
      </c>
      <c r="BW15">
        <v>23</v>
      </c>
      <c r="BY15">
        <v>38</v>
      </c>
      <c r="CA15">
        <v>38</v>
      </c>
    </row>
    <row r="16" spans="1:79" x14ac:dyDescent="0.2">
      <c r="A16">
        <v>272060</v>
      </c>
      <c r="B16" t="s">
        <v>262</v>
      </c>
      <c r="D16">
        <v>8</v>
      </c>
      <c r="E16">
        <v>22.56</v>
      </c>
      <c r="F16">
        <v>22.56</v>
      </c>
      <c r="G16">
        <v>0</v>
      </c>
      <c r="H16">
        <v>0</v>
      </c>
      <c r="I16">
        <v>0</v>
      </c>
      <c r="J16">
        <v>3</v>
      </c>
      <c r="K16">
        <v>0</v>
      </c>
      <c r="L16">
        <v>1</v>
      </c>
      <c r="M16">
        <v>2</v>
      </c>
      <c r="N16">
        <v>2</v>
      </c>
      <c r="O16">
        <v>0</v>
      </c>
      <c r="P16">
        <v>4</v>
      </c>
      <c r="Q16">
        <v>4</v>
      </c>
      <c r="R16">
        <v>0</v>
      </c>
      <c r="S16">
        <v>0</v>
      </c>
      <c r="T16">
        <v>3</v>
      </c>
      <c r="U16">
        <v>5</v>
      </c>
      <c r="V16">
        <v>0</v>
      </c>
      <c r="W16">
        <v>5</v>
      </c>
      <c r="X16">
        <v>0</v>
      </c>
      <c r="Y16">
        <v>0</v>
      </c>
      <c r="Z16">
        <v>4</v>
      </c>
      <c r="AA16">
        <v>1</v>
      </c>
      <c r="AB16">
        <v>0</v>
      </c>
      <c r="AC16">
        <v>7</v>
      </c>
      <c r="AD16">
        <v>0</v>
      </c>
      <c r="AE16">
        <v>0</v>
      </c>
      <c r="AF16">
        <v>0</v>
      </c>
      <c r="AG16">
        <v>0</v>
      </c>
      <c r="AH16">
        <v>1</v>
      </c>
      <c r="AI16">
        <v>0</v>
      </c>
      <c r="AJ16">
        <v>8</v>
      </c>
      <c r="AK16">
        <v>0</v>
      </c>
      <c r="AL16">
        <v>0</v>
      </c>
      <c r="AM16">
        <v>0</v>
      </c>
      <c r="AN16">
        <v>0</v>
      </c>
      <c r="AO16">
        <v>0</v>
      </c>
      <c r="AP16">
        <v>0</v>
      </c>
      <c r="AQ16">
        <v>0</v>
      </c>
      <c r="AR16">
        <v>0</v>
      </c>
      <c r="AS16">
        <v>0</v>
      </c>
      <c r="AT16">
        <v>0</v>
      </c>
      <c r="AU16">
        <v>0</v>
      </c>
      <c r="AV16">
        <v>2</v>
      </c>
      <c r="AW16">
        <v>0</v>
      </c>
      <c r="AX16">
        <v>4</v>
      </c>
      <c r="AY16">
        <v>0</v>
      </c>
      <c r="AZ16">
        <v>0</v>
      </c>
      <c r="BA16">
        <v>2</v>
      </c>
      <c r="BB16">
        <v>0</v>
      </c>
      <c r="BC16">
        <v>0</v>
      </c>
      <c r="BD16">
        <v>0</v>
      </c>
      <c r="BE16">
        <v>2</v>
      </c>
      <c r="BF16">
        <v>0</v>
      </c>
      <c r="BG16">
        <v>2</v>
      </c>
      <c r="BH16">
        <v>2</v>
      </c>
      <c r="BI16">
        <v>1</v>
      </c>
      <c r="BJ16">
        <v>1</v>
      </c>
      <c r="BK16">
        <v>0</v>
      </c>
      <c r="BL16">
        <v>3</v>
      </c>
      <c r="BM16">
        <v>4</v>
      </c>
      <c r="BN16">
        <v>0</v>
      </c>
      <c r="BO16">
        <v>4</v>
      </c>
      <c r="BP16">
        <v>1</v>
      </c>
      <c r="BQ16">
        <v>0</v>
      </c>
      <c r="BR16">
        <v>2</v>
      </c>
      <c r="BS16">
        <v>0</v>
      </c>
      <c r="BT16">
        <v>1</v>
      </c>
      <c r="BU16">
        <v>7</v>
      </c>
      <c r="BV16">
        <v>0</v>
      </c>
      <c r="BW16">
        <v>9</v>
      </c>
      <c r="BY16">
        <v>8</v>
      </c>
      <c r="CA16">
        <v>8</v>
      </c>
    </row>
    <row r="17" spans="1:79" x14ac:dyDescent="0.2">
      <c r="A17">
        <v>272078</v>
      </c>
      <c r="B17" t="s">
        <v>177</v>
      </c>
      <c r="D17">
        <v>30</v>
      </c>
      <c r="E17">
        <v>17.869050000000001</v>
      </c>
      <c r="F17">
        <v>17.869050000000001</v>
      </c>
      <c r="G17">
        <v>0</v>
      </c>
      <c r="H17">
        <v>5</v>
      </c>
      <c r="I17">
        <v>3</v>
      </c>
      <c r="J17">
        <v>4</v>
      </c>
      <c r="K17">
        <v>7</v>
      </c>
      <c r="L17">
        <v>2</v>
      </c>
      <c r="M17">
        <v>6</v>
      </c>
      <c r="N17">
        <v>3</v>
      </c>
      <c r="O17">
        <v>0</v>
      </c>
      <c r="P17">
        <v>18</v>
      </c>
      <c r="Q17">
        <v>12</v>
      </c>
      <c r="R17">
        <v>0</v>
      </c>
      <c r="S17">
        <v>1</v>
      </c>
      <c r="T17">
        <v>7</v>
      </c>
      <c r="U17">
        <v>22</v>
      </c>
      <c r="V17">
        <v>3</v>
      </c>
      <c r="W17">
        <v>19</v>
      </c>
      <c r="X17">
        <v>0</v>
      </c>
      <c r="Y17">
        <v>1</v>
      </c>
      <c r="Z17">
        <v>9</v>
      </c>
      <c r="AA17">
        <v>9</v>
      </c>
      <c r="AB17">
        <v>0</v>
      </c>
      <c r="AC17">
        <v>13</v>
      </c>
      <c r="AD17">
        <v>7</v>
      </c>
      <c r="AE17">
        <v>3</v>
      </c>
      <c r="AF17">
        <v>2</v>
      </c>
      <c r="AG17">
        <v>1</v>
      </c>
      <c r="AH17">
        <v>4</v>
      </c>
      <c r="AI17">
        <v>0</v>
      </c>
      <c r="AJ17">
        <v>16</v>
      </c>
      <c r="AK17">
        <v>0</v>
      </c>
      <c r="AL17">
        <v>3</v>
      </c>
      <c r="AM17">
        <v>7</v>
      </c>
      <c r="AN17">
        <v>3</v>
      </c>
      <c r="AO17">
        <v>1</v>
      </c>
      <c r="AP17">
        <v>0</v>
      </c>
      <c r="AQ17">
        <v>0</v>
      </c>
      <c r="AR17">
        <v>0</v>
      </c>
      <c r="AS17">
        <v>4</v>
      </c>
      <c r="AT17">
        <v>4</v>
      </c>
      <c r="AU17">
        <v>0</v>
      </c>
      <c r="AV17">
        <v>2</v>
      </c>
      <c r="AW17">
        <v>3</v>
      </c>
      <c r="AX17">
        <v>4</v>
      </c>
      <c r="AY17">
        <v>1</v>
      </c>
      <c r="AZ17">
        <v>3</v>
      </c>
      <c r="BA17">
        <v>0</v>
      </c>
      <c r="BB17">
        <v>1</v>
      </c>
      <c r="BC17">
        <v>8</v>
      </c>
      <c r="BD17">
        <v>6</v>
      </c>
      <c r="BE17">
        <v>6</v>
      </c>
      <c r="BF17">
        <v>3</v>
      </c>
      <c r="BG17">
        <v>3</v>
      </c>
      <c r="BH17">
        <v>2</v>
      </c>
      <c r="BI17">
        <v>7</v>
      </c>
      <c r="BJ17">
        <v>3</v>
      </c>
      <c r="BK17">
        <v>0</v>
      </c>
      <c r="BL17">
        <v>5</v>
      </c>
      <c r="BM17">
        <v>16</v>
      </c>
      <c r="BN17">
        <v>8</v>
      </c>
      <c r="BO17">
        <v>1</v>
      </c>
      <c r="BP17">
        <v>2</v>
      </c>
      <c r="BQ17">
        <v>0</v>
      </c>
      <c r="BR17">
        <v>5</v>
      </c>
      <c r="BS17">
        <v>2</v>
      </c>
      <c r="BT17">
        <v>3</v>
      </c>
      <c r="BU17">
        <v>22</v>
      </c>
      <c r="BV17">
        <v>5</v>
      </c>
      <c r="BW17">
        <v>29</v>
      </c>
      <c r="BY17">
        <v>30</v>
      </c>
      <c r="CA17">
        <v>30</v>
      </c>
    </row>
    <row r="18" spans="1:79" x14ac:dyDescent="0.2">
      <c r="A18">
        <v>272086</v>
      </c>
      <c r="B18" t="s">
        <v>178</v>
      </c>
      <c r="D18">
        <v>11</v>
      </c>
      <c r="E18">
        <v>26.743169999999999</v>
      </c>
      <c r="F18">
        <v>26.743169999999999</v>
      </c>
      <c r="G18">
        <v>0</v>
      </c>
      <c r="H18">
        <v>2</v>
      </c>
      <c r="I18">
        <v>1</v>
      </c>
      <c r="J18">
        <v>2</v>
      </c>
      <c r="K18">
        <v>1</v>
      </c>
      <c r="L18">
        <v>1</v>
      </c>
      <c r="M18">
        <v>2</v>
      </c>
      <c r="N18">
        <v>2</v>
      </c>
      <c r="O18">
        <v>0</v>
      </c>
      <c r="P18">
        <v>7</v>
      </c>
      <c r="Q18">
        <v>3</v>
      </c>
      <c r="R18">
        <v>1</v>
      </c>
      <c r="S18">
        <v>2</v>
      </c>
      <c r="T18">
        <v>1</v>
      </c>
      <c r="U18">
        <v>7</v>
      </c>
      <c r="V18">
        <v>0</v>
      </c>
      <c r="W18">
        <v>7</v>
      </c>
      <c r="X18">
        <v>0</v>
      </c>
      <c r="Y18">
        <v>1</v>
      </c>
      <c r="Z18">
        <v>5</v>
      </c>
      <c r="AA18">
        <v>1</v>
      </c>
      <c r="AB18">
        <v>1</v>
      </c>
      <c r="AC18">
        <v>3</v>
      </c>
      <c r="AD18">
        <v>2</v>
      </c>
      <c r="AE18">
        <v>1</v>
      </c>
      <c r="AF18">
        <v>0</v>
      </c>
      <c r="AG18">
        <v>0</v>
      </c>
      <c r="AH18">
        <v>5</v>
      </c>
      <c r="AI18">
        <v>0</v>
      </c>
      <c r="AJ18">
        <v>5</v>
      </c>
      <c r="AK18">
        <v>0</v>
      </c>
      <c r="AL18">
        <v>2</v>
      </c>
      <c r="AM18">
        <v>2</v>
      </c>
      <c r="AN18">
        <v>2</v>
      </c>
      <c r="AO18">
        <v>0</v>
      </c>
      <c r="AP18">
        <v>0</v>
      </c>
      <c r="AQ18">
        <v>1</v>
      </c>
      <c r="AR18">
        <v>1</v>
      </c>
      <c r="AS18">
        <v>1</v>
      </c>
      <c r="AT18">
        <v>0</v>
      </c>
      <c r="AU18">
        <v>1</v>
      </c>
      <c r="AV18">
        <v>0</v>
      </c>
      <c r="AW18">
        <v>1</v>
      </c>
      <c r="AX18">
        <v>2</v>
      </c>
      <c r="AY18">
        <v>0</v>
      </c>
      <c r="AZ18">
        <v>1</v>
      </c>
      <c r="BA18">
        <v>0</v>
      </c>
      <c r="BB18">
        <v>0</v>
      </c>
      <c r="BC18">
        <v>3</v>
      </c>
      <c r="BD18">
        <v>3</v>
      </c>
      <c r="BE18">
        <v>5</v>
      </c>
      <c r="BF18">
        <v>1</v>
      </c>
      <c r="BG18">
        <v>1</v>
      </c>
      <c r="BH18">
        <v>0</v>
      </c>
      <c r="BI18">
        <v>0</v>
      </c>
      <c r="BJ18">
        <v>1</v>
      </c>
      <c r="BK18">
        <v>0</v>
      </c>
      <c r="BL18">
        <v>1</v>
      </c>
      <c r="BM18">
        <v>8</v>
      </c>
      <c r="BN18">
        <v>4</v>
      </c>
      <c r="BO18">
        <v>0</v>
      </c>
      <c r="BP18">
        <v>0</v>
      </c>
      <c r="BQ18">
        <v>0</v>
      </c>
      <c r="BR18">
        <v>0</v>
      </c>
      <c r="BS18">
        <v>1</v>
      </c>
      <c r="BT18">
        <v>2</v>
      </c>
      <c r="BU18">
        <v>8</v>
      </c>
      <c r="BV18">
        <v>1</v>
      </c>
      <c r="BW18">
        <v>7</v>
      </c>
      <c r="BY18">
        <v>11</v>
      </c>
      <c r="CA18">
        <v>11</v>
      </c>
    </row>
    <row r="19" spans="1:79" x14ac:dyDescent="0.2">
      <c r="A19">
        <v>272094</v>
      </c>
      <c r="B19" t="s">
        <v>179</v>
      </c>
      <c r="D19">
        <v>14</v>
      </c>
      <c r="E19">
        <v>20.062190000000001</v>
      </c>
      <c r="F19">
        <v>20.062190000000001</v>
      </c>
      <c r="G19">
        <v>1</v>
      </c>
      <c r="H19">
        <v>1</v>
      </c>
      <c r="I19">
        <v>1</v>
      </c>
      <c r="J19">
        <v>3</v>
      </c>
      <c r="K19">
        <v>2</v>
      </c>
      <c r="L19">
        <v>2</v>
      </c>
      <c r="M19">
        <v>3</v>
      </c>
      <c r="N19">
        <v>1</v>
      </c>
      <c r="O19">
        <v>0</v>
      </c>
      <c r="P19">
        <v>5</v>
      </c>
      <c r="Q19">
        <v>9</v>
      </c>
      <c r="R19">
        <v>0</v>
      </c>
      <c r="S19">
        <v>1</v>
      </c>
      <c r="T19">
        <v>5</v>
      </c>
      <c r="U19">
        <v>7</v>
      </c>
      <c r="V19">
        <v>1</v>
      </c>
      <c r="W19">
        <v>6</v>
      </c>
      <c r="X19">
        <v>0</v>
      </c>
      <c r="Y19">
        <v>0</v>
      </c>
      <c r="Z19">
        <v>4</v>
      </c>
      <c r="AA19">
        <v>2</v>
      </c>
      <c r="AB19">
        <v>1</v>
      </c>
      <c r="AC19">
        <v>9</v>
      </c>
      <c r="AD19">
        <v>0</v>
      </c>
      <c r="AE19">
        <v>1</v>
      </c>
      <c r="AF19">
        <v>2</v>
      </c>
      <c r="AG19">
        <v>1</v>
      </c>
      <c r="AH19">
        <v>1</v>
      </c>
      <c r="AI19">
        <v>0</v>
      </c>
      <c r="AJ19">
        <v>8</v>
      </c>
      <c r="AK19">
        <v>1</v>
      </c>
      <c r="AL19">
        <v>2</v>
      </c>
      <c r="AM19">
        <v>2</v>
      </c>
      <c r="AN19">
        <v>0</v>
      </c>
      <c r="AO19">
        <v>1</v>
      </c>
      <c r="AP19">
        <v>0</v>
      </c>
      <c r="AQ19">
        <v>0</v>
      </c>
      <c r="AR19">
        <v>1</v>
      </c>
      <c r="AS19">
        <v>0</v>
      </c>
      <c r="AT19">
        <v>2</v>
      </c>
      <c r="AU19">
        <v>1</v>
      </c>
      <c r="AV19">
        <v>0</v>
      </c>
      <c r="AW19">
        <v>1</v>
      </c>
      <c r="AX19">
        <v>2</v>
      </c>
      <c r="AY19">
        <v>1</v>
      </c>
      <c r="AZ19">
        <v>1</v>
      </c>
      <c r="BA19">
        <v>0</v>
      </c>
      <c r="BB19">
        <v>0</v>
      </c>
      <c r="BC19">
        <v>5</v>
      </c>
      <c r="BD19">
        <v>1</v>
      </c>
      <c r="BE19">
        <v>2</v>
      </c>
      <c r="BF19">
        <v>2</v>
      </c>
      <c r="BG19">
        <v>1</v>
      </c>
      <c r="BH19">
        <v>1</v>
      </c>
      <c r="BI19">
        <v>4</v>
      </c>
      <c r="BJ19">
        <v>3</v>
      </c>
      <c r="BK19">
        <v>0</v>
      </c>
      <c r="BL19">
        <v>1</v>
      </c>
      <c r="BM19">
        <v>9</v>
      </c>
      <c r="BN19">
        <v>8</v>
      </c>
      <c r="BO19">
        <v>2</v>
      </c>
      <c r="BP19">
        <v>2</v>
      </c>
      <c r="BQ19">
        <v>0</v>
      </c>
      <c r="BR19">
        <v>0</v>
      </c>
      <c r="BS19">
        <v>0</v>
      </c>
      <c r="BT19">
        <v>1</v>
      </c>
      <c r="BU19">
        <v>11</v>
      </c>
      <c r="BV19">
        <v>2</v>
      </c>
      <c r="BW19">
        <v>16</v>
      </c>
      <c r="BY19">
        <v>14</v>
      </c>
      <c r="CA19">
        <v>14</v>
      </c>
    </row>
    <row r="20" spans="1:79" x14ac:dyDescent="0.2">
      <c r="A20">
        <v>272108</v>
      </c>
      <c r="B20" t="s">
        <v>180</v>
      </c>
      <c r="D20">
        <v>41</v>
      </c>
      <c r="E20">
        <v>21.386140000000001</v>
      </c>
      <c r="F20">
        <v>21.386140000000001</v>
      </c>
      <c r="G20">
        <v>1</v>
      </c>
      <c r="H20">
        <v>7</v>
      </c>
      <c r="I20">
        <v>6</v>
      </c>
      <c r="J20">
        <v>8</v>
      </c>
      <c r="K20">
        <v>7</v>
      </c>
      <c r="L20">
        <v>3</v>
      </c>
      <c r="M20">
        <v>4</v>
      </c>
      <c r="N20">
        <v>5</v>
      </c>
      <c r="O20">
        <v>0</v>
      </c>
      <c r="P20">
        <v>31</v>
      </c>
      <c r="Q20">
        <v>10</v>
      </c>
      <c r="R20">
        <v>0</v>
      </c>
      <c r="S20">
        <v>4</v>
      </c>
      <c r="T20">
        <v>14</v>
      </c>
      <c r="U20">
        <v>23</v>
      </c>
      <c r="V20">
        <v>1</v>
      </c>
      <c r="W20">
        <v>22</v>
      </c>
      <c r="X20">
        <v>0</v>
      </c>
      <c r="Y20">
        <v>1</v>
      </c>
      <c r="Z20">
        <v>15</v>
      </c>
      <c r="AA20">
        <v>6</v>
      </c>
      <c r="AB20">
        <v>0</v>
      </c>
      <c r="AC20">
        <v>21</v>
      </c>
      <c r="AD20">
        <v>4</v>
      </c>
      <c r="AE20">
        <v>2</v>
      </c>
      <c r="AF20">
        <v>2</v>
      </c>
      <c r="AG20">
        <v>1</v>
      </c>
      <c r="AH20">
        <v>11</v>
      </c>
      <c r="AI20">
        <v>0</v>
      </c>
      <c r="AJ20">
        <v>23</v>
      </c>
      <c r="AK20">
        <v>1</v>
      </c>
      <c r="AL20">
        <v>3</v>
      </c>
      <c r="AM20">
        <v>6</v>
      </c>
      <c r="AN20">
        <v>4</v>
      </c>
      <c r="AO20">
        <v>4</v>
      </c>
      <c r="AP20">
        <v>0</v>
      </c>
      <c r="AQ20">
        <v>3</v>
      </c>
      <c r="AR20">
        <v>1</v>
      </c>
      <c r="AS20">
        <v>2</v>
      </c>
      <c r="AT20">
        <v>5</v>
      </c>
      <c r="AU20">
        <v>2</v>
      </c>
      <c r="AV20">
        <v>2</v>
      </c>
      <c r="AW20">
        <v>6</v>
      </c>
      <c r="AX20">
        <v>4</v>
      </c>
      <c r="AY20">
        <v>5</v>
      </c>
      <c r="AZ20">
        <v>4</v>
      </c>
      <c r="BA20">
        <v>2</v>
      </c>
      <c r="BB20">
        <v>2</v>
      </c>
      <c r="BC20">
        <v>3</v>
      </c>
      <c r="BD20">
        <v>5</v>
      </c>
      <c r="BE20">
        <v>5</v>
      </c>
      <c r="BF20">
        <v>4</v>
      </c>
      <c r="BG20">
        <v>10</v>
      </c>
      <c r="BH20">
        <v>6</v>
      </c>
      <c r="BI20">
        <v>5</v>
      </c>
      <c r="BJ20">
        <v>5</v>
      </c>
      <c r="BK20">
        <v>1</v>
      </c>
      <c r="BL20">
        <v>11</v>
      </c>
      <c r="BM20">
        <v>30</v>
      </c>
      <c r="BN20">
        <v>8</v>
      </c>
      <c r="BO20">
        <v>7</v>
      </c>
      <c r="BP20">
        <v>1</v>
      </c>
      <c r="BQ20">
        <v>0</v>
      </c>
      <c r="BR20">
        <v>4</v>
      </c>
      <c r="BS20">
        <v>1</v>
      </c>
      <c r="BT20">
        <v>7</v>
      </c>
      <c r="BU20">
        <v>33</v>
      </c>
      <c r="BV20">
        <v>1</v>
      </c>
      <c r="BW20">
        <v>31</v>
      </c>
      <c r="BY20">
        <v>41</v>
      </c>
      <c r="CA20">
        <v>41</v>
      </c>
    </row>
    <row r="21" spans="1:79" x14ac:dyDescent="0.2">
      <c r="A21">
        <v>272116</v>
      </c>
      <c r="B21" t="s">
        <v>181</v>
      </c>
      <c r="D21">
        <v>23</v>
      </c>
      <c r="E21">
        <v>16.78256</v>
      </c>
      <c r="F21">
        <v>16.78256</v>
      </c>
      <c r="G21">
        <v>4</v>
      </c>
      <c r="H21">
        <v>8</v>
      </c>
      <c r="I21">
        <v>2</v>
      </c>
      <c r="J21">
        <v>3</v>
      </c>
      <c r="K21">
        <v>2</v>
      </c>
      <c r="L21">
        <v>1</v>
      </c>
      <c r="M21">
        <v>1</v>
      </c>
      <c r="N21">
        <v>2</v>
      </c>
      <c r="O21">
        <v>0</v>
      </c>
      <c r="P21">
        <v>16</v>
      </c>
      <c r="Q21">
        <v>7</v>
      </c>
      <c r="R21">
        <v>0</v>
      </c>
      <c r="S21">
        <v>0</v>
      </c>
      <c r="T21">
        <v>8</v>
      </c>
      <c r="U21">
        <v>15</v>
      </c>
      <c r="V21">
        <v>5</v>
      </c>
      <c r="W21">
        <v>10</v>
      </c>
      <c r="X21">
        <v>0</v>
      </c>
      <c r="Y21">
        <v>0</v>
      </c>
      <c r="Z21">
        <v>3</v>
      </c>
      <c r="AA21">
        <v>7</v>
      </c>
      <c r="AB21">
        <v>0</v>
      </c>
      <c r="AC21">
        <v>14</v>
      </c>
      <c r="AD21">
        <v>3</v>
      </c>
      <c r="AE21">
        <v>1</v>
      </c>
      <c r="AF21">
        <v>1</v>
      </c>
      <c r="AG21">
        <v>1</v>
      </c>
      <c r="AH21">
        <v>3</v>
      </c>
      <c r="AI21">
        <v>0</v>
      </c>
      <c r="AJ21">
        <v>18</v>
      </c>
      <c r="AK21">
        <v>1</v>
      </c>
      <c r="AL21">
        <v>0</v>
      </c>
      <c r="AM21">
        <v>4</v>
      </c>
      <c r="AN21">
        <v>0</v>
      </c>
      <c r="AO21">
        <v>0</v>
      </c>
      <c r="AP21">
        <v>0</v>
      </c>
      <c r="AQ21">
        <v>4</v>
      </c>
      <c r="AR21">
        <v>3</v>
      </c>
      <c r="AS21">
        <v>1</v>
      </c>
      <c r="AT21">
        <v>0</v>
      </c>
      <c r="AU21">
        <v>0</v>
      </c>
      <c r="AV21">
        <v>1</v>
      </c>
      <c r="AW21">
        <v>4</v>
      </c>
      <c r="AX21">
        <v>1</v>
      </c>
      <c r="AY21">
        <v>0</v>
      </c>
      <c r="AZ21">
        <v>3</v>
      </c>
      <c r="BA21">
        <v>1</v>
      </c>
      <c r="BB21">
        <v>0</v>
      </c>
      <c r="BC21">
        <v>5</v>
      </c>
      <c r="BD21">
        <v>1</v>
      </c>
      <c r="BE21">
        <v>2</v>
      </c>
      <c r="BF21">
        <v>2</v>
      </c>
      <c r="BG21">
        <v>5</v>
      </c>
      <c r="BH21">
        <v>3</v>
      </c>
      <c r="BI21">
        <v>3</v>
      </c>
      <c r="BJ21">
        <v>5</v>
      </c>
      <c r="BK21">
        <v>2</v>
      </c>
      <c r="BL21">
        <v>4</v>
      </c>
      <c r="BM21">
        <v>13</v>
      </c>
      <c r="BN21">
        <v>8</v>
      </c>
      <c r="BO21">
        <v>5</v>
      </c>
      <c r="BP21">
        <v>0</v>
      </c>
      <c r="BQ21">
        <v>6</v>
      </c>
      <c r="BR21">
        <v>1</v>
      </c>
      <c r="BS21">
        <v>0</v>
      </c>
      <c r="BT21">
        <v>5</v>
      </c>
      <c r="BU21">
        <v>16</v>
      </c>
      <c r="BV21">
        <v>2</v>
      </c>
      <c r="BW21">
        <v>23</v>
      </c>
      <c r="BY21">
        <v>23</v>
      </c>
      <c r="CA21">
        <v>23</v>
      </c>
    </row>
    <row r="22" spans="1:79" x14ac:dyDescent="0.2">
      <c r="A22">
        <v>272124</v>
      </c>
      <c r="B22" t="s">
        <v>182</v>
      </c>
      <c r="D22">
        <v>31</v>
      </c>
      <c r="E22">
        <v>24.427720000000001</v>
      </c>
      <c r="F22">
        <v>24.427720000000001</v>
      </c>
      <c r="G22">
        <v>1</v>
      </c>
      <c r="H22">
        <v>5</v>
      </c>
      <c r="I22">
        <v>5</v>
      </c>
      <c r="J22">
        <v>4</v>
      </c>
      <c r="K22">
        <v>5</v>
      </c>
      <c r="L22">
        <v>2</v>
      </c>
      <c r="M22">
        <v>4</v>
      </c>
      <c r="N22">
        <v>5</v>
      </c>
      <c r="O22">
        <v>0</v>
      </c>
      <c r="P22">
        <v>20</v>
      </c>
      <c r="Q22">
        <v>11</v>
      </c>
      <c r="R22">
        <v>0</v>
      </c>
      <c r="S22">
        <v>0</v>
      </c>
      <c r="T22">
        <v>8</v>
      </c>
      <c r="U22">
        <v>23</v>
      </c>
      <c r="V22">
        <v>2</v>
      </c>
      <c r="W22">
        <v>21</v>
      </c>
      <c r="X22">
        <v>0</v>
      </c>
      <c r="Y22">
        <v>1</v>
      </c>
      <c r="Z22">
        <v>14</v>
      </c>
      <c r="AA22">
        <v>6</v>
      </c>
      <c r="AB22">
        <v>0</v>
      </c>
      <c r="AC22">
        <v>14</v>
      </c>
      <c r="AD22">
        <v>8</v>
      </c>
      <c r="AE22">
        <v>1</v>
      </c>
      <c r="AF22">
        <v>1</v>
      </c>
      <c r="AG22">
        <v>1</v>
      </c>
      <c r="AH22">
        <v>6</v>
      </c>
      <c r="AI22">
        <v>0</v>
      </c>
      <c r="AJ22">
        <v>16</v>
      </c>
      <c r="AK22">
        <v>1</v>
      </c>
      <c r="AL22">
        <v>1</v>
      </c>
      <c r="AM22">
        <v>9</v>
      </c>
      <c r="AN22">
        <v>1</v>
      </c>
      <c r="AO22">
        <v>3</v>
      </c>
      <c r="AP22">
        <v>0</v>
      </c>
      <c r="AQ22">
        <v>3</v>
      </c>
      <c r="AR22">
        <v>3</v>
      </c>
      <c r="AS22">
        <v>2</v>
      </c>
      <c r="AT22">
        <v>0</v>
      </c>
      <c r="AU22">
        <v>2</v>
      </c>
      <c r="AV22">
        <v>3</v>
      </c>
      <c r="AW22">
        <v>3</v>
      </c>
      <c r="AX22">
        <v>1</v>
      </c>
      <c r="AY22">
        <v>1</v>
      </c>
      <c r="AZ22">
        <v>2</v>
      </c>
      <c r="BA22">
        <v>2</v>
      </c>
      <c r="BB22">
        <v>5</v>
      </c>
      <c r="BC22">
        <v>4</v>
      </c>
      <c r="BD22">
        <v>4</v>
      </c>
      <c r="BE22">
        <v>3</v>
      </c>
      <c r="BF22">
        <v>8</v>
      </c>
      <c r="BG22">
        <v>1</v>
      </c>
      <c r="BH22">
        <v>7</v>
      </c>
      <c r="BI22">
        <v>2</v>
      </c>
      <c r="BJ22">
        <v>6</v>
      </c>
      <c r="BK22">
        <v>0</v>
      </c>
      <c r="BL22">
        <v>5</v>
      </c>
      <c r="BM22">
        <v>22</v>
      </c>
      <c r="BN22">
        <v>2</v>
      </c>
      <c r="BO22">
        <v>1</v>
      </c>
      <c r="BP22">
        <v>1</v>
      </c>
      <c r="BQ22">
        <v>0</v>
      </c>
      <c r="BR22">
        <v>9</v>
      </c>
      <c r="BS22">
        <v>1</v>
      </c>
      <c r="BT22">
        <v>10</v>
      </c>
      <c r="BU22">
        <v>19</v>
      </c>
      <c r="BV22">
        <v>2</v>
      </c>
      <c r="BW22">
        <v>24</v>
      </c>
      <c r="BY22">
        <v>31</v>
      </c>
      <c r="CA22">
        <v>31</v>
      </c>
    </row>
    <row r="23" spans="1:79" x14ac:dyDescent="0.2">
      <c r="A23">
        <v>272132</v>
      </c>
      <c r="B23" t="s">
        <v>183</v>
      </c>
      <c r="D23">
        <v>16</v>
      </c>
      <c r="E23">
        <v>33.500140000000002</v>
      </c>
      <c r="F23">
        <v>33.500140000000002</v>
      </c>
      <c r="G23">
        <v>0</v>
      </c>
      <c r="H23">
        <v>0</v>
      </c>
      <c r="I23">
        <v>2</v>
      </c>
      <c r="J23">
        <v>3</v>
      </c>
      <c r="K23">
        <v>3</v>
      </c>
      <c r="L23">
        <v>3</v>
      </c>
      <c r="M23">
        <v>3</v>
      </c>
      <c r="N23">
        <v>2</v>
      </c>
      <c r="O23">
        <v>0</v>
      </c>
      <c r="P23">
        <v>9</v>
      </c>
      <c r="Q23">
        <v>7</v>
      </c>
      <c r="R23">
        <v>0</v>
      </c>
      <c r="S23">
        <v>2</v>
      </c>
      <c r="T23">
        <v>8</v>
      </c>
      <c r="U23">
        <v>6</v>
      </c>
      <c r="V23">
        <v>0</v>
      </c>
      <c r="W23">
        <v>6</v>
      </c>
      <c r="X23">
        <v>0</v>
      </c>
      <c r="Y23">
        <v>0</v>
      </c>
      <c r="Z23">
        <v>4</v>
      </c>
      <c r="AA23">
        <v>2</v>
      </c>
      <c r="AB23">
        <v>0</v>
      </c>
      <c r="AC23">
        <v>7</v>
      </c>
      <c r="AD23">
        <v>1</v>
      </c>
      <c r="AE23">
        <v>1</v>
      </c>
      <c r="AF23">
        <v>1</v>
      </c>
      <c r="AG23">
        <v>1</v>
      </c>
      <c r="AH23">
        <v>5</v>
      </c>
      <c r="AI23">
        <v>0</v>
      </c>
      <c r="AJ23">
        <v>13</v>
      </c>
      <c r="AK23">
        <v>0</v>
      </c>
      <c r="AL23">
        <v>0</v>
      </c>
      <c r="AM23">
        <v>1</v>
      </c>
      <c r="AN23">
        <v>1</v>
      </c>
      <c r="AO23">
        <v>1</v>
      </c>
      <c r="AP23">
        <v>0</v>
      </c>
      <c r="AQ23">
        <v>1</v>
      </c>
      <c r="AR23">
        <v>0</v>
      </c>
      <c r="AS23">
        <v>2</v>
      </c>
      <c r="AT23">
        <v>1</v>
      </c>
      <c r="AU23">
        <v>3</v>
      </c>
      <c r="AV23">
        <v>0</v>
      </c>
      <c r="AW23">
        <v>0</v>
      </c>
      <c r="AX23">
        <v>1</v>
      </c>
      <c r="AY23">
        <v>2</v>
      </c>
      <c r="AZ23">
        <v>1</v>
      </c>
      <c r="BA23">
        <v>1</v>
      </c>
      <c r="BB23">
        <v>1</v>
      </c>
      <c r="BC23">
        <v>3</v>
      </c>
      <c r="BD23">
        <v>2</v>
      </c>
      <c r="BE23">
        <v>3</v>
      </c>
      <c r="BF23">
        <v>3</v>
      </c>
      <c r="BG23">
        <v>2</v>
      </c>
      <c r="BH23">
        <v>1</v>
      </c>
      <c r="BI23">
        <v>3</v>
      </c>
      <c r="BJ23">
        <v>2</v>
      </c>
      <c r="BK23">
        <v>0</v>
      </c>
      <c r="BL23">
        <v>0</v>
      </c>
      <c r="BM23">
        <v>8</v>
      </c>
      <c r="BN23">
        <v>6</v>
      </c>
      <c r="BO23">
        <v>1</v>
      </c>
      <c r="BP23">
        <v>1</v>
      </c>
      <c r="BQ23">
        <v>0</v>
      </c>
      <c r="BR23">
        <v>7</v>
      </c>
      <c r="BS23">
        <v>0</v>
      </c>
      <c r="BT23">
        <v>2</v>
      </c>
      <c r="BU23">
        <v>13</v>
      </c>
      <c r="BV23">
        <v>1</v>
      </c>
      <c r="BW23">
        <v>10</v>
      </c>
      <c r="BY23">
        <v>16</v>
      </c>
      <c r="CA23">
        <v>16</v>
      </c>
    </row>
    <row r="24" spans="1:79" x14ac:dyDescent="0.2">
      <c r="A24">
        <v>272141</v>
      </c>
      <c r="B24" t="s">
        <v>272</v>
      </c>
      <c r="D24">
        <v>8</v>
      </c>
      <c r="E24">
        <v>15.39053</v>
      </c>
      <c r="F24">
        <v>15.39053</v>
      </c>
      <c r="G24">
        <v>1</v>
      </c>
      <c r="H24">
        <v>0</v>
      </c>
      <c r="I24">
        <v>1</v>
      </c>
      <c r="J24">
        <v>3</v>
      </c>
      <c r="K24">
        <v>1</v>
      </c>
      <c r="L24">
        <v>1</v>
      </c>
      <c r="M24">
        <v>1</v>
      </c>
      <c r="N24">
        <v>0</v>
      </c>
      <c r="O24">
        <v>0</v>
      </c>
      <c r="P24">
        <v>6</v>
      </c>
      <c r="Q24">
        <v>1</v>
      </c>
      <c r="R24">
        <v>1</v>
      </c>
      <c r="S24">
        <v>2</v>
      </c>
      <c r="T24">
        <v>2</v>
      </c>
      <c r="U24">
        <v>4</v>
      </c>
      <c r="V24">
        <v>1</v>
      </c>
      <c r="W24">
        <v>3</v>
      </c>
      <c r="X24">
        <v>0</v>
      </c>
      <c r="Y24">
        <v>0</v>
      </c>
      <c r="Z24">
        <v>2</v>
      </c>
      <c r="AA24">
        <v>1</v>
      </c>
      <c r="AB24">
        <v>0</v>
      </c>
      <c r="AC24">
        <v>4</v>
      </c>
      <c r="AD24">
        <v>1</v>
      </c>
      <c r="AE24">
        <v>1</v>
      </c>
      <c r="AF24">
        <v>0</v>
      </c>
      <c r="AG24">
        <v>0</v>
      </c>
      <c r="AH24">
        <v>2</v>
      </c>
      <c r="AI24">
        <v>0</v>
      </c>
      <c r="AJ24">
        <v>7</v>
      </c>
      <c r="AK24">
        <v>0</v>
      </c>
      <c r="AL24">
        <v>0</v>
      </c>
      <c r="AM24">
        <v>1</v>
      </c>
      <c r="AN24">
        <v>0</v>
      </c>
      <c r="AO24">
        <v>0</v>
      </c>
      <c r="AP24">
        <v>0</v>
      </c>
      <c r="AQ24">
        <v>0</v>
      </c>
      <c r="AR24">
        <v>0</v>
      </c>
      <c r="AS24">
        <v>1</v>
      </c>
      <c r="AT24">
        <v>2</v>
      </c>
      <c r="AU24">
        <v>0</v>
      </c>
      <c r="AV24">
        <v>0</v>
      </c>
      <c r="AW24">
        <v>0</v>
      </c>
      <c r="AX24">
        <v>2</v>
      </c>
      <c r="AY24">
        <v>2</v>
      </c>
      <c r="AZ24">
        <v>0</v>
      </c>
      <c r="BA24">
        <v>1</v>
      </c>
      <c r="BB24">
        <v>0</v>
      </c>
      <c r="BC24">
        <v>0</v>
      </c>
      <c r="BD24">
        <v>1</v>
      </c>
      <c r="BE24">
        <v>1</v>
      </c>
      <c r="BF24">
        <v>1</v>
      </c>
      <c r="BG24">
        <v>0</v>
      </c>
      <c r="BH24">
        <v>1</v>
      </c>
      <c r="BI24">
        <v>1</v>
      </c>
      <c r="BJ24">
        <v>3</v>
      </c>
      <c r="BK24">
        <v>0</v>
      </c>
      <c r="BL24">
        <v>1</v>
      </c>
      <c r="BM24">
        <v>3</v>
      </c>
      <c r="BN24">
        <v>2</v>
      </c>
      <c r="BO24">
        <v>1</v>
      </c>
      <c r="BP24">
        <v>0</v>
      </c>
      <c r="BQ24">
        <v>0</v>
      </c>
      <c r="BR24">
        <v>2</v>
      </c>
      <c r="BS24">
        <v>1</v>
      </c>
      <c r="BT24">
        <v>1</v>
      </c>
      <c r="BU24">
        <v>5</v>
      </c>
      <c r="BV24">
        <v>2</v>
      </c>
      <c r="BW24">
        <v>12</v>
      </c>
      <c r="BY24">
        <v>8</v>
      </c>
      <c r="CA24">
        <v>8</v>
      </c>
    </row>
    <row r="25" spans="1:79" x14ac:dyDescent="0.2">
      <c r="A25">
        <v>272159</v>
      </c>
      <c r="B25" t="s">
        <v>184</v>
      </c>
      <c r="D25">
        <v>30</v>
      </c>
      <c r="E25">
        <v>26.925630000000002</v>
      </c>
      <c r="F25">
        <v>26.925630000000002</v>
      </c>
      <c r="G25">
        <v>2</v>
      </c>
      <c r="H25">
        <v>1</v>
      </c>
      <c r="I25">
        <v>2</v>
      </c>
      <c r="J25">
        <v>5</v>
      </c>
      <c r="K25">
        <v>3</v>
      </c>
      <c r="L25">
        <v>6</v>
      </c>
      <c r="M25">
        <v>5</v>
      </c>
      <c r="N25">
        <v>6</v>
      </c>
      <c r="O25">
        <v>0</v>
      </c>
      <c r="P25">
        <v>18</v>
      </c>
      <c r="Q25">
        <v>12</v>
      </c>
      <c r="R25">
        <v>0</v>
      </c>
      <c r="S25">
        <v>0</v>
      </c>
      <c r="T25">
        <v>7</v>
      </c>
      <c r="U25">
        <v>23</v>
      </c>
      <c r="V25">
        <v>2</v>
      </c>
      <c r="W25">
        <v>21</v>
      </c>
      <c r="X25">
        <v>0</v>
      </c>
      <c r="Y25">
        <v>1</v>
      </c>
      <c r="Z25">
        <v>15</v>
      </c>
      <c r="AA25">
        <v>5</v>
      </c>
      <c r="AB25">
        <v>0</v>
      </c>
      <c r="AC25">
        <v>18</v>
      </c>
      <c r="AD25">
        <v>6</v>
      </c>
      <c r="AE25">
        <v>2</v>
      </c>
      <c r="AF25">
        <v>0</v>
      </c>
      <c r="AG25">
        <v>0</v>
      </c>
      <c r="AH25">
        <v>4</v>
      </c>
      <c r="AI25">
        <v>0</v>
      </c>
      <c r="AJ25">
        <v>18</v>
      </c>
      <c r="AK25">
        <v>0</v>
      </c>
      <c r="AL25">
        <v>2</v>
      </c>
      <c r="AM25">
        <v>6</v>
      </c>
      <c r="AN25">
        <v>1</v>
      </c>
      <c r="AO25">
        <v>3</v>
      </c>
      <c r="AP25">
        <v>0</v>
      </c>
      <c r="AQ25">
        <v>1</v>
      </c>
      <c r="AR25">
        <v>1</v>
      </c>
      <c r="AS25">
        <v>5</v>
      </c>
      <c r="AT25">
        <v>2</v>
      </c>
      <c r="AU25">
        <v>2</v>
      </c>
      <c r="AV25">
        <v>1</v>
      </c>
      <c r="AW25">
        <v>2</v>
      </c>
      <c r="AX25">
        <v>7</v>
      </c>
      <c r="AY25">
        <v>1</v>
      </c>
      <c r="AZ25">
        <v>1</v>
      </c>
      <c r="BA25">
        <v>3</v>
      </c>
      <c r="BB25">
        <v>0</v>
      </c>
      <c r="BC25">
        <v>4</v>
      </c>
      <c r="BD25">
        <v>4</v>
      </c>
      <c r="BE25">
        <v>3</v>
      </c>
      <c r="BF25">
        <v>5</v>
      </c>
      <c r="BG25">
        <v>4</v>
      </c>
      <c r="BH25">
        <v>2</v>
      </c>
      <c r="BI25">
        <v>8</v>
      </c>
      <c r="BJ25">
        <v>4</v>
      </c>
      <c r="BK25">
        <v>0</v>
      </c>
      <c r="BL25">
        <v>4</v>
      </c>
      <c r="BM25">
        <v>23</v>
      </c>
      <c r="BN25">
        <v>10</v>
      </c>
      <c r="BO25">
        <v>2</v>
      </c>
      <c r="BP25">
        <v>1</v>
      </c>
      <c r="BQ25">
        <v>1</v>
      </c>
      <c r="BR25">
        <v>4</v>
      </c>
      <c r="BS25">
        <v>1</v>
      </c>
      <c r="BT25">
        <v>4</v>
      </c>
      <c r="BU25">
        <v>26</v>
      </c>
      <c r="BV25">
        <v>0</v>
      </c>
      <c r="BW25">
        <v>28</v>
      </c>
      <c r="BY25">
        <v>30</v>
      </c>
      <c r="CA25">
        <v>30</v>
      </c>
    </row>
    <row r="26" spans="1:79" x14ac:dyDescent="0.2">
      <c r="A26">
        <v>272167</v>
      </c>
      <c r="B26" t="s">
        <v>185</v>
      </c>
      <c r="D26">
        <v>6</v>
      </c>
      <c r="E26">
        <v>12.32868</v>
      </c>
      <c r="F26">
        <v>12.32868</v>
      </c>
      <c r="G26">
        <v>0</v>
      </c>
      <c r="H26">
        <v>2</v>
      </c>
      <c r="I26">
        <v>1</v>
      </c>
      <c r="J26">
        <v>1</v>
      </c>
      <c r="K26">
        <v>0</v>
      </c>
      <c r="L26">
        <v>1</v>
      </c>
      <c r="M26">
        <v>0</v>
      </c>
      <c r="N26">
        <v>1</v>
      </c>
      <c r="O26">
        <v>0</v>
      </c>
      <c r="P26">
        <v>5</v>
      </c>
      <c r="Q26">
        <v>1</v>
      </c>
      <c r="R26">
        <v>0</v>
      </c>
      <c r="S26">
        <v>0</v>
      </c>
      <c r="T26">
        <v>2</v>
      </c>
      <c r="U26">
        <v>4</v>
      </c>
      <c r="V26">
        <v>1</v>
      </c>
      <c r="W26">
        <v>3</v>
      </c>
      <c r="X26">
        <v>0</v>
      </c>
      <c r="Y26">
        <v>1</v>
      </c>
      <c r="Z26">
        <v>2</v>
      </c>
      <c r="AA26">
        <v>0</v>
      </c>
      <c r="AB26">
        <v>0</v>
      </c>
      <c r="AC26">
        <v>4</v>
      </c>
      <c r="AD26">
        <v>1</v>
      </c>
      <c r="AE26">
        <v>0</v>
      </c>
      <c r="AF26">
        <v>0</v>
      </c>
      <c r="AG26">
        <v>0</v>
      </c>
      <c r="AH26">
        <v>1</v>
      </c>
      <c r="AI26">
        <v>0</v>
      </c>
      <c r="AJ26">
        <v>4</v>
      </c>
      <c r="AK26">
        <v>0</v>
      </c>
      <c r="AL26">
        <v>1</v>
      </c>
      <c r="AM26">
        <v>1</v>
      </c>
      <c r="AN26">
        <v>0</v>
      </c>
      <c r="AO26">
        <v>0</v>
      </c>
      <c r="AP26">
        <v>0</v>
      </c>
      <c r="AQ26">
        <v>0</v>
      </c>
      <c r="AR26">
        <v>0</v>
      </c>
      <c r="AS26">
        <v>1</v>
      </c>
      <c r="AT26">
        <v>0</v>
      </c>
      <c r="AU26">
        <v>1</v>
      </c>
      <c r="AV26">
        <v>1</v>
      </c>
      <c r="AW26">
        <v>1</v>
      </c>
      <c r="AX26">
        <v>0</v>
      </c>
      <c r="AY26">
        <v>0</v>
      </c>
      <c r="AZ26">
        <v>0</v>
      </c>
      <c r="BA26">
        <v>0</v>
      </c>
      <c r="BB26">
        <v>2</v>
      </c>
      <c r="BC26">
        <v>0</v>
      </c>
      <c r="BD26">
        <v>1</v>
      </c>
      <c r="BE26">
        <v>1</v>
      </c>
      <c r="BF26">
        <v>3</v>
      </c>
      <c r="BG26">
        <v>0</v>
      </c>
      <c r="BH26">
        <v>1</v>
      </c>
      <c r="BI26">
        <v>0</v>
      </c>
      <c r="BJ26">
        <v>0</v>
      </c>
      <c r="BK26">
        <v>0</v>
      </c>
      <c r="BL26">
        <v>2</v>
      </c>
      <c r="BM26">
        <v>4</v>
      </c>
      <c r="BN26">
        <v>3</v>
      </c>
      <c r="BO26">
        <v>1</v>
      </c>
      <c r="BP26">
        <v>0</v>
      </c>
      <c r="BQ26">
        <v>1</v>
      </c>
      <c r="BR26">
        <v>1</v>
      </c>
      <c r="BS26">
        <v>0</v>
      </c>
      <c r="BT26">
        <v>1</v>
      </c>
      <c r="BU26">
        <v>5</v>
      </c>
      <c r="BV26">
        <v>0</v>
      </c>
      <c r="BW26">
        <v>8</v>
      </c>
      <c r="BY26">
        <v>6</v>
      </c>
      <c r="CA26">
        <v>6</v>
      </c>
    </row>
    <row r="27" spans="1:79" x14ac:dyDescent="0.2">
      <c r="A27">
        <v>272175</v>
      </c>
      <c r="B27" t="s">
        <v>186</v>
      </c>
      <c r="D27">
        <v>8</v>
      </c>
      <c r="E27">
        <v>13.99531</v>
      </c>
      <c r="F27">
        <v>13.99531</v>
      </c>
      <c r="G27">
        <v>0</v>
      </c>
      <c r="H27">
        <v>0</v>
      </c>
      <c r="I27">
        <v>0</v>
      </c>
      <c r="J27">
        <v>3</v>
      </c>
      <c r="K27">
        <v>1</v>
      </c>
      <c r="L27">
        <v>1</v>
      </c>
      <c r="M27">
        <v>3</v>
      </c>
      <c r="N27">
        <v>0</v>
      </c>
      <c r="O27">
        <v>0</v>
      </c>
      <c r="P27">
        <v>5</v>
      </c>
      <c r="Q27">
        <v>3</v>
      </c>
      <c r="R27">
        <v>0</v>
      </c>
      <c r="S27">
        <v>1</v>
      </c>
      <c r="T27">
        <v>3</v>
      </c>
      <c r="U27">
        <v>4</v>
      </c>
      <c r="V27">
        <v>0</v>
      </c>
      <c r="W27">
        <v>4</v>
      </c>
      <c r="X27">
        <v>0</v>
      </c>
      <c r="Y27">
        <v>0</v>
      </c>
      <c r="Z27">
        <v>3</v>
      </c>
      <c r="AA27">
        <v>1</v>
      </c>
      <c r="AB27">
        <v>0</v>
      </c>
      <c r="AC27">
        <v>4</v>
      </c>
      <c r="AD27">
        <v>1</v>
      </c>
      <c r="AE27">
        <v>0</v>
      </c>
      <c r="AF27">
        <v>1</v>
      </c>
      <c r="AG27">
        <v>0</v>
      </c>
      <c r="AH27">
        <v>2</v>
      </c>
      <c r="AI27">
        <v>0</v>
      </c>
      <c r="AJ27">
        <v>6</v>
      </c>
      <c r="AK27">
        <v>0</v>
      </c>
      <c r="AL27">
        <v>0</v>
      </c>
      <c r="AM27">
        <v>2</v>
      </c>
      <c r="AN27">
        <v>0</v>
      </c>
      <c r="AO27">
        <v>0</v>
      </c>
      <c r="AP27">
        <v>0</v>
      </c>
      <c r="AQ27">
        <v>0</v>
      </c>
      <c r="AR27">
        <v>1</v>
      </c>
      <c r="AS27">
        <v>0</v>
      </c>
      <c r="AT27">
        <v>1</v>
      </c>
      <c r="AU27">
        <v>0</v>
      </c>
      <c r="AV27">
        <v>1</v>
      </c>
      <c r="AW27">
        <v>1</v>
      </c>
      <c r="AX27">
        <v>0</v>
      </c>
      <c r="AY27">
        <v>1</v>
      </c>
      <c r="AZ27">
        <v>1</v>
      </c>
      <c r="BA27">
        <v>1</v>
      </c>
      <c r="BB27">
        <v>0</v>
      </c>
      <c r="BC27">
        <v>1</v>
      </c>
      <c r="BD27">
        <v>2</v>
      </c>
      <c r="BE27">
        <v>1</v>
      </c>
      <c r="BF27">
        <v>0</v>
      </c>
      <c r="BG27">
        <v>1</v>
      </c>
      <c r="BH27">
        <v>2</v>
      </c>
      <c r="BI27">
        <v>0</v>
      </c>
      <c r="BJ27">
        <v>1</v>
      </c>
      <c r="BK27">
        <v>1</v>
      </c>
      <c r="BL27">
        <v>0</v>
      </c>
      <c r="BM27">
        <v>6</v>
      </c>
      <c r="BN27">
        <v>2</v>
      </c>
      <c r="BO27">
        <v>1</v>
      </c>
      <c r="BP27">
        <v>1</v>
      </c>
      <c r="BQ27">
        <v>0</v>
      </c>
      <c r="BR27">
        <v>1</v>
      </c>
      <c r="BS27">
        <v>0</v>
      </c>
      <c r="BT27">
        <v>0</v>
      </c>
      <c r="BU27">
        <v>7</v>
      </c>
      <c r="BV27">
        <v>1</v>
      </c>
      <c r="BW27">
        <v>13</v>
      </c>
      <c r="BY27">
        <v>8</v>
      </c>
      <c r="CA27">
        <v>8</v>
      </c>
    </row>
    <row r="28" spans="1:79" x14ac:dyDescent="0.2">
      <c r="A28">
        <v>272183</v>
      </c>
      <c r="B28" t="s">
        <v>187</v>
      </c>
      <c r="D28">
        <v>10</v>
      </c>
      <c r="E28">
        <v>17.164729999999999</v>
      </c>
      <c r="F28">
        <v>17.164729999999999</v>
      </c>
      <c r="G28">
        <v>0</v>
      </c>
      <c r="H28">
        <v>1</v>
      </c>
      <c r="I28">
        <v>2</v>
      </c>
      <c r="J28">
        <v>2</v>
      </c>
      <c r="K28">
        <v>1</v>
      </c>
      <c r="L28">
        <v>1</v>
      </c>
      <c r="M28">
        <v>2</v>
      </c>
      <c r="N28">
        <v>1</v>
      </c>
      <c r="O28">
        <v>0</v>
      </c>
      <c r="P28">
        <v>5</v>
      </c>
      <c r="Q28">
        <v>5</v>
      </c>
      <c r="R28">
        <v>0</v>
      </c>
      <c r="S28">
        <v>1</v>
      </c>
      <c r="T28">
        <v>4</v>
      </c>
      <c r="U28">
        <v>5</v>
      </c>
      <c r="V28">
        <v>0</v>
      </c>
      <c r="W28">
        <v>5</v>
      </c>
      <c r="X28">
        <v>0</v>
      </c>
      <c r="Y28">
        <v>0</v>
      </c>
      <c r="Z28">
        <v>2</v>
      </c>
      <c r="AA28">
        <v>3</v>
      </c>
      <c r="AB28">
        <v>0</v>
      </c>
      <c r="AC28">
        <v>6</v>
      </c>
      <c r="AD28">
        <v>3</v>
      </c>
      <c r="AE28">
        <v>0</v>
      </c>
      <c r="AF28">
        <v>0</v>
      </c>
      <c r="AG28">
        <v>0</v>
      </c>
      <c r="AH28">
        <v>1</v>
      </c>
      <c r="AI28">
        <v>0</v>
      </c>
      <c r="AJ28">
        <v>7</v>
      </c>
      <c r="AK28">
        <v>0</v>
      </c>
      <c r="AL28">
        <v>0</v>
      </c>
      <c r="AM28">
        <v>3</v>
      </c>
      <c r="AN28">
        <v>0</v>
      </c>
      <c r="AO28">
        <v>0</v>
      </c>
      <c r="AP28">
        <v>0</v>
      </c>
      <c r="AQ28">
        <v>1</v>
      </c>
      <c r="AR28">
        <v>1</v>
      </c>
      <c r="AS28">
        <v>0</v>
      </c>
      <c r="AT28">
        <v>1</v>
      </c>
      <c r="AU28">
        <v>0</v>
      </c>
      <c r="AV28">
        <v>0</v>
      </c>
      <c r="AW28">
        <v>0</v>
      </c>
      <c r="AX28">
        <v>0</v>
      </c>
      <c r="AY28">
        <v>3</v>
      </c>
      <c r="AZ28">
        <v>0</v>
      </c>
      <c r="BA28">
        <v>0</v>
      </c>
      <c r="BB28">
        <v>1</v>
      </c>
      <c r="BC28">
        <v>3</v>
      </c>
      <c r="BD28">
        <v>1</v>
      </c>
      <c r="BE28">
        <v>3</v>
      </c>
      <c r="BF28">
        <v>3</v>
      </c>
      <c r="BG28">
        <v>0</v>
      </c>
      <c r="BH28">
        <v>0</v>
      </c>
      <c r="BI28">
        <v>2</v>
      </c>
      <c r="BJ28">
        <v>1</v>
      </c>
      <c r="BK28">
        <v>0</v>
      </c>
      <c r="BL28">
        <v>2</v>
      </c>
      <c r="BM28">
        <v>6</v>
      </c>
      <c r="BN28">
        <v>2</v>
      </c>
      <c r="BO28">
        <v>3</v>
      </c>
      <c r="BP28">
        <v>1</v>
      </c>
      <c r="BQ28">
        <v>0</v>
      </c>
      <c r="BR28">
        <v>2</v>
      </c>
      <c r="BS28">
        <v>0</v>
      </c>
      <c r="BT28">
        <v>3</v>
      </c>
      <c r="BU28">
        <v>5</v>
      </c>
      <c r="BV28">
        <v>2</v>
      </c>
      <c r="BW28">
        <v>13</v>
      </c>
      <c r="BY28">
        <v>10</v>
      </c>
      <c r="CA28">
        <v>10</v>
      </c>
    </row>
    <row r="29" spans="1:79" x14ac:dyDescent="0.2">
      <c r="A29">
        <v>272191</v>
      </c>
      <c r="B29" t="s">
        <v>278</v>
      </c>
      <c r="D29">
        <v>23</v>
      </c>
      <c r="E29">
        <v>25.67623</v>
      </c>
      <c r="F29">
        <v>25.67623</v>
      </c>
      <c r="G29">
        <v>1</v>
      </c>
      <c r="H29">
        <v>1</v>
      </c>
      <c r="I29">
        <v>1</v>
      </c>
      <c r="J29">
        <v>3</v>
      </c>
      <c r="K29">
        <v>5</v>
      </c>
      <c r="L29">
        <v>4</v>
      </c>
      <c r="M29">
        <v>4</v>
      </c>
      <c r="N29">
        <v>4</v>
      </c>
      <c r="O29">
        <v>0</v>
      </c>
      <c r="P29">
        <v>14</v>
      </c>
      <c r="Q29">
        <v>9</v>
      </c>
      <c r="R29">
        <v>0</v>
      </c>
      <c r="S29">
        <v>1</v>
      </c>
      <c r="T29">
        <v>8</v>
      </c>
      <c r="U29">
        <v>14</v>
      </c>
      <c r="V29">
        <v>0</v>
      </c>
      <c r="W29">
        <v>14</v>
      </c>
      <c r="X29">
        <v>0</v>
      </c>
      <c r="Y29">
        <v>0</v>
      </c>
      <c r="Z29">
        <v>10</v>
      </c>
      <c r="AA29">
        <v>4</v>
      </c>
      <c r="AB29">
        <v>0</v>
      </c>
      <c r="AC29">
        <v>13</v>
      </c>
      <c r="AD29">
        <v>4</v>
      </c>
      <c r="AE29">
        <v>1</v>
      </c>
      <c r="AF29">
        <v>0</v>
      </c>
      <c r="AG29">
        <v>0</v>
      </c>
      <c r="AH29">
        <v>5</v>
      </c>
      <c r="AI29">
        <v>0</v>
      </c>
      <c r="AJ29">
        <v>16</v>
      </c>
      <c r="AK29">
        <v>0</v>
      </c>
      <c r="AL29">
        <v>1</v>
      </c>
      <c r="AM29">
        <v>4</v>
      </c>
      <c r="AN29">
        <v>1</v>
      </c>
      <c r="AO29">
        <v>1</v>
      </c>
      <c r="AP29">
        <v>0</v>
      </c>
      <c r="AQ29">
        <v>3</v>
      </c>
      <c r="AR29">
        <v>2</v>
      </c>
      <c r="AS29">
        <v>2</v>
      </c>
      <c r="AT29">
        <v>1</v>
      </c>
      <c r="AU29">
        <v>2</v>
      </c>
      <c r="AV29">
        <v>4</v>
      </c>
      <c r="AW29">
        <v>2</v>
      </c>
      <c r="AX29">
        <v>1</v>
      </c>
      <c r="AY29">
        <v>1</v>
      </c>
      <c r="AZ29">
        <v>1</v>
      </c>
      <c r="BA29">
        <v>1</v>
      </c>
      <c r="BB29">
        <v>0</v>
      </c>
      <c r="BC29">
        <v>3</v>
      </c>
      <c r="BD29">
        <v>3</v>
      </c>
      <c r="BE29">
        <v>4</v>
      </c>
      <c r="BF29">
        <v>4</v>
      </c>
      <c r="BG29">
        <v>3</v>
      </c>
      <c r="BH29">
        <v>1</v>
      </c>
      <c r="BI29">
        <v>6</v>
      </c>
      <c r="BJ29">
        <v>2</v>
      </c>
      <c r="BK29">
        <v>0</v>
      </c>
      <c r="BL29">
        <v>2</v>
      </c>
      <c r="BM29">
        <v>15</v>
      </c>
      <c r="BN29">
        <v>7</v>
      </c>
      <c r="BO29">
        <v>5</v>
      </c>
      <c r="BP29">
        <v>0</v>
      </c>
      <c r="BQ29">
        <v>0</v>
      </c>
      <c r="BR29">
        <v>3</v>
      </c>
      <c r="BS29">
        <v>1</v>
      </c>
      <c r="BT29">
        <v>3</v>
      </c>
      <c r="BU29">
        <v>20</v>
      </c>
      <c r="BV29">
        <v>0</v>
      </c>
      <c r="BW29">
        <v>19</v>
      </c>
      <c r="BY29">
        <v>23</v>
      </c>
      <c r="CA29">
        <v>23</v>
      </c>
    </row>
    <row r="30" spans="1:79" x14ac:dyDescent="0.2">
      <c r="A30">
        <v>272205</v>
      </c>
      <c r="B30" t="s">
        <v>188</v>
      </c>
      <c r="D30">
        <v>4</v>
      </c>
      <c r="E30">
        <v>6.0286359999999997</v>
      </c>
      <c r="F30">
        <v>6.0286359999999997</v>
      </c>
      <c r="G30">
        <v>0</v>
      </c>
      <c r="H30">
        <v>0</v>
      </c>
      <c r="I30">
        <v>1</v>
      </c>
      <c r="J30">
        <v>0</v>
      </c>
      <c r="K30">
        <v>0</v>
      </c>
      <c r="L30">
        <v>2</v>
      </c>
      <c r="M30">
        <v>1</v>
      </c>
      <c r="N30">
        <v>0</v>
      </c>
      <c r="O30">
        <v>0</v>
      </c>
      <c r="P30">
        <v>2</v>
      </c>
      <c r="Q30">
        <v>2</v>
      </c>
      <c r="R30">
        <v>0</v>
      </c>
      <c r="S30">
        <v>1</v>
      </c>
      <c r="T30">
        <v>1</v>
      </c>
      <c r="U30">
        <v>2</v>
      </c>
      <c r="V30">
        <v>0</v>
      </c>
      <c r="W30">
        <v>2</v>
      </c>
      <c r="X30">
        <v>0</v>
      </c>
      <c r="Y30">
        <v>0</v>
      </c>
      <c r="Z30">
        <v>2</v>
      </c>
      <c r="AA30">
        <v>0</v>
      </c>
      <c r="AB30">
        <v>0</v>
      </c>
      <c r="AC30">
        <v>2</v>
      </c>
      <c r="AD30">
        <v>1</v>
      </c>
      <c r="AE30">
        <v>0</v>
      </c>
      <c r="AF30">
        <v>0</v>
      </c>
      <c r="AG30">
        <v>0</v>
      </c>
      <c r="AH30">
        <v>1</v>
      </c>
      <c r="AI30">
        <v>0</v>
      </c>
      <c r="AJ30">
        <v>3</v>
      </c>
      <c r="AK30">
        <v>0</v>
      </c>
      <c r="AL30">
        <v>0</v>
      </c>
      <c r="AM30">
        <v>1</v>
      </c>
      <c r="AN30">
        <v>0</v>
      </c>
      <c r="AO30">
        <v>0</v>
      </c>
      <c r="AP30">
        <v>0</v>
      </c>
      <c r="AQ30">
        <v>0</v>
      </c>
      <c r="AR30">
        <v>0</v>
      </c>
      <c r="AS30">
        <v>0</v>
      </c>
      <c r="AT30">
        <v>0</v>
      </c>
      <c r="AU30">
        <v>1</v>
      </c>
      <c r="AV30">
        <v>0</v>
      </c>
      <c r="AW30">
        <v>0</v>
      </c>
      <c r="AX30">
        <v>0</v>
      </c>
      <c r="AY30">
        <v>2</v>
      </c>
      <c r="AZ30">
        <v>0</v>
      </c>
      <c r="BA30">
        <v>0</v>
      </c>
      <c r="BB30">
        <v>1</v>
      </c>
      <c r="BC30">
        <v>0</v>
      </c>
      <c r="BD30">
        <v>0</v>
      </c>
      <c r="BE30">
        <v>1</v>
      </c>
      <c r="BF30">
        <v>1</v>
      </c>
      <c r="BG30">
        <v>1</v>
      </c>
      <c r="BH30">
        <v>1</v>
      </c>
      <c r="BI30">
        <v>0</v>
      </c>
      <c r="BJ30">
        <v>0</v>
      </c>
      <c r="BK30">
        <v>0</v>
      </c>
      <c r="BL30">
        <v>1</v>
      </c>
      <c r="BM30">
        <v>3</v>
      </c>
      <c r="BN30">
        <v>2</v>
      </c>
      <c r="BO30">
        <v>0</v>
      </c>
      <c r="BP30">
        <v>0</v>
      </c>
      <c r="BQ30">
        <v>0</v>
      </c>
      <c r="BR30">
        <v>0</v>
      </c>
      <c r="BS30">
        <v>0</v>
      </c>
      <c r="BT30">
        <v>0</v>
      </c>
      <c r="BU30">
        <v>2</v>
      </c>
      <c r="BV30">
        <v>2</v>
      </c>
      <c r="BW30">
        <v>15</v>
      </c>
      <c r="BY30">
        <v>4</v>
      </c>
      <c r="CA30">
        <v>4</v>
      </c>
    </row>
    <row r="31" spans="1:79" x14ac:dyDescent="0.2">
      <c r="A31">
        <v>272213</v>
      </c>
      <c r="B31" t="s">
        <v>281</v>
      </c>
      <c r="D31">
        <v>2</v>
      </c>
      <c r="E31">
        <v>6.0860570000000003</v>
      </c>
      <c r="F31">
        <v>6.0860570000000003</v>
      </c>
      <c r="G31">
        <v>1</v>
      </c>
      <c r="H31">
        <v>0</v>
      </c>
      <c r="I31">
        <v>0</v>
      </c>
      <c r="J31">
        <v>1</v>
      </c>
      <c r="K31">
        <v>0</v>
      </c>
      <c r="L31">
        <v>0</v>
      </c>
      <c r="M31">
        <v>0</v>
      </c>
      <c r="N31">
        <v>0</v>
      </c>
      <c r="O31">
        <v>0</v>
      </c>
      <c r="P31">
        <v>2</v>
      </c>
      <c r="Q31">
        <v>0</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t="s">
        <v>170</v>
      </c>
      <c r="AQ31">
        <v>0</v>
      </c>
      <c r="AR31">
        <v>0</v>
      </c>
      <c r="AS31">
        <v>0</v>
      </c>
      <c r="AT31">
        <v>1</v>
      </c>
      <c r="AU31">
        <v>0</v>
      </c>
      <c r="AV31">
        <v>0</v>
      </c>
      <c r="AW31">
        <v>1</v>
      </c>
      <c r="AX31">
        <v>0</v>
      </c>
      <c r="AY31">
        <v>0</v>
      </c>
      <c r="AZ31">
        <v>0</v>
      </c>
      <c r="BA31">
        <v>0</v>
      </c>
      <c r="BB31">
        <v>0</v>
      </c>
      <c r="BC31">
        <v>0</v>
      </c>
      <c r="BD31">
        <v>0</v>
      </c>
      <c r="BE31">
        <v>0</v>
      </c>
      <c r="BF31">
        <v>0</v>
      </c>
      <c r="BG31">
        <v>0</v>
      </c>
      <c r="BH31">
        <v>1</v>
      </c>
      <c r="BI31">
        <v>0</v>
      </c>
      <c r="BJ31">
        <v>1</v>
      </c>
      <c r="BK31">
        <v>0</v>
      </c>
      <c r="BL31" t="s">
        <v>170</v>
      </c>
      <c r="BM31" t="s">
        <v>170</v>
      </c>
      <c r="BN31" t="s">
        <v>170</v>
      </c>
      <c r="BO31" t="s">
        <v>170</v>
      </c>
      <c r="BP31" t="s">
        <v>170</v>
      </c>
      <c r="BQ31" t="s">
        <v>170</v>
      </c>
      <c r="BR31" t="s">
        <v>170</v>
      </c>
      <c r="BS31" t="s">
        <v>170</v>
      </c>
      <c r="BT31" t="s">
        <v>170</v>
      </c>
      <c r="BU31" t="s">
        <v>170</v>
      </c>
      <c r="BV31" t="s">
        <v>170</v>
      </c>
      <c r="BW31">
        <v>7</v>
      </c>
      <c r="BY31">
        <v>2</v>
      </c>
      <c r="CA31">
        <v>2</v>
      </c>
    </row>
    <row r="32" spans="1:79" x14ac:dyDescent="0.2">
      <c r="A32">
        <v>272221</v>
      </c>
      <c r="B32" t="s">
        <v>189</v>
      </c>
      <c r="D32">
        <v>13</v>
      </c>
      <c r="E32">
        <v>24.831910000000001</v>
      </c>
      <c r="F32">
        <v>24.831910000000001</v>
      </c>
      <c r="G32">
        <v>1</v>
      </c>
      <c r="H32">
        <v>0</v>
      </c>
      <c r="I32">
        <v>2</v>
      </c>
      <c r="J32">
        <v>2</v>
      </c>
      <c r="K32">
        <v>5</v>
      </c>
      <c r="L32">
        <v>1</v>
      </c>
      <c r="M32">
        <v>1</v>
      </c>
      <c r="N32">
        <v>1</v>
      </c>
      <c r="O32">
        <v>0</v>
      </c>
      <c r="P32">
        <v>7</v>
      </c>
      <c r="Q32">
        <v>6</v>
      </c>
      <c r="R32">
        <v>0</v>
      </c>
      <c r="S32">
        <v>1</v>
      </c>
      <c r="T32">
        <v>4</v>
      </c>
      <c r="U32">
        <v>8</v>
      </c>
      <c r="V32">
        <v>1</v>
      </c>
      <c r="W32">
        <v>7</v>
      </c>
      <c r="X32">
        <v>0</v>
      </c>
      <c r="Y32">
        <v>0</v>
      </c>
      <c r="Z32">
        <v>3</v>
      </c>
      <c r="AA32">
        <v>4</v>
      </c>
      <c r="AB32">
        <v>0</v>
      </c>
      <c r="AC32">
        <v>9</v>
      </c>
      <c r="AD32">
        <v>0</v>
      </c>
      <c r="AE32">
        <v>0</v>
      </c>
      <c r="AF32">
        <v>0</v>
      </c>
      <c r="AG32">
        <v>0</v>
      </c>
      <c r="AH32">
        <v>4</v>
      </c>
      <c r="AI32">
        <v>0</v>
      </c>
      <c r="AJ32">
        <v>9</v>
      </c>
      <c r="AK32">
        <v>0</v>
      </c>
      <c r="AL32">
        <v>2</v>
      </c>
      <c r="AM32">
        <v>0</v>
      </c>
      <c r="AN32">
        <v>1</v>
      </c>
      <c r="AO32">
        <v>1</v>
      </c>
      <c r="AP32">
        <v>0</v>
      </c>
      <c r="AQ32">
        <v>0</v>
      </c>
      <c r="AR32">
        <v>0</v>
      </c>
      <c r="AS32">
        <v>0</v>
      </c>
      <c r="AT32">
        <v>0</v>
      </c>
      <c r="AU32">
        <v>0</v>
      </c>
      <c r="AV32">
        <v>0</v>
      </c>
      <c r="AW32">
        <v>2</v>
      </c>
      <c r="AX32">
        <v>0</v>
      </c>
      <c r="AY32">
        <v>0</v>
      </c>
      <c r="AZ32">
        <v>2</v>
      </c>
      <c r="BA32">
        <v>0</v>
      </c>
      <c r="BB32">
        <v>0</v>
      </c>
      <c r="BC32">
        <v>9</v>
      </c>
      <c r="BD32">
        <v>1</v>
      </c>
      <c r="BE32">
        <v>2</v>
      </c>
      <c r="BF32">
        <v>2</v>
      </c>
      <c r="BG32">
        <v>3</v>
      </c>
      <c r="BH32">
        <v>2</v>
      </c>
      <c r="BI32">
        <v>1</v>
      </c>
      <c r="BJ32">
        <v>2</v>
      </c>
      <c r="BK32">
        <v>0</v>
      </c>
      <c r="BL32">
        <v>1</v>
      </c>
      <c r="BM32">
        <v>9</v>
      </c>
      <c r="BN32">
        <v>4</v>
      </c>
      <c r="BO32">
        <v>1</v>
      </c>
      <c r="BP32">
        <v>1</v>
      </c>
      <c r="BQ32">
        <v>2</v>
      </c>
      <c r="BR32">
        <v>1</v>
      </c>
      <c r="BS32">
        <v>0</v>
      </c>
      <c r="BT32">
        <v>2</v>
      </c>
      <c r="BU32">
        <v>10</v>
      </c>
      <c r="BV32">
        <v>1</v>
      </c>
      <c r="BW32">
        <v>9</v>
      </c>
      <c r="BY32">
        <v>13</v>
      </c>
      <c r="CA32">
        <v>13</v>
      </c>
    </row>
    <row r="33" spans="1:79" x14ac:dyDescent="0.2">
      <c r="A33">
        <v>272230</v>
      </c>
      <c r="B33" t="s">
        <v>171</v>
      </c>
      <c r="D33">
        <v>16</v>
      </c>
      <c r="E33">
        <v>26.93693</v>
      </c>
      <c r="F33">
        <v>26.93693</v>
      </c>
      <c r="G33">
        <v>0</v>
      </c>
      <c r="H33">
        <v>0</v>
      </c>
      <c r="I33">
        <v>0</v>
      </c>
      <c r="J33">
        <v>2</v>
      </c>
      <c r="K33">
        <v>6</v>
      </c>
      <c r="L33">
        <v>3</v>
      </c>
      <c r="M33">
        <v>3</v>
      </c>
      <c r="N33">
        <v>2</v>
      </c>
      <c r="O33">
        <v>0</v>
      </c>
      <c r="P33">
        <v>6</v>
      </c>
      <c r="Q33">
        <v>10</v>
      </c>
      <c r="R33">
        <v>0</v>
      </c>
      <c r="S33">
        <v>1</v>
      </c>
      <c r="T33">
        <v>5</v>
      </c>
      <c r="U33">
        <v>10</v>
      </c>
      <c r="V33">
        <v>0</v>
      </c>
      <c r="W33">
        <v>10</v>
      </c>
      <c r="X33">
        <v>0</v>
      </c>
      <c r="Y33">
        <v>0</v>
      </c>
      <c r="Z33">
        <v>7</v>
      </c>
      <c r="AA33">
        <v>3</v>
      </c>
      <c r="AB33">
        <v>0</v>
      </c>
      <c r="AC33">
        <v>12</v>
      </c>
      <c r="AD33">
        <v>2</v>
      </c>
      <c r="AE33">
        <v>0</v>
      </c>
      <c r="AF33">
        <v>0</v>
      </c>
      <c r="AG33">
        <v>0</v>
      </c>
      <c r="AH33">
        <v>2</v>
      </c>
      <c r="AI33">
        <v>0</v>
      </c>
      <c r="AJ33">
        <v>13</v>
      </c>
      <c r="AK33">
        <v>1</v>
      </c>
      <c r="AL33">
        <v>0</v>
      </c>
      <c r="AM33">
        <v>2</v>
      </c>
      <c r="AN33">
        <v>0</v>
      </c>
      <c r="AO33">
        <v>0</v>
      </c>
      <c r="AP33">
        <v>0</v>
      </c>
      <c r="AQ33">
        <v>1</v>
      </c>
      <c r="AR33">
        <v>2</v>
      </c>
      <c r="AS33">
        <v>2</v>
      </c>
      <c r="AT33">
        <v>0</v>
      </c>
      <c r="AU33">
        <v>1</v>
      </c>
      <c r="AV33">
        <v>2</v>
      </c>
      <c r="AW33">
        <v>1</v>
      </c>
      <c r="AX33">
        <v>0</v>
      </c>
      <c r="AY33">
        <v>0</v>
      </c>
      <c r="AZ33">
        <v>0</v>
      </c>
      <c r="BA33">
        <v>0</v>
      </c>
      <c r="BB33">
        <v>0</v>
      </c>
      <c r="BC33">
        <v>7</v>
      </c>
      <c r="BD33">
        <v>1</v>
      </c>
      <c r="BE33">
        <v>0</v>
      </c>
      <c r="BF33">
        <v>5</v>
      </c>
      <c r="BG33">
        <v>1</v>
      </c>
      <c r="BH33">
        <v>7</v>
      </c>
      <c r="BI33">
        <v>1</v>
      </c>
      <c r="BJ33">
        <v>1</v>
      </c>
      <c r="BK33">
        <v>0</v>
      </c>
      <c r="BL33">
        <v>3</v>
      </c>
      <c r="BM33">
        <v>13</v>
      </c>
      <c r="BN33">
        <v>4</v>
      </c>
      <c r="BO33">
        <v>0</v>
      </c>
      <c r="BP33">
        <v>2</v>
      </c>
      <c r="BQ33">
        <v>0</v>
      </c>
      <c r="BR33">
        <v>1</v>
      </c>
      <c r="BS33">
        <v>0</v>
      </c>
      <c r="BT33">
        <v>2</v>
      </c>
      <c r="BU33">
        <v>13</v>
      </c>
      <c r="BV33">
        <v>1</v>
      </c>
      <c r="BW33">
        <v>15</v>
      </c>
      <c r="BY33">
        <v>16</v>
      </c>
      <c r="CA33">
        <v>16</v>
      </c>
    </row>
    <row r="34" spans="1:79" x14ac:dyDescent="0.2">
      <c r="A34">
        <v>272248</v>
      </c>
      <c r="B34" t="s">
        <v>190</v>
      </c>
      <c r="D34">
        <v>6</v>
      </c>
      <c r="E34">
        <v>13.927250000000001</v>
      </c>
      <c r="F34">
        <v>13.927250000000001</v>
      </c>
      <c r="G34">
        <v>0</v>
      </c>
      <c r="H34">
        <v>0</v>
      </c>
      <c r="I34">
        <v>3</v>
      </c>
      <c r="J34">
        <v>1</v>
      </c>
      <c r="K34">
        <v>1</v>
      </c>
      <c r="L34">
        <v>0</v>
      </c>
      <c r="M34">
        <v>1</v>
      </c>
      <c r="N34">
        <v>0</v>
      </c>
      <c r="O34">
        <v>0</v>
      </c>
      <c r="P34">
        <v>2</v>
      </c>
      <c r="Q34">
        <v>4</v>
      </c>
      <c r="R34">
        <v>0</v>
      </c>
      <c r="S34">
        <v>0</v>
      </c>
      <c r="T34">
        <v>2</v>
      </c>
      <c r="U34">
        <v>4</v>
      </c>
      <c r="V34">
        <v>0</v>
      </c>
      <c r="W34">
        <v>4</v>
      </c>
      <c r="X34">
        <v>0</v>
      </c>
      <c r="Y34">
        <v>1</v>
      </c>
      <c r="Z34">
        <v>2</v>
      </c>
      <c r="AA34">
        <v>1</v>
      </c>
      <c r="AB34">
        <v>0</v>
      </c>
      <c r="AC34">
        <v>4</v>
      </c>
      <c r="AD34">
        <v>0</v>
      </c>
      <c r="AE34">
        <v>0</v>
      </c>
      <c r="AF34">
        <v>0</v>
      </c>
      <c r="AG34">
        <v>0</v>
      </c>
      <c r="AH34">
        <v>2</v>
      </c>
      <c r="AI34">
        <v>0</v>
      </c>
      <c r="AJ34">
        <v>4</v>
      </c>
      <c r="AK34">
        <v>0</v>
      </c>
      <c r="AL34">
        <v>0</v>
      </c>
      <c r="AM34">
        <v>0</v>
      </c>
      <c r="AN34">
        <v>1</v>
      </c>
      <c r="AO34">
        <v>1</v>
      </c>
      <c r="AP34">
        <v>0</v>
      </c>
      <c r="AQ34">
        <v>1</v>
      </c>
      <c r="AR34">
        <v>0</v>
      </c>
      <c r="AS34">
        <v>0</v>
      </c>
      <c r="AT34">
        <v>0</v>
      </c>
      <c r="AU34">
        <v>2</v>
      </c>
      <c r="AV34">
        <v>0</v>
      </c>
      <c r="AW34">
        <v>0</v>
      </c>
      <c r="AX34">
        <v>0</v>
      </c>
      <c r="AY34">
        <v>0</v>
      </c>
      <c r="AZ34">
        <v>0</v>
      </c>
      <c r="BA34">
        <v>0</v>
      </c>
      <c r="BB34">
        <v>0</v>
      </c>
      <c r="BC34">
        <v>3</v>
      </c>
      <c r="BD34">
        <v>0</v>
      </c>
      <c r="BE34">
        <v>0</v>
      </c>
      <c r="BF34">
        <v>1</v>
      </c>
      <c r="BG34">
        <v>1</v>
      </c>
      <c r="BH34">
        <v>0</v>
      </c>
      <c r="BI34">
        <v>1</v>
      </c>
      <c r="BJ34">
        <v>3</v>
      </c>
      <c r="BK34">
        <v>0</v>
      </c>
      <c r="BL34">
        <v>1</v>
      </c>
      <c r="BM34">
        <v>3</v>
      </c>
      <c r="BN34">
        <v>4</v>
      </c>
      <c r="BO34">
        <v>0</v>
      </c>
      <c r="BP34">
        <v>0</v>
      </c>
      <c r="BQ34">
        <v>0</v>
      </c>
      <c r="BR34">
        <v>1</v>
      </c>
      <c r="BS34">
        <v>0</v>
      </c>
      <c r="BT34">
        <v>1</v>
      </c>
      <c r="BU34">
        <v>5</v>
      </c>
      <c r="BV34">
        <v>0</v>
      </c>
      <c r="BW34">
        <v>9</v>
      </c>
      <c r="BY34">
        <v>6</v>
      </c>
      <c r="CA34">
        <v>6</v>
      </c>
    </row>
    <row r="35" spans="1:79" x14ac:dyDescent="0.2">
      <c r="A35">
        <v>272256</v>
      </c>
      <c r="B35" t="s">
        <v>191</v>
      </c>
      <c r="D35">
        <v>5</v>
      </c>
      <c r="E35">
        <v>18.232869999999998</v>
      </c>
      <c r="F35">
        <v>18.232869999999998</v>
      </c>
      <c r="G35">
        <v>0</v>
      </c>
      <c r="H35">
        <v>1</v>
      </c>
      <c r="I35">
        <v>1</v>
      </c>
      <c r="J35">
        <v>2</v>
      </c>
      <c r="K35">
        <v>0</v>
      </c>
      <c r="L35">
        <v>0</v>
      </c>
      <c r="M35">
        <v>0</v>
      </c>
      <c r="N35">
        <v>1</v>
      </c>
      <c r="O35">
        <v>0</v>
      </c>
      <c r="P35">
        <v>3</v>
      </c>
      <c r="Q35">
        <v>2</v>
      </c>
      <c r="R35">
        <v>0</v>
      </c>
      <c r="S35">
        <v>1</v>
      </c>
      <c r="T35">
        <v>2</v>
      </c>
      <c r="U35">
        <v>2</v>
      </c>
      <c r="V35">
        <v>0</v>
      </c>
      <c r="W35">
        <v>2</v>
      </c>
      <c r="X35">
        <v>0</v>
      </c>
      <c r="Y35">
        <v>0</v>
      </c>
      <c r="Z35">
        <v>1</v>
      </c>
      <c r="AA35">
        <v>1</v>
      </c>
      <c r="AB35">
        <v>0</v>
      </c>
      <c r="AC35">
        <v>3</v>
      </c>
      <c r="AD35">
        <v>1</v>
      </c>
      <c r="AE35">
        <v>1</v>
      </c>
      <c r="AF35">
        <v>0</v>
      </c>
      <c r="AG35">
        <v>0</v>
      </c>
      <c r="AH35">
        <v>0</v>
      </c>
      <c r="AI35">
        <v>0</v>
      </c>
      <c r="AJ35">
        <v>3</v>
      </c>
      <c r="AK35">
        <v>0</v>
      </c>
      <c r="AL35">
        <v>1</v>
      </c>
      <c r="AM35">
        <v>1</v>
      </c>
      <c r="AN35">
        <v>0</v>
      </c>
      <c r="AO35">
        <v>0</v>
      </c>
      <c r="AP35">
        <v>0</v>
      </c>
      <c r="AQ35">
        <v>2</v>
      </c>
      <c r="AR35">
        <v>0</v>
      </c>
      <c r="AS35">
        <v>0</v>
      </c>
      <c r="AT35">
        <v>2</v>
      </c>
      <c r="AU35">
        <v>0</v>
      </c>
      <c r="AV35">
        <v>0</v>
      </c>
      <c r="AW35">
        <v>1</v>
      </c>
      <c r="AX35">
        <v>0</v>
      </c>
      <c r="AY35">
        <v>0</v>
      </c>
      <c r="AZ35">
        <v>0</v>
      </c>
      <c r="BA35">
        <v>0</v>
      </c>
      <c r="BB35">
        <v>0</v>
      </c>
      <c r="BC35">
        <v>0</v>
      </c>
      <c r="BD35">
        <v>0</v>
      </c>
      <c r="BE35">
        <v>0</v>
      </c>
      <c r="BF35">
        <v>0</v>
      </c>
      <c r="BG35">
        <v>2</v>
      </c>
      <c r="BH35">
        <v>3</v>
      </c>
      <c r="BI35">
        <v>0</v>
      </c>
      <c r="BJ35">
        <v>0</v>
      </c>
      <c r="BK35">
        <v>0</v>
      </c>
      <c r="BL35">
        <v>1</v>
      </c>
      <c r="BM35">
        <v>2</v>
      </c>
      <c r="BN35">
        <v>4</v>
      </c>
      <c r="BO35">
        <v>0</v>
      </c>
      <c r="BP35">
        <v>0</v>
      </c>
      <c r="BQ35">
        <v>0</v>
      </c>
      <c r="BR35">
        <v>0</v>
      </c>
      <c r="BS35">
        <v>0</v>
      </c>
      <c r="BT35">
        <v>1</v>
      </c>
      <c r="BU35">
        <v>3</v>
      </c>
      <c r="BV35">
        <v>1</v>
      </c>
      <c r="BW35">
        <v>7</v>
      </c>
      <c r="BY35">
        <v>5</v>
      </c>
      <c r="CA35">
        <v>5</v>
      </c>
    </row>
    <row r="36" spans="1:79" x14ac:dyDescent="0.2">
      <c r="A36">
        <v>272264</v>
      </c>
      <c r="B36" t="s">
        <v>192</v>
      </c>
      <c r="D36">
        <v>3</v>
      </c>
      <c r="E36">
        <v>9.8180390000000006</v>
      </c>
      <c r="F36">
        <v>9.8180390000000006</v>
      </c>
      <c r="G36">
        <v>0</v>
      </c>
      <c r="H36">
        <v>0</v>
      </c>
      <c r="I36">
        <v>0</v>
      </c>
      <c r="J36">
        <v>2</v>
      </c>
      <c r="K36">
        <v>1</v>
      </c>
      <c r="L36">
        <v>0</v>
      </c>
      <c r="M36">
        <v>0</v>
      </c>
      <c r="N36">
        <v>0</v>
      </c>
      <c r="O36">
        <v>0</v>
      </c>
      <c r="P36">
        <v>2</v>
      </c>
      <c r="Q36">
        <v>1</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t="s">
        <v>170</v>
      </c>
      <c r="AQ36">
        <v>0</v>
      </c>
      <c r="AR36">
        <v>1</v>
      </c>
      <c r="AS36">
        <v>0</v>
      </c>
      <c r="AT36">
        <v>0</v>
      </c>
      <c r="AU36">
        <v>0</v>
      </c>
      <c r="AV36">
        <v>0</v>
      </c>
      <c r="AW36">
        <v>0</v>
      </c>
      <c r="AX36">
        <v>0</v>
      </c>
      <c r="AY36">
        <v>0</v>
      </c>
      <c r="AZ36">
        <v>0</v>
      </c>
      <c r="BA36">
        <v>0</v>
      </c>
      <c r="BB36">
        <v>0</v>
      </c>
      <c r="BC36">
        <v>2</v>
      </c>
      <c r="BD36">
        <v>0</v>
      </c>
      <c r="BE36">
        <v>0</v>
      </c>
      <c r="BF36">
        <v>0</v>
      </c>
      <c r="BG36">
        <v>1</v>
      </c>
      <c r="BH36">
        <v>0</v>
      </c>
      <c r="BI36">
        <v>1</v>
      </c>
      <c r="BJ36">
        <v>0</v>
      </c>
      <c r="BK36">
        <v>1</v>
      </c>
      <c r="BL36" t="s">
        <v>170</v>
      </c>
      <c r="BM36" t="s">
        <v>170</v>
      </c>
      <c r="BN36" t="s">
        <v>170</v>
      </c>
      <c r="BO36" t="s">
        <v>170</v>
      </c>
      <c r="BP36" t="s">
        <v>170</v>
      </c>
      <c r="BQ36" t="s">
        <v>170</v>
      </c>
      <c r="BR36" t="s">
        <v>170</v>
      </c>
      <c r="BS36" t="s">
        <v>170</v>
      </c>
      <c r="BT36" t="s">
        <v>170</v>
      </c>
      <c r="BU36" t="s">
        <v>170</v>
      </c>
      <c r="BV36" t="s">
        <v>170</v>
      </c>
      <c r="BW36">
        <v>5</v>
      </c>
      <c r="BY36">
        <v>3</v>
      </c>
      <c r="CA36">
        <v>3</v>
      </c>
    </row>
    <row r="37" spans="1:79" x14ac:dyDescent="0.2">
      <c r="A37">
        <v>272272</v>
      </c>
      <c r="B37" t="s">
        <v>193</v>
      </c>
      <c r="D37">
        <v>55</v>
      </c>
      <c r="E37">
        <v>23.236360000000001</v>
      </c>
      <c r="F37">
        <v>23.236360000000001</v>
      </c>
      <c r="G37">
        <v>2</v>
      </c>
      <c r="H37">
        <v>6</v>
      </c>
      <c r="I37">
        <v>6</v>
      </c>
      <c r="J37">
        <v>13</v>
      </c>
      <c r="K37">
        <v>8</v>
      </c>
      <c r="L37">
        <v>9</v>
      </c>
      <c r="M37">
        <v>8</v>
      </c>
      <c r="N37">
        <v>3</v>
      </c>
      <c r="O37">
        <v>0</v>
      </c>
      <c r="P37">
        <v>31</v>
      </c>
      <c r="Q37">
        <v>24</v>
      </c>
      <c r="R37">
        <v>0</v>
      </c>
      <c r="S37">
        <v>4</v>
      </c>
      <c r="T37">
        <v>18</v>
      </c>
      <c r="U37">
        <v>33</v>
      </c>
      <c r="V37">
        <v>4</v>
      </c>
      <c r="W37">
        <v>29</v>
      </c>
      <c r="X37">
        <v>0</v>
      </c>
      <c r="Y37">
        <v>0</v>
      </c>
      <c r="Z37">
        <v>16</v>
      </c>
      <c r="AA37">
        <v>13</v>
      </c>
      <c r="AB37">
        <v>0</v>
      </c>
      <c r="AC37">
        <v>32</v>
      </c>
      <c r="AD37">
        <v>6</v>
      </c>
      <c r="AE37">
        <v>4</v>
      </c>
      <c r="AF37">
        <v>1</v>
      </c>
      <c r="AG37">
        <v>5</v>
      </c>
      <c r="AH37">
        <v>7</v>
      </c>
      <c r="AI37">
        <v>0</v>
      </c>
      <c r="AJ37">
        <v>39</v>
      </c>
      <c r="AK37">
        <v>0</v>
      </c>
      <c r="AL37">
        <v>6</v>
      </c>
      <c r="AM37">
        <v>6</v>
      </c>
      <c r="AN37">
        <v>3</v>
      </c>
      <c r="AO37">
        <v>1</v>
      </c>
      <c r="AP37">
        <v>0</v>
      </c>
      <c r="AQ37">
        <v>6</v>
      </c>
      <c r="AR37">
        <v>1</v>
      </c>
      <c r="AS37">
        <v>3</v>
      </c>
      <c r="AT37">
        <v>4</v>
      </c>
      <c r="AU37">
        <v>5</v>
      </c>
      <c r="AV37">
        <v>7</v>
      </c>
      <c r="AW37">
        <v>3</v>
      </c>
      <c r="AX37">
        <v>2</v>
      </c>
      <c r="AY37">
        <v>1</v>
      </c>
      <c r="AZ37">
        <v>0</v>
      </c>
      <c r="BA37">
        <v>3</v>
      </c>
      <c r="BB37">
        <v>4</v>
      </c>
      <c r="BC37">
        <v>16</v>
      </c>
      <c r="BD37">
        <v>5</v>
      </c>
      <c r="BE37">
        <v>8</v>
      </c>
      <c r="BF37">
        <v>12</v>
      </c>
      <c r="BG37">
        <v>3</v>
      </c>
      <c r="BH37">
        <v>10</v>
      </c>
      <c r="BI37">
        <v>6</v>
      </c>
      <c r="BJ37">
        <v>8</v>
      </c>
      <c r="BK37">
        <v>3</v>
      </c>
      <c r="BL37">
        <v>8</v>
      </c>
      <c r="BM37">
        <v>35</v>
      </c>
      <c r="BN37">
        <v>25</v>
      </c>
      <c r="BO37">
        <v>7</v>
      </c>
      <c r="BP37">
        <v>2</v>
      </c>
      <c r="BQ37">
        <v>3</v>
      </c>
      <c r="BR37">
        <v>4</v>
      </c>
      <c r="BS37">
        <v>2</v>
      </c>
      <c r="BT37">
        <v>14</v>
      </c>
      <c r="BU37">
        <v>38</v>
      </c>
      <c r="BV37">
        <v>3</v>
      </c>
      <c r="BW37">
        <v>52</v>
      </c>
      <c r="BY37">
        <v>55</v>
      </c>
      <c r="CA37">
        <v>55</v>
      </c>
    </row>
    <row r="38" spans="1:79" x14ac:dyDescent="0.2">
      <c r="A38">
        <v>272281</v>
      </c>
      <c r="B38" t="s">
        <v>194</v>
      </c>
      <c r="D38">
        <v>7</v>
      </c>
      <c r="E38">
        <v>23.667840000000002</v>
      </c>
      <c r="F38">
        <v>23.667840000000002</v>
      </c>
      <c r="G38">
        <v>0</v>
      </c>
      <c r="H38">
        <v>0</v>
      </c>
      <c r="I38">
        <v>0</v>
      </c>
      <c r="J38">
        <v>0</v>
      </c>
      <c r="K38">
        <v>1</v>
      </c>
      <c r="L38">
        <v>0</v>
      </c>
      <c r="M38">
        <v>4</v>
      </c>
      <c r="N38">
        <v>2</v>
      </c>
      <c r="O38">
        <v>0</v>
      </c>
      <c r="P38">
        <v>7</v>
      </c>
      <c r="Q38">
        <v>0</v>
      </c>
      <c r="R38">
        <v>0</v>
      </c>
      <c r="S38">
        <v>0</v>
      </c>
      <c r="T38">
        <v>3</v>
      </c>
      <c r="U38">
        <v>4</v>
      </c>
      <c r="V38">
        <v>0</v>
      </c>
      <c r="W38">
        <v>4</v>
      </c>
      <c r="X38">
        <v>0</v>
      </c>
      <c r="Y38">
        <v>0</v>
      </c>
      <c r="Z38">
        <v>4</v>
      </c>
      <c r="AA38">
        <v>0</v>
      </c>
      <c r="AB38">
        <v>0</v>
      </c>
      <c r="AC38">
        <v>2</v>
      </c>
      <c r="AD38">
        <v>1</v>
      </c>
      <c r="AE38">
        <v>0</v>
      </c>
      <c r="AF38">
        <v>0</v>
      </c>
      <c r="AG38">
        <v>1</v>
      </c>
      <c r="AH38">
        <v>3</v>
      </c>
      <c r="AI38">
        <v>0</v>
      </c>
      <c r="AJ38">
        <v>5</v>
      </c>
      <c r="AK38">
        <v>0</v>
      </c>
      <c r="AL38">
        <v>0</v>
      </c>
      <c r="AM38">
        <v>1</v>
      </c>
      <c r="AN38">
        <v>0</v>
      </c>
      <c r="AO38">
        <v>1</v>
      </c>
      <c r="AP38">
        <v>0</v>
      </c>
      <c r="AQ38">
        <v>0</v>
      </c>
      <c r="AR38">
        <v>0</v>
      </c>
      <c r="AS38">
        <v>0</v>
      </c>
      <c r="AT38">
        <v>2</v>
      </c>
      <c r="AU38">
        <v>0</v>
      </c>
      <c r="AV38">
        <v>1</v>
      </c>
      <c r="AW38">
        <v>1</v>
      </c>
      <c r="AX38">
        <v>0</v>
      </c>
      <c r="AY38">
        <v>1</v>
      </c>
      <c r="AZ38">
        <v>1</v>
      </c>
      <c r="BA38">
        <v>0</v>
      </c>
      <c r="BB38">
        <v>0</v>
      </c>
      <c r="BC38">
        <v>1</v>
      </c>
      <c r="BD38">
        <v>2</v>
      </c>
      <c r="BE38">
        <v>3</v>
      </c>
      <c r="BF38">
        <v>0</v>
      </c>
      <c r="BG38">
        <v>0</v>
      </c>
      <c r="BH38">
        <v>0</v>
      </c>
      <c r="BI38">
        <v>2</v>
      </c>
      <c r="BJ38">
        <v>0</v>
      </c>
      <c r="BK38">
        <v>0</v>
      </c>
      <c r="BL38">
        <v>2</v>
      </c>
      <c r="BM38">
        <v>6</v>
      </c>
      <c r="BN38">
        <v>0</v>
      </c>
      <c r="BO38">
        <v>0</v>
      </c>
      <c r="BP38">
        <v>1</v>
      </c>
      <c r="BQ38">
        <v>0</v>
      </c>
      <c r="BR38">
        <v>0</v>
      </c>
      <c r="BS38">
        <v>0</v>
      </c>
      <c r="BT38">
        <v>0</v>
      </c>
      <c r="BU38">
        <v>7</v>
      </c>
      <c r="BV38">
        <v>0</v>
      </c>
      <c r="BW38">
        <v>7</v>
      </c>
      <c r="BY38">
        <v>7</v>
      </c>
      <c r="CA38">
        <v>7</v>
      </c>
    </row>
    <row r="39" spans="1:79" x14ac:dyDescent="0.2">
      <c r="A39">
        <v>272299</v>
      </c>
      <c r="B39" t="s">
        <v>195</v>
      </c>
      <c r="D39">
        <v>2</v>
      </c>
      <c r="E39">
        <v>7.3912560000000003</v>
      </c>
      <c r="F39">
        <v>7.3912560000000003</v>
      </c>
      <c r="G39">
        <v>0</v>
      </c>
      <c r="H39">
        <v>0</v>
      </c>
      <c r="I39">
        <v>0</v>
      </c>
      <c r="J39">
        <v>0</v>
      </c>
      <c r="K39">
        <v>1</v>
      </c>
      <c r="L39">
        <v>1</v>
      </c>
      <c r="M39">
        <v>0</v>
      </c>
      <c r="N39">
        <v>0</v>
      </c>
      <c r="O39">
        <v>0</v>
      </c>
      <c r="P39">
        <v>1</v>
      </c>
      <c r="Q39">
        <v>1</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0</v>
      </c>
      <c r="AS39">
        <v>0</v>
      </c>
      <c r="AT39">
        <v>0</v>
      </c>
      <c r="AU39">
        <v>0</v>
      </c>
      <c r="AV39">
        <v>1</v>
      </c>
      <c r="AW39">
        <v>0</v>
      </c>
      <c r="AX39">
        <v>0</v>
      </c>
      <c r="AY39">
        <v>0</v>
      </c>
      <c r="AZ39">
        <v>0</v>
      </c>
      <c r="BA39">
        <v>0</v>
      </c>
      <c r="BB39">
        <v>0</v>
      </c>
      <c r="BC39">
        <v>1</v>
      </c>
      <c r="BD39">
        <v>0</v>
      </c>
      <c r="BE39">
        <v>1</v>
      </c>
      <c r="BF39">
        <v>1</v>
      </c>
      <c r="BG39">
        <v>0</v>
      </c>
      <c r="BH39">
        <v>0</v>
      </c>
      <c r="BI39">
        <v>0</v>
      </c>
      <c r="BJ39">
        <v>0</v>
      </c>
      <c r="BK39">
        <v>0</v>
      </c>
      <c r="BL39" t="s">
        <v>170</v>
      </c>
      <c r="BM39" t="s">
        <v>170</v>
      </c>
      <c r="BN39" t="s">
        <v>170</v>
      </c>
      <c r="BO39" t="s">
        <v>170</v>
      </c>
      <c r="BP39" t="s">
        <v>170</v>
      </c>
      <c r="BQ39" t="s">
        <v>170</v>
      </c>
      <c r="BR39" t="s">
        <v>170</v>
      </c>
      <c r="BS39" t="s">
        <v>170</v>
      </c>
      <c r="BT39" t="s">
        <v>170</v>
      </c>
      <c r="BU39" t="s">
        <v>170</v>
      </c>
      <c r="BV39" t="s">
        <v>170</v>
      </c>
      <c r="BW39">
        <v>7</v>
      </c>
      <c r="BY39">
        <v>2</v>
      </c>
      <c r="CA39">
        <v>2</v>
      </c>
    </row>
    <row r="40" spans="1:79" x14ac:dyDescent="0.2">
      <c r="A40">
        <v>272302</v>
      </c>
      <c r="B40" t="s">
        <v>196</v>
      </c>
      <c r="D40">
        <v>7</v>
      </c>
      <c r="E40">
        <v>18.672139999999999</v>
      </c>
      <c r="F40">
        <v>18.672139999999999</v>
      </c>
      <c r="G40">
        <v>0</v>
      </c>
      <c r="H40">
        <v>3</v>
      </c>
      <c r="I40">
        <v>1</v>
      </c>
      <c r="J40">
        <v>1</v>
      </c>
      <c r="K40">
        <v>1</v>
      </c>
      <c r="L40">
        <v>0</v>
      </c>
      <c r="M40">
        <v>1</v>
      </c>
      <c r="N40">
        <v>0</v>
      </c>
      <c r="O40">
        <v>0</v>
      </c>
      <c r="P40">
        <v>6</v>
      </c>
      <c r="Q40">
        <v>1</v>
      </c>
      <c r="R40">
        <v>0</v>
      </c>
      <c r="S40">
        <v>0</v>
      </c>
      <c r="T40">
        <v>3</v>
      </c>
      <c r="U40">
        <v>4</v>
      </c>
      <c r="V40">
        <v>1</v>
      </c>
      <c r="W40">
        <v>3</v>
      </c>
      <c r="X40">
        <v>0</v>
      </c>
      <c r="Y40">
        <v>0</v>
      </c>
      <c r="Z40">
        <v>2</v>
      </c>
      <c r="AA40">
        <v>1</v>
      </c>
      <c r="AB40">
        <v>0</v>
      </c>
      <c r="AC40">
        <v>4</v>
      </c>
      <c r="AD40">
        <v>1</v>
      </c>
      <c r="AE40">
        <v>0</v>
      </c>
      <c r="AF40">
        <v>0</v>
      </c>
      <c r="AG40">
        <v>0</v>
      </c>
      <c r="AH40">
        <v>2</v>
      </c>
      <c r="AI40">
        <v>0</v>
      </c>
      <c r="AJ40">
        <v>4</v>
      </c>
      <c r="AK40">
        <v>0</v>
      </c>
      <c r="AL40">
        <v>0</v>
      </c>
      <c r="AM40">
        <v>1</v>
      </c>
      <c r="AN40">
        <v>1</v>
      </c>
      <c r="AO40">
        <v>1</v>
      </c>
      <c r="AP40">
        <v>0</v>
      </c>
      <c r="AQ40">
        <v>0</v>
      </c>
      <c r="AR40">
        <v>0</v>
      </c>
      <c r="AS40">
        <v>3</v>
      </c>
      <c r="AT40">
        <v>0</v>
      </c>
      <c r="AU40">
        <v>1</v>
      </c>
      <c r="AV40">
        <v>0</v>
      </c>
      <c r="AW40">
        <v>1</v>
      </c>
      <c r="AX40">
        <v>0</v>
      </c>
      <c r="AY40">
        <v>0</v>
      </c>
      <c r="AZ40">
        <v>1</v>
      </c>
      <c r="BA40">
        <v>0</v>
      </c>
      <c r="BB40">
        <v>0</v>
      </c>
      <c r="BC40">
        <v>1</v>
      </c>
      <c r="BD40">
        <v>0</v>
      </c>
      <c r="BE40">
        <v>1</v>
      </c>
      <c r="BF40">
        <v>1</v>
      </c>
      <c r="BG40">
        <v>2</v>
      </c>
      <c r="BH40">
        <v>2</v>
      </c>
      <c r="BI40">
        <v>1</v>
      </c>
      <c r="BJ40">
        <v>0</v>
      </c>
      <c r="BK40">
        <v>0</v>
      </c>
      <c r="BL40">
        <v>0</v>
      </c>
      <c r="BM40">
        <v>6</v>
      </c>
      <c r="BN40">
        <v>2</v>
      </c>
      <c r="BO40">
        <v>1</v>
      </c>
      <c r="BP40">
        <v>0</v>
      </c>
      <c r="BQ40">
        <v>0</v>
      </c>
      <c r="BR40">
        <v>0</v>
      </c>
      <c r="BS40">
        <v>0</v>
      </c>
      <c r="BT40">
        <v>3</v>
      </c>
      <c r="BU40">
        <v>3</v>
      </c>
      <c r="BV40">
        <v>1</v>
      </c>
      <c r="BW40">
        <v>5</v>
      </c>
      <c r="BY40">
        <v>7</v>
      </c>
      <c r="CA40">
        <v>7</v>
      </c>
    </row>
    <row r="41" spans="1:79" x14ac:dyDescent="0.2">
      <c r="A41">
        <v>272311</v>
      </c>
      <c r="B41" t="s">
        <v>197</v>
      </c>
      <c r="D41">
        <v>5</v>
      </c>
      <c r="E41">
        <v>18.032959999999999</v>
      </c>
      <c r="F41">
        <v>18.032959999999999</v>
      </c>
      <c r="G41">
        <v>1</v>
      </c>
      <c r="H41">
        <v>0</v>
      </c>
      <c r="I41">
        <v>1</v>
      </c>
      <c r="J41">
        <v>2</v>
      </c>
      <c r="K41">
        <v>0</v>
      </c>
      <c r="L41">
        <v>0</v>
      </c>
      <c r="M41">
        <v>1</v>
      </c>
      <c r="N41">
        <v>0</v>
      </c>
      <c r="O41">
        <v>0</v>
      </c>
      <c r="P41">
        <v>4</v>
      </c>
      <c r="Q41">
        <v>1</v>
      </c>
      <c r="R41">
        <v>0</v>
      </c>
      <c r="S41" t="s">
        <v>170</v>
      </c>
      <c r="T41" t="s">
        <v>170</v>
      </c>
      <c r="U41" t="s">
        <v>170</v>
      </c>
      <c r="V41" t="s">
        <v>170</v>
      </c>
      <c r="W41" t="s">
        <v>170</v>
      </c>
      <c r="X41" t="s">
        <v>170</v>
      </c>
      <c r="Y41" t="s">
        <v>170</v>
      </c>
      <c r="Z41" t="s">
        <v>170</v>
      </c>
      <c r="AA41" t="s">
        <v>170</v>
      </c>
      <c r="AB41" t="s">
        <v>170</v>
      </c>
      <c r="AC41" t="s">
        <v>170</v>
      </c>
      <c r="AD41" t="s">
        <v>170</v>
      </c>
      <c r="AE41" t="s">
        <v>170</v>
      </c>
      <c r="AF41" t="s">
        <v>170</v>
      </c>
      <c r="AG41" t="s">
        <v>170</v>
      </c>
      <c r="AH41" t="s">
        <v>170</v>
      </c>
      <c r="AI41" t="s">
        <v>170</v>
      </c>
      <c r="AJ41" t="s">
        <v>170</v>
      </c>
      <c r="AK41" t="s">
        <v>170</v>
      </c>
      <c r="AL41" t="s">
        <v>170</v>
      </c>
      <c r="AM41" t="s">
        <v>170</v>
      </c>
      <c r="AN41" t="s">
        <v>170</v>
      </c>
      <c r="AO41" t="s">
        <v>170</v>
      </c>
      <c r="AP41" t="s">
        <v>170</v>
      </c>
      <c r="AQ41">
        <v>1</v>
      </c>
      <c r="AR41">
        <v>0</v>
      </c>
      <c r="AS41">
        <v>0</v>
      </c>
      <c r="AT41">
        <v>0</v>
      </c>
      <c r="AU41">
        <v>0</v>
      </c>
      <c r="AV41">
        <v>1</v>
      </c>
      <c r="AW41">
        <v>0</v>
      </c>
      <c r="AX41">
        <v>0</v>
      </c>
      <c r="AY41">
        <v>0</v>
      </c>
      <c r="AZ41">
        <v>1</v>
      </c>
      <c r="BA41">
        <v>0</v>
      </c>
      <c r="BB41">
        <v>1</v>
      </c>
      <c r="BC41">
        <v>1</v>
      </c>
      <c r="BD41">
        <v>0</v>
      </c>
      <c r="BE41">
        <v>0</v>
      </c>
      <c r="BF41">
        <v>2</v>
      </c>
      <c r="BG41">
        <v>1</v>
      </c>
      <c r="BH41">
        <v>2</v>
      </c>
      <c r="BI41">
        <v>0</v>
      </c>
      <c r="BJ41">
        <v>0</v>
      </c>
      <c r="BK41">
        <v>0</v>
      </c>
      <c r="BL41" t="s">
        <v>170</v>
      </c>
      <c r="BM41" t="s">
        <v>170</v>
      </c>
      <c r="BN41" t="s">
        <v>170</v>
      </c>
      <c r="BO41" t="s">
        <v>170</v>
      </c>
      <c r="BP41" t="s">
        <v>170</v>
      </c>
      <c r="BQ41" t="s">
        <v>170</v>
      </c>
      <c r="BR41" t="s">
        <v>170</v>
      </c>
      <c r="BS41" t="s">
        <v>170</v>
      </c>
      <c r="BT41" t="s">
        <v>170</v>
      </c>
      <c r="BU41" t="s">
        <v>170</v>
      </c>
      <c r="BV41" t="s">
        <v>170</v>
      </c>
      <c r="BW41">
        <v>3</v>
      </c>
      <c r="BY41">
        <v>5</v>
      </c>
      <c r="CA41">
        <v>5</v>
      </c>
    </row>
    <row r="42" spans="1:79" x14ac:dyDescent="0.2">
      <c r="A42">
        <v>272329</v>
      </c>
      <c r="B42" t="s">
        <v>198</v>
      </c>
      <c r="D42">
        <v>9</v>
      </c>
      <c r="E42">
        <v>35.487560000000002</v>
      </c>
      <c r="F42">
        <v>35.487560000000002</v>
      </c>
      <c r="G42">
        <v>1</v>
      </c>
      <c r="H42">
        <v>0</v>
      </c>
      <c r="I42">
        <v>0</v>
      </c>
      <c r="J42">
        <v>0</v>
      </c>
      <c r="K42">
        <v>2</v>
      </c>
      <c r="L42">
        <v>3</v>
      </c>
      <c r="M42">
        <v>3</v>
      </c>
      <c r="N42">
        <v>0</v>
      </c>
      <c r="O42">
        <v>0</v>
      </c>
      <c r="P42">
        <v>7</v>
      </c>
      <c r="Q42">
        <v>2</v>
      </c>
      <c r="R42">
        <v>0</v>
      </c>
      <c r="S42">
        <v>1</v>
      </c>
      <c r="T42">
        <v>1</v>
      </c>
      <c r="U42">
        <v>7</v>
      </c>
      <c r="V42">
        <v>0</v>
      </c>
      <c r="W42">
        <v>7</v>
      </c>
      <c r="X42">
        <v>0</v>
      </c>
      <c r="Y42">
        <v>0</v>
      </c>
      <c r="Z42">
        <v>5</v>
      </c>
      <c r="AA42">
        <v>2</v>
      </c>
      <c r="AB42">
        <v>0</v>
      </c>
      <c r="AC42">
        <v>8</v>
      </c>
      <c r="AD42">
        <v>0</v>
      </c>
      <c r="AE42">
        <v>0</v>
      </c>
      <c r="AF42">
        <v>0</v>
      </c>
      <c r="AG42">
        <v>0</v>
      </c>
      <c r="AH42">
        <v>1</v>
      </c>
      <c r="AI42">
        <v>0</v>
      </c>
      <c r="AJ42">
        <v>9</v>
      </c>
      <c r="AK42">
        <v>0</v>
      </c>
      <c r="AL42">
        <v>0</v>
      </c>
      <c r="AM42">
        <v>0</v>
      </c>
      <c r="AN42">
        <v>0</v>
      </c>
      <c r="AO42">
        <v>0</v>
      </c>
      <c r="AP42">
        <v>0</v>
      </c>
      <c r="AQ42">
        <v>3</v>
      </c>
      <c r="AR42">
        <v>0</v>
      </c>
      <c r="AS42">
        <v>0</v>
      </c>
      <c r="AT42">
        <v>1</v>
      </c>
      <c r="AU42">
        <v>0</v>
      </c>
      <c r="AV42">
        <v>1</v>
      </c>
      <c r="AW42">
        <v>1</v>
      </c>
      <c r="AX42">
        <v>0</v>
      </c>
      <c r="AY42">
        <v>2</v>
      </c>
      <c r="AZ42">
        <v>0</v>
      </c>
      <c r="BA42">
        <v>0</v>
      </c>
      <c r="BB42">
        <v>0</v>
      </c>
      <c r="BC42">
        <v>1</v>
      </c>
      <c r="BD42">
        <v>1</v>
      </c>
      <c r="BE42">
        <v>1</v>
      </c>
      <c r="BF42">
        <v>2</v>
      </c>
      <c r="BG42">
        <v>3</v>
      </c>
      <c r="BH42">
        <v>0</v>
      </c>
      <c r="BI42">
        <v>1</v>
      </c>
      <c r="BJ42">
        <v>1</v>
      </c>
      <c r="BK42">
        <v>0</v>
      </c>
      <c r="BL42">
        <v>1</v>
      </c>
      <c r="BM42">
        <v>7</v>
      </c>
      <c r="BN42">
        <v>2</v>
      </c>
      <c r="BO42">
        <v>0</v>
      </c>
      <c r="BP42">
        <v>0</v>
      </c>
      <c r="BQ42">
        <v>2</v>
      </c>
      <c r="BR42">
        <v>2</v>
      </c>
      <c r="BS42">
        <v>0</v>
      </c>
      <c r="BT42">
        <v>3</v>
      </c>
      <c r="BU42">
        <v>6</v>
      </c>
      <c r="BV42">
        <v>0</v>
      </c>
      <c r="BW42">
        <v>3</v>
      </c>
      <c r="BY42">
        <v>9</v>
      </c>
      <c r="CA42">
        <v>9</v>
      </c>
    </row>
    <row r="43" spans="1:79" x14ac:dyDescent="0.2">
      <c r="A43">
        <v>273015</v>
      </c>
      <c r="B43" t="s">
        <v>294</v>
      </c>
      <c r="D43">
        <v>3</v>
      </c>
      <c r="E43">
        <v>19.812439999999999</v>
      </c>
      <c r="F43">
        <v>19.812439999999999</v>
      </c>
      <c r="G43">
        <v>0</v>
      </c>
      <c r="H43">
        <v>0</v>
      </c>
      <c r="I43">
        <v>0</v>
      </c>
      <c r="J43">
        <v>1</v>
      </c>
      <c r="K43">
        <v>1</v>
      </c>
      <c r="L43">
        <v>1</v>
      </c>
      <c r="M43">
        <v>0</v>
      </c>
      <c r="N43">
        <v>0</v>
      </c>
      <c r="O43">
        <v>0</v>
      </c>
      <c r="P43">
        <v>1</v>
      </c>
      <c r="Q43">
        <v>2</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t="s">
        <v>170</v>
      </c>
      <c r="AQ43">
        <v>0</v>
      </c>
      <c r="AR43">
        <v>0</v>
      </c>
      <c r="AS43">
        <v>1</v>
      </c>
      <c r="AT43">
        <v>0</v>
      </c>
      <c r="AU43">
        <v>1</v>
      </c>
      <c r="AV43">
        <v>1</v>
      </c>
      <c r="AW43">
        <v>0</v>
      </c>
      <c r="AX43">
        <v>0</v>
      </c>
      <c r="AY43">
        <v>0</v>
      </c>
      <c r="AZ43">
        <v>0</v>
      </c>
      <c r="BA43">
        <v>0</v>
      </c>
      <c r="BB43">
        <v>0</v>
      </c>
      <c r="BC43">
        <v>0</v>
      </c>
      <c r="BD43">
        <v>0</v>
      </c>
      <c r="BE43">
        <v>1</v>
      </c>
      <c r="BF43">
        <v>1</v>
      </c>
      <c r="BG43">
        <v>0</v>
      </c>
      <c r="BH43">
        <v>0</v>
      </c>
      <c r="BI43">
        <v>0</v>
      </c>
      <c r="BJ43">
        <v>1</v>
      </c>
      <c r="BK43">
        <v>0</v>
      </c>
      <c r="BL43" t="s">
        <v>170</v>
      </c>
      <c r="BM43" t="s">
        <v>170</v>
      </c>
      <c r="BN43" t="s">
        <v>170</v>
      </c>
      <c r="BO43" t="s">
        <v>170</v>
      </c>
      <c r="BP43" t="s">
        <v>170</v>
      </c>
      <c r="BQ43" t="s">
        <v>170</v>
      </c>
      <c r="BR43" t="s">
        <v>170</v>
      </c>
      <c r="BS43" t="s">
        <v>170</v>
      </c>
      <c r="BT43" t="s">
        <v>170</v>
      </c>
      <c r="BU43" t="s">
        <v>170</v>
      </c>
      <c r="BV43" t="s">
        <v>170</v>
      </c>
      <c r="BW43">
        <v>4</v>
      </c>
      <c r="BY43">
        <v>3</v>
      </c>
      <c r="CA43">
        <v>3</v>
      </c>
    </row>
    <row r="44" spans="1:79" x14ac:dyDescent="0.2">
      <c r="A44">
        <v>273210</v>
      </c>
      <c r="B44" t="s">
        <v>296</v>
      </c>
      <c r="D44">
        <v>3</v>
      </c>
      <c r="E44">
        <v>32.898350000000001</v>
      </c>
      <c r="F44">
        <v>32.898350000000001</v>
      </c>
      <c r="G44">
        <v>0</v>
      </c>
      <c r="H44">
        <v>0</v>
      </c>
      <c r="I44">
        <v>0</v>
      </c>
      <c r="J44">
        <v>0</v>
      </c>
      <c r="K44">
        <v>0</v>
      </c>
      <c r="L44">
        <v>0</v>
      </c>
      <c r="M44">
        <v>3</v>
      </c>
      <c r="N44">
        <v>0</v>
      </c>
      <c r="O44">
        <v>0</v>
      </c>
      <c r="P44">
        <v>2</v>
      </c>
      <c r="Q44">
        <v>1</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t="s">
        <v>170</v>
      </c>
      <c r="AQ44">
        <v>0</v>
      </c>
      <c r="AR44">
        <v>0</v>
      </c>
      <c r="AS44">
        <v>0</v>
      </c>
      <c r="AT44">
        <v>0</v>
      </c>
      <c r="AU44">
        <v>1</v>
      </c>
      <c r="AV44">
        <v>0</v>
      </c>
      <c r="AW44">
        <v>0</v>
      </c>
      <c r="AX44">
        <v>0</v>
      </c>
      <c r="AY44">
        <v>0</v>
      </c>
      <c r="AZ44">
        <v>1</v>
      </c>
      <c r="BA44">
        <v>0</v>
      </c>
      <c r="BB44">
        <v>0</v>
      </c>
      <c r="BC44">
        <v>1</v>
      </c>
      <c r="BD44">
        <v>1</v>
      </c>
      <c r="BE44">
        <v>1</v>
      </c>
      <c r="BF44">
        <v>0</v>
      </c>
      <c r="BG44">
        <v>0</v>
      </c>
      <c r="BH44">
        <v>1</v>
      </c>
      <c r="BI44">
        <v>0</v>
      </c>
      <c r="BJ44">
        <v>0</v>
      </c>
      <c r="BK44">
        <v>0</v>
      </c>
      <c r="BL44" t="s">
        <v>170</v>
      </c>
      <c r="BM44" t="s">
        <v>170</v>
      </c>
      <c r="BN44" t="s">
        <v>170</v>
      </c>
      <c r="BO44" t="s">
        <v>170</v>
      </c>
      <c r="BP44" t="s">
        <v>170</v>
      </c>
      <c r="BQ44" t="s">
        <v>170</v>
      </c>
      <c r="BR44" t="s">
        <v>170</v>
      </c>
      <c r="BS44" t="s">
        <v>170</v>
      </c>
      <c r="BT44" t="s">
        <v>170</v>
      </c>
      <c r="BU44" t="s">
        <v>170</v>
      </c>
      <c r="BV44" t="s">
        <v>170</v>
      </c>
      <c r="BW44">
        <v>1</v>
      </c>
      <c r="BY44">
        <v>3</v>
      </c>
      <c r="CA44">
        <v>3</v>
      </c>
    </row>
    <row r="45" spans="1:79" x14ac:dyDescent="0.2">
      <c r="A45">
        <v>273228</v>
      </c>
      <c r="B45" t="s">
        <v>298</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3</v>
      </c>
      <c r="BY45">
        <v>0</v>
      </c>
      <c r="CA45">
        <v>0</v>
      </c>
    </row>
    <row r="46" spans="1:79" x14ac:dyDescent="0.2">
      <c r="A46">
        <v>273414</v>
      </c>
      <c r="B46" t="s">
        <v>300</v>
      </c>
      <c r="D46">
        <v>2</v>
      </c>
      <c r="E46">
        <v>24.396190000000001</v>
      </c>
      <c r="F46">
        <v>24.396190000000001</v>
      </c>
      <c r="G46">
        <v>0</v>
      </c>
      <c r="H46">
        <v>0</v>
      </c>
      <c r="I46">
        <v>0</v>
      </c>
      <c r="J46">
        <v>1</v>
      </c>
      <c r="K46">
        <v>0</v>
      </c>
      <c r="L46">
        <v>0</v>
      </c>
      <c r="M46">
        <v>1</v>
      </c>
      <c r="N46">
        <v>0</v>
      </c>
      <c r="O46">
        <v>0</v>
      </c>
      <c r="P46">
        <v>2</v>
      </c>
      <c r="Q46">
        <v>0</v>
      </c>
      <c r="R46">
        <v>0</v>
      </c>
      <c r="S46" t="s">
        <v>170</v>
      </c>
      <c r="T46" t="s">
        <v>170</v>
      </c>
      <c r="U46" t="s">
        <v>170</v>
      </c>
      <c r="V46" t="s">
        <v>170</v>
      </c>
      <c r="W46" t="s">
        <v>170</v>
      </c>
      <c r="X46" t="s">
        <v>170</v>
      </c>
      <c r="Y46" t="s">
        <v>170</v>
      </c>
      <c r="Z46" t="s">
        <v>170</v>
      </c>
      <c r="AA46" t="s">
        <v>170</v>
      </c>
      <c r="AB46" t="s">
        <v>170</v>
      </c>
      <c r="AC46" t="s">
        <v>170</v>
      </c>
      <c r="AD46" t="s">
        <v>170</v>
      </c>
      <c r="AE46" t="s">
        <v>170</v>
      </c>
      <c r="AF46" t="s">
        <v>170</v>
      </c>
      <c r="AG46" t="s">
        <v>170</v>
      </c>
      <c r="AH46" t="s">
        <v>170</v>
      </c>
      <c r="AI46" t="s">
        <v>170</v>
      </c>
      <c r="AJ46" t="s">
        <v>170</v>
      </c>
      <c r="AK46" t="s">
        <v>170</v>
      </c>
      <c r="AL46" t="s">
        <v>170</v>
      </c>
      <c r="AM46" t="s">
        <v>170</v>
      </c>
      <c r="AN46" t="s">
        <v>170</v>
      </c>
      <c r="AO46" t="s">
        <v>170</v>
      </c>
      <c r="AP46" t="s">
        <v>170</v>
      </c>
      <c r="AQ46">
        <v>0</v>
      </c>
      <c r="AR46">
        <v>0</v>
      </c>
      <c r="AS46">
        <v>2</v>
      </c>
      <c r="AT46">
        <v>0</v>
      </c>
      <c r="AU46">
        <v>0</v>
      </c>
      <c r="AV46">
        <v>0</v>
      </c>
      <c r="AW46">
        <v>0</v>
      </c>
      <c r="AX46">
        <v>0</v>
      </c>
      <c r="AY46">
        <v>0</v>
      </c>
      <c r="AZ46">
        <v>0</v>
      </c>
      <c r="BA46">
        <v>0</v>
      </c>
      <c r="BB46">
        <v>0</v>
      </c>
      <c r="BC46">
        <v>0</v>
      </c>
      <c r="BD46">
        <v>1</v>
      </c>
      <c r="BE46">
        <v>0</v>
      </c>
      <c r="BF46">
        <v>0</v>
      </c>
      <c r="BG46">
        <v>1</v>
      </c>
      <c r="BH46">
        <v>0</v>
      </c>
      <c r="BI46">
        <v>0</v>
      </c>
      <c r="BJ46">
        <v>0</v>
      </c>
      <c r="BK46">
        <v>0</v>
      </c>
      <c r="BL46" t="s">
        <v>170</v>
      </c>
      <c r="BM46" t="s">
        <v>170</v>
      </c>
      <c r="BN46" t="s">
        <v>170</v>
      </c>
      <c r="BO46" t="s">
        <v>170</v>
      </c>
      <c r="BP46" t="s">
        <v>170</v>
      </c>
      <c r="BQ46" t="s">
        <v>170</v>
      </c>
      <c r="BR46" t="s">
        <v>170</v>
      </c>
      <c r="BS46" t="s">
        <v>170</v>
      </c>
      <c r="BT46" t="s">
        <v>170</v>
      </c>
      <c r="BU46" t="s">
        <v>170</v>
      </c>
      <c r="BV46" t="s">
        <v>170</v>
      </c>
      <c r="BW46">
        <v>2</v>
      </c>
      <c r="BY46">
        <v>2</v>
      </c>
      <c r="CA46">
        <v>2</v>
      </c>
    </row>
    <row r="47" spans="1:79" x14ac:dyDescent="0.2">
      <c r="A47">
        <v>273619</v>
      </c>
      <c r="B47" t="s">
        <v>199</v>
      </c>
      <c r="D47">
        <v>5</v>
      </c>
      <c r="E47">
        <v>23.791399999999999</v>
      </c>
      <c r="F47">
        <v>23.791399999999999</v>
      </c>
      <c r="G47">
        <v>0</v>
      </c>
      <c r="H47">
        <v>1</v>
      </c>
      <c r="I47">
        <v>0</v>
      </c>
      <c r="J47">
        <v>0</v>
      </c>
      <c r="K47">
        <v>2</v>
      </c>
      <c r="L47">
        <v>1</v>
      </c>
      <c r="M47">
        <v>0</v>
      </c>
      <c r="N47">
        <v>1</v>
      </c>
      <c r="O47">
        <v>0</v>
      </c>
      <c r="P47">
        <v>1</v>
      </c>
      <c r="Q47">
        <v>4</v>
      </c>
      <c r="R47">
        <v>0</v>
      </c>
      <c r="S47" t="s">
        <v>170</v>
      </c>
      <c r="T47" t="s">
        <v>170</v>
      </c>
      <c r="U47" t="s">
        <v>170</v>
      </c>
      <c r="V47" t="s">
        <v>170</v>
      </c>
      <c r="W47" t="s">
        <v>170</v>
      </c>
      <c r="X47" t="s">
        <v>170</v>
      </c>
      <c r="Y47" t="s">
        <v>170</v>
      </c>
      <c r="Z47" t="s">
        <v>170</v>
      </c>
      <c r="AA47" t="s">
        <v>170</v>
      </c>
      <c r="AB47" t="s">
        <v>170</v>
      </c>
      <c r="AC47" t="s">
        <v>170</v>
      </c>
      <c r="AD47" t="s">
        <v>170</v>
      </c>
      <c r="AE47" t="s">
        <v>170</v>
      </c>
      <c r="AF47" t="s">
        <v>170</v>
      </c>
      <c r="AG47" t="s">
        <v>170</v>
      </c>
      <c r="AH47" t="s">
        <v>170</v>
      </c>
      <c r="AI47" t="s">
        <v>170</v>
      </c>
      <c r="AJ47" t="s">
        <v>170</v>
      </c>
      <c r="AK47" t="s">
        <v>170</v>
      </c>
      <c r="AL47" t="s">
        <v>170</v>
      </c>
      <c r="AM47" t="s">
        <v>170</v>
      </c>
      <c r="AN47" t="s">
        <v>170</v>
      </c>
      <c r="AO47" t="s">
        <v>170</v>
      </c>
      <c r="AP47" t="s">
        <v>170</v>
      </c>
      <c r="AQ47">
        <v>1</v>
      </c>
      <c r="AR47">
        <v>0</v>
      </c>
      <c r="AS47">
        <v>0</v>
      </c>
      <c r="AT47">
        <v>0</v>
      </c>
      <c r="AU47">
        <v>0</v>
      </c>
      <c r="AV47">
        <v>0</v>
      </c>
      <c r="AW47">
        <v>0</v>
      </c>
      <c r="AX47">
        <v>2</v>
      </c>
      <c r="AY47">
        <v>0</v>
      </c>
      <c r="AZ47">
        <v>0</v>
      </c>
      <c r="BA47">
        <v>0</v>
      </c>
      <c r="BB47">
        <v>2</v>
      </c>
      <c r="BC47">
        <v>0</v>
      </c>
      <c r="BD47">
        <v>0</v>
      </c>
      <c r="BE47">
        <v>0</v>
      </c>
      <c r="BF47">
        <v>1</v>
      </c>
      <c r="BG47">
        <v>2</v>
      </c>
      <c r="BH47">
        <v>1</v>
      </c>
      <c r="BI47">
        <v>0</v>
      </c>
      <c r="BJ47">
        <v>1</v>
      </c>
      <c r="BK47">
        <v>0</v>
      </c>
      <c r="BL47" t="s">
        <v>170</v>
      </c>
      <c r="BM47" t="s">
        <v>170</v>
      </c>
      <c r="BN47" t="s">
        <v>170</v>
      </c>
      <c r="BO47" t="s">
        <v>170</v>
      </c>
      <c r="BP47" t="s">
        <v>170</v>
      </c>
      <c r="BQ47" t="s">
        <v>170</v>
      </c>
      <c r="BR47" t="s">
        <v>170</v>
      </c>
      <c r="BS47" t="s">
        <v>170</v>
      </c>
      <c r="BT47" t="s">
        <v>170</v>
      </c>
      <c r="BU47" t="s">
        <v>170</v>
      </c>
      <c r="BV47" t="s">
        <v>170</v>
      </c>
      <c r="BW47">
        <v>3</v>
      </c>
      <c r="BY47">
        <v>5</v>
      </c>
      <c r="CA47">
        <v>5</v>
      </c>
    </row>
    <row r="48" spans="1:79" x14ac:dyDescent="0.2">
      <c r="A48">
        <v>273627</v>
      </c>
      <c r="B48" t="s">
        <v>303</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Y48">
        <v>0</v>
      </c>
      <c r="CA48">
        <v>0</v>
      </c>
    </row>
    <row r="49" spans="1:79" x14ac:dyDescent="0.2">
      <c r="A49">
        <v>273660</v>
      </c>
      <c r="B49" t="s">
        <v>305</v>
      </c>
      <c r="D49">
        <v>0</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2</v>
      </c>
      <c r="BY49">
        <v>0</v>
      </c>
      <c r="CA49">
        <v>0</v>
      </c>
    </row>
    <row r="50" spans="1:79" x14ac:dyDescent="0.2">
      <c r="A50">
        <v>273813</v>
      </c>
      <c r="B50" t="s">
        <v>307</v>
      </c>
      <c r="D50">
        <v>2</v>
      </c>
      <c r="E50">
        <v>30.688970000000001</v>
      </c>
      <c r="F50">
        <v>30.688970000000001</v>
      </c>
      <c r="G50">
        <v>0</v>
      </c>
      <c r="H50">
        <v>1</v>
      </c>
      <c r="I50">
        <v>0</v>
      </c>
      <c r="J50">
        <v>0</v>
      </c>
      <c r="K50">
        <v>1</v>
      </c>
      <c r="L50">
        <v>0</v>
      </c>
      <c r="M50">
        <v>0</v>
      </c>
      <c r="N50">
        <v>0</v>
      </c>
      <c r="O50">
        <v>0</v>
      </c>
      <c r="P50">
        <v>2</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t="s">
        <v>170</v>
      </c>
      <c r="AQ50">
        <v>0</v>
      </c>
      <c r="AR50">
        <v>0</v>
      </c>
      <c r="AS50">
        <v>0</v>
      </c>
      <c r="AT50">
        <v>0</v>
      </c>
      <c r="AU50">
        <v>0</v>
      </c>
      <c r="AV50">
        <v>0</v>
      </c>
      <c r="AW50">
        <v>0</v>
      </c>
      <c r="AX50">
        <v>0</v>
      </c>
      <c r="AY50">
        <v>0</v>
      </c>
      <c r="AZ50">
        <v>0</v>
      </c>
      <c r="BA50">
        <v>0</v>
      </c>
      <c r="BB50">
        <v>0</v>
      </c>
      <c r="BC50">
        <v>2</v>
      </c>
      <c r="BD50">
        <v>0</v>
      </c>
      <c r="BE50">
        <v>1</v>
      </c>
      <c r="BF50">
        <v>0</v>
      </c>
      <c r="BG50">
        <v>0</v>
      </c>
      <c r="BH50">
        <v>0</v>
      </c>
      <c r="BI50">
        <v>1</v>
      </c>
      <c r="BJ50">
        <v>0</v>
      </c>
      <c r="BK50">
        <v>0</v>
      </c>
      <c r="BL50" t="s">
        <v>170</v>
      </c>
      <c r="BM50" t="s">
        <v>170</v>
      </c>
      <c r="BN50" t="s">
        <v>170</v>
      </c>
      <c r="BO50" t="s">
        <v>170</v>
      </c>
      <c r="BP50" t="s">
        <v>170</v>
      </c>
      <c r="BQ50" t="s">
        <v>170</v>
      </c>
      <c r="BR50" t="s">
        <v>170</v>
      </c>
      <c r="BS50" t="s">
        <v>170</v>
      </c>
      <c r="BT50" t="s">
        <v>170</v>
      </c>
      <c r="BU50" t="s">
        <v>170</v>
      </c>
      <c r="BV50" t="s">
        <v>170</v>
      </c>
      <c r="BW50">
        <v>0</v>
      </c>
      <c r="BY50">
        <v>2</v>
      </c>
      <c r="CA50">
        <v>2</v>
      </c>
    </row>
    <row r="51" spans="1:79" x14ac:dyDescent="0.2">
      <c r="A51">
        <v>273821</v>
      </c>
      <c r="B51" t="s">
        <v>605</v>
      </c>
      <c r="D51">
        <v>4</v>
      </c>
      <c r="E51">
        <v>53.36891</v>
      </c>
      <c r="F51">
        <v>53.36891</v>
      </c>
      <c r="G51">
        <v>0</v>
      </c>
      <c r="H51">
        <v>0</v>
      </c>
      <c r="I51">
        <v>0</v>
      </c>
      <c r="J51">
        <v>0</v>
      </c>
      <c r="K51">
        <v>4</v>
      </c>
      <c r="L51">
        <v>0</v>
      </c>
      <c r="M51">
        <v>0</v>
      </c>
      <c r="N51">
        <v>0</v>
      </c>
      <c r="O51">
        <v>0</v>
      </c>
      <c r="P51">
        <v>2</v>
      </c>
      <c r="Q51">
        <v>2</v>
      </c>
      <c r="R51">
        <v>0</v>
      </c>
      <c r="S51">
        <v>0</v>
      </c>
      <c r="T51">
        <v>2</v>
      </c>
      <c r="U51">
        <v>2</v>
      </c>
      <c r="V51">
        <v>0</v>
      </c>
      <c r="W51">
        <v>2</v>
      </c>
      <c r="X51">
        <v>0</v>
      </c>
      <c r="Y51">
        <v>0</v>
      </c>
      <c r="Z51">
        <v>0</v>
      </c>
      <c r="AA51">
        <v>2</v>
      </c>
      <c r="AB51">
        <v>0</v>
      </c>
      <c r="AC51">
        <v>1</v>
      </c>
      <c r="AD51">
        <v>0</v>
      </c>
      <c r="AE51">
        <v>0</v>
      </c>
      <c r="AF51">
        <v>0</v>
      </c>
      <c r="AG51">
        <v>0</v>
      </c>
      <c r="AH51">
        <v>3</v>
      </c>
      <c r="AI51">
        <v>0</v>
      </c>
      <c r="AJ51">
        <v>3</v>
      </c>
      <c r="AK51">
        <v>0</v>
      </c>
      <c r="AL51">
        <v>1</v>
      </c>
      <c r="AM51">
        <v>0</v>
      </c>
      <c r="AN51">
        <v>0</v>
      </c>
      <c r="AO51">
        <v>0</v>
      </c>
      <c r="AP51">
        <v>0</v>
      </c>
      <c r="AQ51">
        <v>2</v>
      </c>
      <c r="AR51">
        <v>1</v>
      </c>
      <c r="AS51">
        <v>0</v>
      </c>
      <c r="AT51">
        <v>0</v>
      </c>
      <c r="AU51">
        <v>0</v>
      </c>
      <c r="AV51">
        <v>0</v>
      </c>
      <c r="AW51">
        <v>0</v>
      </c>
      <c r="AX51">
        <v>0</v>
      </c>
      <c r="AY51">
        <v>0</v>
      </c>
      <c r="AZ51">
        <v>0</v>
      </c>
      <c r="BA51">
        <v>0</v>
      </c>
      <c r="BB51">
        <v>0</v>
      </c>
      <c r="BC51">
        <v>1</v>
      </c>
      <c r="BD51">
        <v>0</v>
      </c>
      <c r="BE51">
        <v>0</v>
      </c>
      <c r="BF51">
        <v>0</v>
      </c>
      <c r="BG51">
        <v>0</v>
      </c>
      <c r="BH51">
        <v>1</v>
      </c>
      <c r="BI51">
        <v>1</v>
      </c>
      <c r="BJ51">
        <v>2</v>
      </c>
      <c r="BK51">
        <v>0</v>
      </c>
      <c r="BL51">
        <v>3</v>
      </c>
      <c r="BM51">
        <v>2</v>
      </c>
      <c r="BN51">
        <v>1</v>
      </c>
      <c r="BO51">
        <v>0</v>
      </c>
      <c r="BP51">
        <v>0</v>
      </c>
      <c r="BQ51">
        <v>0</v>
      </c>
      <c r="BR51">
        <v>1</v>
      </c>
      <c r="BS51">
        <v>0</v>
      </c>
      <c r="BT51">
        <v>0</v>
      </c>
      <c r="BU51">
        <v>3</v>
      </c>
      <c r="BV51">
        <v>1</v>
      </c>
      <c r="BW51">
        <v>0</v>
      </c>
      <c r="BY51">
        <v>4</v>
      </c>
      <c r="CA51">
        <v>4</v>
      </c>
    </row>
    <row r="52" spans="1:79" x14ac:dyDescent="0.2">
      <c r="A52">
        <v>273830</v>
      </c>
      <c r="B52" t="s">
        <v>311</v>
      </c>
      <c r="D52">
        <v>1</v>
      </c>
      <c r="E52">
        <v>41.373600000000003</v>
      </c>
      <c r="F52">
        <v>41.373600000000003</v>
      </c>
      <c r="G52">
        <v>0</v>
      </c>
      <c r="H52">
        <v>0</v>
      </c>
      <c r="I52">
        <v>1</v>
      </c>
      <c r="J52">
        <v>0</v>
      </c>
      <c r="K52">
        <v>0</v>
      </c>
      <c r="L52">
        <v>0</v>
      </c>
      <c r="M52">
        <v>0</v>
      </c>
      <c r="N52">
        <v>0</v>
      </c>
      <c r="O52">
        <v>0</v>
      </c>
      <c r="P52">
        <v>1</v>
      </c>
      <c r="Q52">
        <v>0</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t="s">
        <v>170</v>
      </c>
      <c r="AQ52">
        <v>1</v>
      </c>
      <c r="AR52">
        <v>0</v>
      </c>
      <c r="AS52">
        <v>0</v>
      </c>
      <c r="AT52">
        <v>0</v>
      </c>
      <c r="AU52">
        <v>0</v>
      </c>
      <c r="AV52">
        <v>0</v>
      </c>
      <c r="AW52">
        <v>0</v>
      </c>
      <c r="AX52">
        <v>0</v>
      </c>
      <c r="AY52">
        <v>0</v>
      </c>
      <c r="AZ52">
        <v>0</v>
      </c>
      <c r="BA52">
        <v>0</v>
      </c>
      <c r="BB52">
        <v>0</v>
      </c>
      <c r="BC52">
        <v>0</v>
      </c>
      <c r="BD52">
        <v>0</v>
      </c>
      <c r="BE52">
        <v>1</v>
      </c>
      <c r="BF52">
        <v>0</v>
      </c>
      <c r="BG52">
        <v>0</v>
      </c>
      <c r="BH52">
        <v>0</v>
      </c>
      <c r="BI52">
        <v>0</v>
      </c>
      <c r="BJ52">
        <v>0</v>
      </c>
      <c r="BK52">
        <v>0</v>
      </c>
      <c r="BL52" t="s">
        <v>170</v>
      </c>
      <c r="BM52" t="s">
        <v>170</v>
      </c>
      <c r="BN52" t="s">
        <v>170</v>
      </c>
      <c r="BO52" t="s">
        <v>170</v>
      </c>
      <c r="BP52" t="s">
        <v>170</v>
      </c>
      <c r="BQ52" t="s">
        <v>170</v>
      </c>
      <c r="BR52" t="s">
        <v>170</v>
      </c>
      <c r="BS52" t="s">
        <v>170</v>
      </c>
      <c r="BT52" t="s">
        <v>170</v>
      </c>
      <c r="BU52" t="s">
        <v>170</v>
      </c>
      <c r="BV52" t="s">
        <v>170</v>
      </c>
      <c r="BW52">
        <v>0</v>
      </c>
      <c r="BY52">
        <v>1</v>
      </c>
      <c r="CA52">
        <v>1</v>
      </c>
    </row>
    <row r="53" spans="1:79" x14ac:dyDescent="0.2">
      <c r="A53">
        <v>279999</v>
      </c>
      <c r="B53" t="s">
        <v>606</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2">
      <c r="B54" t="s">
        <v>607</v>
      </c>
      <c r="D54">
        <v>909</v>
      </c>
      <c r="E54">
        <v>21.328050000000001</v>
      </c>
      <c r="F54">
        <v>21.328050000000001</v>
      </c>
      <c r="G54">
        <v>34</v>
      </c>
      <c r="H54">
        <v>85</v>
      </c>
      <c r="I54">
        <v>103</v>
      </c>
      <c r="J54">
        <v>170</v>
      </c>
      <c r="K54">
        <v>160</v>
      </c>
      <c r="L54">
        <v>113</v>
      </c>
      <c r="M54">
        <v>147</v>
      </c>
      <c r="N54">
        <v>97</v>
      </c>
      <c r="O54">
        <v>0</v>
      </c>
      <c r="P54">
        <v>491</v>
      </c>
      <c r="Q54">
        <v>415</v>
      </c>
      <c r="R54">
        <v>3</v>
      </c>
      <c r="S54">
        <v>58</v>
      </c>
      <c r="T54">
        <v>273</v>
      </c>
      <c r="U54">
        <v>546</v>
      </c>
      <c r="V54">
        <v>44</v>
      </c>
      <c r="W54">
        <v>502</v>
      </c>
      <c r="X54">
        <v>0</v>
      </c>
      <c r="Y54">
        <v>15</v>
      </c>
      <c r="Z54">
        <v>316</v>
      </c>
      <c r="AA54">
        <v>171</v>
      </c>
      <c r="AB54">
        <v>4</v>
      </c>
      <c r="AC54">
        <v>464</v>
      </c>
      <c r="AD54">
        <v>146</v>
      </c>
      <c r="AE54">
        <v>38</v>
      </c>
      <c r="AF54">
        <v>30</v>
      </c>
      <c r="AG54">
        <v>26</v>
      </c>
      <c r="AH54">
        <v>177</v>
      </c>
      <c r="AI54">
        <v>0</v>
      </c>
      <c r="AJ54">
        <v>560</v>
      </c>
      <c r="AK54">
        <v>14</v>
      </c>
      <c r="AL54">
        <v>57</v>
      </c>
      <c r="AM54">
        <v>160</v>
      </c>
      <c r="AN54">
        <v>32</v>
      </c>
      <c r="AO54">
        <v>57</v>
      </c>
      <c r="AP54">
        <v>1</v>
      </c>
      <c r="AQ54">
        <v>80</v>
      </c>
      <c r="AR54">
        <v>47</v>
      </c>
      <c r="AS54">
        <v>61</v>
      </c>
      <c r="AT54">
        <v>60</v>
      </c>
      <c r="AU54">
        <v>60</v>
      </c>
      <c r="AV54">
        <v>70</v>
      </c>
      <c r="AW54">
        <v>71</v>
      </c>
      <c r="AX54">
        <v>63</v>
      </c>
      <c r="AY54">
        <v>48</v>
      </c>
      <c r="AZ54">
        <v>46</v>
      </c>
      <c r="BA54">
        <v>35</v>
      </c>
      <c r="BB54">
        <v>50</v>
      </c>
      <c r="BC54">
        <v>218</v>
      </c>
      <c r="BD54">
        <v>116</v>
      </c>
      <c r="BE54">
        <v>134</v>
      </c>
      <c r="BF54">
        <v>144</v>
      </c>
      <c r="BG54">
        <v>121</v>
      </c>
      <c r="BH54">
        <v>130</v>
      </c>
      <c r="BI54">
        <v>134</v>
      </c>
      <c r="BJ54">
        <v>110</v>
      </c>
      <c r="BK54">
        <v>20</v>
      </c>
      <c r="BL54">
        <v>153</v>
      </c>
      <c r="BM54">
        <v>567</v>
      </c>
      <c r="BN54">
        <v>271</v>
      </c>
      <c r="BO54">
        <v>109</v>
      </c>
      <c r="BP54">
        <v>45</v>
      </c>
      <c r="BQ54">
        <v>33</v>
      </c>
      <c r="BR54">
        <v>94</v>
      </c>
      <c r="BS54">
        <v>33</v>
      </c>
      <c r="BT54">
        <v>143</v>
      </c>
      <c r="BU54">
        <v>646</v>
      </c>
      <c r="BV54">
        <v>92</v>
      </c>
      <c r="BW54">
        <v>913</v>
      </c>
      <c r="BX54">
        <v>913</v>
      </c>
      <c r="BY54">
        <v>909</v>
      </c>
      <c r="CA54">
        <v>909</v>
      </c>
    </row>
    <row r="55" spans="1:79" x14ac:dyDescent="0.2">
      <c r="A55">
        <v>270000</v>
      </c>
      <c r="B55" t="s">
        <v>607</v>
      </c>
      <c r="C55" t="s">
        <v>409</v>
      </c>
      <c r="D55">
        <v>909</v>
      </c>
      <c r="E55">
        <v>21.328050000000001</v>
      </c>
      <c r="F55">
        <v>21.328050000000001</v>
      </c>
      <c r="G55">
        <v>34</v>
      </c>
      <c r="H55">
        <v>85</v>
      </c>
      <c r="I55">
        <v>103</v>
      </c>
      <c r="J55">
        <v>170</v>
      </c>
      <c r="K55">
        <v>160</v>
      </c>
      <c r="L55">
        <v>113</v>
      </c>
      <c r="M55">
        <v>147</v>
      </c>
      <c r="N55">
        <v>97</v>
      </c>
      <c r="O55">
        <v>0</v>
      </c>
      <c r="P55">
        <v>491</v>
      </c>
      <c r="Q55">
        <v>415</v>
      </c>
      <c r="R55">
        <v>3</v>
      </c>
      <c r="S55">
        <v>60</v>
      </c>
      <c r="T55">
        <v>281</v>
      </c>
      <c r="U55">
        <v>564</v>
      </c>
      <c r="V55">
        <v>46</v>
      </c>
      <c r="W55">
        <v>518</v>
      </c>
      <c r="X55">
        <v>0</v>
      </c>
      <c r="Y55">
        <v>16</v>
      </c>
      <c r="Z55">
        <v>323</v>
      </c>
      <c r="AA55">
        <v>179</v>
      </c>
      <c r="AB55">
        <v>4</v>
      </c>
      <c r="AC55">
        <v>476</v>
      </c>
      <c r="AD55">
        <v>151</v>
      </c>
      <c r="AE55">
        <v>42</v>
      </c>
      <c r="AF55">
        <v>32</v>
      </c>
      <c r="AG55">
        <v>28</v>
      </c>
      <c r="AH55">
        <v>180</v>
      </c>
      <c r="AI55">
        <v>0</v>
      </c>
      <c r="AJ55">
        <v>576</v>
      </c>
      <c r="AK55">
        <v>14</v>
      </c>
      <c r="AL55">
        <v>60</v>
      </c>
      <c r="AM55">
        <v>165</v>
      </c>
      <c r="AN55">
        <v>33</v>
      </c>
      <c r="AO55">
        <v>60</v>
      </c>
      <c r="AP55">
        <v>1</v>
      </c>
      <c r="AQ55">
        <v>80</v>
      </c>
      <c r="AR55">
        <v>47</v>
      </c>
      <c r="AS55">
        <v>61</v>
      </c>
      <c r="AT55">
        <v>60</v>
      </c>
      <c r="AU55">
        <v>60</v>
      </c>
      <c r="AV55">
        <v>70</v>
      </c>
      <c r="AW55">
        <v>71</v>
      </c>
      <c r="AX55">
        <v>63</v>
      </c>
      <c r="AY55">
        <v>48</v>
      </c>
      <c r="AZ55">
        <v>46</v>
      </c>
      <c r="BA55">
        <v>35</v>
      </c>
      <c r="BB55">
        <v>50</v>
      </c>
      <c r="BC55">
        <v>218</v>
      </c>
      <c r="BD55">
        <v>116</v>
      </c>
      <c r="BE55">
        <v>134</v>
      </c>
      <c r="BF55">
        <v>144</v>
      </c>
      <c r="BG55">
        <v>121</v>
      </c>
      <c r="BH55">
        <v>130</v>
      </c>
      <c r="BI55">
        <v>134</v>
      </c>
      <c r="BJ55">
        <v>110</v>
      </c>
      <c r="BK55">
        <v>20</v>
      </c>
      <c r="BL55">
        <v>158</v>
      </c>
      <c r="BM55">
        <v>584</v>
      </c>
      <c r="BN55">
        <v>278</v>
      </c>
      <c r="BO55">
        <v>113</v>
      </c>
      <c r="BP55">
        <v>46</v>
      </c>
      <c r="BQ55">
        <v>34</v>
      </c>
      <c r="BR55">
        <v>99</v>
      </c>
      <c r="BS55">
        <v>33</v>
      </c>
      <c r="BT55">
        <v>148</v>
      </c>
      <c r="BU55">
        <v>665</v>
      </c>
      <c r="BV55">
        <v>96</v>
      </c>
      <c r="BW55">
        <v>913</v>
      </c>
      <c r="BY55">
        <v>909</v>
      </c>
      <c r="CA55">
        <v>909</v>
      </c>
    </row>
    <row r="56" spans="1:79" x14ac:dyDescent="0.2">
      <c r="B56" t="s">
        <v>608</v>
      </c>
    </row>
  </sheetData>
  <phoneticPr fontId="17"/>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3:CA56"/>
  <sheetViews>
    <sheetView workbookViewId="0">
      <selection activeCell="C90" sqref="C90:BV90"/>
    </sheetView>
  </sheetViews>
  <sheetFormatPr defaultRowHeight="13.2" x14ac:dyDescent="0.2"/>
  <sheetData>
    <row r="3" spans="1:79" x14ac:dyDescent="0.2">
      <c r="A3" t="s">
        <v>356</v>
      </c>
      <c r="C3" t="s">
        <v>598</v>
      </c>
      <c r="E3" t="s">
        <v>468</v>
      </c>
      <c r="Z3" t="s">
        <v>598</v>
      </c>
      <c r="BA3" t="s">
        <v>598</v>
      </c>
    </row>
    <row r="4" spans="1:79" x14ac:dyDescent="0.2">
      <c r="A4" t="s">
        <v>357</v>
      </c>
      <c r="E4" t="s">
        <v>599</v>
      </c>
      <c r="BY4" t="s">
        <v>600</v>
      </c>
    </row>
    <row r="5" spans="1:79" x14ac:dyDescent="0.2">
      <c r="A5" t="s">
        <v>519</v>
      </c>
      <c r="BY5" t="s">
        <v>520</v>
      </c>
    </row>
    <row r="6" spans="1:79" x14ac:dyDescent="0.2">
      <c r="A6" t="s">
        <v>108</v>
      </c>
      <c r="B6" t="s">
        <v>109</v>
      </c>
      <c r="C6" t="s">
        <v>110</v>
      </c>
      <c r="D6" t="s">
        <v>111</v>
      </c>
      <c r="E6" t="s">
        <v>112</v>
      </c>
      <c r="F6" t="s">
        <v>113</v>
      </c>
      <c r="G6" t="s">
        <v>114</v>
      </c>
      <c r="P6" t="s">
        <v>115</v>
      </c>
      <c r="S6" t="s">
        <v>116</v>
      </c>
      <c r="AC6" t="s">
        <v>117</v>
      </c>
      <c r="AJ6" t="s">
        <v>118</v>
      </c>
      <c r="AQ6" t="s">
        <v>119</v>
      </c>
      <c r="BD6" t="s">
        <v>120</v>
      </c>
      <c r="BL6" t="s">
        <v>121</v>
      </c>
      <c r="BT6" t="s">
        <v>122</v>
      </c>
    </row>
    <row r="7" spans="1:79" x14ac:dyDescent="0.2">
      <c r="G7" t="s">
        <v>123</v>
      </c>
      <c r="H7" t="s">
        <v>124</v>
      </c>
      <c r="I7" t="s">
        <v>125</v>
      </c>
      <c r="J7" t="s">
        <v>126</v>
      </c>
      <c r="K7" t="s">
        <v>127</v>
      </c>
      <c r="L7" t="s">
        <v>128</v>
      </c>
      <c r="M7" t="s">
        <v>129</v>
      </c>
      <c r="N7" t="s">
        <v>130</v>
      </c>
      <c r="O7" t="s">
        <v>6</v>
      </c>
      <c r="P7" t="s">
        <v>131</v>
      </c>
      <c r="Q7" t="s">
        <v>132</v>
      </c>
      <c r="R7" t="s">
        <v>6</v>
      </c>
      <c r="S7" t="s">
        <v>133</v>
      </c>
      <c r="T7" t="s">
        <v>134</v>
      </c>
      <c r="U7" t="s">
        <v>314</v>
      </c>
      <c r="AB7" t="s">
        <v>6</v>
      </c>
      <c r="AC7" t="s">
        <v>135</v>
      </c>
      <c r="AD7" t="s">
        <v>136</v>
      </c>
      <c r="AE7" t="s">
        <v>137</v>
      </c>
      <c r="AF7" t="s">
        <v>138</v>
      </c>
      <c r="AG7" t="s">
        <v>139</v>
      </c>
      <c r="AH7" t="s">
        <v>5</v>
      </c>
      <c r="AI7" t="s">
        <v>6</v>
      </c>
      <c r="AJ7" t="s">
        <v>140</v>
      </c>
      <c r="AK7" t="s">
        <v>141</v>
      </c>
      <c r="AL7" t="s">
        <v>142</v>
      </c>
      <c r="AM7" t="s">
        <v>143</v>
      </c>
      <c r="AN7" t="s">
        <v>144</v>
      </c>
      <c r="AO7" t="s">
        <v>5</v>
      </c>
      <c r="AP7" t="s">
        <v>6</v>
      </c>
      <c r="AQ7" t="s">
        <v>145</v>
      </c>
      <c r="AR7" t="s">
        <v>146</v>
      </c>
      <c r="AS7" t="s">
        <v>147</v>
      </c>
      <c r="AT7" t="s">
        <v>148</v>
      </c>
      <c r="AU7" t="s">
        <v>149</v>
      </c>
      <c r="AV7" t="s">
        <v>150</v>
      </c>
      <c r="AW7" t="s">
        <v>151</v>
      </c>
      <c r="AX7" t="s">
        <v>152</v>
      </c>
      <c r="AY7" t="s">
        <v>153</v>
      </c>
      <c r="AZ7" t="s">
        <v>154</v>
      </c>
      <c r="BA7" t="s">
        <v>155</v>
      </c>
      <c r="BB7" t="s">
        <v>156</v>
      </c>
      <c r="BC7" t="s">
        <v>6</v>
      </c>
      <c r="BD7" t="s">
        <v>157</v>
      </c>
      <c r="BE7" t="s">
        <v>158</v>
      </c>
      <c r="BF7" t="s">
        <v>159</v>
      </c>
      <c r="BG7" t="s">
        <v>160</v>
      </c>
      <c r="BH7" t="s">
        <v>161</v>
      </c>
      <c r="BI7" t="s">
        <v>162</v>
      </c>
      <c r="BJ7" t="s">
        <v>163</v>
      </c>
      <c r="BK7" t="s">
        <v>6</v>
      </c>
      <c r="BL7" t="s">
        <v>0</v>
      </c>
      <c r="BM7" t="s">
        <v>1</v>
      </c>
      <c r="BN7" t="s">
        <v>164</v>
      </c>
      <c r="BO7" t="s">
        <v>2</v>
      </c>
      <c r="BP7" t="s">
        <v>3</v>
      </c>
      <c r="BQ7" t="s">
        <v>4</v>
      </c>
      <c r="BR7" t="s">
        <v>5</v>
      </c>
      <c r="BS7" t="s">
        <v>6</v>
      </c>
      <c r="BT7" t="s">
        <v>131</v>
      </c>
      <c r="BU7" t="s">
        <v>132</v>
      </c>
      <c r="BV7" t="s">
        <v>6</v>
      </c>
      <c r="BW7" t="s">
        <v>602</v>
      </c>
      <c r="BY7" t="s">
        <v>603</v>
      </c>
      <c r="CA7" t="s">
        <v>604</v>
      </c>
    </row>
    <row r="8" spans="1:79" x14ac:dyDescent="0.2">
      <c r="V8" t="s">
        <v>165</v>
      </c>
      <c r="W8" t="s">
        <v>354</v>
      </c>
    </row>
    <row r="9" spans="1:79" x14ac:dyDescent="0.2">
      <c r="A9" s="147"/>
      <c r="B9" s="147"/>
      <c r="C9" s="147"/>
      <c r="D9" s="147"/>
      <c r="E9" s="147"/>
      <c r="F9" s="147"/>
      <c r="G9" s="147"/>
      <c r="H9" s="147"/>
      <c r="I9" s="147"/>
      <c r="J9" s="147"/>
      <c r="K9" s="147"/>
      <c r="L9" s="147"/>
      <c r="M9" s="147"/>
      <c r="N9" s="147"/>
      <c r="O9" s="147"/>
      <c r="P9" s="147"/>
      <c r="Q9" s="147"/>
      <c r="R9" s="147"/>
      <c r="S9" s="147"/>
      <c r="T9" s="147"/>
      <c r="U9" s="147"/>
      <c r="V9" s="147"/>
      <c r="W9" s="147"/>
      <c r="X9" s="147" t="s">
        <v>166</v>
      </c>
      <c r="Y9" s="147" t="s">
        <v>167</v>
      </c>
      <c r="Z9" s="147" t="s">
        <v>168</v>
      </c>
      <c r="AA9" s="147" t="s">
        <v>169</v>
      </c>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row>
    <row r="10" spans="1:79" x14ac:dyDescent="0.2">
      <c r="A10">
        <v>271004</v>
      </c>
      <c r="B10" t="s">
        <v>172</v>
      </c>
      <c r="D10">
        <v>196</v>
      </c>
      <c r="E10">
        <v>13.891080000000001</v>
      </c>
      <c r="F10">
        <v>13.891080000000001</v>
      </c>
      <c r="G10">
        <v>10</v>
      </c>
      <c r="H10">
        <v>37</v>
      </c>
      <c r="I10">
        <v>26</v>
      </c>
      <c r="J10">
        <v>34</v>
      </c>
      <c r="K10">
        <v>34</v>
      </c>
      <c r="L10">
        <v>20</v>
      </c>
      <c r="M10">
        <v>23</v>
      </c>
      <c r="N10">
        <v>12</v>
      </c>
      <c r="O10">
        <v>0</v>
      </c>
      <c r="P10">
        <v>117</v>
      </c>
      <c r="Q10">
        <v>79</v>
      </c>
      <c r="R10">
        <v>0</v>
      </c>
      <c r="S10">
        <v>5</v>
      </c>
      <c r="T10">
        <v>49</v>
      </c>
      <c r="U10">
        <v>142</v>
      </c>
      <c r="V10">
        <v>12</v>
      </c>
      <c r="W10">
        <v>130</v>
      </c>
      <c r="X10">
        <v>15</v>
      </c>
      <c r="Y10">
        <v>2</v>
      </c>
      <c r="Z10">
        <v>71</v>
      </c>
      <c r="AA10">
        <v>42</v>
      </c>
      <c r="AB10">
        <v>0</v>
      </c>
      <c r="AC10">
        <v>121</v>
      </c>
      <c r="AD10">
        <v>56</v>
      </c>
      <c r="AE10">
        <v>1</v>
      </c>
      <c r="AF10">
        <v>6</v>
      </c>
      <c r="AG10">
        <v>0</v>
      </c>
      <c r="AH10">
        <v>12</v>
      </c>
      <c r="AI10">
        <v>0</v>
      </c>
      <c r="AJ10">
        <v>100</v>
      </c>
      <c r="AK10">
        <v>12</v>
      </c>
      <c r="AL10">
        <v>3</v>
      </c>
      <c r="AM10">
        <v>56</v>
      </c>
      <c r="AN10">
        <v>5</v>
      </c>
      <c r="AO10">
        <v>20</v>
      </c>
      <c r="AP10">
        <v>0</v>
      </c>
      <c r="AQ10">
        <v>16</v>
      </c>
      <c r="AR10">
        <v>13</v>
      </c>
      <c r="AS10">
        <v>10</v>
      </c>
      <c r="AT10">
        <v>12</v>
      </c>
      <c r="AU10">
        <v>16</v>
      </c>
      <c r="AV10">
        <v>13</v>
      </c>
      <c r="AW10">
        <v>11</v>
      </c>
      <c r="AX10">
        <v>18</v>
      </c>
      <c r="AY10">
        <v>18</v>
      </c>
      <c r="AZ10">
        <v>16</v>
      </c>
      <c r="BA10">
        <v>8</v>
      </c>
      <c r="BB10">
        <v>15</v>
      </c>
      <c r="BC10">
        <v>30</v>
      </c>
      <c r="BD10">
        <v>24</v>
      </c>
      <c r="BE10">
        <v>29</v>
      </c>
      <c r="BF10">
        <v>26</v>
      </c>
      <c r="BG10">
        <v>30</v>
      </c>
      <c r="BH10">
        <v>32</v>
      </c>
      <c r="BI10">
        <v>31</v>
      </c>
      <c r="BJ10">
        <v>19</v>
      </c>
      <c r="BK10">
        <v>5</v>
      </c>
      <c r="BL10">
        <v>47</v>
      </c>
      <c r="BM10">
        <v>166</v>
      </c>
      <c r="BN10">
        <v>27</v>
      </c>
      <c r="BO10">
        <v>15</v>
      </c>
      <c r="BP10">
        <v>22</v>
      </c>
      <c r="BQ10">
        <v>6</v>
      </c>
      <c r="BR10">
        <v>8</v>
      </c>
      <c r="BS10">
        <v>5</v>
      </c>
      <c r="BT10">
        <v>87</v>
      </c>
      <c r="BU10">
        <v>95</v>
      </c>
      <c r="BV10">
        <v>14</v>
      </c>
      <c r="BW10">
        <v>192</v>
      </c>
      <c r="BY10">
        <v>196</v>
      </c>
      <c r="CA10">
        <v>196</v>
      </c>
    </row>
    <row r="11" spans="1:79" x14ac:dyDescent="0.2">
      <c r="A11">
        <v>271403</v>
      </c>
      <c r="B11" t="s">
        <v>173</v>
      </c>
      <c r="D11">
        <v>48</v>
      </c>
      <c r="E11">
        <v>11.10135</v>
      </c>
      <c r="F11">
        <v>11.10135</v>
      </c>
      <c r="G11">
        <v>1</v>
      </c>
      <c r="H11">
        <v>6</v>
      </c>
      <c r="I11">
        <v>5</v>
      </c>
      <c r="J11">
        <v>7</v>
      </c>
      <c r="K11">
        <v>8</v>
      </c>
      <c r="L11">
        <v>4</v>
      </c>
      <c r="M11">
        <v>10</v>
      </c>
      <c r="N11">
        <v>7</v>
      </c>
      <c r="O11">
        <v>0</v>
      </c>
      <c r="P11">
        <v>36</v>
      </c>
      <c r="Q11">
        <v>12</v>
      </c>
      <c r="R11">
        <v>0</v>
      </c>
      <c r="S11">
        <v>1</v>
      </c>
      <c r="T11">
        <v>10</v>
      </c>
      <c r="U11">
        <v>37</v>
      </c>
      <c r="V11">
        <v>1</v>
      </c>
      <c r="W11">
        <v>36</v>
      </c>
      <c r="X11">
        <v>4</v>
      </c>
      <c r="Y11">
        <v>0</v>
      </c>
      <c r="Z11">
        <v>24</v>
      </c>
      <c r="AA11">
        <v>8</v>
      </c>
      <c r="AB11">
        <v>0</v>
      </c>
      <c r="AC11">
        <v>37</v>
      </c>
      <c r="AD11">
        <v>6</v>
      </c>
      <c r="AE11">
        <v>1</v>
      </c>
      <c r="AF11">
        <v>2</v>
      </c>
      <c r="AG11">
        <v>0</v>
      </c>
      <c r="AH11">
        <v>2</v>
      </c>
      <c r="AI11">
        <v>0</v>
      </c>
      <c r="AJ11">
        <v>34</v>
      </c>
      <c r="AK11">
        <v>4</v>
      </c>
      <c r="AL11">
        <v>0</v>
      </c>
      <c r="AM11">
        <v>7</v>
      </c>
      <c r="AN11">
        <v>0</v>
      </c>
      <c r="AO11">
        <v>3</v>
      </c>
      <c r="AP11">
        <v>0</v>
      </c>
      <c r="AQ11">
        <v>3</v>
      </c>
      <c r="AR11">
        <v>3</v>
      </c>
      <c r="AS11">
        <v>3</v>
      </c>
      <c r="AT11">
        <v>5</v>
      </c>
      <c r="AU11">
        <v>4</v>
      </c>
      <c r="AV11">
        <v>1</v>
      </c>
      <c r="AW11">
        <v>3</v>
      </c>
      <c r="AX11">
        <v>4</v>
      </c>
      <c r="AY11">
        <v>4</v>
      </c>
      <c r="AZ11">
        <v>0</v>
      </c>
      <c r="BA11">
        <v>3</v>
      </c>
      <c r="BB11">
        <v>4</v>
      </c>
      <c r="BC11">
        <v>11</v>
      </c>
      <c r="BD11">
        <v>7</v>
      </c>
      <c r="BE11">
        <v>6</v>
      </c>
      <c r="BF11">
        <v>7</v>
      </c>
      <c r="BG11">
        <v>3</v>
      </c>
      <c r="BH11">
        <v>7</v>
      </c>
      <c r="BI11">
        <v>10</v>
      </c>
      <c r="BJ11">
        <v>8</v>
      </c>
      <c r="BK11">
        <v>0</v>
      </c>
      <c r="BL11">
        <v>9</v>
      </c>
      <c r="BM11">
        <v>43</v>
      </c>
      <c r="BN11">
        <v>4</v>
      </c>
      <c r="BO11">
        <v>3</v>
      </c>
      <c r="BP11">
        <v>0</v>
      </c>
      <c r="BQ11">
        <v>2</v>
      </c>
      <c r="BR11">
        <v>3</v>
      </c>
      <c r="BS11">
        <v>0</v>
      </c>
      <c r="BT11">
        <v>19</v>
      </c>
      <c r="BU11">
        <v>26</v>
      </c>
      <c r="BV11">
        <v>3</v>
      </c>
      <c r="BW11">
        <v>45</v>
      </c>
      <c r="BY11">
        <v>48</v>
      </c>
      <c r="CA11">
        <v>48</v>
      </c>
    </row>
    <row r="12" spans="1:79" x14ac:dyDescent="0.2">
      <c r="A12">
        <v>272027</v>
      </c>
      <c r="B12" t="s">
        <v>253</v>
      </c>
      <c r="D12">
        <v>12</v>
      </c>
      <c r="E12">
        <v>11.975210000000001</v>
      </c>
      <c r="F12">
        <v>11.975210000000001</v>
      </c>
      <c r="G12">
        <v>0</v>
      </c>
      <c r="H12">
        <v>1</v>
      </c>
      <c r="I12">
        <v>1</v>
      </c>
      <c r="J12">
        <v>2</v>
      </c>
      <c r="K12">
        <v>3</v>
      </c>
      <c r="L12">
        <v>2</v>
      </c>
      <c r="M12">
        <v>3</v>
      </c>
      <c r="N12">
        <v>0</v>
      </c>
      <c r="O12">
        <v>0</v>
      </c>
      <c r="P12">
        <v>7</v>
      </c>
      <c r="Q12">
        <v>5</v>
      </c>
      <c r="R12">
        <v>0</v>
      </c>
      <c r="S12">
        <v>0</v>
      </c>
      <c r="T12">
        <v>2</v>
      </c>
      <c r="U12">
        <v>10</v>
      </c>
      <c r="V12">
        <v>0</v>
      </c>
      <c r="W12">
        <v>10</v>
      </c>
      <c r="X12">
        <v>1</v>
      </c>
      <c r="Y12">
        <v>0</v>
      </c>
      <c r="Z12">
        <v>6</v>
      </c>
      <c r="AA12">
        <v>3</v>
      </c>
      <c r="AB12">
        <v>0</v>
      </c>
      <c r="AC12">
        <v>8</v>
      </c>
      <c r="AD12">
        <v>2</v>
      </c>
      <c r="AE12">
        <v>1</v>
      </c>
      <c r="AF12">
        <v>0</v>
      </c>
      <c r="AG12">
        <v>0</v>
      </c>
      <c r="AH12">
        <v>1</v>
      </c>
      <c r="AI12">
        <v>0</v>
      </c>
      <c r="AJ12">
        <v>7</v>
      </c>
      <c r="AK12">
        <v>0</v>
      </c>
      <c r="AL12">
        <v>0</v>
      </c>
      <c r="AM12">
        <v>2</v>
      </c>
      <c r="AN12">
        <v>1</v>
      </c>
      <c r="AO12">
        <v>2</v>
      </c>
      <c r="AP12">
        <v>0</v>
      </c>
      <c r="AQ12">
        <v>1</v>
      </c>
      <c r="AR12">
        <v>1</v>
      </c>
      <c r="AS12">
        <v>0</v>
      </c>
      <c r="AT12">
        <v>0</v>
      </c>
      <c r="AU12">
        <v>0</v>
      </c>
      <c r="AV12">
        <v>0</v>
      </c>
      <c r="AW12">
        <v>1</v>
      </c>
      <c r="AX12">
        <v>3</v>
      </c>
      <c r="AY12">
        <v>2</v>
      </c>
      <c r="AZ12">
        <v>1</v>
      </c>
      <c r="BA12">
        <v>1</v>
      </c>
      <c r="BB12">
        <v>1</v>
      </c>
      <c r="BC12">
        <v>1</v>
      </c>
      <c r="BD12">
        <v>1</v>
      </c>
      <c r="BE12">
        <v>1</v>
      </c>
      <c r="BF12">
        <v>1</v>
      </c>
      <c r="BG12">
        <v>3</v>
      </c>
      <c r="BH12">
        <v>5</v>
      </c>
      <c r="BI12">
        <v>0</v>
      </c>
      <c r="BJ12">
        <v>1</v>
      </c>
      <c r="BK12">
        <v>0</v>
      </c>
      <c r="BL12">
        <v>2</v>
      </c>
      <c r="BM12">
        <v>11</v>
      </c>
      <c r="BN12">
        <v>0</v>
      </c>
      <c r="BO12">
        <v>0</v>
      </c>
      <c r="BP12">
        <v>1</v>
      </c>
      <c r="BQ12">
        <v>0</v>
      </c>
      <c r="BR12">
        <v>0</v>
      </c>
      <c r="BS12">
        <v>1</v>
      </c>
      <c r="BT12">
        <v>4</v>
      </c>
      <c r="BU12">
        <v>8</v>
      </c>
      <c r="BV12">
        <v>0</v>
      </c>
      <c r="BW12">
        <v>13</v>
      </c>
      <c r="BY12">
        <v>12</v>
      </c>
      <c r="CA12">
        <v>12</v>
      </c>
    </row>
    <row r="13" spans="1:79" x14ac:dyDescent="0.2">
      <c r="A13">
        <v>272035</v>
      </c>
      <c r="B13" t="s">
        <v>174</v>
      </c>
      <c r="D13">
        <v>16</v>
      </c>
      <c r="E13">
        <v>7.451079</v>
      </c>
      <c r="F13">
        <v>7.451079</v>
      </c>
      <c r="G13">
        <v>0</v>
      </c>
      <c r="H13">
        <v>2</v>
      </c>
      <c r="I13">
        <v>1</v>
      </c>
      <c r="J13">
        <v>2</v>
      </c>
      <c r="K13">
        <v>3</v>
      </c>
      <c r="L13">
        <v>3</v>
      </c>
      <c r="M13">
        <v>1</v>
      </c>
      <c r="N13">
        <v>4</v>
      </c>
      <c r="O13">
        <v>0</v>
      </c>
      <c r="P13">
        <v>13</v>
      </c>
      <c r="Q13">
        <v>3</v>
      </c>
      <c r="R13">
        <v>0</v>
      </c>
      <c r="S13">
        <v>1</v>
      </c>
      <c r="T13">
        <v>1</v>
      </c>
      <c r="U13">
        <v>14</v>
      </c>
      <c r="V13">
        <v>1</v>
      </c>
      <c r="W13">
        <v>13</v>
      </c>
      <c r="X13">
        <v>3</v>
      </c>
      <c r="Y13">
        <v>0</v>
      </c>
      <c r="Z13">
        <v>9</v>
      </c>
      <c r="AA13">
        <v>1</v>
      </c>
      <c r="AB13">
        <v>0</v>
      </c>
      <c r="AC13">
        <v>10</v>
      </c>
      <c r="AD13">
        <v>3</v>
      </c>
      <c r="AE13">
        <v>0</v>
      </c>
      <c r="AF13">
        <v>0</v>
      </c>
      <c r="AG13">
        <v>0</v>
      </c>
      <c r="AH13">
        <v>3</v>
      </c>
      <c r="AI13">
        <v>0</v>
      </c>
      <c r="AJ13">
        <v>11</v>
      </c>
      <c r="AK13">
        <v>0</v>
      </c>
      <c r="AL13">
        <v>0</v>
      </c>
      <c r="AM13">
        <v>3</v>
      </c>
      <c r="AN13">
        <v>1</v>
      </c>
      <c r="AO13">
        <v>1</v>
      </c>
      <c r="AP13">
        <v>0</v>
      </c>
      <c r="AQ13">
        <v>2</v>
      </c>
      <c r="AR13">
        <v>2</v>
      </c>
      <c r="AS13">
        <v>0</v>
      </c>
      <c r="AT13">
        <v>1</v>
      </c>
      <c r="AU13">
        <v>2</v>
      </c>
      <c r="AV13">
        <v>2</v>
      </c>
      <c r="AW13">
        <v>0</v>
      </c>
      <c r="AX13">
        <v>0</v>
      </c>
      <c r="AY13">
        <v>2</v>
      </c>
      <c r="AZ13">
        <v>1</v>
      </c>
      <c r="BA13">
        <v>2</v>
      </c>
      <c r="BB13">
        <v>1</v>
      </c>
      <c r="BC13">
        <v>1</v>
      </c>
      <c r="BD13">
        <v>1</v>
      </c>
      <c r="BE13">
        <v>3</v>
      </c>
      <c r="BF13">
        <v>4</v>
      </c>
      <c r="BG13">
        <v>2</v>
      </c>
      <c r="BH13">
        <v>3</v>
      </c>
      <c r="BI13">
        <v>1</v>
      </c>
      <c r="BJ13">
        <v>2</v>
      </c>
      <c r="BK13">
        <v>0</v>
      </c>
      <c r="BL13">
        <v>9</v>
      </c>
      <c r="BM13">
        <v>13</v>
      </c>
      <c r="BN13">
        <v>3</v>
      </c>
      <c r="BO13">
        <v>1</v>
      </c>
      <c r="BP13">
        <v>1</v>
      </c>
      <c r="BQ13">
        <v>0</v>
      </c>
      <c r="BR13">
        <v>0</v>
      </c>
      <c r="BS13">
        <v>0</v>
      </c>
      <c r="BT13">
        <v>3</v>
      </c>
      <c r="BU13">
        <v>12</v>
      </c>
      <c r="BV13">
        <v>1</v>
      </c>
      <c r="BW13">
        <v>25</v>
      </c>
      <c r="BY13">
        <v>16</v>
      </c>
      <c r="CA13">
        <v>16</v>
      </c>
    </row>
    <row r="14" spans="1:79" x14ac:dyDescent="0.2">
      <c r="A14">
        <v>272043</v>
      </c>
      <c r="B14" t="s">
        <v>175</v>
      </c>
      <c r="D14">
        <v>5</v>
      </c>
      <c r="E14">
        <v>9.2484690000000001</v>
      </c>
      <c r="F14">
        <v>9.2484690000000001</v>
      </c>
      <c r="G14">
        <v>0</v>
      </c>
      <c r="H14">
        <v>2</v>
      </c>
      <c r="I14">
        <v>1</v>
      </c>
      <c r="J14">
        <v>0</v>
      </c>
      <c r="K14">
        <v>0</v>
      </c>
      <c r="L14">
        <v>0</v>
      </c>
      <c r="M14">
        <v>1</v>
      </c>
      <c r="N14">
        <v>1</v>
      </c>
      <c r="O14">
        <v>0</v>
      </c>
      <c r="P14">
        <v>4</v>
      </c>
      <c r="Q14">
        <v>1</v>
      </c>
      <c r="R14">
        <v>0</v>
      </c>
      <c r="S14">
        <v>0</v>
      </c>
      <c r="T14">
        <v>0</v>
      </c>
      <c r="U14">
        <v>5</v>
      </c>
      <c r="V14">
        <v>2</v>
      </c>
      <c r="W14">
        <v>3</v>
      </c>
      <c r="X14">
        <v>0</v>
      </c>
      <c r="Y14">
        <v>0</v>
      </c>
      <c r="Z14">
        <v>2</v>
      </c>
      <c r="AA14">
        <v>1</v>
      </c>
      <c r="AB14">
        <v>0</v>
      </c>
      <c r="AC14">
        <v>4</v>
      </c>
      <c r="AD14">
        <v>0</v>
      </c>
      <c r="AE14">
        <v>1</v>
      </c>
      <c r="AF14">
        <v>0</v>
      </c>
      <c r="AG14">
        <v>0</v>
      </c>
      <c r="AH14">
        <v>0</v>
      </c>
      <c r="AI14">
        <v>0</v>
      </c>
      <c r="AJ14">
        <v>2</v>
      </c>
      <c r="AK14">
        <v>0</v>
      </c>
      <c r="AL14">
        <v>3</v>
      </c>
      <c r="AM14">
        <v>0</v>
      </c>
      <c r="AN14">
        <v>0</v>
      </c>
      <c r="AO14">
        <v>0</v>
      </c>
      <c r="AP14">
        <v>0</v>
      </c>
      <c r="AQ14">
        <v>1</v>
      </c>
      <c r="AR14">
        <v>3</v>
      </c>
      <c r="AS14">
        <v>0</v>
      </c>
      <c r="AT14">
        <v>0</v>
      </c>
      <c r="AU14">
        <v>0</v>
      </c>
      <c r="AV14">
        <v>0</v>
      </c>
      <c r="AW14">
        <v>0</v>
      </c>
      <c r="AX14">
        <v>0</v>
      </c>
      <c r="AY14">
        <v>0</v>
      </c>
      <c r="AZ14">
        <v>0</v>
      </c>
      <c r="BA14">
        <v>0</v>
      </c>
      <c r="BB14">
        <v>0</v>
      </c>
      <c r="BC14">
        <v>1</v>
      </c>
      <c r="BD14">
        <v>1</v>
      </c>
      <c r="BE14">
        <v>0</v>
      </c>
      <c r="BF14">
        <v>0</v>
      </c>
      <c r="BG14">
        <v>1</v>
      </c>
      <c r="BH14">
        <v>1</v>
      </c>
      <c r="BI14">
        <v>1</v>
      </c>
      <c r="BJ14">
        <v>1</v>
      </c>
      <c r="BK14">
        <v>0</v>
      </c>
      <c r="BL14">
        <v>0</v>
      </c>
      <c r="BM14">
        <v>5</v>
      </c>
      <c r="BN14">
        <v>0</v>
      </c>
      <c r="BO14">
        <v>0</v>
      </c>
      <c r="BP14">
        <v>1</v>
      </c>
      <c r="BQ14">
        <v>1</v>
      </c>
      <c r="BR14">
        <v>0</v>
      </c>
      <c r="BS14">
        <v>0</v>
      </c>
      <c r="BT14">
        <v>2</v>
      </c>
      <c r="BU14">
        <v>3</v>
      </c>
      <c r="BV14">
        <v>0</v>
      </c>
      <c r="BW14">
        <v>3</v>
      </c>
      <c r="BY14">
        <v>5</v>
      </c>
      <c r="CA14">
        <v>5</v>
      </c>
    </row>
    <row r="15" spans="1:79" x14ac:dyDescent="0.2">
      <c r="A15">
        <v>272051</v>
      </c>
      <c r="B15" t="s">
        <v>176</v>
      </c>
      <c r="D15">
        <v>21</v>
      </c>
      <c r="E15">
        <v>10.71757</v>
      </c>
      <c r="F15">
        <v>10.71757</v>
      </c>
      <c r="G15">
        <v>1</v>
      </c>
      <c r="H15">
        <v>1</v>
      </c>
      <c r="I15">
        <v>5</v>
      </c>
      <c r="J15">
        <v>2</v>
      </c>
      <c r="K15">
        <v>3</v>
      </c>
      <c r="L15">
        <v>3</v>
      </c>
      <c r="M15">
        <v>2</v>
      </c>
      <c r="N15">
        <v>4</v>
      </c>
      <c r="O15">
        <v>0</v>
      </c>
      <c r="P15">
        <v>13</v>
      </c>
      <c r="Q15">
        <v>8</v>
      </c>
      <c r="R15">
        <v>0</v>
      </c>
      <c r="S15">
        <v>0</v>
      </c>
      <c r="T15">
        <v>9</v>
      </c>
      <c r="U15">
        <v>12</v>
      </c>
      <c r="V15">
        <v>0</v>
      </c>
      <c r="W15">
        <v>12</v>
      </c>
      <c r="X15">
        <v>1</v>
      </c>
      <c r="Y15">
        <v>0</v>
      </c>
      <c r="Z15">
        <v>9</v>
      </c>
      <c r="AA15">
        <v>2</v>
      </c>
      <c r="AB15">
        <v>0</v>
      </c>
      <c r="AC15">
        <v>15</v>
      </c>
      <c r="AD15">
        <v>4</v>
      </c>
      <c r="AE15">
        <v>1</v>
      </c>
      <c r="AF15">
        <v>0</v>
      </c>
      <c r="AG15">
        <v>0</v>
      </c>
      <c r="AH15">
        <v>1</v>
      </c>
      <c r="AI15">
        <v>0</v>
      </c>
      <c r="AJ15">
        <v>10</v>
      </c>
      <c r="AK15">
        <v>0</v>
      </c>
      <c r="AL15">
        <v>2</v>
      </c>
      <c r="AM15">
        <v>4</v>
      </c>
      <c r="AN15">
        <v>0</v>
      </c>
      <c r="AO15">
        <v>5</v>
      </c>
      <c r="AP15">
        <v>0</v>
      </c>
      <c r="AQ15">
        <v>3</v>
      </c>
      <c r="AR15">
        <v>3</v>
      </c>
      <c r="AS15">
        <v>4</v>
      </c>
      <c r="AT15">
        <v>1</v>
      </c>
      <c r="AU15">
        <v>1</v>
      </c>
      <c r="AV15">
        <v>0</v>
      </c>
      <c r="AW15">
        <v>1</v>
      </c>
      <c r="AX15">
        <v>2</v>
      </c>
      <c r="AY15">
        <v>0</v>
      </c>
      <c r="AZ15">
        <v>0</v>
      </c>
      <c r="BA15">
        <v>0</v>
      </c>
      <c r="BB15">
        <v>2</v>
      </c>
      <c r="BC15">
        <v>4</v>
      </c>
      <c r="BD15">
        <v>1</v>
      </c>
      <c r="BE15">
        <v>3</v>
      </c>
      <c r="BF15">
        <v>4</v>
      </c>
      <c r="BG15">
        <v>6</v>
      </c>
      <c r="BH15">
        <v>1</v>
      </c>
      <c r="BI15">
        <v>6</v>
      </c>
      <c r="BJ15">
        <v>0</v>
      </c>
      <c r="BK15">
        <v>0</v>
      </c>
      <c r="BL15">
        <v>9</v>
      </c>
      <c r="BM15">
        <v>15</v>
      </c>
      <c r="BN15">
        <v>1</v>
      </c>
      <c r="BO15">
        <v>2</v>
      </c>
      <c r="BP15">
        <v>2</v>
      </c>
      <c r="BQ15">
        <v>0</v>
      </c>
      <c r="BR15">
        <v>0</v>
      </c>
      <c r="BS15">
        <v>1</v>
      </c>
      <c r="BT15">
        <v>6</v>
      </c>
      <c r="BU15">
        <v>14</v>
      </c>
      <c r="BV15">
        <v>1</v>
      </c>
      <c r="BW15">
        <v>24</v>
      </c>
      <c r="BY15">
        <v>21</v>
      </c>
      <c r="CA15">
        <v>21</v>
      </c>
    </row>
    <row r="16" spans="1:79" x14ac:dyDescent="0.2">
      <c r="A16">
        <v>272060</v>
      </c>
      <c r="B16" t="s">
        <v>262</v>
      </c>
      <c r="D16">
        <v>5</v>
      </c>
      <c r="E16">
        <v>12.856780000000001</v>
      </c>
      <c r="F16">
        <v>12.856780000000001</v>
      </c>
      <c r="G16">
        <v>0</v>
      </c>
      <c r="H16">
        <v>1</v>
      </c>
      <c r="I16">
        <v>0</v>
      </c>
      <c r="J16">
        <v>1</v>
      </c>
      <c r="K16">
        <v>1</v>
      </c>
      <c r="L16">
        <v>2</v>
      </c>
      <c r="M16">
        <v>0</v>
      </c>
      <c r="N16">
        <v>0</v>
      </c>
      <c r="O16">
        <v>0</v>
      </c>
      <c r="P16">
        <v>5</v>
      </c>
      <c r="Q16">
        <v>0</v>
      </c>
      <c r="R16">
        <v>0</v>
      </c>
      <c r="S16">
        <v>0</v>
      </c>
      <c r="T16">
        <v>1</v>
      </c>
      <c r="U16">
        <v>4</v>
      </c>
      <c r="V16">
        <v>0</v>
      </c>
      <c r="W16">
        <v>4</v>
      </c>
      <c r="X16">
        <v>1</v>
      </c>
      <c r="Y16">
        <v>1</v>
      </c>
      <c r="Z16">
        <v>2</v>
      </c>
      <c r="AA16">
        <v>0</v>
      </c>
      <c r="AB16">
        <v>0</v>
      </c>
      <c r="AC16">
        <v>4</v>
      </c>
      <c r="AD16">
        <v>0</v>
      </c>
      <c r="AE16">
        <v>0</v>
      </c>
      <c r="AF16">
        <v>0</v>
      </c>
      <c r="AG16">
        <v>0</v>
      </c>
      <c r="AH16">
        <v>1</v>
      </c>
      <c r="AI16">
        <v>0</v>
      </c>
      <c r="AJ16">
        <v>3</v>
      </c>
      <c r="AK16">
        <v>0</v>
      </c>
      <c r="AL16">
        <v>0</v>
      </c>
      <c r="AM16">
        <v>0</v>
      </c>
      <c r="AN16">
        <v>1</v>
      </c>
      <c r="AO16">
        <v>1</v>
      </c>
      <c r="AP16">
        <v>0</v>
      </c>
      <c r="AQ16">
        <v>0</v>
      </c>
      <c r="AR16">
        <v>0</v>
      </c>
      <c r="AS16">
        <v>0</v>
      </c>
      <c r="AT16">
        <v>0</v>
      </c>
      <c r="AU16">
        <v>1</v>
      </c>
      <c r="AV16">
        <v>0</v>
      </c>
      <c r="AW16">
        <v>0</v>
      </c>
      <c r="AX16">
        <v>2</v>
      </c>
      <c r="AY16">
        <v>0</v>
      </c>
      <c r="AZ16">
        <v>1</v>
      </c>
      <c r="BA16">
        <v>0</v>
      </c>
      <c r="BB16">
        <v>0</v>
      </c>
      <c r="BC16">
        <v>1</v>
      </c>
      <c r="BD16">
        <v>0</v>
      </c>
      <c r="BE16">
        <v>2</v>
      </c>
      <c r="BF16">
        <v>1</v>
      </c>
      <c r="BG16">
        <v>0</v>
      </c>
      <c r="BH16">
        <v>0</v>
      </c>
      <c r="BI16">
        <v>1</v>
      </c>
      <c r="BJ16">
        <v>1</v>
      </c>
      <c r="BK16">
        <v>0</v>
      </c>
      <c r="BL16">
        <v>2</v>
      </c>
      <c r="BM16">
        <v>4</v>
      </c>
      <c r="BN16">
        <v>1</v>
      </c>
      <c r="BO16">
        <v>0</v>
      </c>
      <c r="BP16">
        <v>0</v>
      </c>
      <c r="BQ16">
        <v>0</v>
      </c>
      <c r="BR16">
        <v>0</v>
      </c>
      <c r="BS16">
        <v>0</v>
      </c>
      <c r="BT16">
        <v>0</v>
      </c>
      <c r="BU16">
        <v>5</v>
      </c>
      <c r="BV16">
        <v>0</v>
      </c>
      <c r="BW16">
        <v>8</v>
      </c>
      <c r="BY16">
        <v>5</v>
      </c>
      <c r="CA16">
        <v>5</v>
      </c>
    </row>
    <row r="17" spans="1:79" x14ac:dyDescent="0.2">
      <c r="A17">
        <v>272078</v>
      </c>
      <c r="B17" t="s">
        <v>177</v>
      </c>
      <c r="D17">
        <v>18</v>
      </c>
      <c r="E17">
        <v>9.8256490000000003</v>
      </c>
      <c r="F17">
        <v>9.8256490000000003</v>
      </c>
      <c r="G17">
        <v>1</v>
      </c>
      <c r="H17">
        <v>1</v>
      </c>
      <c r="I17">
        <v>1</v>
      </c>
      <c r="J17">
        <v>3</v>
      </c>
      <c r="K17">
        <v>1</v>
      </c>
      <c r="L17">
        <v>5</v>
      </c>
      <c r="M17">
        <v>3</v>
      </c>
      <c r="N17">
        <v>3</v>
      </c>
      <c r="O17">
        <v>0</v>
      </c>
      <c r="P17">
        <v>15</v>
      </c>
      <c r="Q17">
        <v>3</v>
      </c>
      <c r="R17">
        <v>0</v>
      </c>
      <c r="S17">
        <v>0</v>
      </c>
      <c r="T17">
        <v>4</v>
      </c>
      <c r="U17">
        <v>14</v>
      </c>
      <c r="V17">
        <v>1</v>
      </c>
      <c r="W17">
        <v>13</v>
      </c>
      <c r="X17">
        <v>1</v>
      </c>
      <c r="Y17">
        <v>0</v>
      </c>
      <c r="Z17">
        <v>9</v>
      </c>
      <c r="AA17">
        <v>3</v>
      </c>
      <c r="AB17">
        <v>0</v>
      </c>
      <c r="AC17">
        <v>15</v>
      </c>
      <c r="AD17">
        <v>2</v>
      </c>
      <c r="AE17">
        <v>0</v>
      </c>
      <c r="AF17">
        <v>0</v>
      </c>
      <c r="AG17">
        <v>0</v>
      </c>
      <c r="AH17">
        <v>1</v>
      </c>
      <c r="AI17">
        <v>0</v>
      </c>
      <c r="AJ17">
        <v>13</v>
      </c>
      <c r="AK17">
        <v>1</v>
      </c>
      <c r="AL17">
        <v>0</v>
      </c>
      <c r="AM17">
        <v>2</v>
      </c>
      <c r="AN17">
        <v>0</v>
      </c>
      <c r="AO17">
        <v>2</v>
      </c>
      <c r="AP17">
        <v>0</v>
      </c>
      <c r="AQ17">
        <v>0</v>
      </c>
      <c r="AR17">
        <v>0</v>
      </c>
      <c r="AS17">
        <v>2</v>
      </c>
      <c r="AT17">
        <v>2</v>
      </c>
      <c r="AU17">
        <v>1</v>
      </c>
      <c r="AV17">
        <v>1</v>
      </c>
      <c r="AW17">
        <v>1</v>
      </c>
      <c r="AX17">
        <v>2</v>
      </c>
      <c r="AY17">
        <v>0</v>
      </c>
      <c r="AZ17">
        <v>0</v>
      </c>
      <c r="BA17">
        <v>2</v>
      </c>
      <c r="BB17">
        <v>2</v>
      </c>
      <c r="BC17">
        <v>5</v>
      </c>
      <c r="BD17">
        <v>1</v>
      </c>
      <c r="BE17">
        <v>2</v>
      </c>
      <c r="BF17">
        <v>3</v>
      </c>
      <c r="BG17">
        <v>0</v>
      </c>
      <c r="BH17">
        <v>5</v>
      </c>
      <c r="BI17">
        <v>2</v>
      </c>
      <c r="BJ17">
        <v>5</v>
      </c>
      <c r="BK17">
        <v>0</v>
      </c>
      <c r="BL17">
        <v>5</v>
      </c>
      <c r="BM17">
        <v>17</v>
      </c>
      <c r="BN17">
        <v>0</v>
      </c>
      <c r="BO17">
        <v>1</v>
      </c>
      <c r="BP17">
        <v>1</v>
      </c>
      <c r="BQ17">
        <v>0</v>
      </c>
      <c r="BR17">
        <v>2</v>
      </c>
      <c r="BS17">
        <v>0</v>
      </c>
      <c r="BT17">
        <v>6</v>
      </c>
      <c r="BU17">
        <v>11</v>
      </c>
      <c r="BV17">
        <v>1</v>
      </c>
      <c r="BW17">
        <v>14</v>
      </c>
      <c r="BY17">
        <v>18</v>
      </c>
      <c r="CA17">
        <v>18</v>
      </c>
    </row>
    <row r="18" spans="1:79" x14ac:dyDescent="0.2">
      <c r="A18">
        <v>272086</v>
      </c>
      <c r="B18" t="s">
        <v>178</v>
      </c>
      <c r="D18">
        <v>4</v>
      </c>
      <c r="E18">
        <v>9.0933899999999994</v>
      </c>
      <c r="F18">
        <v>9.0933899999999994</v>
      </c>
      <c r="G18">
        <v>0</v>
      </c>
      <c r="H18">
        <v>1</v>
      </c>
      <c r="I18">
        <v>0</v>
      </c>
      <c r="J18">
        <v>0</v>
      </c>
      <c r="K18">
        <v>1</v>
      </c>
      <c r="L18">
        <v>0</v>
      </c>
      <c r="M18">
        <v>1</v>
      </c>
      <c r="N18">
        <v>1</v>
      </c>
      <c r="O18">
        <v>0</v>
      </c>
      <c r="P18">
        <v>1</v>
      </c>
      <c r="Q18">
        <v>3</v>
      </c>
      <c r="R18">
        <v>0</v>
      </c>
      <c r="S18">
        <v>0</v>
      </c>
      <c r="T18">
        <v>1</v>
      </c>
      <c r="U18">
        <v>3</v>
      </c>
      <c r="V18">
        <v>0</v>
      </c>
      <c r="W18">
        <v>3</v>
      </c>
      <c r="X18">
        <v>1</v>
      </c>
      <c r="Y18">
        <v>0</v>
      </c>
      <c r="Z18">
        <v>2</v>
      </c>
      <c r="AA18">
        <v>0</v>
      </c>
      <c r="AB18">
        <v>0</v>
      </c>
      <c r="AC18">
        <v>4</v>
      </c>
      <c r="AD18">
        <v>0</v>
      </c>
      <c r="AE18">
        <v>0</v>
      </c>
      <c r="AF18">
        <v>0</v>
      </c>
      <c r="AG18">
        <v>0</v>
      </c>
      <c r="AH18">
        <v>0</v>
      </c>
      <c r="AI18">
        <v>0</v>
      </c>
      <c r="AJ18">
        <v>2</v>
      </c>
      <c r="AK18">
        <v>1</v>
      </c>
      <c r="AL18">
        <v>0</v>
      </c>
      <c r="AM18">
        <v>0</v>
      </c>
      <c r="AN18">
        <v>0</v>
      </c>
      <c r="AO18">
        <v>1</v>
      </c>
      <c r="AP18">
        <v>0</v>
      </c>
      <c r="AQ18">
        <v>0</v>
      </c>
      <c r="AR18">
        <v>0</v>
      </c>
      <c r="AS18">
        <v>0</v>
      </c>
      <c r="AT18">
        <v>0</v>
      </c>
      <c r="AU18">
        <v>0</v>
      </c>
      <c r="AV18">
        <v>0</v>
      </c>
      <c r="AW18">
        <v>1</v>
      </c>
      <c r="AX18">
        <v>1</v>
      </c>
      <c r="AY18">
        <v>0</v>
      </c>
      <c r="AZ18">
        <v>0</v>
      </c>
      <c r="BA18">
        <v>0</v>
      </c>
      <c r="BB18">
        <v>0</v>
      </c>
      <c r="BC18">
        <v>2</v>
      </c>
      <c r="BD18">
        <v>2</v>
      </c>
      <c r="BE18">
        <v>1</v>
      </c>
      <c r="BF18">
        <v>1</v>
      </c>
      <c r="BG18">
        <v>0</v>
      </c>
      <c r="BH18">
        <v>0</v>
      </c>
      <c r="BI18">
        <v>0</v>
      </c>
      <c r="BJ18">
        <v>0</v>
      </c>
      <c r="BK18">
        <v>0</v>
      </c>
      <c r="BL18">
        <v>1</v>
      </c>
      <c r="BM18">
        <v>4</v>
      </c>
      <c r="BN18">
        <v>0</v>
      </c>
      <c r="BO18">
        <v>1</v>
      </c>
      <c r="BP18">
        <v>0</v>
      </c>
      <c r="BQ18">
        <v>0</v>
      </c>
      <c r="BR18">
        <v>0</v>
      </c>
      <c r="BS18">
        <v>0</v>
      </c>
      <c r="BT18">
        <v>2</v>
      </c>
      <c r="BU18">
        <v>2</v>
      </c>
      <c r="BV18">
        <v>0</v>
      </c>
      <c r="BW18">
        <v>3</v>
      </c>
      <c r="BY18">
        <v>4</v>
      </c>
      <c r="CA18">
        <v>4</v>
      </c>
    </row>
    <row r="19" spans="1:79" x14ac:dyDescent="0.2">
      <c r="A19">
        <v>272094</v>
      </c>
      <c r="B19" t="s">
        <v>179</v>
      </c>
      <c r="D19">
        <v>8</v>
      </c>
      <c r="E19">
        <v>10.847020000000001</v>
      </c>
      <c r="F19">
        <v>10.847020000000001</v>
      </c>
      <c r="G19">
        <v>1</v>
      </c>
      <c r="H19">
        <v>0</v>
      </c>
      <c r="I19">
        <v>1</v>
      </c>
      <c r="J19">
        <v>2</v>
      </c>
      <c r="K19">
        <v>2</v>
      </c>
      <c r="L19">
        <v>1</v>
      </c>
      <c r="M19">
        <v>1</v>
      </c>
      <c r="N19">
        <v>0</v>
      </c>
      <c r="O19">
        <v>0</v>
      </c>
      <c r="P19">
        <v>6</v>
      </c>
      <c r="Q19">
        <v>2</v>
      </c>
      <c r="R19">
        <v>0</v>
      </c>
      <c r="S19">
        <v>0</v>
      </c>
      <c r="T19">
        <v>3</v>
      </c>
      <c r="U19">
        <v>5</v>
      </c>
      <c r="V19">
        <v>1</v>
      </c>
      <c r="W19">
        <v>4</v>
      </c>
      <c r="X19">
        <v>1</v>
      </c>
      <c r="Y19">
        <v>0</v>
      </c>
      <c r="Z19">
        <v>2</v>
      </c>
      <c r="AA19">
        <v>1</v>
      </c>
      <c r="AB19">
        <v>0</v>
      </c>
      <c r="AC19">
        <v>4</v>
      </c>
      <c r="AD19">
        <v>2</v>
      </c>
      <c r="AE19">
        <v>0</v>
      </c>
      <c r="AF19">
        <v>1</v>
      </c>
      <c r="AG19">
        <v>0</v>
      </c>
      <c r="AH19">
        <v>1</v>
      </c>
      <c r="AI19">
        <v>0</v>
      </c>
      <c r="AJ19">
        <v>5</v>
      </c>
      <c r="AK19">
        <v>0</v>
      </c>
      <c r="AL19">
        <v>0</v>
      </c>
      <c r="AM19">
        <v>2</v>
      </c>
      <c r="AN19">
        <v>0</v>
      </c>
      <c r="AO19">
        <v>1</v>
      </c>
      <c r="AP19">
        <v>0</v>
      </c>
      <c r="AQ19">
        <v>1</v>
      </c>
      <c r="AR19">
        <v>1</v>
      </c>
      <c r="AS19">
        <v>0</v>
      </c>
      <c r="AT19">
        <v>1</v>
      </c>
      <c r="AU19">
        <v>0</v>
      </c>
      <c r="AV19">
        <v>1</v>
      </c>
      <c r="AW19">
        <v>1</v>
      </c>
      <c r="AX19">
        <v>0</v>
      </c>
      <c r="AY19">
        <v>0</v>
      </c>
      <c r="AZ19">
        <v>1</v>
      </c>
      <c r="BA19">
        <v>0</v>
      </c>
      <c r="BB19">
        <v>1</v>
      </c>
      <c r="BC19">
        <v>1</v>
      </c>
      <c r="BD19">
        <v>1</v>
      </c>
      <c r="BE19">
        <v>1</v>
      </c>
      <c r="BF19">
        <v>1</v>
      </c>
      <c r="BG19">
        <v>0</v>
      </c>
      <c r="BH19">
        <v>1</v>
      </c>
      <c r="BI19">
        <v>2</v>
      </c>
      <c r="BJ19">
        <v>2</v>
      </c>
      <c r="BK19">
        <v>0</v>
      </c>
      <c r="BL19">
        <v>0</v>
      </c>
      <c r="BM19">
        <v>10</v>
      </c>
      <c r="BN19">
        <v>2</v>
      </c>
      <c r="BO19">
        <v>0</v>
      </c>
      <c r="BP19">
        <v>0</v>
      </c>
      <c r="BQ19">
        <v>0</v>
      </c>
      <c r="BR19">
        <v>0</v>
      </c>
      <c r="BS19">
        <v>0</v>
      </c>
      <c r="BT19">
        <v>5</v>
      </c>
      <c r="BU19">
        <v>3</v>
      </c>
      <c r="BV19">
        <v>0</v>
      </c>
      <c r="BW19">
        <v>7</v>
      </c>
      <c r="BY19">
        <v>8</v>
      </c>
      <c r="CA19">
        <v>8</v>
      </c>
    </row>
    <row r="20" spans="1:79" x14ac:dyDescent="0.2">
      <c r="A20">
        <v>272108</v>
      </c>
      <c r="B20" t="s">
        <v>180</v>
      </c>
      <c r="D20">
        <v>16</v>
      </c>
      <c r="E20">
        <v>7.6931580000000004</v>
      </c>
      <c r="F20">
        <v>7.6931580000000004</v>
      </c>
      <c r="G20">
        <v>2</v>
      </c>
      <c r="H20">
        <v>2</v>
      </c>
      <c r="I20">
        <v>3</v>
      </c>
      <c r="J20">
        <v>2</v>
      </c>
      <c r="K20">
        <v>2</v>
      </c>
      <c r="L20">
        <v>4</v>
      </c>
      <c r="M20">
        <v>1</v>
      </c>
      <c r="N20">
        <v>0</v>
      </c>
      <c r="O20">
        <v>0</v>
      </c>
      <c r="P20">
        <v>13</v>
      </c>
      <c r="Q20">
        <v>3</v>
      </c>
      <c r="R20">
        <v>0</v>
      </c>
      <c r="S20">
        <v>1</v>
      </c>
      <c r="T20">
        <v>2</v>
      </c>
      <c r="U20">
        <v>13</v>
      </c>
      <c r="V20">
        <v>2</v>
      </c>
      <c r="W20">
        <v>11</v>
      </c>
      <c r="X20">
        <v>3</v>
      </c>
      <c r="Y20">
        <v>0</v>
      </c>
      <c r="Z20">
        <v>6</v>
      </c>
      <c r="AA20">
        <v>2</v>
      </c>
      <c r="AB20">
        <v>0</v>
      </c>
      <c r="AC20">
        <v>11</v>
      </c>
      <c r="AD20">
        <v>4</v>
      </c>
      <c r="AE20">
        <v>0</v>
      </c>
      <c r="AF20">
        <v>0</v>
      </c>
      <c r="AG20">
        <v>0</v>
      </c>
      <c r="AH20">
        <v>1</v>
      </c>
      <c r="AI20">
        <v>0</v>
      </c>
      <c r="AJ20">
        <v>10</v>
      </c>
      <c r="AK20">
        <v>0</v>
      </c>
      <c r="AL20">
        <v>0</v>
      </c>
      <c r="AM20">
        <v>4</v>
      </c>
      <c r="AN20">
        <v>0</v>
      </c>
      <c r="AO20">
        <v>2</v>
      </c>
      <c r="AP20">
        <v>0</v>
      </c>
      <c r="AQ20">
        <v>1</v>
      </c>
      <c r="AR20">
        <v>2</v>
      </c>
      <c r="AS20">
        <v>3</v>
      </c>
      <c r="AT20">
        <v>1</v>
      </c>
      <c r="AU20">
        <v>0</v>
      </c>
      <c r="AV20">
        <v>1</v>
      </c>
      <c r="AW20">
        <v>2</v>
      </c>
      <c r="AX20">
        <v>0</v>
      </c>
      <c r="AY20">
        <v>1</v>
      </c>
      <c r="AZ20">
        <v>0</v>
      </c>
      <c r="BA20">
        <v>3</v>
      </c>
      <c r="BB20">
        <v>1</v>
      </c>
      <c r="BC20">
        <v>1</v>
      </c>
      <c r="BD20">
        <v>2</v>
      </c>
      <c r="BE20">
        <v>2</v>
      </c>
      <c r="BF20">
        <v>2</v>
      </c>
      <c r="BG20">
        <v>3</v>
      </c>
      <c r="BH20">
        <v>3</v>
      </c>
      <c r="BI20">
        <v>4</v>
      </c>
      <c r="BJ20">
        <v>0</v>
      </c>
      <c r="BK20">
        <v>0</v>
      </c>
      <c r="BL20">
        <v>6</v>
      </c>
      <c r="BM20">
        <v>16</v>
      </c>
      <c r="BN20">
        <v>0</v>
      </c>
      <c r="BO20">
        <v>0</v>
      </c>
      <c r="BP20">
        <v>1</v>
      </c>
      <c r="BQ20">
        <v>1</v>
      </c>
      <c r="BR20">
        <v>0</v>
      </c>
      <c r="BS20">
        <v>0</v>
      </c>
      <c r="BT20">
        <v>5</v>
      </c>
      <c r="BU20">
        <v>11</v>
      </c>
      <c r="BV20">
        <v>0</v>
      </c>
      <c r="BW20">
        <v>22</v>
      </c>
      <c r="BY20">
        <v>16</v>
      </c>
      <c r="CA20">
        <v>16</v>
      </c>
    </row>
    <row r="21" spans="1:79" x14ac:dyDescent="0.2">
      <c r="A21">
        <v>272116</v>
      </c>
      <c r="B21" t="s">
        <v>181</v>
      </c>
      <c r="D21">
        <v>7</v>
      </c>
      <c r="E21">
        <v>4.7884200000000003</v>
      </c>
      <c r="F21">
        <v>4.7884200000000003</v>
      </c>
      <c r="G21">
        <v>0</v>
      </c>
      <c r="H21">
        <v>1</v>
      </c>
      <c r="I21">
        <v>1</v>
      </c>
      <c r="J21">
        <v>1</v>
      </c>
      <c r="K21">
        <v>3</v>
      </c>
      <c r="L21">
        <v>0</v>
      </c>
      <c r="M21">
        <v>1</v>
      </c>
      <c r="N21">
        <v>0</v>
      </c>
      <c r="O21">
        <v>0</v>
      </c>
      <c r="P21">
        <v>6</v>
      </c>
      <c r="Q21">
        <v>1</v>
      </c>
      <c r="R21">
        <v>0</v>
      </c>
      <c r="S21">
        <v>0</v>
      </c>
      <c r="T21">
        <v>1</v>
      </c>
      <c r="U21">
        <v>6</v>
      </c>
      <c r="V21">
        <v>0</v>
      </c>
      <c r="W21">
        <v>6</v>
      </c>
      <c r="X21">
        <v>3</v>
      </c>
      <c r="Y21">
        <v>0</v>
      </c>
      <c r="Z21">
        <v>1</v>
      </c>
      <c r="AA21">
        <v>2</v>
      </c>
      <c r="AB21">
        <v>0</v>
      </c>
      <c r="AC21">
        <v>4</v>
      </c>
      <c r="AD21">
        <v>3</v>
      </c>
      <c r="AE21">
        <v>0</v>
      </c>
      <c r="AF21">
        <v>0</v>
      </c>
      <c r="AG21">
        <v>0</v>
      </c>
      <c r="AH21">
        <v>0</v>
      </c>
      <c r="AI21">
        <v>0</v>
      </c>
      <c r="AJ21">
        <v>4</v>
      </c>
      <c r="AK21">
        <v>0</v>
      </c>
      <c r="AL21">
        <v>0</v>
      </c>
      <c r="AM21">
        <v>3</v>
      </c>
      <c r="AN21">
        <v>0</v>
      </c>
      <c r="AO21">
        <v>0</v>
      </c>
      <c r="AP21">
        <v>0</v>
      </c>
      <c r="AQ21">
        <v>1</v>
      </c>
      <c r="AR21">
        <v>0</v>
      </c>
      <c r="AS21">
        <v>0</v>
      </c>
      <c r="AT21">
        <v>1</v>
      </c>
      <c r="AU21">
        <v>0</v>
      </c>
      <c r="AV21">
        <v>1</v>
      </c>
      <c r="AW21">
        <v>0</v>
      </c>
      <c r="AX21">
        <v>0</v>
      </c>
      <c r="AY21">
        <v>0</v>
      </c>
      <c r="AZ21">
        <v>0</v>
      </c>
      <c r="BA21">
        <v>0</v>
      </c>
      <c r="BB21">
        <v>1</v>
      </c>
      <c r="BC21">
        <v>3</v>
      </c>
      <c r="BD21">
        <v>0</v>
      </c>
      <c r="BE21">
        <v>0</v>
      </c>
      <c r="BF21">
        <v>2</v>
      </c>
      <c r="BG21">
        <v>2</v>
      </c>
      <c r="BH21">
        <v>1</v>
      </c>
      <c r="BI21">
        <v>2</v>
      </c>
      <c r="BJ21">
        <v>0</v>
      </c>
      <c r="BK21">
        <v>0</v>
      </c>
      <c r="BL21">
        <v>2</v>
      </c>
      <c r="BM21">
        <v>5</v>
      </c>
      <c r="BN21">
        <v>0</v>
      </c>
      <c r="BO21">
        <v>0</v>
      </c>
      <c r="BP21">
        <v>0</v>
      </c>
      <c r="BQ21">
        <v>0</v>
      </c>
      <c r="BR21">
        <v>1</v>
      </c>
      <c r="BS21">
        <v>0</v>
      </c>
      <c r="BT21">
        <v>1</v>
      </c>
      <c r="BU21">
        <v>4</v>
      </c>
      <c r="BV21">
        <v>2</v>
      </c>
      <c r="BW21">
        <v>15</v>
      </c>
      <c r="BY21">
        <v>7</v>
      </c>
      <c r="CA21">
        <v>7</v>
      </c>
    </row>
    <row r="22" spans="1:79" x14ac:dyDescent="0.2">
      <c r="A22">
        <v>272124</v>
      </c>
      <c r="B22" t="s">
        <v>182</v>
      </c>
      <c r="D22">
        <v>11</v>
      </c>
      <c r="E22">
        <v>7.9500450000000003</v>
      </c>
      <c r="F22">
        <v>7.9500450000000003</v>
      </c>
      <c r="G22">
        <v>0</v>
      </c>
      <c r="H22">
        <v>2</v>
      </c>
      <c r="I22">
        <v>1</v>
      </c>
      <c r="J22">
        <v>3</v>
      </c>
      <c r="K22">
        <v>3</v>
      </c>
      <c r="L22">
        <v>1</v>
      </c>
      <c r="M22">
        <v>1</v>
      </c>
      <c r="N22">
        <v>0</v>
      </c>
      <c r="O22">
        <v>0</v>
      </c>
      <c r="P22">
        <v>5</v>
      </c>
      <c r="Q22">
        <v>6</v>
      </c>
      <c r="R22">
        <v>0</v>
      </c>
      <c r="S22">
        <v>0</v>
      </c>
      <c r="T22">
        <v>1</v>
      </c>
      <c r="U22">
        <v>10</v>
      </c>
      <c r="V22">
        <v>1</v>
      </c>
      <c r="W22">
        <v>9</v>
      </c>
      <c r="X22">
        <v>1</v>
      </c>
      <c r="Y22">
        <v>0</v>
      </c>
      <c r="Z22">
        <v>5</v>
      </c>
      <c r="AA22">
        <v>3</v>
      </c>
      <c r="AB22">
        <v>0</v>
      </c>
      <c r="AC22">
        <v>5</v>
      </c>
      <c r="AD22">
        <v>5</v>
      </c>
      <c r="AE22">
        <v>0</v>
      </c>
      <c r="AF22">
        <v>0</v>
      </c>
      <c r="AG22">
        <v>0</v>
      </c>
      <c r="AH22">
        <v>1</v>
      </c>
      <c r="AI22">
        <v>0</v>
      </c>
      <c r="AJ22">
        <v>4</v>
      </c>
      <c r="AK22">
        <v>0</v>
      </c>
      <c r="AL22">
        <v>0</v>
      </c>
      <c r="AM22">
        <v>5</v>
      </c>
      <c r="AN22">
        <v>1</v>
      </c>
      <c r="AO22">
        <v>1</v>
      </c>
      <c r="AP22">
        <v>0</v>
      </c>
      <c r="AQ22">
        <v>0</v>
      </c>
      <c r="AR22">
        <v>0</v>
      </c>
      <c r="AS22">
        <v>1</v>
      </c>
      <c r="AT22">
        <v>0</v>
      </c>
      <c r="AU22">
        <v>2</v>
      </c>
      <c r="AV22">
        <v>0</v>
      </c>
      <c r="AW22">
        <v>4</v>
      </c>
      <c r="AX22">
        <v>0</v>
      </c>
      <c r="AY22">
        <v>2</v>
      </c>
      <c r="AZ22">
        <v>1</v>
      </c>
      <c r="BA22">
        <v>0</v>
      </c>
      <c r="BB22">
        <v>0</v>
      </c>
      <c r="BC22">
        <v>1</v>
      </c>
      <c r="BD22">
        <v>0</v>
      </c>
      <c r="BE22">
        <v>0</v>
      </c>
      <c r="BF22">
        <v>2</v>
      </c>
      <c r="BG22">
        <v>3</v>
      </c>
      <c r="BH22">
        <v>4</v>
      </c>
      <c r="BI22">
        <v>0</v>
      </c>
      <c r="BJ22">
        <v>2</v>
      </c>
      <c r="BK22">
        <v>0</v>
      </c>
      <c r="BL22">
        <v>0</v>
      </c>
      <c r="BM22">
        <v>13</v>
      </c>
      <c r="BN22">
        <v>1</v>
      </c>
      <c r="BO22">
        <v>1</v>
      </c>
      <c r="BP22">
        <v>0</v>
      </c>
      <c r="BQ22">
        <v>0</v>
      </c>
      <c r="BR22">
        <v>0</v>
      </c>
      <c r="BS22">
        <v>0</v>
      </c>
      <c r="BT22">
        <v>5</v>
      </c>
      <c r="BU22">
        <v>6</v>
      </c>
      <c r="BV22">
        <v>0</v>
      </c>
      <c r="BW22">
        <v>20</v>
      </c>
      <c r="BY22">
        <v>11</v>
      </c>
      <c r="CA22">
        <v>11</v>
      </c>
    </row>
    <row r="23" spans="1:79" x14ac:dyDescent="0.2">
      <c r="A23">
        <v>272132</v>
      </c>
      <c r="B23" t="s">
        <v>183</v>
      </c>
      <c r="D23">
        <v>6</v>
      </c>
      <c r="E23">
        <v>11.560689999999999</v>
      </c>
      <c r="F23">
        <v>11.560689999999999</v>
      </c>
      <c r="G23">
        <v>0</v>
      </c>
      <c r="H23">
        <v>2</v>
      </c>
      <c r="I23">
        <v>0</v>
      </c>
      <c r="J23">
        <v>0</v>
      </c>
      <c r="K23">
        <v>2</v>
      </c>
      <c r="L23">
        <v>0</v>
      </c>
      <c r="M23">
        <v>2</v>
      </c>
      <c r="N23">
        <v>0</v>
      </c>
      <c r="O23">
        <v>0</v>
      </c>
      <c r="P23">
        <v>4</v>
      </c>
      <c r="Q23">
        <v>2</v>
      </c>
      <c r="R23">
        <v>0</v>
      </c>
      <c r="S23">
        <v>0</v>
      </c>
      <c r="T23">
        <v>1</v>
      </c>
      <c r="U23">
        <v>5</v>
      </c>
      <c r="V23">
        <v>0</v>
      </c>
      <c r="W23">
        <v>5</v>
      </c>
      <c r="X23">
        <v>0</v>
      </c>
      <c r="Y23">
        <v>0</v>
      </c>
      <c r="Z23">
        <v>3</v>
      </c>
      <c r="AA23">
        <v>2</v>
      </c>
      <c r="AB23">
        <v>0</v>
      </c>
      <c r="AC23">
        <v>5</v>
      </c>
      <c r="AD23">
        <v>0</v>
      </c>
      <c r="AE23">
        <v>0</v>
      </c>
      <c r="AF23">
        <v>0</v>
      </c>
      <c r="AG23">
        <v>0</v>
      </c>
      <c r="AH23">
        <v>1</v>
      </c>
      <c r="AI23">
        <v>0</v>
      </c>
      <c r="AJ23">
        <v>4</v>
      </c>
      <c r="AK23">
        <v>1</v>
      </c>
      <c r="AL23">
        <v>1</v>
      </c>
      <c r="AM23">
        <v>0</v>
      </c>
      <c r="AN23">
        <v>0</v>
      </c>
      <c r="AO23">
        <v>0</v>
      </c>
      <c r="AP23">
        <v>0</v>
      </c>
      <c r="AQ23">
        <v>0</v>
      </c>
      <c r="AR23">
        <v>0</v>
      </c>
      <c r="AS23">
        <v>1</v>
      </c>
      <c r="AT23">
        <v>0</v>
      </c>
      <c r="AU23">
        <v>0</v>
      </c>
      <c r="AV23">
        <v>0</v>
      </c>
      <c r="AW23">
        <v>1</v>
      </c>
      <c r="AX23">
        <v>0</v>
      </c>
      <c r="AY23">
        <v>0</v>
      </c>
      <c r="AZ23">
        <v>0</v>
      </c>
      <c r="BA23">
        <v>0</v>
      </c>
      <c r="BB23">
        <v>1</v>
      </c>
      <c r="BC23">
        <v>3</v>
      </c>
      <c r="BD23">
        <v>1</v>
      </c>
      <c r="BE23">
        <v>0</v>
      </c>
      <c r="BF23">
        <v>0</v>
      </c>
      <c r="BG23">
        <v>1</v>
      </c>
      <c r="BH23">
        <v>1</v>
      </c>
      <c r="BI23">
        <v>1</v>
      </c>
      <c r="BJ23">
        <v>2</v>
      </c>
      <c r="BK23">
        <v>0</v>
      </c>
      <c r="BL23">
        <v>2</v>
      </c>
      <c r="BM23">
        <v>5</v>
      </c>
      <c r="BN23">
        <v>1</v>
      </c>
      <c r="BO23">
        <v>1</v>
      </c>
      <c r="BP23">
        <v>2</v>
      </c>
      <c r="BQ23">
        <v>0</v>
      </c>
      <c r="BR23">
        <v>1</v>
      </c>
      <c r="BS23">
        <v>0</v>
      </c>
      <c r="BT23">
        <v>2</v>
      </c>
      <c r="BU23">
        <v>4</v>
      </c>
      <c r="BV23">
        <v>0</v>
      </c>
      <c r="BW23">
        <v>6</v>
      </c>
      <c r="BY23">
        <v>6</v>
      </c>
      <c r="CA23">
        <v>6</v>
      </c>
    </row>
    <row r="24" spans="1:79" x14ac:dyDescent="0.2">
      <c r="A24">
        <v>272141</v>
      </c>
      <c r="B24" t="s">
        <v>272</v>
      </c>
      <c r="D24">
        <v>3</v>
      </c>
      <c r="E24">
        <v>5.1711650000000002</v>
      </c>
      <c r="F24">
        <v>5.1711650000000002</v>
      </c>
      <c r="G24">
        <v>1</v>
      </c>
      <c r="H24">
        <v>1</v>
      </c>
      <c r="I24">
        <v>0</v>
      </c>
      <c r="J24">
        <v>0</v>
      </c>
      <c r="K24">
        <v>1</v>
      </c>
      <c r="L24">
        <v>0</v>
      </c>
      <c r="M24">
        <v>0</v>
      </c>
      <c r="N24">
        <v>0</v>
      </c>
      <c r="O24">
        <v>0</v>
      </c>
      <c r="P24">
        <v>2</v>
      </c>
      <c r="Q24">
        <v>1</v>
      </c>
      <c r="R24">
        <v>0</v>
      </c>
      <c r="S24">
        <v>0</v>
      </c>
      <c r="T24">
        <v>0</v>
      </c>
      <c r="U24">
        <v>3</v>
      </c>
      <c r="V24">
        <v>1</v>
      </c>
      <c r="W24">
        <v>2</v>
      </c>
      <c r="X24">
        <v>0</v>
      </c>
      <c r="Y24">
        <v>0</v>
      </c>
      <c r="Z24">
        <v>0</v>
      </c>
      <c r="AA24">
        <v>2</v>
      </c>
      <c r="AB24">
        <v>0</v>
      </c>
      <c r="AC24">
        <v>2</v>
      </c>
      <c r="AD24">
        <v>1</v>
      </c>
      <c r="AE24">
        <v>0</v>
      </c>
      <c r="AF24">
        <v>0</v>
      </c>
      <c r="AG24">
        <v>0</v>
      </c>
      <c r="AH24">
        <v>0</v>
      </c>
      <c r="AI24">
        <v>0</v>
      </c>
      <c r="AJ24">
        <v>2</v>
      </c>
      <c r="AK24">
        <v>0</v>
      </c>
      <c r="AL24">
        <v>0</v>
      </c>
      <c r="AM24">
        <v>1</v>
      </c>
      <c r="AN24">
        <v>0</v>
      </c>
      <c r="AO24">
        <v>0</v>
      </c>
      <c r="AP24">
        <v>0</v>
      </c>
      <c r="AQ24">
        <v>0</v>
      </c>
      <c r="AR24">
        <v>1</v>
      </c>
      <c r="AS24">
        <v>0</v>
      </c>
      <c r="AT24">
        <v>0</v>
      </c>
      <c r="AU24">
        <v>0</v>
      </c>
      <c r="AV24">
        <v>0</v>
      </c>
      <c r="AW24">
        <v>0</v>
      </c>
      <c r="AX24">
        <v>0</v>
      </c>
      <c r="AY24">
        <v>0</v>
      </c>
      <c r="AZ24">
        <v>0</v>
      </c>
      <c r="BA24">
        <v>1</v>
      </c>
      <c r="BB24">
        <v>1</v>
      </c>
      <c r="BC24">
        <v>0</v>
      </c>
      <c r="BD24">
        <v>1</v>
      </c>
      <c r="BE24">
        <v>0</v>
      </c>
      <c r="BF24">
        <v>0</v>
      </c>
      <c r="BG24">
        <v>1</v>
      </c>
      <c r="BH24">
        <v>0</v>
      </c>
      <c r="BI24">
        <v>1</v>
      </c>
      <c r="BJ24">
        <v>0</v>
      </c>
      <c r="BK24">
        <v>0</v>
      </c>
      <c r="BL24">
        <v>0</v>
      </c>
      <c r="BM24">
        <v>1</v>
      </c>
      <c r="BN24">
        <v>0</v>
      </c>
      <c r="BO24">
        <v>0</v>
      </c>
      <c r="BP24">
        <v>1</v>
      </c>
      <c r="BQ24">
        <v>0</v>
      </c>
      <c r="BR24">
        <v>2</v>
      </c>
      <c r="BS24">
        <v>0</v>
      </c>
      <c r="BT24">
        <v>0</v>
      </c>
      <c r="BU24">
        <v>3</v>
      </c>
      <c r="BV24">
        <v>0</v>
      </c>
      <c r="BW24">
        <v>5</v>
      </c>
      <c r="BY24">
        <v>3</v>
      </c>
      <c r="CA24">
        <v>3</v>
      </c>
    </row>
    <row r="25" spans="1:79" x14ac:dyDescent="0.2">
      <c r="A25">
        <v>272159</v>
      </c>
      <c r="B25" t="s">
        <v>184</v>
      </c>
      <c r="D25">
        <v>11</v>
      </c>
      <c r="E25">
        <v>9.2402029999999993</v>
      </c>
      <c r="F25">
        <v>9.2402029999999993</v>
      </c>
      <c r="G25">
        <v>0</v>
      </c>
      <c r="H25">
        <v>1</v>
      </c>
      <c r="I25">
        <v>1</v>
      </c>
      <c r="J25">
        <v>3</v>
      </c>
      <c r="K25">
        <v>2</v>
      </c>
      <c r="L25">
        <v>3</v>
      </c>
      <c r="M25">
        <v>1</v>
      </c>
      <c r="N25">
        <v>0</v>
      </c>
      <c r="O25">
        <v>0</v>
      </c>
      <c r="P25">
        <v>8</v>
      </c>
      <c r="Q25">
        <v>3</v>
      </c>
      <c r="R25">
        <v>0</v>
      </c>
      <c r="S25">
        <v>0</v>
      </c>
      <c r="T25">
        <v>3</v>
      </c>
      <c r="U25">
        <v>8</v>
      </c>
      <c r="V25">
        <v>0</v>
      </c>
      <c r="W25">
        <v>8</v>
      </c>
      <c r="X25">
        <v>4</v>
      </c>
      <c r="Y25">
        <v>0</v>
      </c>
      <c r="Z25">
        <v>4</v>
      </c>
      <c r="AA25">
        <v>0</v>
      </c>
      <c r="AB25">
        <v>0</v>
      </c>
      <c r="AC25">
        <v>7</v>
      </c>
      <c r="AD25">
        <v>1</v>
      </c>
      <c r="AE25">
        <v>0</v>
      </c>
      <c r="AF25">
        <v>0</v>
      </c>
      <c r="AG25">
        <v>0</v>
      </c>
      <c r="AH25">
        <v>3</v>
      </c>
      <c r="AI25">
        <v>0</v>
      </c>
      <c r="AJ25">
        <v>10</v>
      </c>
      <c r="AK25">
        <v>0</v>
      </c>
      <c r="AL25">
        <v>0</v>
      </c>
      <c r="AM25">
        <v>1</v>
      </c>
      <c r="AN25">
        <v>0</v>
      </c>
      <c r="AO25">
        <v>0</v>
      </c>
      <c r="AP25">
        <v>0</v>
      </c>
      <c r="AQ25">
        <v>1</v>
      </c>
      <c r="AR25">
        <v>3</v>
      </c>
      <c r="AS25">
        <v>0</v>
      </c>
      <c r="AT25">
        <v>1</v>
      </c>
      <c r="AU25">
        <v>1</v>
      </c>
      <c r="AV25">
        <v>2</v>
      </c>
      <c r="AW25">
        <v>3</v>
      </c>
      <c r="AX25">
        <v>0</v>
      </c>
      <c r="AY25">
        <v>0</v>
      </c>
      <c r="AZ25">
        <v>0</v>
      </c>
      <c r="BA25">
        <v>0</v>
      </c>
      <c r="BB25">
        <v>0</v>
      </c>
      <c r="BC25">
        <v>0</v>
      </c>
      <c r="BD25">
        <v>3</v>
      </c>
      <c r="BE25">
        <v>1</v>
      </c>
      <c r="BF25">
        <v>3</v>
      </c>
      <c r="BG25">
        <v>1</v>
      </c>
      <c r="BH25">
        <v>1</v>
      </c>
      <c r="BI25">
        <v>2</v>
      </c>
      <c r="BJ25">
        <v>0</v>
      </c>
      <c r="BK25">
        <v>0</v>
      </c>
      <c r="BL25">
        <v>5</v>
      </c>
      <c r="BM25">
        <v>8</v>
      </c>
      <c r="BN25">
        <v>2</v>
      </c>
      <c r="BO25">
        <v>0</v>
      </c>
      <c r="BP25">
        <v>1</v>
      </c>
      <c r="BQ25">
        <v>0</v>
      </c>
      <c r="BR25">
        <v>0</v>
      </c>
      <c r="BS25">
        <v>0</v>
      </c>
      <c r="BT25">
        <v>1</v>
      </c>
      <c r="BU25">
        <v>9</v>
      </c>
      <c r="BV25">
        <v>1</v>
      </c>
      <c r="BW25">
        <v>18</v>
      </c>
      <c r="BY25">
        <v>11</v>
      </c>
      <c r="CA25">
        <v>11</v>
      </c>
    </row>
    <row r="26" spans="1:79" x14ac:dyDescent="0.2">
      <c r="A26">
        <v>272167</v>
      </c>
      <c r="B26" t="s">
        <v>185</v>
      </c>
      <c r="D26">
        <v>5</v>
      </c>
      <c r="E26">
        <v>9.1466209999999997</v>
      </c>
      <c r="F26">
        <v>9.1466209999999997</v>
      </c>
      <c r="G26">
        <v>1</v>
      </c>
      <c r="H26">
        <v>0</v>
      </c>
      <c r="I26">
        <v>0</v>
      </c>
      <c r="J26">
        <v>0</v>
      </c>
      <c r="K26">
        <v>1</v>
      </c>
      <c r="L26">
        <v>1</v>
      </c>
      <c r="M26">
        <v>2</v>
      </c>
      <c r="N26">
        <v>0</v>
      </c>
      <c r="O26">
        <v>0</v>
      </c>
      <c r="P26">
        <v>3</v>
      </c>
      <c r="Q26">
        <v>2</v>
      </c>
      <c r="R26">
        <v>0</v>
      </c>
      <c r="S26">
        <v>0</v>
      </c>
      <c r="T26">
        <v>0</v>
      </c>
      <c r="U26">
        <v>5</v>
      </c>
      <c r="V26">
        <v>1</v>
      </c>
      <c r="W26">
        <v>4</v>
      </c>
      <c r="X26">
        <v>1</v>
      </c>
      <c r="Y26">
        <v>0</v>
      </c>
      <c r="Z26">
        <v>3</v>
      </c>
      <c r="AA26">
        <v>0</v>
      </c>
      <c r="AB26">
        <v>0</v>
      </c>
      <c r="AC26">
        <v>2</v>
      </c>
      <c r="AD26">
        <v>2</v>
      </c>
      <c r="AE26">
        <v>0</v>
      </c>
      <c r="AF26">
        <v>0</v>
      </c>
      <c r="AG26">
        <v>1</v>
      </c>
      <c r="AH26">
        <v>0</v>
      </c>
      <c r="AI26">
        <v>0</v>
      </c>
      <c r="AJ26">
        <v>3</v>
      </c>
      <c r="AK26">
        <v>0</v>
      </c>
      <c r="AL26">
        <v>0</v>
      </c>
      <c r="AM26">
        <v>2</v>
      </c>
      <c r="AN26">
        <v>0</v>
      </c>
      <c r="AO26">
        <v>0</v>
      </c>
      <c r="AP26">
        <v>0</v>
      </c>
      <c r="AQ26">
        <v>0</v>
      </c>
      <c r="AR26">
        <v>0</v>
      </c>
      <c r="AS26">
        <v>0</v>
      </c>
      <c r="AT26">
        <v>3</v>
      </c>
      <c r="AU26">
        <v>0</v>
      </c>
      <c r="AV26">
        <v>0</v>
      </c>
      <c r="AW26">
        <v>0</v>
      </c>
      <c r="AX26">
        <v>1</v>
      </c>
      <c r="AY26">
        <v>0</v>
      </c>
      <c r="AZ26">
        <v>0</v>
      </c>
      <c r="BA26">
        <v>0</v>
      </c>
      <c r="BB26">
        <v>0</v>
      </c>
      <c r="BC26">
        <v>1</v>
      </c>
      <c r="BD26">
        <v>2</v>
      </c>
      <c r="BE26">
        <v>0</v>
      </c>
      <c r="BF26">
        <v>1</v>
      </c>
      <c r="BG26">
        <v>0</v>
      </c>
      <c r="BH26">
        <v>2</v>
      </c>
      <c r="BI26">
        <v>0</v>
      </c>
      <c r="BJ26">
        <v>0</v>
      </c>
      <c r="BK26">
        <v>0</v>
      </c>
      <c r="BL26">
        <v>1</v>
      </c>
      <c r="BM26">
        <v>5</v>
      </c>
      <c r="BN26">
        <v>0</v>
      </c>
      <c r="BO26">
        <v>0</v>
      </c>
      <c r="BP26">
        <v>0</v>
      </c>
      <c r="BQ26">
        <v>0</v>
      </c>
      <c r="BR26">
        <v>0</v>
      </c>
      <c r="BS26">
        <v>1</v>
      </c>
      <c r="BT26">
        <v>3</v>
      </c>
      <c r="BU26">
        <v>2</v>
      </c>
      <c r="BV26">
        <v>0</v>
      </c>
      <c r="BW26">
        <v>2</v>
      </c>
      <c r="BY26">
        <v>5</v>
      </c>
      <c r="CA26">
        <v>5</v>
      </c>
    </row>
    <row r="27" spans="1:79" x14ac:dyDescent="0.2">
      <c r="A27">
        <v>272175</v>
      </c>
      <c r="B27" t="s">
        <v>186</v>
      </c>
      <c r="D27">
        <v>12</v>
      </c>
      <c r="E27">
        <v>19.493490000000001</v>
      </c>
      <c r="F27">
        <v>19.493490000000001</v>
      </c>
      <c r="G27">
        <v>1</v>
      </c>
      <c r="H27">
        <v>0</v>
      </c>
      <c r="I27">
        <v>1</v>
      </c>
      <c r="J27">
        <v>1</v>
      </c>
      <c r="K27">
        <v>3</v>
      </c>
      <c r="L27">
        <v>2</v>
      </c>
      <c r="M27">
        <v>2</v>
      </c>
      <c r="N27">
        <v>2</v>
      </c>
      <c r="O27">
        <v>0</v>
      </c>
      <c r="P27">
        <v>4</v>
      </c>
      <c r="Q27">
        <v>8</v>
      </c>
      <c r="R27">
        <v>0</v>
      </c>
      <c r="S27">
        <v>1</v>
      </c>
      <c r="T27">
        <v>0</v>
      </c>
      <c r="U27">
        <v>11</v>
      </c>
      <c r="V27">
        <v>1</v>
      </c>
      <c r="W27">
        <v>10</v>
      </c>
      <c r="X27">
        <v>0</v>
      </c>
      <c r="Y27">
        <v>0</v>
      </c>
      <c r="Z27">
        <v>8</v>
      </c>
      <c r="AA27">
        <v>2</v>
      </c>
      <c r="AB27">
        <v>0</v>
      </c>
      <c r="AC27">
        <v>7</v>
      </c>
      <c r="AD27">
        <v>1</v>
      </c>
      <c r="AE27">
        <v>1</v>
      </c>
      <c r="AF27">
        <v>1</v>
      </c>
      <c r="AG27">
        <v>0</v>
      </c>
      <c r="AH27">
        <v>2</v>
      </c>
      <c r="AI27">
        <v>0</v>
      </c>
      <c r="AJ27">
        <v>7</v>
      </c>
      <c r="AK27">
        <v>0</v>
      </c>
      <c r="AL27">
        <v>2</v>
      </c>
      <c r="AM27">
        <v>2</v>
      </c>
      <c r="AN27">
        <v>0</v>
      </c>
      <c r="AO27">
        <v>1</v>
      </c>
      <c r="AP27">
        <v>0</v>
      </c>
      <c r="AQ27">
        <v>0</v>
      </c>
      <c r="AR27">
        <v>0</v>
      </c>
      <c r="AS27">
        <v>1</v>
      </c>
      <c r="AT27">
        <v>2</v>
      </c>
      <c r="AU27">
        <v>1</v>
      </c>
      <c r="AV27">
        <v>1</v>
      </c>
      <c r="AW27">
        <v>0</v>
      </c>
      <c r="AX27">
        <v>1</v>
      </c>
      <c r="AY27">
        <v>1</v>
      </c>
      <c r="AZ27">
        <v>0</v>
      </c>
      <c r="BA27">
        <v>3</v>
      </c>
      <c r="BB27">
        <v>0</v>
      </c>
      <c r="BC27">
        <v>2</v>
      </c>
      <c r="BD27">
        <v>0</v>
      </c>
      <c r="BE27">
        <v>3</v>
      </c>
      <c r="BF27">
        <v>1</v>
      </c>
      <c r="BG27">
        <v>0</v>
      </c>
      <c r="BH27">
        <v>4</v>
      </c>
      <c r="BI27">
        <v>3</v>
      </c>
      <c r="BJ27">
        <v>1</v>
      </c>
      <c r="BK27">
        <v>0</v>
      </c>
      <c r="BL27">
        <v>3</v>
      </c>
      <c r="BM27">
        <v>11</v>
      </c>
      <c r="BN27">
        <v>0</v>
      </c>
      <c r="BO27">
        <v>0</v>
      </c>
      <c r="BP27">
        <v>2</v>
      </c>
      <c r="BQ27">
        <v>0</v>
      </c>
      <c r="BR27">
        <v>2</v>
      </c>
      <c r="BS27">
        <v>0</v>
      </c>
      <c r="BT27">
        <v>3</v>
      </c>
      <c r="BU27">
        <v>9</v>
      </c>
      <c r="BV27">
        <v>0</v>
      </c>
      <c r="BW27">
        <v>11</v>
      </c>
      <c r="BY27">
        <v>12</v>
      </c>
      <c r="CA27">
        <v>12</v>
      </c>
    </row>
    <row r="28" spans="1:79" x14ac:dyDescent="0.2">
      <c r="A28">
        <v>272183</v>
      </c>
      <c r="B28" t="s">
        <v>187</v>
      </c>
      <c r="D28">
        <v>5</v>
      </c>
      <c r="E28">
        <v>8.1708689999999997</v>
      </c>
      <c r="F28">
        <v>8.1708689999999997</v>
      </c>
      <c r="G28">
        <v>0</v>
      </c>
      <c r="H28">
        <v>0</v>
      </c>
      <c r="I28">
        <v>0</v>
      </c>
      <c r="J28">
        <v>0</v>
      </c>
      <c r="K28">
        <v>2</v>
      </c>
      <c r="L28">
        <v>0</v>
      </c>
      <c r="M28">
        <v>2</v>
      </c>
      <c r="N28">
        <v>1</v>
      </c>
      <c r="O28">
        <v>0</v>
      </c>
      <c r="P28">
        <v>4</v>
      </c>
      <c r="Q28">
        <v>1</v>
      </c>
      <c r="R28">
        <v>0</v>
      </c>
      <c r="S28">
        <v>0</v>
      </c>
      <c r="T28">
        <v>0</v>
      </c>
      <c r="U28">
        <v>5</v>
      </c>
      <c r="V28">
        <v>0</v>
      </c>
      <c r="W28">
        <v>5</v>
      </c>
      <c r="X28">
        <v>1</v>
      </c>
      <c r="Y28">
        <v>0</v>
      </c>
      <c r="Z28">
        <v>4</v>
      </c>
      <c r="AA28">
        <v>0</v>
      </c>
      <c r="AB28">
        <v>0</v>
      </c>
      <c r="AC28">
        <v>3</v>
      </c>
      <c r="AD28">
        <v>0</v>
      </c>
      <c r="AE28">
        <v>0</v>
      </c>
      <c r="AF28">
        <v>1</v>
      </c>
      <c r="AG28">
        <v>0</v>
      </c>
      <c r="AH28">
        <v>1</v>
      </c>
      <c r="AI28">
        <v>0</v>
      </c>
      <c r="AJ28">
        <v>2</v>
      </c>
      <c r="AK28">
        <v>0</v>
      </c>
      <c r="AL28">
        <v>0</v>
      </c>
      <c r="AM28">
        <v>0</v>
      </c>
      <c r="AN28">
        <v>0</v>
      </c>
      <c r="AO28">
        <v>3</v>
      </c>
      <c r="AP28">
        <v>0</v>
      </c>
      <c r="AQ28">
        <v>0</v>
      </c>
      <c r="AR28">
        <v>0</v>
      </c>
      <c r="AS28">
        <v>0</v>
      </c>
      <c r="AT28">
        <v>0</v>
      </c>
      <c r="AU28">
        <v>3</v>
      </c>
      <c r="AV28">
        <v>0</v>
      </c>
      <c r="AW28">
        <v>0</v>
      </c>
      <c r="AX28">
        <v>0</v>
      </c>
      <c r="AY28">
        <v>0</v>
      </c>
      <c r="AZ28">
        <v>0</v>
      </c>
      <c r="BA28">
        <v>0</v>
      </c>
      <c r="BB28">
        <v>0</v>
      </c>
      <c r="BC28">
        <v>2</v>
      </c>
      <c r="BD28">
        <v>0</v>
      </c>
      <c r="BE28">
        <v>0</v>
      </c>
      <c r="BF28">
        <v>0</v>
      </c>
      <c r="BG28">
        <v>4</v>
      </c>
      <c r="BH28">
        <v>0</v>
      </c>
      <c r="BI28">
        <v>1</v>
      </c>
      <c r="BJ28">
        <v>0</v>
      </c>
      <c r="BK28">
        <v>0</v>
      </c>
      <c r="BL28">
        <v>1</v>
      </c>
      <c r="BM28">
        <v>4</v>
      </c>
      <c r="BN28">
        <v>0</v>
      </c>
      <c r="BO28">
        <v>0</v>
      </c>
      <c r="BP28">
        <v>0</v>
      </c>
      <c r="BQ28">
        <v>0</v>
      </c>
      <c r="BR28">
        <v>0</v>
      </c>
      <c r="BS28">
        <v>0</v>
      </c>
      <c r="BT28">
        <v>3</v>
      </c>
      <c r="BU28">
        <v>1</v>
      </c>
      <c r="BV28">
        <v>1</v>
      </c>
      <c r="BW28">
        <v>5</v>
      </c>
      <c r="BY28">
        <v>5</v>
      </c>
      <c r="CA28">
        <v>5</v>
      </c>
    </row>
    <row r="29" spans="1:79" x14ac:dyDescent="0.2">
      <c r="A29">
        <v>272191</v>
      </c>
      <c r="B29" t="s">
        <v>278</v>
      </c>
      <c r="D29">
        <v>7</v>
      </c>
      <c r="E29">
        <v>7.3218690000000004</v>
      </c>
      <c r="F29">
        <v>7.3218690000000004</v>
      </c>
      <c r="G29">
        <v>1</v>
      </c>
      <c r="H29">
        <v>1</v>
      </c>
      <c r="I29">
        <v>0</v>
      </c>
      <c r="J29">
        <v>3</v>
      </c>
      <c r="K29">
        <v>1</v>
      </c>
      <c r="L29">
        <v>0</v>
      </c>
      <c r="M29">
        <v>1</v>
      </c>
      <c r="N29">
        <v>0</v>
      </c>
      <c r="O29">
        <v>0</v>
      </c>
      <c r="P29">
        <v>5</v>
      </c>
      <c r="Q29">
        <v>2</v>
      </c>
      <c r="R29">
        <v>0</v>
      </c>
      <c r="S29">
        <v>0</v>
      </c>
      <c r="T29">
        <v>1</v>
      </c>
      <c r="U29">
        <v>6</v>
      </c>
      <c r="V29">
        <v>1</v>
      </c>
      <c r="W29">
        <v>5</v>
      </c>
      <c r="X29">
        <v>1</v>
      </c>
      <c r="Y29">
        <v>0</v>
      </c>
      <c r="Z29">
        <v>2</v>
      </c>
      <c r="AA29">
        <v>2</v>
      </c>
      <c r="AB29">
        <v>0</v>
      </c>
      <c r="AC29">
        <v>5</v>
      </c>
      <c r="AD29">
        <v>0</v>
      </c>
      <c r="AE29">
        <v>1</v>
      </c>
      <c r="AF29">
        <v>0</v>
      </c>
      <c r="AG29">
        <v>0</v>
      </c>
      <c r="AH29">
        <v>1</v>
      </c>
      <c r="AI29">
        <v>0</v>
      </c>
      <c r="AJ29">
        <v>6</v>
      </c>
      <c r="AK29">
        <v>0</v>
      </c>
      <c r="AL29">
        <v>1</v>
      </c>
      <c r="AM29">
        <v>0</v>
      </c>
      <c r="AN29">
        <v>0</v>
      </c>
      <c r="AO29">
        <v>0</v>
      </c>
      <c r="AP29">
        <v>0</v>
      </c>
      <c r="AQ29">
        <v>0</v>
      </c>
      <c r="AR29">
        <v>0</v>
      </c>
      <c r="AS29">
        <v>3</v>
      </c>
      <c r="AT29">
        <v>0</v>
      </c>
      <c r="AU29">
        <v>1</v>
      </c>
      <c r="AV29">
        <v>1</v>
      </c>
      <c r="AW29">
        <v>0</v>
      </c>
      <c r="AX29">
        <v>1</v>
      </c>
      <c r="AY29">
        <v>0</v>
      </c>
      <c r="AZ29">
        <v>0</v>
      </c>
      <c r="BA29">
        <v>0</v>
      </c>
      <c r="BB29">
        <v>0</v>
      </c>
      <c r="BC29">
        <v>1</v>
      </c>
      <c r="BD29">
        <v>1</v>
      </c>
      <c r="BE29">
        <v>1</v>
      </c>
      <c r="BF29">
        <v>1</v>
      </c>
      <c r="BG29">
        <v>1</v>
      </c>
      <c r="BH29">
        <v>1</v>
      </c>
      <c r="BI29">
        <v>1</v>
      </c>
      <c r="BJ29">
        <v>1</v>
      </c>
      <c r="BK29">
        <v>0</v>
      </c>
      <c r="BL29">
        <v>0</v>
      </c>
      <c r="BM29">
        <v>6</v>
      </c>
      <c r="BN29">
        <v>0</v>
      </c>
      <c r="BO29">
        <v>0</v>
      </c>
      <c r="BP29">
        <v>0</v>
      </c>
      <c r="BQ29">
        <v>1</v>
      </c>
      <c r="BR29">
        <v>0</v>
      </c>
      <c r="BS29">
        <v>0</v>
      </c>
      <c r="BT29">
        <v>4</v>
      </c>
      <c r="BU29">
        <v>3</v>
      </c>
      <c r="BV29">
        <v>0</v>
      </c>
      <c r="BW29">
        <v>12</v>
      </c>
      <c r="BY29">
        <v>7</v>
      </c>
      <c r="CA29">
        <v>7</v>
      </c>
    </row>
    <row r="30" spans="1:79" x14ac:dyDescent="0.2">
      <c r="A30">
        <v>272205</v>
      </c>
      <c r="B30" t="s">
        <v>188</v>
      </c>
      <c r="D30">
        <v>10</v>
      </c>
      <c r="E30">
        <v>13.785500000000001</v>
      </c>
      <c r="F30">
        <v>13.785500000000001</v>
      </c>
      <c r="G30">
        <v>0</v>
      </c>
      <c r="H30">
        <v>0</v>
      </c>
      <c r="I30">
        <v>1</v>
      </c>
      <c r="J30">
        <v>4</v>
      </c>
      <c r="K30">
        <v>3</v>
      </c>
      <c r="L30">
        <v>1</v>
      </c>
      <c r="M30">
        <v>1</v>
      </c>
      <c r="N30">
        <v>0</v>
      </c>
      <c r="O30">
        <v>0</v>
      </c>
      <c r="P30">
        <v>8</v>
      </c>
      <c r="Q30">
        <v>2</v>
      </c>
      <c r="R30">
        <v>0</v>
      </c>
      <c r="S30">
        <v>0</v>
      </c>
      <c r="T30">
        <v>1</v>
      </c>
      <c r="U30">
        <v>9</v>
      </c>
      <c r="V30">
        <v>0</v>
      </c>
      <c r="W30">
        <v>9</v>
      </c>
      <c r="X30">
        <v>3</v>
      </c>
      <c r="Y30">
        <v>1</v>
      </c>
      <c r="Z30">
        <v>4</v>
      </c>
      <c r="AA30">
        <v>1</v>
      </c>
      <c r="AB30">
        <v>0</v>
      </c>
      <c r="AC30">
        <v>10</v>
      </c>
      <c r="AD30">
        <v>0</v>
      </c>
      <c r="AE30">
        <v>0</v>
      </c>
      <c r="AF30">
        <v>0</v>
      </c>
      <c r="AG30">
        <v>0</v>
      </c>
      <c r="AH30">
        <v>0</v>
      </c>
      <c r="AI30">
        <v>0</v>
      </c>
      <c r="AJ30">
        <v>7</v>
      </c>
      <c r="AK30">
        <v>2</v>
      </c>
      <c r="AL30">
        <v>0</v>
      </c>
      <c r="AM30">
        <v>0</v>
      </c>
      <c r="AN30">
        <v>0</v>
      </c>
      <c r="AO30">
        <v>1</v>
      </c>
      <c r="AP30">
        <v>0</v>
      </c>
      <c r="AQ30">
        <v>1</v>
      </c>
      <c r="AR30">
        <v>1</v>
      </c>
      <c r="AS30">
        <v>2</v>
      </c>
      <c r="AT30">
        <v>1</v>
      </c>
      <c r="AU30">
        <v>0</v>
      </c>
      <c r="AV30">
        <v>0</v>
      </c>
      <c r="AW30">
        <v>0</v>
      </c>
      <c r="AX30">
        <v>0</v>
      </c>
      <c r="AY30">
        <v>2</v>
      </c>
      <c r="AZ30">
        <v>0</v>
      </c>
      <c r="BA30">
        <v>0</v>
      </c>
      <c r="BB30">
        <v>1</v>
      </c>
      <c r="BC30">
        <v>2</v>
      </c>
      <c r="BD30">
        <v>4</v>
      </c>
      <c r="BE30">
        <v>1</v>
      </c>
      <c r="BF30">
        <v>1</v>
      </c>
      <c r="BG30">
        <v>2</v>
      </c>
      <c r="BH30">
        <v>0</v>
      </c>
      <c r="BI30">
        <v>1</v>
      </c>
      <c r="BJ30">
        <v>1</v>
      </c>
      <c r="BK30">
        <v>0</v>
      </c>
      <c r="BL30">
        <v>2</v>
      </c>
      <c r="BM30">
        <v>10</v>
      </c>
      <c r="BN30">
        <v>4</v>
      </c>
      <c r="BO30">
        <v>1</v>
      </c>
      <c r="BP30">
        <v>0</v>
      </c>
      <c r="BQ30">
        <v>0</v>
      </c>
      <c r="BR30">
        <v>0</v>
      </c>
      <c r="BS30">
        <v>0</v>
      </c>
      <c r="BT30">
        <v>1</v>
      </c>
      <c r="BU30">
        <v>7</v>
      </c>
      <c r="BV30">
        <v>2</v>
      </c>
      <c r="BW30">
        <v>6</v>
      </c>
      <c r="BY30">
        <v>10</v>
      </c>
      <c r="CA30">
        <v>10</v>
      </c>
    </row>
    <row r="31" spans="1:79" x14ac:dyDescent="0.2">
      <c r="A31">
        <v>272213</v>
      </c>
      <c r="B31" t="s">
        <v>281</v>
      </c>
      <c r="D31">
        <v>5</v>
      </c>
      <c r="E31">
        <v>14.101190000000001</v>
      </c>
      <c r="F31">
        <v>14.101190000000001</v>
      </c>
      <c r="G31">
        <v>0</v>
      </c>
      <c r="H31">
        <v>0</v>
      </c>
      <c r="I31">
        <v>0</v>
      </c>
      <c r="J31">
        <v>1</v>
      </c>
      <c r="K31">
        <v>1</v>
      </c>
      <c r="L31">
        <v>1</v>
      </c>
      <c r="M31">
        <v>1</v>
      </c>
      <c r="N31">
        <v>1</v>
      </c>
      <c r="O31">
        <v>0</v>
      </c>
      <c r="P31">
        <v>3</v>
      </c>
      <c r="Q31">
        <v>2</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t="s">
        <v>170</v>
      </c>
      <c r="AQ31">
        <v>1</v>
      </c>
      <c r="AR31">
        <v>0</v>
      </c>
      <c r="AS31">
        <v>0</v>
      </c>
      <c r="AT31">
        <v>0</v>
      </c>
      <c r="AU31">
        <v>0</v>
      </c>
      <c r="AV31">
        <v>0</v>
      </c>
      <c r="AW31">
        <v>2</v>
      </c>
      <c r="AX31">
        <v>0</v>
      </c>
      <c r="AY31">
        <v>1</v>
      </c>
      <c r="AZ31">
        <v>0</v>
      </c>
      <c r="BA31">
        <v>1</v>
      </c>
      <c r="BB31">
        <v>0</v>
      </c>
      <c r="BC31">
        <v>0</v>
      </c>
      <c r="BD31">
        <v>0</v>
      </c>
      <c r="BE31">
        <v>0</v>
      </c>
      <c r="BF31">
        <v>2</v>
      </c>
      <c r="BG31">
        <v>1</v>
      </c>
      <c r="BH31">
        <v>1</v>
      </c>
      <c r="BI31">
        <v>1</v>
      </c>
      <c r="BJ31">
        <v>0</v>
      </c>
      <c r="BK31">
        <v>0</v>
      </c>
      <c r="BL31" t="s">
        <v>170</v>
      </c>
      <c r="BM31" t="s">
        <v>170</v>
      </c>
      <c r="BN31" t="s">
        <v>170</v>
      </c>
      <c r="BO31" t="s">
        <v>170</v>
      </c>
      <c r="BP31" t="s">
        <v>170</v>
      </c>
      <c r="BQ31" t="s">
        <v>170</v>
      </c>
      <c r="BR31" t="s">
        <v>170</v>
      </c>
      <c r="BS31" t="s">
        <v>170</v>
      </c>
      <c r="BT31" t="s">
        <v>170</v>
      </c>
      <c r="BU31" t="s">
        <v>170</v>
      </c>
      <c r="BV31" t="s">
        <v>170</v>
      </c>
      <c r="BW31">
        <v>3</v>
      </c>
      <c r="BY31">
        <v>5</v>
      </c>
      <c r="CA31">
        <v>5</v>
      </c>
    </row>
    <row r="32" spans="1:79" x14ac:dyDescent="0.2">
      <c r="A32">
        <v>272221</v>
      </c>
      <c r="B32" t="s">
        <v>189</v>
      </c>
      <c r="D32">
        <v>7</v>
      </c>
      <c r="E32">
        <v>12.120369999999999</v>
      </c>
      <c r="F32">
        <v>12.120369999999999</v>
      </c>
      <c r="G32">
        <v>1</v>
      </c>
      <c r="H32">
        <v>0</v>
      </c>
      <c r="I32">
        <v>0</v>
      </c>
      <c r="J32">
        <v>1</v>
      </c>
      <c r="K32">
        <v>1</v>
      </c>
      <c r="L32">
        <v>0</v>
      </c>
      <c r="M32">
        <v>3</v>
      </c>
      <c r="N32">
        <v>1</v>
      </c>
      <c r="O32">
        <v>0</v>
      </c>
      <c r="P32">
        <v>3</v>
      </c>
      <c r="Q32">
        <v>4</v>
      </c>
      <c r="R32">
        <v>0</v>
      </c>
      <c r="S32">
        <v>0</v>
      </c>
      <c r="T32">
        <v>1</v>
      </c>
      <c r="U32">
        <v>6</v>
      </c>
      <c r="V32">
        <v>1</v>
      </c>
      <c r="W32">
        <v>5</v>
      </c>
      <c r="X32">
        <v>1</v>
      </c>
      <c r="Y32">
        <v>0</v>
      </c>
      <c r="Z32">
        <v>4</v>
      </c>
      <c r="AA32">
        <v>0</v>
      </c>
      <c r="AB32">
        <v>0</v>
      </c>
      <c r="AC32">
        <v>4</v>
      </c>
      <c r="AD32">
        <v>1</v>
      </c>
      <c r="AE32">
        <v>0</v>
      </c>
      <c r="AF32">
        <v>0</v>
      </c>
      <c r="AG32">
        <v>0</v>
      </c>
      <c r="AH32">
        <v>2</v>
      </c>
      <c r="AI32">
        <v>0</v>
      </c>
      <c r="AJ32">
        <v>6</v>
      </c>
      <c r="AK32">
        <v>0</v>
      </c>
      <c r="AL32">
        <v>0</v>
      </c>
      <c r="AM32">
        <v>1</v>
      </c>
      <c r="AN32">
        <v>0</v>
      </c>
      <c r="AO32">
        <v>0</v>
      </c>
      <c r="AP32">
        <v>0</v>
      </c>
      <c r="AQ32">
        <v>0</v>
      </c>
      <c r="AR32">
        <v>2</v>
      </c>
      <c r="AS32">
        <v>1</v>
      </c>
      <c r="AT32">
        <v>0</v>
      </c>
      <c r="AU32">
        <v>0</v>
      </c>
      <c r="AV32">
        <v>0</v>
      </c>
      <c r="AW32">
        <v>1</v>
      </c>
      <c r="AX32">
        <v>0</v>
      </c>
      <c r="AY32">
        <v>1</v>
      </c>
      <c r="AZ32">
        <v>0</v>
      </c>
      <c r="BA32">
        <v>0</v>
      </c>
      <c r="BB32">
        <v>0</v>
      </c>
      <c r="BC32">
        <v>2</v>
      </c>
      <c r="BD32">
        <v>1</v>
      </c>
      <c r="BE32">
        <v>1</v>
      </c>
      <c r="BF32">
        <v>0</v>
      </c>
      <c r="BG32">
        <v>2</v>
      </c>
      <c r="BH32">
        <v>1</v>
      </c>
      <c r="BI32">
        <v>2</v>
      </c>
      <c r="BJ32">
        <v>0</v>
      </c>
      <c r="BK32">
        <v>0</v>
      </c>
      <c r="BL32">
        <v>2</v>
      </c>
      <c r="BM32">
        <v>6</v>
      </c>
      <c r="BN32">
        <v>0</v>
      </c>
      <c r="BO32">
        <v>1</v>
      </c>
      <c r="BP32">
        <v>0</v>
      </c>
      <c r="BQ32">
        <v>1</v>
      </c>
      <c r="BR32">
        <v>2</v>
      </c>
      <c r="BS32">
        <v>0</v>
      </c>
      <c r="BT32">
        <v>2</v>
      </c>
      <c r="BU32">
        <v>3</v>
      </c>
      <c r="BV32">
        <v>2</v>
      </c>
      <c r="BW32">
        <v>2</v>
      </c>
      <c r="BY32">
        <v>7</v>
      </c>
      <c r="CA32">
        <v>7</v>
      </c>
    </row>
    <row r="33" spans="1:79" x14ac:dyDescent="0.2">
      <c r="A33">
        <v>272230</v>
      </c>
      <c r="B33" t="s">
        <v>171</v>
      </c>
      <c r="D33">
        <v>9</v>
      </c>
      <c r="E33">
        <v>14.720800000000001</v>
      </c>
      <c r="F33">
        <v>14.720800000000001</v>
      </c>
      <c r="G33">
        <v>1</v>
      </c>
      <c r="H33">
        <v>1</v>
      </c>
      <c r="I33">
        <v>0</v>
      </c>
      <c r="J33">
        <v>0</v>
      </c>
      <c r="K33">
        <v>3</v>
      </c>
      <c r="L33">
        <v>0</v>
      </c>
      <c r="M33">
        <v>2</v>
      </c>
      <c r="N33">
        <v>2</v>
      </c>
      <c r="O33">
        <v>0</v>
      </c>
      <c r="P33">
        <v>6</v>
      </c>
      <c r="Q33">
        <v>3</v>
      </c>
      <c r="R33">
        <v>0</v>
      </c>
      <c r="S33">
        <v>0</v>
      </c>
      <c r="T33">
        <v>0</v>
      </c>
      <c r="U33">
        <v>9</v>
      </c>
      <c r="V33">
        <v>0</v>
      </c>
      <c r="W33">
        <v>9</v>
      </c>
      <c r="X33">
        <v>0</v>
      </c>
      <c r="Y33">
        <v>0</v>
      </c>
      <c r="Z33">
        <v>6</v>
      </c>
      <c r="AA33">
        <v>3</v>
      </c>
      <c r="AB33">
        <v>0</v>
      </c>
      <c r="AC33">
        <v>5</v>
      </c>
      <c r="AD33">
        <v>3</v>
      </c>
      <c r="AE33">
        <v>0</v>
      </c>
      <c r="AF33">
        <v>0</v>
      </c>
      <c r="AG33">
        <v>0</v>
      </c>
      <c r="AH33">
        <v>1</v>
      </c>
      <c r="AI33">
        <v>0</v>
      </c>
      <c r="AJ33">
        <v>6</v>
      </c>
      <c r="AK33">
        <v>0</v>
      </c>
      <c r="AL33">
        <v>0</v>
      </c>
      <c r="AM33">
        <v>3</v>
      </c>
      <c r="AN33">
        <v>0</v>
      </c>
      <c r="AO33">
        <v>0</v>
      </c>
      <c r="AP33">
        <v>0</v>
      </c>
      <c r="AQ33">
        <v>0</v>
      </c>
      <c r="AR33">
        <v>0</v>
      </c>
      <c r="AS33">
        <v>1</v>
      </c>
      <c r="AT33">
        <v>2</v>
      </c>
      <c r="AU33">
        <v>0</v>
      </c>
      <c r="AV33">
        <v>1</v>
      </c>
      <c r="AW33">
        <v>0</v>
      </c>
      <c r="AX33">
        <v>0</v>
      </c>
      <c r="AY33">
        <v>0</v>
      </c>
      <c r="AZ33">
        <v>2</v>
      </c>
      <c r="BA33">
        <v>2</v>
      </c>
      <c r="BB33">
        <v>0</v>
      </c>
      <c r="BC33">
        <v>1</v>
      </c>
      <c r="BD33">
        <v>1</v>
      </c>
      <c r="BE33">
        <v>0</v>
      </c>
      <c r="BF33">
        <v>1</v>
      </c>
      <c r="BG33">
        <v>1</v>
      </c>
      <c r="BH33">
        <v>2</v>
      </c>
      <c r="BI33">
        <v>2</v>
      </c>
      <c r="BJ33">
        <v>2</v>
      </c>
      <c r="BK33">
        <v>0</v>
      </c>
      <c r="BL33">
        <v>2</v>
      </c>
      <c r="BM33">
        <v>8</v>
      </c>
      <c r="BN33">
        <v>0</v>
      </c>
      <c r="BO33">
        <v>0</v>
      </c>
      <c r="BP33">
        <v>0</v>
      </c>
      <c r="BQ33">
        <v>0</v>
      </c>
      <c r="BR33">
        <v>0</v>
      </c>
      <c r="BS33">
        <v>0</v>
      </c>
      <c r="BT33">
        <v>3</v>
      </c>
      <c r="BU33">
        <v>5</v>
      </c>
      <c r="BV33">
        <v>1</v>
      </c>
      <c r="BW33">
        <v>10</v>
      </c>
      <c r="BY33">
        <v>9</v>
      </c>
      <c r="CA33">
        <v>9</v>
      </c>
    </row>
    <row r="34" spans="1:79" x14ac:dyDescent="0.2">
      <c r="A34">
        <v>272248</v>
      </c>
      <c r="B34" t="s">
        <v>190</v>
      </c>
      <c r="D34">
        <v>4</v>
      </c>
      <c r="E34">
        <v>9.1619139999999994</v>
      </c>
      <c r="F34">
        <v>9.1619139999999994</v>
      </c>
      <c r="G34">
        <v>0</v>
      </c>
      <c r="H34">
        <v>2</v>
      </c>
      <c r="I34">
        <v>0</v>
      </c>
      <c r="J34">
        <v>0</v>
      </c>
      <c r="K34">
        <v>1</v>
      </c>
      <c r="L34">
        <v>0</v>
      </c>
      <c r="M34">
        <v>1</v>
      </c>
      <c r="N34">
        <v>0</v>
      </c>
      <c r="O34">
        <v>0</v>
      </c>
      <c r="P34">
        <v>3</v>
      </c>
      <c r="Q34">
        <v>1</v>
      </c>
      <c r="R34">
        <v>0</v>
      </c>
      <c r="S34">
        <v>0</v>
      </c>
      <c r="T34">
        <v>2</v>
      </c>
      <c r="U34">
        <v>2</v>
      </c>
      <c r="V34">
        <v>0</v>
      </c>
      <c r="W34">
        <v>2</v>
      </c>
      <c r="X34">
        <v>0</v>
      </c>
      <c r="Y34">
        <v>0</v>
      </c>
      <c r="Z34">
        <v>1</v>
      </c>
      <c r="AA34">
        <v>1</v>
      </c>
      <c r="AB34">
        <v>0</v>
      </c>
      <c r="AC34">
        <v>4</v>
      </c>
      <c r="AD34">
        <v>0</v>
      </c>
      <c r="AE34">
        <v>0</v>
      </c>
      <c r="AF34">
        <v>0</v>
      </c>
      <c r="AG34">
        <v>0</v>
      </c>
      <c r="AH34">
        <v>0</v>
      </c>
      <c r="AI34">
        <v>0</v>
      </c>
      <c r="AJ34">
        <v>3</v>
      </c>
      <c r="AK34">
        <v>1</v>
      </c>
      <c r="AL34">
        <v>0</v>
      </c>
      <c r="AM34">
        <v>0</v>
      </c>
      <c r="AN34">
        <v>0</v>
      </c>
      <c r="AO34">
        <v>0</v>
      </c>
      <c r="AP34">
        <v>0</v>
      </c>
      <c r="AQ34">
        <v>0</v>
      </c>
      <c r="AR34">
        <v>1</v>
      </c>
      <c r="AS34">
        <v>0</v>
      </c>
      <c r="AT34">
        <v>0</v>
      </c>
      <c r="AU34">
        <v>0</v>
      </c>
      <c r="AV34">
        <v>1</v>
      </c>
      <c r="AW34">
        <v>1</v>
      </c>
      <c r="AX34">
        <v>0</v>
      </c>
      <c r="AY34">
        <v>0</v>
      </c>
      <c r="AZ34">
        <v>0</v>
      </c>
      <c r="BA34">
        <v>0</v>
      </c>
      <c r="BB34">
        <v>0</v>
      </c>
      <c r="BC34">
        <v>1</v>
      </c>
      <c r="BD34">
        <v>1</v>
      </c>
      <c r="BE34">
        <v>2</v>
      </c>
      <c r="BF34">
        <v>1</v>
      </c>
      <c r="BG34">
        <v>0</v>
      </c>
      <c r="BH34">
        <v>0</v>
      </c>
      <c r="BI34">
        <v>0</v>
      </c>
      <c r="BJ34">
        <v>0</v>
      </c>
      <c r="BK34">
        <v>0</v>
      </c>
      <c r="BL34">
        <v>2</v>
      </c>
      <c r="BM34">
        <v>4</v>
      </c>
      <c r="BN34">
        <v>0</v>
      </c>
      <c r="BO34">
        <v>1</v>
      </c>
      <c r="BP34">
        <v>0</v>
      </c>
      <c r="BQ34">
        <v>0</v>
      </c>
      <c r="BR34">
        <v>0</v>
      </c>
      <c r="BS34">
        <v>0</v>
      </c>
      <c r="BT34">
        <v>3</v>
      </c>
      <c r="BU34">
        <v>1</v>
      </c>
      <c r="BV34">
        <v>0</v>
      </c>
      <c r="BW34">
        <v>3</v>
      </c>
      <c r="BY34">
        <v>4</v>
      </c>
      <c r="CA34">
        <v>4</v>
      </c>
    </row>
    <row r="35" spans="1:79" x14ac:dyDescent="0.2">
      <c r="A35">
        <v>272256</v>
      </c>
      <c r="B35" t="s">
        <v>191</v>
      </c>
      <c r="D35">
        <v>3</v>
      </c>
      <c r="E35">
        <v>9.9611509999999992</v>
      </c>
      <c r="F35">
        <v>9.9611509999999992</v>
      </c>
      <c r="G35">
        <v>0</v>
      </c>
      <c r="H35">
        <v>0</v>
      </c>
      <c r="I35">
        <v>0</v>
      </c>
      <c r="J35">
        <v>1</v>
      </c>
      <c r="K35">
        <v>0</v>
      </c>
      <c r="L35">
        <v>1</v>
      </c>
      <c r="M35">
        <v>1</v>
      </c>
      <c r="N35">
        <v>0</v>
      </c>
      <c r="O35">
        <v>0</v>
      </c>
      <c r="P35">
        <v>3</v>
      </c>
      <c r="Q35">
        <v>0</v>
      </c>
      <c r="R35">
        <v>0</v>
      </c>
      <c r="S35">
        <v>0</v>
      </c>
      <c r="T35">
        <v>1</v>
      </c>
      <c r="U35">
        <v>2</v>
      </c>
      <c r="V35">
        <v>0</v>
      </c>
      <c r="W35">
        <v>2</v>
      </c>
      <c r="X35">
        <v>0</v>
      </c>
      <c r="Y35">
        <v>0</v>
      </c>
      <c r="Z35">
        <v>2</v>
      </c>
      <c r="AA35">
        <v>0</v>
      </c>
      <c r="AB35">
        <v>0</v>
      </c>
      <c r="AC35">
        <v>2</v>
      </c>
      <c r="AD35">
        <v>1</v>
      </c>
      <c r="AE35">
        <v>0</v>
      </c>
      <c r="AF35">
        <v>0</v>
      </c>
      <c r="AG35">
        <v>0</v>
      </c>
      <c r="AH35">
        <v>0</v>
      </c>
      <c r="AI35">
        <v>0</v>
      </c>
      <c r="AJ35">
        <v>2</v>
      </c>
      <c r="AK35">
        <v>0</v>
      </c>
      <c r="AL35">
        <v>0</v>
      </c>
      <c r="AM35">
        <v>1</v>
      </c>
      <c r="AN35">
        <v>0</v>
      </c>
      <c r="AO35">
        <v>0</v>
      </c>
      <c r="AP35">
        <v>0</v>
      </c>
      <c r="AQ35">
        <v>0</v>
      </c>
      <c r="AR35">
        <v>0</v>
      </c>
      <c r="AS35">
        <v>0</v>
      </c>
      <c r="AT35">
        <v>0</v>
      </c>
      <c r="AU35">
        <v>0</v>
      </c>
      <c r="AV35">
        <v>0</v>
      </c>
      <c r="AW35">
        <v>0</v>
      </c>
      <c r="AX35">
        <v>0</v>
      </c>
      <c r="AY35">
        <v>2</v>
      </c>
      <c r="AZ35">
        <v>0</v>
      </c>
      <c r="BA35">
        <v>0</v>
      </c>
      <c r="BB35">
        <v>0</v>
      </c>
      <c r="BC35">
        <v>1</v>
      </c>
      <c r="BD35">
        <v>0</v>
      </c>
      <c r="BE35">
        <v>0</v>
      </c>
      <c r="BF35">
        <v>0</v>
      </c>
      <c r="BG35">
        <v>2</v>
      </c>
      <c r="BH35">
        <v>0</v>
      </c>
      <c r="BI35">
        <v>0</v>
      </c>
      <c r="BJ35">
        <v>1</v>
      </c>
      <c r="BK35">
        <v>0</v>
      </c>
      <c r="BL35">
        <v>0</v>
      </c>
      <c r="BM35">
        <v>4</v>
      </c>
      <c r="BN35">
        <v>0</v>
      </c>
      <c r="BO35">
        <v>0</v>
      </c>
      <c r="BP35">
        <v>0</v>
      </c>
      <c r="BQ35">
        <v>0</v>
      </c>
      <c r="BR35">
        <v>0</v>
      </c>
      <c r="BS35">
        <v>0</v>
      </c>
      <c r="BT35">
        <v>2</v>
      </c>
      <c r="BU35">
        <v>1</v>
      </c>
      <c r="BV35">
        <v>0</v>
      </c>
      <c r="BW35">
        <v>8</v>
      </c>
      <c r="BY35">
        <v>3</v>
      </c>
      <c r="CA35">
        <v>3</v>
      </c>
    </row>
    <row r="36" spans="1:79" x14ac:dyDescent="0.2">
      <c r="A36">
        <v>272264</v>
      </c>
      <c r="B36" t="s">
        <v>192</v>
      </c>
      <c r="D36">
        <v>1</v>
      </c>
      <c r="E36">
        <v>2.9722979999999999</v>
      </c>
      <c r="F36">
        <v>2.9722979999999999</v>
      </c>
      <c r="G36">
        <v>0</v>
      </c>
      <c r="H36">
        <v>1</v>
      </c>
      <c r="I36">
        <v>0</v>
      </c>
      <c r="J36">
        <v>0</v>
      </c>
      <c r="K36">
        <v>0</v>
      </c>
      <c r="L36">
        <v>0</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t="s">
        <v>170</v>
      </c>
      <c r="AQ36">
        <v>0</v>
      </c>
      <c r="AR36">
        <v>0</v>
      </c>
      <c r="AS36">
        <v>0</v>
      </c>
      <c r="AT36">
        <v>0</v>
      </c>
      <c r="AU36">
        <v>0</v>
      </c>
      <c r="AV36">
        <v>0</v>
      </c>
      <c r="AW36">
        <v>0</v>
      </c>
      <c r="AX36">
        <v>0</v>
      </c>
      <c r="AY36">
        <v>0</v>
      </c>
      <c r="AZ36">
        <v>0</v>
      </c>
      <c r="BA36">
        <v>0</v>
      </c>
      <c r="BB36">
        <v>0</v>
      </c>
      <c r="BC36">
        <v>1</v>
      </c>
      <c r="BD36">
        <v>0</v>
      </c>
      <c r="BE36">
        <v>1</v>
      </c>
      <c r="BF36">
        <v>0</v>
      </c>
      <c r="BG36">
        <v>0</v>
      </c>
      <c r="BH36">
        <v>0</v>
      </c>
      <c r="BI36">
        <v>0</v>
      </c>
      <c r="BJ36">
        <v>0</v>
      </c>
      <c r="BK36">
        <v>0</v>
      </c>
      <c r="BL36" t="s">
        <v>170</v>
      </c>
      <c r="BM36" t="s">
        <v>170</v>
      </c>
      <c r="BN36" t="s">
        <v>170</v>
      </c>
      <c r="BO36" t="s">
        <v>170</v>
      </c>
      <c r="BP36" t="s">
        <v>170</v>
      </c>
      <c r="BQ36" t="s">
        <v>170</v>
      </c>
      <c r="BR36" t="s">
        <v>170</v>
      </c>
      <c r="BS36" t="s">
        <v>170</v>
      </c>
      <c r="BT36" t="s">
        <v>170</v>
      </c>
      <c r="BU36" t="s">
        <v>170</v>
      </c>
      <c r="BV36" t="s">
        <v>170</v>
      </c>
      <c r="BW36">
        <v>3</v>
      </c>
      <c r="BY36">
        <v>1</v>
      </c>
      <c r="CA36">
        <v>1</v>
      </c>
    </row>
    <row r="37" spans="1:79" x14ac:dyDescent="0.2">
      <c r="A37">
        <v>272272</v>
      </c>
      <c r="B37" t="s">
        <v>193</v>
      </c>
      <c r="D37">
        <v>36</v>
      </c>
      <c r="E37">
        <v>14.44449</v>
      </c>
      <c r="F37">
        <v>14.44449</v>
      </c>
      <c r="G37">
        <v>0</v>
      </c>
      <c r="H37">
        <v>4</v>
      </c>
      <c r="I37">
        <v>6</v>
      </c>
      <c r="J37">
        <v>9</v>
      </c>
      <c r="K37">
        <v>3</v>
      </c>
      <c r="L37">
        <v>4</v>
      </c>
      <c r="M37">
        <v>7</v>
      </c>
      <c r="N37">
        <v>3</v>
      </c>
      <c r="O37">
        <v>0</v>
      </c>
      <c r="P37">
        <v>27</v>
      </c>
      <c r="Q37">
        <v>9</v>
      </c>
      <c r="R37">
        <v>0</v>
      </c>
      <c r="S37">
        <v>1</v>
      </c>
      <c r="T37">
        <v>3</v>
      </c>
      <c r="U37">
        <v>32</v>
      </c>
      <c r="V37">
        <v>1</v>
      </c>
      <c r="W37">
        <v>31</v>
      </c>
      <c r="X37">
        <v>7</v>
      </c>
      <c r="Y37">
        <v>1</v>
      </c>
      <c r="Z37">
        <v>18</v>
      </c>
      <c r="AA37">
        <v>5</v>
      </c>
      <c r="AB37">
        <v>0</v>
      </c>
      <c r="AC37">
        <v>21</v>
      </c>
      <c r="AD37">
        <v>7</v>
      </c>
      <c r="AE37">
        <v>2</v>
      </c>
      <c r="AF37">
        <v>1</v>
      </c>
      <c r="AG37">
        <v>1</v>
      </c>
      <c r="AH37">
        <v>4</v>
      </c>
      <c r="AI37">
        <v>0</v>
      </c>
      <c r="AJ37">
        <v>20</v>
      </c>
      <c r="AK37">
        <v>0</v>
      </c>
      <c r="AL37">
        <v>2</v>
      </c>
      <c r="AM37">
        <v>8</v>
      </c>
      <c r="AN37">
        <v>2</v>
      </c>
      <c r="AO37">
        <v>4</v>
      </c>
      <c r="AP37">
        <v>0</v>
      </c>
      <c r="AQ37">
        <v>1</v>
      </c>
      <c r="AR37">
        <v>1</v>
      </c>
      <c r="AS37">
        <v>1</v>
      </c>
      <c r="AT37">
        <v>3</v>
      </c>
      <c r="AU37">
        <v>3</v>
      </c>
      <c r="AV37">
        <v>4</v>
      </c>
      <c r="AW37">
        <v>2</v>
      </c>
      <c r="AX37">
        <v>3</v>
      </c>
      <c r="AY37">
        <v>4</v>
      </c>
      <c r="AZ37">
        <v>5</v>
      </c>
      <c r="BA37">
        <v>1</v>
      </c>
      <c r="BB37">
        <v>1</v>
      </c>
      <c r="BC37">
        <v>7</v>
      </c>
      <c r="BD37">
        <v>5</v>
      </c>
      <c r="BE37">
        <v>1</v>
      </c>
      <c r="BF37">
        <v>7</v>
      </c>
      <c r="BG37">
        <v>9</v>
      </c>
      <c r="BH37">
        <v>3</v>
      </c>
      <c r="BI37">
        <v>6</v>
      </c>
      <c r="BJ37">
        <v>5</v>
      </c>
      <c r="BK37">
        <v>0</v>
      </c>
      <c r="BL37">
        <v>10</v>
      </c>
      <c r="BM37">
        <v>32</v>
      </c>
      <c r="BN37">
        <v>3</v>
      </c>
      <c r="BO37">
        <v>0</v>
      </c>
      <c r="BP37">
        <v>3</v>
      </c>
      <c r="BQ37">
        <v>0</v>
      </c>
      <c r="BR37">
        <v>1</v>
      </c>
      <c r="BS37">
        <v>0</v>
      </c>
      <c r="BT37">
        <v>14</v>
      </c>
      <c r="BU37">
        <v>17</v>
      </c>
      <c r="BV37">
        <v>5</v>
      </c>
      <c r="BW37">
        <v>26</v>
      </c>
      <c r="BY37">
        <v>36</v>
      </c>
      <c r="CA37">
        <v>36</v>
      </c>
    </row>
    <row r="38" spans="1:79" x14ac:dyDescent="0.2">
      <c r="A38">
        <v>272281</v>
      </c>
      <c r="B38" t="s">
        <v>194</v>
      </c>
      <c r="D38">
        <v>3</v>
      </c>
      <c r="E38">
        <v>9.5017890000000005</v>
      </c>
      <c r="F38">
        <v>9.5017890000000005</v>
      </c>
      <c r="G38">
        <v>0</v>
      </c>
      <c r="H38">
        <v>0</v>
      </c>
      <c r="I38">
        <v>0</v>
      </c>
      <c r="J38">
        <v>3</v>
      </c>
      <c r="K38">
        <v>0</v>
      </c>
      <c r="L38">
        <v>0</v>
      </c>
      <c r="M38">
        <v>0</v>
      </c>
      <c r="N38">
        <v>0</v>
      </c>
      <c r="O38">
        <v>0</v>
      </c>
      <c r="P38">
        <v>3</v>
      </c>
      <c r="Q38">
        <v>0</v>
      </c>
      <c r="R38">
        <v>0</v>
      </c>
      <c r="S38">
        <v>0</v>
      </c>
      <c r="T38">
        <v>0</v>
      </c>
      <c r="U38">
        <v>3</v>
      </c>
      <c r="V38">
        <v>0</v>
      </c>
      <c r="W38">
        <v>3</v>
      </c>
      <c r="X38">
        <v>0</v>
      </c>
      <c r="Y38">
        <v>0</v>
      </c>
      <c r="Z38">
        <v>1</v>
      </c>
      <c r="AA38">
        <v>2</v>
      </c>
      <c r="AB38">
        <v>0</v>
      </c>
      <c r="AC38">
        <v>2</v>
      </c>
      <c r="AD38">
        <v>1</v>
      </c>
      <c r="AE38">
        <v>0</v>
      </c>
      <c r="AF38">
        <v>0</v>
      </c>
      <c r="AG38">
        <v>0</v>
      </c>
      <c r="AH38">
        <v>0</v>
      </c>
      <c r="AI38">
        <v>0</v>
      </c>
      <c r="AJ38">
        <v>1</v>
      </c>
      <c r="AK38">
        <v>0</v>
      </c>
      <c r="AL38">
        <v>0</v>
      </c>
      <c r="AM38">
        <v>1</v>
      </c>
      <c r="AN38">
        <v>0</v>
      </c>
      <c r="AO38">
        <v>1</v>
      </c>
      <c r="AP38">
        <v>0</v>
      </c>
      <c r="AQ38">
        <v>0</v>
      </c>
      <c r="AR38">
        <v>0</v>
      </c>
      <c r="AS38">
        <v>0</v>
      </c>
      <c r="AT38">
        <v>1</v>
      </c>
      <c r="AU38">
        <v>0</v>
      </c>
      <c r="AV38">
        <v>1</v>
      </c>
      <c r="AW38">
        <v>0</v>
      </c>
      <c r="AX38">
        <v>0</v>
      </c>
      <c r="AY38">
        <v>0</v>
      </c>
      <c r="AZ38">
        <v>1</v>
      </c>
      <c r="BA38">
        <v>0</v>
      </c>
      <c r="BB38">
        <v>0</v>
      </c>
      <c r="BC38">
        <v>0</v>
      </c>
      <c r="BD38">
        <v>1</v>
      </c>
      <c r="BE38">
        <v>0</v>
      </c>
      <c r="BF38">
        <v>1</v>
      </c>
      <c r="BG38">
        <v>0</v>
      </c>
      <c r="BH38">
        <v>1</v>
      </c>
      <c r="BI38">
        <v>0</v>
      </c>
      <c r="BJ38">
        <v>0</v>
      </c>
      <c r="BK38">
        <v>0</v>
      </c>
      <c r="BL38">
        <v>1</v>
      </c>
      <c r="BM38">
        <v>3</v>
      </c>
      <c r="BN38">
        <v>1</v>
      </c>
      <c r="BO38">
        <v>0</v>
      </c>
      <c r="BP38">
        <v>1</v>
      </c>
      <c r="BQ38">
        <v>0</v>
      </c>
      <c r="BR38">
        <v>0</v>
      </c>
      <c r="BS38">
        <v>0</v>
      </c>
      <c r="BT38">
        <v>3</v>
      </c>
      <c r="BU38">
        <v>0</v>
      </c>
      <c r="BV38">
        <v>0</v>
      </c>
      <c r="BW38">
        <v>1</v>
      </c>
      <c r="BY38">
        <v>3</v>
      </c>
      <c r="CA38">
        <v>3</v>
      </c>
    </row>
    <row r="39" spans="1:79" x14ac:dyDescent="0.2">
      <c r="A39">
        <v>272299</v>
      </c>
      <c r="B39" t="s">
        <v>195</v>
      </c>
      <c r="D39">
        <v>1</v>
      </c>
      <c r="E39">
        <v>3.5263420000000001</v>
      </c>
      <c r="F39">
        <v>3.5263420000000001</v>
      </c>
      <c r="G39">
        <v>0</v>
      </c>
      <c r="H39">
        <v>0</v>
      </c>
      <c r="I39">
        <v>0</v>
      </c>
      <c r="J39">
        <v>0</v>
      </c>
      <c r="K39">
        <v>0</v>
      </c>
      <c r="L39">
        <v>1</v>
      </c>
      <c r="M39">
        <v>0</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0</v>
      </c>
      <c r="AS39">
        <v>0</v>
      </c>
      <c r="AT39">
        <v>1</v>
      </c>
      <c r="AU39">
        <v>0</v>
      </c>
      <c r="AV39">
        <v>0</v>
      </c>
      <c r="AW39">
        <v>0</v>
      </c>
      <c r="AX39">
        <v>0</v>
      </c>
      <c r="AY39">
        <v>0</v>
      </c>
      <c r="AZ39">
        <v>0</v>
      </c>
      <c r="BA39">
        <v>0</v>
      </c>
      <c r="BB39">
        <v>0</v>
      </c>
      <c r="BC39">
        <v>0</v>
      </c>
      <c r="BD39">
        <v>0</v>
      </c>
      <c r="BE39">
        <v>0</v>
      </c>
      <c r="BF39">
        <v>0</v>
      </c>
      <c r="BG39">
        <v>0</v>
      </c>
      <c r="BH39">
        <v>0</v>
      </c>
      <c r="BI39">
        <v>0</v>
      </c>
      <c r="BJ39">
        <v>1</v>
      </c>
      <c r="BK39">
        <v>0</v>
      </c>
      <c r="BL39" t="s">
        <v>170</v>
      </c>
      <c r="BM39" t="s">
        <v>170</v>
      </c>
      <c r="BN39" t="s">
        <v>170</v>
      </c>
      <c r="BO39" t="s">
        <v>170</v>
      </c>
      <c r="BP39" t="s">
        <v>170</v>
      </c>
      <c r="BQ39" t="s">
        <v>170</v>
      </c>
      <c r="BR39" t="s">
        <v>170</v>
      </c>
      <c r="BS39" t="s">
        <v>170</v>
      </c>
      <c r="BT39" t="s">
        <v>170</v>
      </c>
      <c r="BU39" t="s">
        <v>170</v>
      </c>
      <c r="BV39" t="s">
        <v>170</v>
      </c>
      <c r="BW39">
        <v>1</v>
      </c>
      <c r="BY39">
        <v>1</v>
      </c>
      <c r="CA39">
        <v>1</v>
      </c>
    </row>
    <row r="40" spans="1:79" x14ac:dyDescent="0.2">
      <c r="A40">
        <v>272302</v>
      </c>
      <c r="B40" t="s">
        <v>196</v>
      </c>
      <c r="D40">
        <v>3</v>
      </c>
      <c r="E40">
        <v>7.4766349999999999</v>
      </c>
      <c r="F40">
        <v>7.4766349999999999</v>
      </c>
      <c r="G40">
        <v>0</v>
      </c>
      <c r="H40">
        <v>0</v>
      </c>
      <c r="I40">
        <v>0</v>
      </c>
      <c r="J40">
        <v>0</v>
      </c>
      <c r="K40">
        <v>0</v>
      </c>
      <c r="L40">
        <v>1</v>
      </c>
      <c r="M40">
        <v>2</v>
      </c>
      <c r="N40">
        <v>0</v>
      </c>
      <c r="O40">
        <v>0</v>
      </c>
      <c r="P40">
        <v>3</v>
      </c>
      <c r="Q40">
        <v>0</v>
      </c>
      <c r="R40">
        <v>0</v>
      </c>
      <c r="S40">
        <v>0</v>
      </c>
      <c r="T40">
        <v>0</v>
      </c>
      <c r="U40">
        <v>3</v>
      </c>
      <c r="V40">
        <v>0</v>
      </c>
      <c r="W40">
        <v>3</v>
      </c>
      <c r="X40">
        <v>0</v>
      </c>
      <c r="Y40">
        <v>0</v>
      </c>
      <c r="Z40">
        <v>3</v>
      </c>
      <c r="AA40">
        <v>0</v>
      </c>
      <c r="AB40">
        <v>0</v>
      </c>
      <c r="AC40">
        <v>2</v>
      </c>
      <c r="AD40">
        <v>0</v>
      </c>
      <c r="AE40">
        <v>0</v>
      </c>
      <c r="AF40">
        <v>0</v>
      </c>
      <c r="AG40">
        <v>0</v>
      </c>
      <c r="AH40">
        <v>1</v>
      </c>
      <c r="AI40">
        <v>0</v>
      </c>
      <c r="AJ40">
        <v>2</v>
      </c>
      <c r="AK40">
        <v>0</v>
      </c>
      <c r="AL40">
        <v>0</v>
      </c>
      <c r="AM40">
        <v>0</v>
      </c>
      <c r="AN40">
        <v>1</v>
      </c>
      <c r="AO40">
        <v>0</v>
      </c>
      <c r="AP40">
        <v>0</v>
      </c>
      <c r="AQ40">
        <v>0</v>
      </c>
      <c r="AR40">
        <v>0</v>
      </c>
      <c r="AS40">
        <v>0</v>
      </c>
      <c r="AT40">
        <v>0</v>
      </c>
      <c r="AU40">
        <v>2</v>
      </c>
      <c r="AV40">
        <v>0</v>
      </c>
      <c r="AW40">
        <v>1</v>
      </c>
      <c r="AX40">
        <v>0</v>
      </c>
      <c r="AY40">
        <v>0</v>
      </c>
      <c r="AZ40">
        <v>0</v>
      </c>
      <c r="BA40">
        <v>0</v>
      </c>
      <c r="BB40">
        <v>0</v>
      </c>
      <c r="BC40">
        <v>0</v>
      </c>
      <c r="BD40">
        <v>2</v>
      </c>
      <c r="BE40">
        <v>0</v>
      </c>
      <c r="BF40">
        <v>0</v>
      </c>
      <c r="BG40">
        <v>1</v>
      </c>
      <c r="BH40">
        <v>0</v>
      </c>
      <c r="BI40">
        <v>0</v>
      </c>
      <c r="BJ40">
        <v>0</v>
      </c>
      <c r="BK40">
        <v>0</v>
      </c>
      <c r="BL40">
        <v>1</v>
      </c>
      <c r="BM40">
        <v>4</v>
      </c>
      <c r="BN40">
        <v>0</v>
      </c>
      <c r="BO40">
        <v>0</v>
      </c>
      <c r="BP40">
        <v>0</v>
      </c>
      <c r="BQ40">
        <v>0</v>
      </c>
      <c r="BR40">
        <v>0</v>
      </c>
      <c r="BS40">
        <v>0</v>
      </c>
      <c r="BT40">
        <v>2</v>
      </c>
      <c r="BU40">
        <v>1</v>
      </c>
      <c r="BV40">
        <v>0</v>
      </c>
      <c r="BW40">
        <v>3</v>
      </c>
      <c r="BY40">
        <v>3</v>
      </c>
      <c r="CA40">
        <v>3</v>
      </c>
    </row>
    <row r="41" spans="1:79" x14ac:dyDescent="0.2">
      <c r="A41">
        <v>272311</v>
      </c>
      <c r="B41" t="s">
        <v>197</v>
      </c>
      <c r="D41">
        <v>1</v>
      </c>
      <c r="E41">
        <v>3.228097</v>
      </c>
      <c r="F41">
        <v>3.228097</v>
      </c>
      <c r="G41">
        <v>0</v>
      </c>
      <c r="H41">
        <v>0</v>
      </c>
      <c r="I41">
        <v>0</v>
      </c>
      <c r="J41">
        <v>0</v>
      </c>
      <c r="K41">
        <v>1</v>
      </c>
      <c r="L41">
        <v>0</v>
      </c>
      <c r="M41">
        <v>0</v>
      </c>
      <c r="N41">
        <v>0</v>
      </c>
      <c r="O41">
        <v>0</v>
      </c>
      <c r="P41">
        <v>1</v>
      </c>
      <c r="Q41">
        <v>0</v>
      </c>
      <c r="R41">
        <v>0</v>
      </c>
      <c r="S41" t="s">
        <v>170</v>
      </c>
      <c r="T41" t="s">
        <v>170</v>
      </c>
      <c r="U41" t="s">
        <v>170</v>
      </c>
      <c r="V41" t="s">
        <v>170</v>
      </c>
      <c r="W41" t="s">
        <v>170</v>
      </c>
      <c r="X41" t="s">
        <v>170</v>
      </c>
      <c r="Y41" t="s">
        <v>170</v>
      </c>
      <c r="Z41" t="s">
        <v>170</v>
      </c>
      <c r="AA41" t="s">
        <v>170</v>
      </c>
      <c r="AB41" t="s">
        <v>170</v>
      </c>
      <c r="AC41" t="s">
        <v>170</v>
      </c>
      <c r="AD41" t="s">
        <v>170</v>
      </c>
      <c r="AE41" t="s">
        <v>170</v>
      </c>
      <c r="AF41" t="s">
        <v>170</v>
      </c>
      <c r="AG41" t="s">
        <v>170</v>
      </c>
      <c r="AH41" t="s">
        <v>170</v>
      </c>
      <c r="AI41" t="s">
        <v>170</v>
      </c>
      <c r="AJ41" t="s">
        <v>170</v>
      </c>
      <c r="AK41" t="s">
        <v>170</v>
      </c>
      <c r="AL41" t="s">
        <v>170</v>
      </c>
      <c r="AM41" t="s">
        <v>170</v>
      </c>
      <c r="AN41" t="s">
        <v>170</v>
      </c>
      <c r="AO41" t="s">
        <v>170</v>
      </c>
      <c r="AP41" t="s">
        <v>170</v>
      </c>
      <c r="AQ41">
        <v>0</v>
      </c>
      <c r="AR41">
        <v>0</v>
      </c>
      <c r="AS41">
        <v>0</v>
      </c>
      <c r="AT41">
        <v>0</v>
      </c>
      <c r="AU41">
        <v>0</v>
      </c>
      <c r="AV41">
        <v>1</v>
      </c>
      <c r="AW41">
        <v>0</v>
      </c>
      <c r="AX41">
        <v>0</v>
      </c>
      <c r="AY41">
        <v>0</v>
      </c>
      <c r="AZ41">
        <v>0</v>
      </c>
      <c r="BA41">
        <v>0</v>
      </c>
      <c r="BB41">
        <v>0</v>
      </c>
      <c r="BC41">
        <v>0</v>
      </c>
      <c r="BD41">
        <v>0</v>
      </c>
      <c r="BE41">
        <v>0</v>
      </c>
      <c r="BF41">
        <v>0</v>
      </c>
      <c r="BG41">
        <v>0</v>
      </c>
      <c r="BH41">
        <v>0</v>
      </c>
      <c r="BI41">
        <v>1</v>
      </c>
      <c r="BJ41">
        <v>0</v>
      </c>
      <c r="BK41">
        <v>0</v>
      </c>
      <c r="BL41" t="s">
        <v>170</v>
      </c>
      <c r="BM41" t="s">
        <v>170</v>
      </c>
      <c r="BN41" t="s">
        <v>170</v>
      </c>
      <c r="BO41" t="s">
        <v>170</v>
      </c>
      <c r="BP41" t="s">
        <v>170</v>
      </c>
      <c r="BQ41" t="s">
        <v>170</v>
      </c>
      <c r="BR41" t="s">
        <v>170</v>
      </c>
      <c r="BS41" t="s">
        <v>170</v>
      </c>
      <c r="BT41" t="s">
        <v>170</v>
      </c>
      <c r="BU41" t="s">
        <v>170</v>
      </c>
      <c r="BV41" t="s">
        <v>170</v>
      </c>
      <c r="BW41">
        <v>4</v>
      </c>
      <c r="BY41">
        <v>1</v>
      </c>
      <c r="CA41">
        <v>1</v>
      </c>
    </row>
    <row r="42" spans="1:79" x14ac:dyDescent="0.2">
      <c r="A42">
        <v>272329</v>
      </c>
      <c r="B42" t="s">
        <v>198</v>
      </c>
      <c r="D42">
        <v>3</v>
      </c>
      <c r="E42">
        <v>10.81432</v>
      </c>
      <c r="F42">
        <v>10.81432</v>
      </c>
      <c r="G42">
        <v>0</v>
      </c>
      <c r="H42">
        <v>1</v>
      </c>
      <c r="I42">
        <v>0</v>
      </c>
      <c r="J42">
        <v>0</v>
      </c>
      <c r="K42">
        <v>0</v>
      </c>
      <c r="L42">
        <v>1</v>
      </c>
      <c r="M42">
        <v>1</v>
      </c>
      <c r="N42">
        <v>0</v>
      </c>
      <c r="O42">
        <v>0</v>
      </c>
      <c r="P42">
        <v>2</v>
      </c>
      <c r="Q42">
        <v>1</v>
      </c>
      <c r="R42">
        <v>0</v>
      </c>
      <c r="S42">
        <v>0</v>
      </c>
      <c r="T42">
        <v>1</v>
      </c>
      <c r="U42">
        <v>2</v>
      </c>
      <c r="V42">
        <v>0</v>
      </c>
      <c r="W42">
        <v>2</v>
      </c>
      <c r="X42">
        <v>0</v>
      </c>
      <c r="Y42">
        <v>0</v>
      </c>
      <c r="Z42">
        <v>2</v>
      </c>
      <c r="AA42">
        <v>0</v>
      </c>
      <c r="AB42">
        <v>0</v>
      </c>
      <c r="AC42">
        <v>2</v>
      </c>
      <c r="AD42">
        <v>0</v>
      </c>
      <c r="AE42">
        <v>0</v>
      </c>
      <c r="AF42">
        <v>0</v>
      </c>
      <c r="AG42">
        <v>0</v>
      </c>
      <c r="AH42">
        <v>1</v>
      </c>
      <c r="AI42">
        <v>0</v>
      </c>
      <c r="AJ42">
        <v>1</v>
      </c>
      <c r="AK42">
        <v>1</v>
      </c>
      <c r="AL42">
        <v>0</v>
      </c>
      <c r="AM42">
        <v>0</v>
      </c>
      <c r="AN42">
        <v>1</v>
      </c>
      <c r="AO42">
        <v>0</v>
      </c>
      <c r="AP42">
        <v>0</v>
      </c>
      <c r="AQ42">
        <v>1</v>
      </c>
      <c r="AR42">
        <v>1</v>
      </c>
      <c r="AS42">
        <v>0</v>
      </c>
      <c r="AT42">
        <v>0</v>
      </c>
      <c r="AU42">
        <v>0</v>
      </c>
      <c r="AV42">
        <v>0</v>
      </c>
      <c r="AW42">
        <v>0</v>
      </c>
      <c r="AX42">
        <v>0</v>
      </c>
      <c r="AY42">
        <v>0</v>
      </c>
      <c r="AZ42">
        <v>1</v>
      </c>
      <c r="BA42">
        <v>0</v>
      </c>
      <c r="BB42">
        <v>0</v>
      </c>
      <c r="BC42">
        <v>0</v>
      </c>
      <c r="BD42">
        <v>1</v>
      </c>
      <c r="BE42">
        <v>1</v>
      </c>
      <c r="BF42">
        <v>0</v>
      </c>
      <c r="BG42">
        <v>0</v>
      </c>
      <c r="BH42">
        <v>1</v>
      </c>
      <c r="BI42">
        <v>0</v>
      </c>
      <c r="BJ42">
        <v>0</v>
      </c>
      <c r="BK42">
        <v>0</v>
      </c>
      <c r="BL42">
        <v>0</v>
      </c>
      <c r="BM42">
        <v>5</v>
      </c>
      <c r="BN42">
        <v>2</v>
      </c>
      <c r="BO42">
        <v>0</v>
      </c>
      <c r="BP42">
        <v>0</v>
      </c>
      <c r="BQ42">
        <v>0</v>
      </c>
      <c r="BR42">
        <v>0</v>
      </c>
      <c r="BS42">
        <v>0</v>
      </c>
      <c r="BT42">
        <v>3</v>
      </c>
      <c r="BU42">
        <v>0</v>
      </c>
      <c r="BV42">
        <v>0</v>
      </c>
      <c r="BW42">
        <v>3</v>
      </c>
      <c r="BY42">
        <v>3</v>
      </c>
      <c r="CA42">
        <v>3</v>
      </c>
    </row>
    <row r="43" spans="1:79" x14ac:dyDescent="0.2">
      <c r="A43">
        <v>273015</v>
      </c>
      <c r="B43" t="s">
        <v>294</v>
      </c>
      <c r="D43">
        <v>1</v>
      </c>
      <c r="E43">
        <v>5.9616069999999999</v>
      </c>
      <c r="F43">
        <v>5.9616069999999999</v>
      </c>
      <c r="G43">
        <v>0</v>
      </c>
      <c r="H43">
        <v>0</v>
      </c>
      <c r="I43">
        <v>0</v>
      </c>
      <c r="J43">
        <v>0</v>
      </c>
      <c r="K43">
        <v>0</v>
      </c>
      <c r="L43">
        <v>0</v>
      </c>
      <c r="M43">
        <v>0</v>
      </c>
      <c r="N43">
        <v>1</v>
      </c>
      <c r="O43">
        <v>0</v>
      </c>
      <c r="P43">
        <v>0</v>
      </c>
      <c r="Q43">
        <v>1</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t="s">
        <v>170</v>
      </c>
      <c r="AQ43">
        <v>0</v>
      </c>
      <c r="AR43">
        <v>0</v>
      </c>
      <c r="AS43">
        <v>0</v>
      </c>
      <c r="AT43">
        <v>0</v>
      </c>
      <c r="AU43">
        <v>0</v>
      </c>
      <c r="AV43">
        <v>0</v>
      </c>
      <c r="AW43">
        <v>1</v>
      </c>
      <c r="AX43">
        <v>0</v>
      </c>
      <c r="AY43">
        <v>0</v>
      </c>
      <c r="AZ43">
        <v>0</v>
      </c>
      <c r="BA43">
        <v>0</v>
      </c>
      <c r="BB43">
        <v>0</v>
      </c>
      <c r="BC43">
        <v>0</v>
      </c>
      <c r="BD43">
        <v>1</v>
      </c>
      <c r="BE43">
        <v>0</v>
      </c>
      <c r="BF43">
        <v>0</v>
      </c>
      <c r="BG43">
        <v>0</v>
      </c>
      <c r="BH43">
        <v>0</v>
      </c>
      <c r="BI43">
        <v>0</v>
      </c>
      <c r="BJ43">
        <v>0</v>
      </c>
      <c r="BK43">
        <v>0</v>
      </c>
      <c r="BL43" t="s">
        <v>170</v>
      </c>
      <c r="BM43" t="s">
        <v>170</v>
      </c>
      <c r="BN43" t="s">
        <v>170</v>
      </c>
      <c r="BO43" t="s">
        <v>170</v>
      </c>
      <c r="BP43" t="s">
        <v>170</v>
      </c>
      <c r="BQ43" t="s">
        <v>170</v>
      </c>
      <c r="BR43" t="s">
        <v>170</v>
      </c>
      <c r="BS43" t="s">
        <v>170</v>
      </c>
      <c r="BT43" t="s">
        <v>170</v>
      </c>
      <c r="BU43" t="s">
        <v>170</v>
      </c>
      <c r="BV43" t="s">
        <v>170</v>
      </c>
      <c r="BW43">
        <v>0</v>
      </c>
      <c r="BY43">
        <v>1</v>
      </c>
      <c r="CA43">
        <v>1</v>
      </c>
    </row>
    <row r="44" spans="1:79" x14ac:dyDescent="0.2">
      <c r="A44">
        <v>273210</v>
      </c>
      <c r="B44" t="s">
        <v>296</v>
      </c>
      <c r="D44">
        <v>1</v>
      </c>
      <c r="E44">
        <v>10.026070000000001</v>
      </c>
      <c r="F44">
        <v>10.026070000000001</v>
      </c>
      <c r="G44">
        <v>0</v>
      </c>
      <c r="H44">
        <v>0</v>
      </c>
      <c r="I44">
        <v>0</v>
      </c>
      <c r="J44">
        <v>0</v>
      </c>
      <c r="K44">
        <v>1</v>
      </c>
      <c r="L44">
        <v>0</v>
      </c>
      <c r="M44">
        <v>0</v>
      </c>
      <c r="N44">
        <v>0</v>
      </c>
      <c r="O44">
        <v>0</v>
      </c>
      <c r="P44">
        <v>0</v>
      </c>
      <c r="Q44">
        <v>1</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t="s">
        <v>170</v>
      </c>
      <c r="AQ44">
        <v>0</v>
      </c>
      <c r="AR44">
        <v>0</v>
      </c>
      <c r="AS44">
        <v>0</v>
      </c>
      <c r="AT44">
        <v>0</v>
      </c>
      <c r="AU44">
        <v>0</v>
      </c>
      <c r="AV44">
        <v>0</v>
      </c>
      <c r="AW44">
        <v>0</v>
      </c>
      <c r="AX44">
        <v>0</v>
      </c>
      <c r="AY44">
        <v>0</v>
      </c>
      <c r="AZ44">
        <v>0</v>
      </c>
      <c r="BA44">
        <v>0</v>
      </c>
      <c r="BB44">
        <v>0</v>
      </c>
      <c r="BC44">
        <v>1</v>
      </c>
      <c r="BD44">
        <v>0</v>
      </c>
      <c r="BE44">
        <v>0</v>
      </c>
      <c r="BF44">
        <v>0</v>
      </c>
      <c r="BG44">
        <v>1</v>
      </c>
      <c r="BH44">
        <v>0</v>
      </c>
      <c r="BI44">
        <v>0</v>
      </c>
      <c r="BJ44">
        <v>0</v>
      </c>
      <c r="BK44">
        <v>0</v>
      </c>
      <c r="BL44" t="s">
        <v>170</v>
      </c>
      <c r="BM44" t="s">
        <v>170</v>
      </c>
      <c r="BN44" t="s">
        <v>170</v>
      </c>
      <c r="BO44" t="s">
        <v>170</v>
      </c>
      <c r="BP44" t="s">
        <v>170</v>
      </c>
      <c r="BQ44" t="s">
        <v>170</v>
      </c>
      <c r="BR44" t="s">
        <v>170</v>
      </c>
      <c r="BS44" t="s">
        <v>170</v>
      </c>
      <c r="BT44" t="s">
        <v>170</v>
      </c>
      <c r="BU44" t="s">
        <v>170</v>
      </c>
      <c r="BV44" t="s">
        <v>170</v>
      </c>
      <c r="BW44">
        <v>0</v>
      </c>
      <c r="BY44">
        <v>1</v>
      </c>
      <c r="CA44">
        <v>1</v>
      </c>
    </row>
    <row r="45" spans="1:79" x14ac:dyDescent="0.2">
      <c r="A45">
        <v>273228</v>
      </c>
      <c r="B45" t="s">
        <v>298</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1</v>
      </c>
      <c r="BY45">
        <v>0</v>
      </c>
      <c r="CA45">
        <v>0</v>
      </c>
    </row>
    <row r="46" spans="1:79" x14ac:dyDescent="0.2">
      <c r="A46">
        <v>273414</v>
      </c>
      <c r="B46" t="s">
        <v>300</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Y46">
        <v>0</v>
      </c>
      <c r="CA46">
        <v>0</v>
      </c>
    </row>
    <row r="47" spans="1:79" x14ac:dyDescent="0.2">
      <c r="A47">
        <v>273619</v>
      </c>
      <c r="B47" t="s">
        <v>199</v>
      </c>
      <c r="D47">
        <v>2</v>
      </c>
      <c r="E47">
        <v>8.9321599999999997</v>
      </c>
      <c r="F47">
        <v>8.9321599999999997</v>
      </c>
      <c r="G47">
        <v>0</v>
      </c>
      <c r="H47">
        <v>0</v>
      </c>
      <c r="I47">
        <v>1</v>
      </c>
      <c r="J47">
        <v>0</v>
      </c>
      <c r="K47">
        <v>0</v>
      </c>
      <c r="L47">
        <v>0</v>
      </c>
      <c r="M47">
        <v>0</v>
      </c>
      <c r="N47">
        <v>1</v>
      </c>
      <c r="O47">
        <v>0</v>
      </c>
      <c r="P47">
        <v>1</v>
      </c>
      <c r="Q47">
        <v>1</v>
      </c>
      <c r="R47">
        <v>0</v>
      </c>
      <c r="S47" t="s">
        <v>170</v>
      </c>
      <c r="T47" t="s">
        <v>170</v>
      </c>
      <c r="U47" t="s">
        <v>170</v>
      </c>
      <c r="V47" t="s">
        <v>170</v>
      </c>
      <c r="W47" t="s">
        <v>170</v>
      </c>
      <c r="X47" t="s">
        <v>170</v>
      </c>
      <c r="Y47" t="s">
        <v>170</v>
      </c>
      <c r="Z47" t="s">
        <v>170</v>
      </c>
      <c r="AA47" t="s">
        <v>170</v>
      </c>
      <c r="AB47" t="s">
        <v>170</v>
      </c>
      <c r="AC47" t="s">
        <v>170</v>
      </c>
      <c r="AD47" t="s">
        <v>170</v>
      </c>
      <c r="AE47" t="s">
        <v>170</v>
      </c>
      <c r="AF47" t="s">
        <v>170</v>
      </c>
      <c r="AG47" t="s">
        <v>170</v>
      </c>
      <c r="AH47" t="s">
        <v>170</v>
      </c>
      <c r="AI47" t="s">
        <v>170</v>
      </c>
      <c r="AJ47" t="s">
        <v>170</v>
      </c>
      <c r="AK47" t="s">
        <v>170</v>
      </c>
      <c r="AL47" t="s">
        <v>170</v>
      </c>
      <c r="AM47" t="s">
        <v>170</v>
      </c>
      <c r="AN47" t="s">
        <v>170</v>
      </c>
      <c r="AO47" t="s">
        <v>170</v>
      </c>
      <c r="AP47" t="s">
        <v>170</v>
      </c>
      <c r="AQ47">
        <v>0</v>
      </c>
      <c r="AR47">
        <v>0</v>
      </c>
      <c r="AS47">
        <v>1</v>
      </c>
      <c r="AT47">
        <v>0</v>
      </c>
      <c r="AU47">
        <v>0</v>
      </c>
      <c r="AV47">
        <v>0</v>
      </c>
      <c r="AW47">
        <v>0</v>
      </c>
      <c r="AX47">
        <v>1</v>
      </c>
      <c r="AY47">
        <v>0</v>
      </c>
      <c r="AZ47">
        <v>0</v>
      </c>
      <c r="BA47">
        <v>0</v>
      </c>
      <c r="BB47">
        <v>0</v>
      </c>
      <c r="BC47">
        <v>0</v>
      </c>
      <c r="BD47">
        <v>0</v>
      </c>
      <c r="BE47">
        <v>1</v>
      </c>
      <c r="BF47">
        <v>1</v>
      </c>
      <c r="BG47">
        <v>0</v>
      </c>
      <c r="BH47">
        <v>0</v>
      </c>
      <c r="BI47">
        <v>0</v>
      </c>
      <c r="BJ47">
        <v>0</v>
      </c>
      <c r="BK47">
        <v>0</v>
      </c>
      <c r="BL47" t="s">
        <v>170</v>
      </c>
      <c r="BM47" t="s">
        <v>170</v>
      </c>
      <c r="BN47" t="s">
        <v>170</v>
      </c>
      <c r="BO47" t="s">
        <v>170</v>
      </c>
      <c r="BP47" t="s">
        <v>170</v>
      </c>
      <c r="BQ47" t="s">
        <v>170</v>
      </c>
      <c r="BR47" t="s">
        <v>170</v>
      </c>
      <c r="BS47" t="s">
        <v>170</v>
      </c>
      <c r="BT47" t="s">
        <v>170</v>
      </c>
      <c r="BU47" t="s">
        <v>170</v>
      </c>
      <c r="BV47" t="s">
        <v>170</v>
      </c>
      <c r="BW47">
        <v>4</v>
      </c>
      <c r="BY47">
        <v>2</v>
      </c>
      <c r="CA47">
        <v>2</v>
      </c>
    </row>
    <row r="48" spans="1:79" x14ac:dyDescent="0.2">
      <c r="A48">
        <v>273627</v>
      </c>
      <c r="B48" t="s">
        <v>303</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Y48">
        <v>0</v>
      </c>
      <c r="CA48">
        <v>0</v>
      </c>
    </row>
    <row r="49" spans="1:79" x14ac:dyDescent="0.2">
      <c r="A49">
        <v>273660</v>
      </c>
      <c r="B49" t="s">
        <v>305</v>
      </c>
      <c r="D49">
        <v>3</v>
      </c>
      <c r="E49">
        <v>36.873159999999999</v>
      </c>
      <c r="F49">
        <v>36.873159999999999</v>
      </c>
      <c r="G49">
        <v>0</v>
      </c>
      <c r="H49">
        <v>1</v>
      </c>
      <c r="I49">
        <v>0</v>
      </c>
      <c r="J49">
        <v>0</v>
      </c>
      <c r="K49">
        <v>0</v>
      </c>
      <c r="L49">
        <v>0</v>
      </c>
      <c r="M49">
        <v>1</v>
      </c>
      <c r="N49">
        <v>1</v>
      </c>
      <c r="O49">
        <v>0</v>
      </c>
      <c r="P49">
        <v>2</v>
      </c>
      <c r="Q49">
        <v>1</v>
      </c>
      <c r="R49">
        <v>0</v>
      </c>
      <c r="S49">
        <v>0</v>
      </c>
      <c r="T49">
        <v>0</v>
      </c>
      <c r="U49">
        <v>3</v>
      </c>
      <c r="V49">
        <v>1</v>
      </c>
      <c r="W49">
        <v>2</v>
      </c>
      <c r="X49">
        <v>0</v>
      </c>
      <c r="Y49">
        <v>0</v>
      </c>
      <c r="Z49">
        <v>2</v>
      </c>
      <c r="AA49">
        <v>0</v>
      </c>
      <c r="AB49">
        <v>0</v>
      </c>
      <c r="AC49">
        <v>2</v>
      </c>
      <c r="AD49">
        <v>1</v>
      </c>
      <c r="AE49">
        <v>0</v>
      </c>
      <c r="AF49">
        <v>0</v>
      </c>
      <c r="AG49">
        <v>0</v>
      </c>
      <c r="AH49">
        <v>0</v>
      </c>
      <c r="AI49">
        <v>0</v>
      </c>
      <c r="AJ49">
        <v>2</v>
      </c>
      <c r="AK49">
        <v>0</v>
      </c>
      <c r="AL49">
        <v>0</v>
      </c>
      <c r="AM49">
        <v>1</v>
      </c>
      <c r="AN49">
        <v>0</v>
      </c>
      <c r="AO49">
        <v>0</v>
      </c>
      <c r="AP49">
        <v>0</v>
      </c>
      <c r="AQ49">
        <v>0</v>
      </c>
      <c r="AR49">
        <v>0</v>
      </c>
      <c r="AS49">
        <v>1</v>
      </c>
      <c r="AT49">
        <v>1</v>
      </c>
      <c r="AU49">
        <v>0</v>
      </c>
      <c r="AV49">
        <v>0</v>
      </c>
      <c r="AW49">
        <v>0</v>
      </c>
      <c r="AX49">
        <v>0</v>
      </c>
      <c r="AY49">
        <v>1</v>
      </c>
      <c r="AZ49">
        <v>0</v>
      </c>
      <c r="BA49">
        <v>0</v>
      </c>
      <c r="BB49">
        <v>0</v>
      </c>
      <c r="BC49">
        <v>0</v>
      </c>
      <c r="BD49">
        <v>1</v>
      </c>
      <c r="BE49">
        <v>1</v>
      </c>
      <c r="BF49">
        <v>0</v>
      </c>
      <c r="BG49">
        <v>1</v>
      </c>
      <c r="BH49">
        <v>0</v>
      </c>
      <c r="BI49">
        <v>0</v>
      </c>
      <c r="BJ49">
        <v>0</v>
      </c>
      <c r="BK49">
        <v>0</v>
      </c>
      <c r="BL49">
        <v>0</v>
      </c>
      <c r="BM49">
        <v>3</v>
      </c>
      <c r="BN49">
        <v>0</v>
      </c>
      <c r="BO49">
        <v>0</v>
      </c>
      <c r="BP49">
        <v>0</v>
      </c>
      <c r="BQ49">
        <v>0</v>
      </c>
      <c r="BR49">
        <v>0</v>
      </c>
      <c r="BS49">
        <v>0</v>
      </c>
      <c r="BT49">
        <v>1</v>
      </c>
      <c r="BU49">
        <v>2</v>
      </c>
      <c r="BV49">
        <v>0</v>
      </c>
      <c r="BW49">
        <v>2</v>
      </c>
      <c r="BY49">
        <v>3</v>
      </c>
      <c r="CA49">
        <v>3</v>
      </c>
    </row>
    <row r="50" spans="1:79" x14ac:dyDescent="0.2">
      <c r="A50">
        <v>273813</v>
      </c>
      <c r="B50" t="s">
        <v>307</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Y50">
        <v>0</v>
      </c>
      <c r="CA50">
        <v>0</v>
      </c>
    </row>
    <row r="51" spans="1:79" x14ac:dyDescent="0.2">
      <c r="A51">
        <v>273821</v>
      </c>
      <c r="B51" t="s">
        <v>605</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Y51">
        <v>0</v>
      </c>
      <c r="CA51">
        <v>0</v>
      </c>
    </row>
    <row r="52" spans="1:79" x14ac:dyDescent="0.2">
      <c r="A52">
        <v>273830</v>
      </c>
      <c r="B52" t="s">
        <v>311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Y52">
        <v>0</v>
      </c>
      <c r="CA52">
        <v>0</v>
      </c>
    </row>
    <row r="53" spans="1:79" x14ac:dyDescent="0.2">
      <c r="A53">
        <v>279999</v>
      </c>
      <c r="B53" t="s">
        <v>606</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1</v>
      </c>
      <c r="BY53">
        <v>0</v>
      </c>
      <c r="CA53">
        <v>0</v>
      </c>
    </row>
    <row r="54" spans="1:79" x14ac:dyDescent="0.2">
      <c r="B54" t="s">
        <v>607</v>
      </c>
      <c r="D54">
        <v>509</v>
      </c>
      <c r="E54">
        <v>11.11951</v>
      </c>
      <c r="F54">
        <v>11.11951</v>
      </c>
      <c r="G54">
        <v>22</v>
      </c>
      <c r="H54">
        <v>72</v>
      </c>
      <c r="I54">
        <v>56</v>
      </c>
      <c r="J54">
        <v>85</v>
      </c>
      <c r="K54">
        <v>90</v>
      </c>
      <c r="L54">
        <v>61</v>
      </c>
      <c r="M54">
        <v>78</v>
      </c>
      <c r="N54">
        <v>45</v>
      </c>
      <c r="O54">
        <v>0</v>
      </c>
      <c r="P54">
        <v>338</v>
      </c>
      <c r="Q54">
        <v>171</v>
      </c>
      <c r="R54">
        <v>0</v>
      </c>
      <c r="S54">
        <v>10</v>
      </c>
      <c r="T54">
        <v>98</v>
      </c>
      <c r="U54">
        <v>389</v>
      </c>
      <c r="V54">
        <v>28</v>
      </c>
      <c r="W54">
        <v>361</v>
      </c>
      <c r="X54">
        <v>53</v>
      </c>
      <c r="Y54">
        <v>5</v>
      </c>
      <c r="Z54">
        <v>215</v>
      </c>
      <c r="AA54">
        <v>88</v>
      </c>
      <c r="AB54">
        <v>0</v>
      </c>
      <c r="AC54">
        <v>327</v>
      </c>
      <c r="AD54">
        <v>106</v>
      </c>
      <c r="AE54">
        <v>9</v>
      </c>
      <c r="AF54">
        <v>12</v>
      </c>
      <c r="AG54">
        <v>2</v>
      </c>
      <c r="AH54">
        <v>41</v>
      </c>
      <c r="AI54">
        <v>0</v>
      </c>
      <c r="AJ54">
        <v>289</v>
      </c>
      <c r="AK54">
        <v>23</v>
      </c>
      <c r="AL54">
        <v>14</v>
      </c>
      <c r="AM54">
        <v>109</v>
      </c>
      <c r="AN54">
        <v>13</v>
      </c>
      <c r="AO54">
        <v>49</v>
      </c>
      <c r="AP54">
        <v>0</v>
      </c>
      <c r="AQ54">
        <v>34</v>
      </c>
      <c r="AR54">
        <v>38</v>
      </c>
      <c r="AS54">
        <v>35</v>
      </c>
      <c r="AT54">
        <v>39</v>
      </c>
      <c r="AU54">
        <v>38</v>
      </c>
      <c r="AV54">
        <v>32</v>
      </c>
      <c r="AW54">
        <v>37</v>
      </c>
      <c r="AX54">
        <v>39</v>
      </c>
      <c r="AY54">
        <v>41</v>
      </c>
      <c r="AZ54">
        <v>30</v>
      </c>
      <c r="BA54">
        <v>27</v>
      </c>
      <c r="BB54">
        <v>32</v>
      </c>
      <c r="BC54">
        <v>87</v>
      </c>
      <c r="BD54">
        <v>67</v>
      </c>
      <c r="BE54">
        <v>64</v>
      </c>
      <c r="BF54">
        <v>74</v>
      </c>
      <c r="BG54">
        <v>81</v>
      </c>
      <c r="BH54">
        <v>81</v>
      </c>
      <c r="BI54">
        <v>82</v>
      </c>
      <c r="BJ54">
        <v>55</v>
      </c>
      <c r="BK54">
        <v>5</v>
      </c>
      <c r="BL54">
        <v>124</v>
      </c>
      <c r="BM54">
        <v>441</v>
      </c>
      <c r="BN54">
        <v>52</v>
      </c>
      <c r="BO54">
        <v>28</v>
      </c>
      <c r="BP54">
        <v>39</v>
      </c>
      <c r="BQ54">
        <v>12</v>
      </c>
      <c r="BR54">
        <v>22</v>
      </c>
      <c r="BS54">
        <v>8</v>
      </c>
      <c r="BT54">
        <v>195</v>
      </c>
      <c r="BU54">
        <v>268</v>
      </c>
      <c r="BV54">
        <v>34</v>
      </c>
      <c r="BW54">
        <v>531</v>
      </c>
      <c r="BY54">
        <v>509</v>
      </c>
      <c r="CA54">
        <v>509</v>
      </c>
    </row>
    <row r="55" spans="1:79" x14ac:dyDescent="0.2">
      <c r="A55">
        <v>270000</v>
      </c>
      <c r="B55" t="s">
        <v>607</v>
      </c>
      <c r="C55" t="s">
        <v>409</v>
      </c>
      <c r="D55">
        <v>509</v>
      </c>
      <c r="E55">
        <v>11.11951</v>
      </c>
      <c r="F55">
        <v>11.11951</v>
      </c>
      <c r="G55">
        <v>22</v>
      </c>
      <c r="H55">
        <v>72</v>
      </c>
      <c r="I55">
        <v>56</v>
      </c>
      <c r="J55">
        <v>85</v>
      </c>
      <c r="K55">
        <v>90</v>
      </c>
      <c r="L55">
        <v>61</v>
      </c>
      <c r="M55">
        <v>78</v>
      </c>
      <c r="N55">
        <v>45</v>
      </c>
      <c r="O55">
        <v>0</v>
      </c>
      <c r="P55">
        <v>338</v>
      </c>
      <c r="Q55">
        <v>171</v>
      </c>
      <c r="R55">
        <v>0</v>
      </c>
      <c r="S55">
        <v>10</v>
      </c>
      <c r="T55">
        <v>99</v>
      </c>
      <c r="U55">
        <v>400</v>
      </c>
      <c r="V55">
        <v>29</v>
      </c>
      <c r="W55">
        <v>371</v>
      </c>
      <c r="X55">
        <v>55</v>
      </c>
      <c r="Y55">
        <v>5</v>
      </c>
      <c r="Z55">
        <v>221</v>
      </c>
      <c r="AA55">
        <v>90</v>
      </c>
      <c r="AB55">
        <v>0</v>
      </c>
      <c r="AC55">
        <v>336</v>
      </c>
      <c r="AD55">
        <v>109</v>
      </c>
      <c r="AE55">
        <v>9</v>
      </c>
      <c r="AF55">
        <v>12</v>
      </c>
      <c r="AG55">
        <v>2</v>
      </c>
      <c r="AH55">
        <v>41</v>
      </c>
      <c r="AI55">
        <v>0</v>
      </c>
      <c r="AJ55">
        <v>296</v>
      </c>
      <c r="AK55">
        <v>24</v>
      </c>
      <c r="AL55">
        <v>15</v>
      </c>
      <c r="AM55">
        <v>112</v>
      </c>
      <c r="AN55">
        <v>13</v>
      </c>
      <c r="AO55">
        <v>49</v>
      </c>
      <c r="AP55">
        <v>0</v>
      </c>
      <c r="AQ55">
        <v>34</v>
      </c>
      <c r="AR55">
        <v>38</v>
      </c>
      <c r="AS55">
        <v>35</v>
      </c>
      <c r="AT55">
        <v>39</v>
      </c>
      <c r="AU55">
        <v>38</v>
      </c>
      <c r="AV55">
        <v>32</v>
      </c>
      <c r="AW55">
        <v>37</v>
      </c>
      <c r="AX55">
        <v>39</v>
      </c>
      <c r="AY55">
        <v>41</v>
      </c>
      <c r="AZ55">
        <v>30</v>
      </c>
      <c r="BA55">
        <v>27</v>
      </c>
      <c r="BB55">
        <v>32</v>
      </c>
      <c r="BC55">
        <v>87</v>
      </c>
      <c r="BD55">
        <v>67</v>
      </c>
      <c r="BE55">
        <v>64</v>
      </c>
      <c r="BF55">
        <v>74</v>
      </c>
      <c r="BG55">
        <v>81</v>
      </c>
      <c r="BH55">
        <v>81</v>
      </c>
      <c r="BI55">
        <v>82</v>
      </c>
      <c r="BJ55">
        <v>55</v>
      </c>
      <c r="BK55">
        <v>5</v>
      </c>
      <c r="BL55">
        <v>126</v>
      </c>
      <c r="BM55">
        <v>451</v>
      </c>
      <c r="BN55">
        <v>52</v>
      </c>
      <c r="BO55">
        <v>29</v>
      </c>
      <c r="BP55">
        <v>39</v>
      </c>
      <c r="BQ55">
        <v>13</v>
      </c>
      <c r="BR55">
        <v>24</v>
      </c>
      <c r="BS55">
        <v>8</v>
      </c>
      <c r="BT55">
        <v>196</v>
      </c>
      <c r="BU55">
        <v>278</v>
      </c>
      <c r="BV55">
        <v>35</v>
      </c>
      <c r="BW55">
        <v>531</v>
      </c>
      <c r="BY55">
        <v>509</v>
      </c>
      <c r="CA55">
        <v>509</v>
      </c>
    </row>
    <row r="56" spans="1:79" x14ac:dyDescent="0.2">
      <c r="B56" t="s">
        <v>608</v>
      </c>
    </row>
  </sheetData>
  <phoneticPr fontId="1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0717452356EE4AAA3D039DA3A5CA91" ma:contentTypeVersion="0" ma:contentTypeDescription="新しいドキュメントを作成します。" ma:contentTypeScope="" ma:versionID="eb8a416699cc8fce57c23d40a9dadddc">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F617ECE0-E898-4A94-BF10-56908D7075F8}">
  <ds:schemaRefs>
    <ds:schemaRef ds:uri="http://schemas.microsoft.com/sharepoint/v3/contenttype/forms"/>
  </ds:schemaRefs>
</ds:datastoreItem>
</file>

<file path=customXml/itemProps2.xml><?xml version="1.0" encoding="utf-8"?>
<ds:datastoreItem xmlns:ds="http://schemas.openxmlformats.org/officeDocument/2006/customXml" ds:itemID="{80B10097-B91F-4D9A-B51B-82B9AFEB6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4602A79-CAA7-4F31-A97B-F321C7683B50}">
  <ds:schemaRefs>
    <ds:schemaRef ds:uri="http://schemas.microsoft.com/office/2006/metadata/properties"/>
    <ds:schemaRef ds:uri="http://www.w3.org/XML/1998/namespace"/>
    <ds:schemaRef ds:uri="http://purl.org/dc/dcmitype/"/>
    <ds:schemaRef ds:uri="http://purl.org/dc/terms/"/>
    <ds:schemaRef ds:uri="http://schemas.microsoft.com/office/2006/documentManagement/type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3</vt:i4>
      </vt:variant>
    </vt:vector>
  </HeadingPairs>
  <TitlesOfParts>
    <vt:vector size="48" baseType="lpstr">
      <vt:lpstr>市町村別自殺者集計表</vt:lpstr>
      <vt:lpstr>年間数値グラフ</vt:lpstr>
      <vt:lpstr>1月総数</vt:lpstr>
      <vt:lpstr>1月男</vt:lpstr>
      <vt:lpstr>1月女</vt:lpstr>
      <vt:lpstr>2月総数</vt:lpstr>
      <vt:lpstr>2月男</vt:lpstr>
      <vt:lpstr>2月女</vt:lpstr>
      <vt:lpstr>3月総数</vt:lpstr>
      <vt:lpstr>3月男</vt:lpstr>
      <vt:lpstr>3月女</vt:lpstr>
      <vt:lpstr>4月総数</vt:lpstr>
      <vt:lpstr>4月男</vt:lpstr>
      <vt:lpstr>4月女</vt:lpstr>
      <vt:lpstr>5月総数</vt:lpstr>
      <vt:lpstr>5月男</vt:lpstr>
      <vt:lpstr>5月女</vt:lpstr>
      <vt:lpstr>6月総数</vt:lpstr>
      <vt:lpstr>6月男</vt:lpstr>
      <vt:lpstr>6月女</vt:lpstr>
      <vt:lpstr>7月総数</vt:lpstr>
      <vt:lpstr>7月男</vt:lpstr>
      <vt:lpstr>7月女</vt:lpstr>
      <vt:lpstr>8月総数</vt:lpstr>
      <vt:lpstr>8月男</vt:lpstr>
      <vt:lpstr>8月女</vt:lpstr>
      <vt:lpstr>9月総数</vt:lpstr>
      <vt:lpstr>9月男</vt:lpstr>
      <vt:lpstr>9月女</vt:lpstr>
      <vt:lpstr>10月総数</vt:lpstr>
      <vt:lpstr>10月男</vt:lpstr>
      <vt:lpstr>10月女</vt:lpstr>
      <vt:lpstr>11月総数</vt:lpstr>
      <vt:lpstr>11月男</vt:lpstr>
      <vt:lpstr>11月女</vt:lpstr>
      <vt:lpstr>12月総数</vt:lpstr>
      <vt:lpstr>12月男</vt:lpstr>
      <vt:lpstr>12月女</vt:lpstr>
      <vt:lpstr>地域</vt:lpstr>
      <vt:lpstr>入力用</vt:lpstr>
      <vt:lpstr>使い方</vt:lpstr>
      <vt:lpstr>旧年度集計</vt:lpstr>
      <vt:lpstr>旧市町村総</vt:lpstr>
      <vt:lpstr>旧市町村男</vt:lpstr>
      <vt:lpstr>旧市町村女</vt:lpstr>
      <vt:lpstr>市町村別自殺者集計表!Print_Area</vt:lpstr>
      <vt:lpstr>入力用!Print_Area</vt:lpstr>
      <vt:lpstr>年間数値グラフ!Print_Area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2024-04-08T08:27:47Z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0x010100A80717452356EE4AAA3D039DA3A5CA91</vt:lpwstr>
  </property>
</Properties>
</file>