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39$\doc\030 広報・議事Ｇ\0302議事\01委員会会議\01議案\令和５年度\８月\04_委員送付分\議題４\"/>
    </mc:Choice>
  </mc:AlternateContent>
  <bookViews>
    <workbookView xWindow="-105" yWindow="-105" windowWidth="23250" windowHeight="12570"/>
  </bookViews>
  <sheets>
    <sheet name="教育委員会資料＜第１部＞R6" sheetId="15" r:id="rId1"/>
    <sheet name="教育委員会資料＜第２部＞R6" sheetId="16" r:id="rId2"/>
    <sheet name="Sheet1" sheetId="10" state="hidden" r:id="rId3"/>
  </sheets>
  <definedNames>
    <definedName name="_xlnm._FilterDatabase" localSheetId="0" hidden="1">'教育委員会資料＜第１部＞R6'!$C$33:$F$38</definedName>
    <definedName name="_xlnm._FilterDatabase" localSheetId="1" hidden="1">'教育委員会資料＜第２部＞R6'!#REF!</definedName>
    <definedName name="_xlnm.Print_Area" localSheetId="0">'教育委員会資料＜第１部＞R6'!$A$1:$N$487</definedName>
    <definedName name="_xlnm.Print_Area" localSheetId="1">'教育委員会資料＜第２部＞R6'!$A$1:$N$195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3" i="15" l="1"/>
  <c r="N205" i="15" s="1"/>
  <c r="N223" i="15"/>
  <c r="N209" i="15"/>
  <c r="Q9" i="15" s="1"/>
  <c r="F209" i="15"/>
  <c r="F41" i="15" l="1"/>
  <c r="F43" i="15" s="1"/>
  <c r="N314" i="15" l="1"/>
  <c r="F275" i="15"/>
  <c r="N240" i="15"/>
  <c r="N228" i="15"/>
  <c r="F231" i="15"/>
  <c r="F147" i="15"/>
  <c r="N68" i="15"/>
  <c r="F153" i="15" l="1"/>
  <c r="F157" i="15"/>
  <c r="F161" i="15"/>
  <c r="F150" i="15"/>
  <c r="F154" i="15"/>
  <c r="F149" i="15"/>
  <c r="F151" i="15"/>
  <c r="F155" i="15"/>
  <c r="F159" i="15"/>
  <c r="F152" i="15"/>
  <c r="F156" i="15"/>
  <c r="F160" i="15"/>
  <c r="F158" i="15"/>
  <c r="F233" i="15"/>
  <c r="F234" i="15"/>
  <c r="N231" i="15"/>
  <c r="N230" i="15"/>
  <c r="N79" i="15"/>
  <c r="N242" i="15"/>
  <c r="N243" i="15"/>
  <c r="N244" i="15"/>
  <c r="N46" i="16"/>
  <c r="N48" i="16" s="1"/>
  <c r="N102" i="16" l="1"/>
  <c r="Q13" i="16" s="1"/>
  <c r="N95" i="16"/>
  <c r="Q11" i="16" s="1"/>
  <c r="N88" i="16"/>
  <c r="N83" i="16"/>
  <c r="N69" i="16"/>
  <c r="Q7" i="16" s="1"/>
  <c r="N65" i="16"/>
  <c r="N58" i="16"/>
  <c r="N54" i="16"/>
  <c r="N50" i="16"/>
  <c r="N42" i="16"/>
  <c r="F43" i="16"/>
  <c r="N38" i="16"/>
  <c r="N34" i="16"/>
  <c r="N28" i="16"/>
  <c r="N22" i="16"/>
  <c r="N26" i="16" s="1"/>
  <c r="N15" i="16"/>
  <c r="N20" i="16" s="1"/>
  <c r="N11" i="16"/>
  <c r="N4" i="16"/>
  <c r="Q3" i="16" s="1"/>
  <c r="F116" i="16"/>
  <c r="Q18" i="16" s="1"/>
  <c r="F112" i="16"/>
  <c r="Q16" i="16" s="1"/>
  <c r="F104" i="16"/>
  <c r="Q14" i="16" s="1"/>
  <c r="F100" i="16"/>
  <c r="F95" i="16"/>
  <c r="F87" i="16"/>
  <c r="F83" i="16"/>
  <c r="N78" i="16"/>
  <c r="N73" i="16"/>
  <c r="N76" i="16" s="1"/>
  <c r="F77" i="16"/>
  <c r="F73" i="16"/>
  <c r="F68" i="16"/>
  <c r="F63" i="16"/>
  <c r="F59" i="16"/>
  <c r="F55" i="16"/>
  <c r="F50" i="16"/>
  <c r="Q6" i="16" s="1"/>
  <c r="F39" i="16"/>
  <c r="F35" i="16"/>
  <c r="Q5" i="16" s="1"/>
  <c r="F30" i="16"/>
  <c r="F24" i="16"/>
  <c r="Q4" i="16" s="1"/>
  <c r="F19" i="16"/>
  <c r="F15" i="16"/>
  <c r="F9" i="16"/>
  <c r="F4" i="16"/>
  <c r="N399" i="15"/>
  <c r="N392" i="15"/>
  <c r="F382" i="15"/>
  <c r="F371" i="15"/>
  <c r="F353" i="15"/>
  <c r="N328" i="15"/>
  <c r="F341" i="15"/>
  <c r="F347" i="15" s="1"/>
  <c r="F328" i="15"/>
  <c r="N250" i="15"/>
  <c r="F250" i="15"/>
  <c r="N233" i="15"/>
  <c r="N237" i="15" s="1"/>
  <c r="F215" i="15"/>
  <c r="F195" i="15"/>
  <c r="F205" i="15" s="1"/>
  <c r="N178" i="15"/>
  <c r="N185" i="15" s="1"/>
  <c r="N163" i="15"/>
  <c r="N175" i="15" s="1"/>
  <c r="N125" i="15"/>
  <c r="N104" i="15"/>
  <c r="N121" i="15" s="1"/>
  <c r="F125" i="15"/>
  <c r="N58" i="15"/>
  <c r="N63" i="15" s="1"/>
  <c r="F85" i="15"/>
  <c r="F90" i="15" s="1"/>
  <c r="F75" i="15"/>
  <c r="F80" i="15" s="1"/>
  <c r="F62" i="15"/>
  <c r="F72" i="15" s="1"/>
  <c r="F56" i="15"/>
  <c r="F58" i="15" s="1"/>
  <c r="F46" i="15"/>
  <c r="N34" i="15"/>
  <c r="N55" i="15" s="1"/>
  <c r="N353" i="15"/>
  <c r="F392" i="15"/>
  <c r="F349" i="15"/>
  <c r="N343" i="15"/>
  <c r="N345" i="15" s="1"/>
  <c r="N296" i="15"/>
  <c r="F296" i="15"/>
  <c r="F312" i="15" s="1"/>
  <c r="F236" i="15"/>
  <c r="F241" i="15" s="1"/>
  <c r="N246" i="15"/>
  <c r="N248" i="15" s="1"/>
  <c r="F244" i="15"/>
  <c r="F246" i="15" s="1"/>
  <c r="N226" i="15"/>
  <c r="N217" i="15"/>
  <c r="F224" i="15"/>
  <c r="F217" i="15"/>
  <c r="N213" i="15"/>
  <c r="N195" i="15"/>
  <c r="N199" i="15" s="1"/>
  <c r="F184" i="15"/>
  <c r="F193" i="15" s="1"/>
  <c r="F171" i="15"/>
  <c r="F180" i="15" s="1"/>
  <c r="F163" i="15"/>
  <c r="N144" i="15"/>
  <c r="N157" i="15" s="1"/>
  <c r="F104" i="15"/>
  <c r="N95" i="15"/>
  <c r="N99" i="15" s="1"/>
  <c r="F95" i="15"/>
  <c r="N77" i="15"/>
  <c r="F44" i="15"/>
  <c r="N20" i="15"/>
  <c r="N32" i="15" s="1"/>
  <c r="N4" i="15"/>
  <c r="N17" i="15" s="1"/>
  <c r="F24" i="15"/>
  <c r="F4" i="15"/>
  <c r="F7" i="16" l="1"/>
  <c r="Q2" i="16"/>
  <c r="Q20" i="16" s="1"/>
  <c r="Q8" i="16"/>
  <c r="Q9" i="16"/>
  <c r="Q10" i="16"/>
  <c r="F52" i="15"/>
  <c r="Q5" i="15"/>
  <c r="F100" i="15"/>
  <c r="Q6" i="15"/>
  <c r="F168" i="15"/>
  <c r="Q8" i="15"/>
  <c r="F222" i="15"/>
  <c r="Q10" i="15"/>
  <c r="Q11" i="15"/>
  <c r="N339" i="15"/>
  <c r="Q13" i="15"/>
  <c r="F351" i="15"/>
  <c r="Q14" i="15"/>
  <c r="F21" i="15"/>
  <c r="Q4" i="15"/>
  <c r="F121" i="15"/>
  <c r="Q7" i="15"/>
  <c r="F337" i="15"/>
  <c r="Q12" i="15"/>
  <c r="N221" i="15"/>
  <c r="N141" i="15"/>
  <c r="N326" i="15"/>
  <c r="N324" i="15"/>
  <c r="N320" i="15"/>
  <c r="N316" i="15"/>
  <c r="N317" i="15"/>
  <c r="N325" i="15"/>
  <c r="N323" i="15"/>
  <c r="N319" i="15"/>
  <c r="N321" i="15"/>
  <c r="N322" i="15"/>
  <c r="N318" i="15"/>
  <c r="N272" i="15"/>
  <c r="F292" i="15"/>
  <c r="F288" i="15"/>
  <c r="F284" i="15"/>
  <c r="F282" i="15"/>
  <c r="F278" i="15"/>
  <c r="F291" i="15"/>
  <c r="F277" i="15"/>
  <c r="F285" i="15"/>
  <c r="F287" i="15"/>
  <c r="F281" i="15"/>
  <c r="F293" i="15"/>
  <c r="F283" i="15"/>
  <c r="F294" i="15"/>
  <c r="F290" i="15"/>
  <c r="F286" i="15"/>
  <c r="F280" i="15"/>
  <c r="F289" i="15"/>
  <c r="F279" i="15"/>
  <c r="F229" i="15"/>
  <c r="F142" i="15"/>
  <c r="N107" i="15"/>
  <c r="N122" i="15"/>
  <c r="F181" i="15"/>
  <c r="F239" i="15"/>
  <c r="N64" i="15"/>
  <c r="F167" i="15"/>
  <c r="F242" i="15"/>
  <c r="N48" i="15"/>
  <c r="F166" i="15"/>
  <c r="F53" i="15"/>
  <c r="F199" i="15"/>
  <c r="F258" i="15"/>
  <c r="F331" i="15"/>
  <c r="F198" i="15"/>
  <c r="F262" i="15"/>
  <c r="F7" i="15"/>
  <c r="N71" i="15"/>
  <c r="N56" i="15"/>
  <c r="F88" i="15"/>
  <c r="N110" i="15"/>
  <c r="F202" i="15"/>
  <c r="N257" i="15"/>
  <c r="F334" i="15"/>
  <c r="F10" i="15"/>
  <c r="N74" i="15"/>
  <c r="F187" i="15"/>
  <c r="F91" i="15"/>
  <c r="N115" i="15"/>
  <c r="N128" i="15"/>
  <c r="F207" i="15"/>
  <c r="N265" i="15"/>
  <c r="F15" i="15"/>
  <c r="F177" i="15"/>
  <c r="F190" i="15"/>
  <c r="F50" i="15"/>
  <c r="N106" i="15"/>
  <c r="N118" i="15"/>
  <c r="N131" i="15"/>
  <c r="F81" i="15"/>
  <c r="N10" i="15"/>
  <c r="N78" i="15"/>
  <c r="F101" i="15"/>
  <c r="F110" i="15"/>
  <c r="N154" i="15"/>
  <c r="F194" i="15"/>
  <c r="N347" i="15"/>
  <c r="F59" i="15"/>
  <c r="F69" i="15"/>
  <c r="N60" i="15"/>
  <c r="N114" i="15"/>
  <c r="N123" i="15"/>
  <c r="N136" i="15"/>
  <c r="F206" i="15"/>
  <c r="F339" i="15"/>
  <c r="F122" i="15"/>
  <c r="F98" i="15"/>
  <c r="F106" i="15"/>
  <c r="N346" i="15"/>
  <c r="F66" i="15"/>
  <c r="F213" i="15"/>
  <c r="F18" i="15"/>
  <c r="N18" i="15"/>
  <c r="N70" i="15"/>
  <c r="N80" i="15"/>
  <c r="F114" i="15"/>
  <c r="F173" i="15"/>
  <c r="F186" i="15"/>
  <c r="F221" i="15"/>
  <c r="F238" i="15"/>
  <c r="N40" i="15"/>
  <c r="F60" i="15"/>
  <c r="N61" i="15"/>
  <c r="N139" i="15"/>
  <c r="N340" i="15"/>
  <c r="N298" i="15"/>
  <c r="N312" i="15"/>
  <c r="F135" i="15"/>
  <c r="F143" i="15"/>
  <c r="N182" i="15"/>
  <c r="F19" i="15"/>
  <c r="N6" i="15"/>
  <c r="N14" i="15"/>
  <c r="F169" i="15"/>
  <c r="F219" i="15"/>
  <c r="F226" i="15"/>
  <c r="N302" i="15"/>
  <c r="N36" i="15"/>
  <c r="N44" i="15"/>
  <c r="N52" i="15"/>
  <c r="F54" i="15"/>
  <c r="F70" i="15"/>
  <c r="F77" i="15"/>
  <c r="F92" i="15"/>
  <c r="F128" i="15"/>
  <c r="F136" i="15"/>
  <c r="F144" i="15"/>
  <c r="N132" i="15"/>
  <c r="N140" i="15"/>
  <c r="N186" i="15"/>
  <c r="F266" i="15"/>
  <c r="N253" i="15"/>
  <c r="N261" i="15"/>
  <c r="N269" i="15"/>
  <c r="F335" i="15"/>
  <c r="F344" i="15"/>
  <c r="N332" i="15"/>
  <c r="N310" i="15"/>
  <c r="F132" i="15"/>
  <c r="F140" i="15"/>
  <c r="N11" i="15"/>
  <c r="N158" i="15"/>
  <c r="N219" i="15"/>
  <c r="N41" i="15"/>
  <c r="N49" i="15"/>
  <c r="F82" i="15"/>
  <c r="F127" i="15"/>
  <c r="N258" i="15"/>
  <c r="N266" i="15"/>
  <c r="F11" i="15"/>
  <c r="N146" i="15"/>
  <c r="F6" i="15"/>
  <c r="F14" i="15"/>
  <c r="F22" i="15"/>
  <c r="N7" i="15"/>
  <c r="N15" i="15"/>
  <c r="N75" i="15"/>
  <c r="F97" i="15"/>
  <c r="F118" i="15"/>
  <c r="N150" i="15"/>
  <c r="F165" i="15"/>
  <c r="F191" i="15"/>
  <c r="F220" i="15"/>
  <c r="F227" i="15"/>
  <c r="N225" i="15"/>
  <c r="N306" i="15"/>
  <c r="N37" i="15"/>
  <c r="N45" i="15"/>
  <c r="N53" i="15"/>
  <c r="F49" i="15"/>
  <c r="F65" i="15"/>
  <c r="F73" i="15"/>
  <c r="F78" i="15"/>
  <c r="F87" i="15"/>
  <c r="N65" i="15"/>
  <c r="F131" i="15"/>
  <c r="F139" i="15"/>
  <c r="N111" i="15"/>
  <c r="N119" i="15"/>
  <c r="N127" i="15"/>
  <c r="N135" i="15"/>
  <c r="F203" i="15"/>
  <c r="F212" i="15"/>
  <c r="F254" i="15"/>
  <c r="F270" i="15"/>
  <c r="N254" i="15"/>
  <c r="N262" i="15"/>
  <c r="N270" i="15"/>
  <c r="F330" i="15"/>
  <c r="F338" i="15"/>
  <c r="F345" i="15"/>
  <c r="N336" i="15"/>
  <c r="F98" i="16"/>
  <c r="F57" i="16"/>
  <c r="N62" i="16"/>
  <c r="N8" i="16"/>
  <c r="F22" i="16"/>
  <c r="F26" i="16"/>
  <c r="N52" i="16"/>
  <c r="F27" i="16"/>
  <c r="F90" i="16"/>
  <c r="N19" i="16"/>
  <c r="F32" i="16"/>
  <c r="F52" i="16"/>
  <c r="N30" i="16"/>
  <c r="N97" i="16"/>
  <c r="F33" i="16"/>
  <c r="F53" i="16"/>
  <c r="N17" i="16"/>
  <c r="N31" i="16"/>
  <c r="N91" i="16"/>
  <c r="N98" i="16"/>
  <c r="F17" i="16"/>
  <c r="F66" i="16"/>
  <c r="N13" i="16"/>
  <c r="N18" i="16"/>
  <c r="N32" i="16"/>
  <c r="N44" i="16"/>
  <c r="F11" i="16"/>
  <c r="F13" i="16"/>
  <c r="F12" i="16"/>
  <c r="N9" i="16"/>
  <c r="N24" i="16"/>
  <c r="F45" i="16"/>
  <c r="N63" i="16"/>
  <c r="N71" i="16"/>
  <c r="N6" i="16"/>
  <c r="N25" i="16"/>
  <c r="F46" i="16"/>
  <c r="N60" i="16"/>
  <c r="N67" i="16"/>
  <c r="N85" i="16"/>
  <c r="N99" i="16"/>
  <c r="N7" i="16"/>
  <c r="N36" i="16"/>
  <c r="N40" i="16"/>
  <c r="N56" i="16"/>
  <c r="N61" i="16"/>
  <c r="N86" i="16"/>
  <c r="N90" i="16"/>
  <c r="F61" i="16"/>
  <c r="F70" i="16"/>
  <c r="N80" i="16"/>
  <c r="F85" i="16"/>
  <c r="F102" i="16"/>
  <c r="F6" i="16"/>
  <c r="F28" i="16"/>
  <c r="F37" i="16"/>
  <c r="F41" i="16"/>
  <c r="F75" i="16"/>
  <c r="F79" i="16"/>
  <c r="N75" i="16"/>
  <c r="F21" i="16"/>
  <c r="F65" i="16"/>
  <c r="F80" i="16"/>
  <c r="F89" i="16"/>
  <c r="F97" i="16"/>
  <c r="N238" i="15"/>
  <c r="N165" i="15"/>
  <c r="N169" i="15"/>
  <c r="N173" i="15"/>
  <c r="N183" i="15"/>
  <c r="N187" i="15"/>
  <c r="N235" i="15"/>
  <c r="F255" i="15"/>
  <c r="F259" i="15"/>
  <c r="F263" i="15"/>
  <c r="F267" i="15"/>
  <c r="F271" i="15"/>
  <c r="F273" i="15"/>
  <c r="N333" i="15"/>
  <c r="N337" i="15"/>
  <c r="N341" i="15"/>
  <c r="N172" i="15"/>
  <c r="N38" i="15"/>
  <c r="N42" i="15"/>
  <c r="N46" i="15"/>
  <c r="N50" i="15"/>
  <c r="N54" i="15"/>
  <c r="F51" i="15"/>
  <c r="F67" i="15"/>
  <c r="F71" i="15"/>
  <c r="F79" i="15"/>
  <c r="F83" i="15"/>
  <c r="F89" i="15"/>
  <c r="F93" i="15"/>
  <c r="N62" i="15"/>
  <c r="N66" i="15"/>
  <c r="F129" i="15"/>
  <c r="F133" i="15"/>
  <c r="F137" i="15"/>
  <c r="F141" i="15"/>
  <c r="F145" i="15"/>
  <c r="N108" i="15"/>
  <c r="N112" i="15"/>
  <c r="N116" i="15"/>
  <c r="N120" i="15"/>
  <c r="N129" i="15"/>
  <c r="N133" i="15"/>
  <c r="N137" i="15"/>
  <c r="N142" i="15"/>
  <c r="N166" i="15"/>
  <c r="N170" i="15"/>
  <c r="N174" i="15"/>
  <c r="N180" i="15"/>
  <c r="N184" i="15"/>
  <c r="F200" i="15"/>
  <c r="F204" i="15"/>
  <c r="F214" i="15"/>
  <c r="N236" i="15"/>
  <c r="F252" i="15"/>
  <c r="F256" i="15"/>
  <c r="F260" i="15"/>
  <c r="F264" i="15"/>
  <c r="F268" i="15"/>
  <c r="F272" i="15"/>
  <c r="N255" i="15"/>
  <c r="N259" i="15"/>
  <c r="N263" i="15"/>
  <c r="N267" i="15"/>
  <c r="N271" i="15"/>
  <c r="N273" i="15"/>
  <c r="F332" i="15"/>
  <c r="F336" i="15"/>
  <c r="F346" i="15"/>
  <c r="N330" i="15"/>
  <c r="N334" i="15"/>
  <c r="N338" i="15"/>
  <c r="N168" i="15"/>
  <c r="N176" i="15"/>
  <c r="N39" i="15"/>
  <c r="N43" i="15"/>
  <c r="N47" i="15"/>
  <c r="N51" i="15"/>
  <c r="F48" i="15"/>
  <c r="F64" i="15"/>
  <c r="F68" i="15"/>
  <c r="F130" i="15"/>
  <c r="F134" i="15"/>
  <c r="F138" i="15"/>
  <c r="N109" i="15"/>
  <c r="N113" i="15"/>
  <c r="N117" i="15"/>
  <c r="N130" i="15"/>
  <c r="N134" i="15"/>
  <c r="N138" i="15"/>
  <c r="N167" i="15"/>
  <c r="N171" i="15"/>
  <c r="N181" i="15"/>
  <c r="F197" i="15"/>
  <c r="F201" i="15"/>
  <c r="F211" i="15"/>
  <c r="F253" i="15"/>
  <c r="F257" i="15"/>
  <c r="F261" i="15"/>
  <c r="F265" i="15"/>
  <c r="F269" i="15"/>
  <c r="N252" i="15"/>
  <c r="N256" i="15"/>
  <c r="N260" i="15"/>
  <c r="N264" i="15"/>
  <c r="N268" i="15"/>
  <c r="F333" i="15"/>
  <c r="F343" i="15"/>
  <c r="N331" i="15"/>
  <c r="N335" i="15"/>
  <c r="F33" i="15"/>
  <c r="N29" i="15"/>
  <c r="N100" i="15"/>
  <c r="F301" i="15"/>
  <c r="F309" i="15"/>
  <c r="F8" i="15"/>
  <c r="F12" i="15"/>
  <c r="F16" i="15"/>
  <c r="F20" i="15"/>
  <c r="F26" i="15"/>
  <c r="F30" i="15"/>
  <c r="F34" i="15"/>
  <c r="F38" i="15"/>
  <c r="N8" i="15"/>
  <c r="N12" i="15"/>
  <c r="N16" i="15"/>
  <c r="N22" i="15"/>
  <c r="N26" i="15"/>
  <c r="N30" i="15"/>
  <c r="N72" i="15"/>
  <c r="N76" i="15"/>
  <c r="N81" i="15"/>
  <c r="F99" i="15"/>
  <c r="N97" i="15"/>
  <c r="N101" i="15"/>
  <c r="F107" i="15"/>
  <c r="F111" i="15"/>
  <c r="F115" i="15"/>
  <c r="F119" i="15"/>
  <c r="F123" i="15"/>
  <c r="N147" i="15"/>
  <c r="N151" i="15"/>
  <c r="N155" i="15"/>
  <c r="F174" i="15"/>
  <c r="F178" i="15"/>
  <c r="F182" i="15"/>
  <c r="F188" i="15"/>
  <c r="F192" i="15"/>
  <c r="N197" i="15"/>
  <c r="N201" i="15"/>
  <c r="N211" i="15"/>
  <c r="F228" i="15"/>
  <c r="N220" i="15"/>
  <c r="F240" i="15"/>
  <c r="F298" i="15"/>
  <c r="F302" i="15"/>
  <c r="F306" i="15"/>
  <c r="F310" i="15"/>
  <c r="F314" i="15"/>
  <c r="N299" i="15"/>
  <c r="N303" i="15"/>
  <c r="N307" i="15"/>
  <c r="N311" i="15"/>
  <c r="F29" i="15"/>
  <c r="N200" i="15"/>
  <c r="N214" i="15"/>
  <c r="F305" i="15"/>
  <c r="F313" i="15"/>
  <c r="F9" i="15"/>
  <c r="F13" i="15"/>
  <c r="F17" i="15"/>
  <c r="F27" i="15"/>
  <c r="F31" i="15"/>
  <c r="F35" i="15"/>
  <c r="F39" i="15"/>
  <c r="N9" i="15"/>
  <c r="N13" i="15"/>
  <c r="N23" i="15"/>
  <c r="N27" i="15"/>
  <c r="N31" i="15"/>
  <c r="N73" i="15"/>
  <c r="N98" i="15"/>
  <c r="N102" i="15"/>
  <c r="F108" i="15"/>
  <c r="F112" i="15"/>
  <c r="F116" i="15"/>
  <c r="F120" i="15"/>
  <c r="N148" i="15"/>
  <c r="N152" i="15"/>
  <c r="N156" i="15"/>
  <c r="F175" i="15"/>
  <c r="F179" i="15"/>
  <c r="F189" i="15"/>
  <c r="N198" i="15"/>
  <c r="N212" i="15"/>
  <c r="F299" i="15"/>
  <c r="F303" i="15"/>
  <c r="F307" i="15"/>
  <c r="F311" i="15"/>
  <c r="F315" i="15"/>
  <c r="N300" i="15"/>
  <c r="N304" i="15"/>
  <c r="N308" i="15"/>
  <c r="F37" i="15"/>
  <c r="N25" i="15"/>
  <c r="F28" i="15"/>
  <c r="F32" i="15"/>
  <c r="F36" i="15"/>
  <c r="N24" i="15"/>
  <c r="N28" i="15"/>
  <c r="F109" i="15"/>
  <c r="F113" i="15"/>
  <c r="F117" i="15"/>
  <c r="N149" i="15"/>
  <c r="N153" i="15"/>
  <c r="F176" i="15"/>
  <c r="F300" i="15"/>
  <c r="F304" i="15"/>
  <c r="F308" i="15"/>
  <c r="N301" i="15"/>
  <c r="N305" i="15"/>
  <c r="N309" i="15"/>
  <c r="Q23" i="15" l="1"/>
  <c r="G21" i="10" l="1"/>
  <c r="G15" i="10"/>
  <c r="G14" i="10"/>
  <c r="G12" i="10"/>
  <c r="G8" i="10"/>
  <c r="G9" i="10"/>
  <c r="G10" i="10"/>
  <c r="G11" i="10"/>
  <c r="G7" i="10"/>
  <c r="G6" i="10"/>
  <c r="G5" i="10"/>
  <c r="G4" i="10"/>
  <c r="G3" i="10"/>
</calcChain>
</file>

<file path=xl/sharedStrings.xml><?xml version="1.0" encoding="utf-8"?>
<sst xmlns="http://schemas.openxmlformats.org/spreadsheetml/2006/main" count="2102" uniqueCount="712">
  <si>
    <t>東書</t>
  </si>
  <si>
    <t>三省堂</t>
  </si>
  <si>
    <t>教出</t>
  </si>
  <si>
    <t>大修館</t>
  </si>
  <si>
    <t>数研</t>
  </si>
  <si>
    <t>明治</t>
  </si>
  <si>
    <t>筑摩</t>
  </si>
  <si>
    <t>第一</t>
  </si>
  <si>
    <t>桐原</t>
  </si>
  <si>
    <t>国語表現</t>
  </si>
  <si>
    <t>現代文Ａ</t>
  </si>
  <si>
    <t>現代文Ｂ</t>
  </si>
  <si>
    <t>古典Ａ</t>
  </si>
  <si>
    <t>世界史Ａ</t>
  </si>
  <si>
    <t>実教</t>
  </si>
  <si>
    <t>清水</t>
  </si>
  <si>
    <t>帝国</t>
  </si>
  <si>
    <t>明解　世界史Ａ</t>
  </si>
  <si>
    <t>山川</t>
  </si>
  <si>
    <t>世界史Ｂ</t>
  </si>
  <si>
    <t>日本史Ａ　現代からの歴史</t>
  </si>
  <si>
    <t>地理Ａ</t>
  </si>
  <si>
    <t>高等学校　新地理Ａ</t>
  </si>
  <si>
    <t>二宮</t>
  </si>
  <si>
    <t>新詳高等地図</t>
  </si>
  <si>
    <t>現代社会</t>
  </si>
  <si>
    <t>倫理</t>
  </si>
  <si>
    <t>政治・経済</t>
  </si>
  <si>
    <t>数学Ⅰ</t>
  </si>
  <si>
    <t>新数学Ⅰ</t>
  </si>
  <si>
    <t>新編数学Ⅰ</t>
  </si>
  <si>
    <t>啓林館</t>
  </si>
  <si>
    <t>新編数学Ⅱ</t>
  </si>
  <si>
    <t>新数学Ⅱ</t>
  </si>
  <si>
    <t>新編数学Ⅲ</t>
  </si>
  <si>
    <t>高校数学Ⅲ</t>
  </si>
  <si>
    <t>数学Ａ</t>
  </si>
  <si>
    <t>新編数学Ａ</t>
  </si>
  <si>
    <t>数学活用</t>
  </si>
  <si>
    <t>科学と人間生活</t>
  </si>
  <si>
    <t>新編　物理基礎</t>
  </si>
  <si>
    <t>新編　化学基礎</t>
  </si>
  <si>
    <t>新編　生物基礎</t>
  </si>
  <si>
    <t>地学基礎</t>
  </si>
  <si>
    <t>地学</t>
  </si>
  <si>
    <t>教芸</t>
  </si>
  <si>
    <t>MOUSA１</t>
  </si>
  <si>
    <t>高校生の音楽１</t>
  </si>
  <si>
    <t>友社</t>
  </si>
  <si>
    <t>MOUSA２</t>
  </si>
  <si>
    <t>高校生の音楽２</t>
  </si>
  <si>
    <t>光村</t>
  </si>
  <si>
    <t>美術１</t>
  </si>
  <si>
    <t>日文</t>
  </si>
  <si>
    <t>美術２</t>
  </si>
  <si>
    <t>高校美術２</t>
  </si>
  <si>
    <t>工芸Ⅰ</t>
  </si>
  <si>
    <t>工芸Ⅱ</t>
  </si>
  <si>
    <t>書道Ⅰ</t>
  </si>
  <si>
    <t>書Ⅰ</t>
  </si>
  <si>
    <t>教図</t>
  </si>
  <si>
    <t>書道Ⅱ</t>
  </si>
  <si>
    <t>書Ⅱ</t>
  </si>
  <si>
    <t>開隆堂</t>
  </si>
  <si>
    <t>文英堂</t>
  </si>
  <si>
    <t>増進堂</t>
  </si>
  <si>
    <t>チアーズ</t>
  </si>
  <si>
    <t>SELECT English Conversation</t>
  </si>
  <si>
    <t>My Passport English Conversation</t>
  </si>
  <si>
    <t>家庭基礎　自立・共生・創造</t>
  </si>
  <si>
    <t>家庭基礎　明日の生活を築く</t>
  </si>
  <si>
    <t>家庭総合　自立・共生・創造</t>
  </si>
  <si>
    <t>家庭総合　明日の生活を築く</t>
  </si>
  <si>
    <t>情報の科学</t>
  </si>
  <si>
    <t>植物バイオテクノロジー</t>
  </si>
  <si>
    <t>野菜</t>
  </si>
  <si>
    <t>草花</t>
  </si>
  <si>
    <t>食品製造</t>
  </si>
  <si>
    <t>果樹</t>
  </si>
  <si>
    <t>農業と環境</t>
  </si>
  <si>
    <t>電機大</t>
  </si>
  <si>
    <t>海文堂</t>
  </si>
  <si>
    <t>造園計画</t>
  </si>
  <si>
    <t>デザイン製図</t>
  </si>
  <si>
    <t>設備工業製図</t>
  </si>
  <si>
    <t>工業技術基礎</t>
  </si>
  <si>
    <t>機械製図</t>
  </si>
  <si>
    <t>機械設計１</t>
  </si>
  <si>
    <t>機械設計２</t>
  </si>
  <si>
    <t>原動機</t>
  </si>
  <si>
    <t>機械工作１</t>
  </si>
  <si>
    <t>機械工作２</t>
  </si>
  <si>
    <t>電子機械</t>
  </si>
  <si>
    <t>電気製図</t>
  </si>
  <si>
    <t>ハードウェア技術</t>
  </si>
  <si>
    <t>電気機器</t>
  </si>
  <si>
    <t>電子情報技術</t>
  </si>
  <si>
    <t>プログラミング技術</t>
  </si>
  <si>
    <t>建築設計製図</t>
  </si>
  <si>
    <t>建築構造</t>
  </si>
  <si>
    <t>建築計画</t>
  </si>
  <si>
    <t>建築構造設計</t>
  </si>
  <si>
    <t>建築法規</t>
  </si>
  <si>
    <t>建築施工</t>
  </si>
  <si>
    <t>測量</t>
  </si>
  <si>
    <t>化学工学</t>
  </si>
  <si>
    <t>工業化学１</t>
  </si>
  <si>
    <t>工業化学２</t>
  </si>
  <si>
    <t>自動車工学１</t>
  </si>
  <si>
    <t>新機械工作</t>
  </si>
  <si>
    <t>新機械設計</t>
  </si>
  <si>
    <t>電子計測制御</t>
  </si>
  <si>
    <t>自動車工学２</t>
  </si>
  <si>
    <t>自動車整備</t>
  </si>
  <si>
    <t>製図</t>
  </si>
  <si>
    <t>ソフトウェア技術</t>
  </si>
  <si>
    <t>衛生・防災設備</t>
  </si>
  <si>
    <t>オーム</t>
  </si>
  <si>
    <t>通信技術</t>
  </si>
  <si>
    <t>デザイン史</t>
  </si>
  <si>
    <t>空気調和設備</t>
  </si>
  <si>
    <t>デザイン材料</t>
  </si>
  <si>
    <t>東法</t>
  </si>
  <si>
    <t>服飾文化</t>
  </si>
  <si>
    <t>ファッションデザイン</t>
  </si>
  <si>
    <t>ファッション造形基礎</t>
  </si>
  <si>
    <t>基礎看護</t>
  </si>
  <si>
    <t>情報の表現と管理</t>
  </si>
  <si>
    <t>情報産業と社会</t>
  </si>
  <si>
    <t>社会福祉基礎</t>
  </si>
  <si>
    <t>介護福祉基礎</t>
  </si>
  <si>
    <t>生活支援技術</t>
  </si>
  <si>
    <t>こころとからだの理解</t>
  </si>
  <si>
    <t>Joy of Music</t>
  </si>
  <si>
    <t>美術３</t>
  </si>
  <si>
    <t>書道Ⅲ</t>
  </si>
  <si>
    <t>書Ⅲ</t>
  </si>
  <si>
    <t>占有率(%)</t>
    <rPh sb="0" eb="2">
      <t>センユウ</t>
    </rPh>
    <rPh sb="2" eb="3">
      <t>リツ</t>
    </rPh>
    <phoneticPr fontId="18"/>
  </si>
  <si>
    <t>合計冊数</t>
    <rPh sb="0" eb="2">
      <t>ゴウケイ</t>
    </rPh>
    <rPh sb="2" eb="4">
      <t>サッスウ</t>
    </rPh>
    <phoneticPr fontId="18"/>
  </si>
  <si>
    <t>農業</t>
    <rPh sb="0" eb="2">
      <t>ノウギョウ</t>
    </rPh>
    <phoneticPr fontId="18"/>
  </si>
  <si>
    <t>地球環境化学</t>
  </si>
  <si>
    <t>コンピュータシステム技術</t>
  </si>
  <si>
    <t>設備計画</t>
  </si>
  <si>
    <t>商業</t>
    <rPh sb="0" eb="2">
      <t>ショウギョウ</t>
    </rPh>
    <phoneticPr fontId="18"/>
  </si>
  <si>
    <t>工業</t>
    <rPh sb="0" eb="2">
      <t>コウギョウ</t>
    </rPh>
    <phoneticPr fontId="18"/>
  </si>
  <si>
    <t>水産</t>
    <rPh sb="0" eb="2">
      <t>スイサン</t>
    </rPh>
    <phoneticPr fontId="18"/>
  </si>
  <si>
    <t>看護</t>
    <rPh sb="0" eb="2">
      <t>カンゴ</t>
    </rPh>
    <phoneticPr fontId="18"/>
  </si>
  <si>
    <t>情報デザイン</t>
  </si>
  <si>
    <t>コミュニケーション技術</t>
  </si>
  <si>
    <t>介護過程</t>
  </si>
  <si>
    <t>福祉</t>
    <rPh sb="0" eb="2">
      <t>フクシ</t>
    </rPh>
    <phoneticPr fontId="18"/>
  </si>
  <si>
    <t>注</t>
    <rPh sb="0" eb="1">
      <t>チュウ</t>
    </rPh>
    <phoneticPr fontId="18"/>
  </si>
  <si>
    <t>書　　　名</t>
    <phoneticPr fontId="18"/>
  </si>
  <si>
    <t>畜産</t>
  </si>
  <si>
    <t>生物活用</t>
  </si>
  <si>
    <t>世界史Ａ　新訂版</t>
  </si>
  <si>
    <t>新版世界史Ａ　新訂版</t>
  </si>
  <si>
    <t>高等学校　世界史Ａ　新訂版</t>
  </si>
  <si>
    <t>基本地理Ａ</t>
  </si>
  <si>
    <t>基本地図帳　改訂版</t>
  </si>
  <si>
    <t>高等学校　改訂版　現代社会</t>
  </si>
  <si>
    <t>高等学校　新倫理　新訂版</t>
  </si>
  <si>
    <t>数学Ⅰ　Standard</t>
  </si>
  <si>
    <t>数学Ⅰ　Advanced</t>
  </si>
  <si>
    <t>高校数学Ⅰ　新訂版</t>
  </si>
  <si>
    <t>数学Ａ　Standard</t>
  </si>
  <si>
    <t>数学Ａ　Advanced</t>
  </si>
  <si>
    <t>改訂版　新　高校の数学Ａ</t>
  </si>
  <si>
    <t>改訂　新数学Ａ</t>
  </si>
  <si>
    <t>高等学校　改訂　科学と人間生活</t>
  </si>
  <si>
    <t>科学と人間生活　新訂版</t>
  </si>
  <si>
    <t>物理基礎　新訂版</t>
  </si>
  <si>
    <t>改訂　新編化学基礎</t>
  </si>
  <si>
    <t>高校化学基礎　新訂版</t>
  </si>
  <si>
    <t>改訂　新編生物基礎</t>
  </si>
  <si>
    <t>高等学校　改訂　地学基礎</t>
  </si>
  <si>
    <t>地学基礎　新訂版</t>
  </si>
  <si>
    <t>改訂　地学基礎</t>
  </si>
  <si>
    <t>新編　地学基礎</t>
  </si>
  <si>
    <t>最新高等保健体育改訂版</t>
  </si>
  <si>
    <t>高校生の美術１</t>
  </si>
  <si>
    <t>All Aboard! English Communication Ⅰ</t>
  </si>
  <si>
    <t>いいずな</t>
  </si>
  <si>
    <t>Vision Quest English Expression Ⅰ Core</t>
  </si>
  <si>
    <t>Vivid English　Expression ⅠNEW EDITION</t>
  </si>
  <si>
    <t>新図説家庭基礎</t>
  </si>
  <si>
    <t>新・情報の科学</t>
  </si>
  <si>
    <t>情報の科学　新訂版</t>
  </si>
  <si>
    <t>農業経営</t>
  </si>
  <si>
    <t>ネット</t>
  </si>
  <si>
    <t>高校簿記　新訂版</t>
  </si>
  <si>
    <t>「占有率」とは、その教科用図書の使用冊数が、当該科目の合計冊数に占める割合</t>
    <rPh sb="1" eb="3">
      <t>センユウ</t>
    </rPh>
    <rPh sb="3" eb="4">
      <t>リツ</t>
    </rPh>
    <rPh sb="10" eb="13">
      <t>キョウカヨウ</t>
    </rPh>
    <rPh sb="13" eb="15">
      <t>トショ</t>
    </rPh>
    <rPh sb="16" eb="18">
      <t>シヨウ</t>
    </rPh>
    <rPh sb="18" eb="20">
      <t>サッスウ</t>
    </rPh>
    <rPh sb="22" eb="24">
      <t>トウガイ</t>
    </rPh>
    <rPh sb="24" eb="26">
      <t>カモク</t>
    </rPh>
    <rPh sb="25" eb="26">
      <t>キョウカ</t>
    </rPh>
    <rPh sb="27" eb="29">
      <t>ゴウケイ</t>
    </rPh>
    <rPh sb="29" eb="31">
      <t>サッスウ</t>
    </rPh>
    <rPh sb="32" eb="33">
      <t>シ</t>
    </rPh>
    <rPh sb="35" eb="37">
      <t>ワリアイ</t>
    </rPh>
    <phoneticPr fontId="18"/>
  </si>
  <si>
    <t>高等学校　改訂版　日本史Ａ　人・くらし・未来</t>
  </si>
  <si>
    <t>高等学校　日本史Ａ　新訂版</t>
  </si>
  <si>
    <t>国語表現　改訂版</t>
  </si>
  <si>
    <t>高等学校　改訂版　新編現代文Ａ</t>
  </si>
  <si>
    <t>新編現代文Ｂ　改訂版</t>
  </si>
  <si>
    <t>高校世界史　改訂版</t>
  </si>
  <si>
    <t>新日本史Ａ　新訂版</t>
  </si>
  <si>
    <t>地歴高等地図　-現代世界とその歴史的背景-</t>
  </si>
  <si>
    <t>高校倫理　新訂版</t>
  </si>
  <si>
    <t>高等学校　現代倫理　新訂版</t>
  </si>
  <si>
    <t>高校政治・経済　新訂版</t>
  </si>
  <si>
    <t>最新政治・経済　新訂版</t>
  </si>
  <si>
    <t>数学Ⅱ　Advanced</t>
  </si>
  <si>
    <t>数学Ⅱ　Standard</t>
  </si>
  <si>
    <t>改訂版　新　高校の数学Ⅱ</t>
  </si>
  <si>
    <t>数学Ｂ　Advanced</t>
  </si>
  <si>
    <t>数学Ｂ　Standard</t>
  </si>
  <si>
    <t>改訂版　新　高校の数学Ｂ</t>
  </si>
  <si>
    <t>改訂　物理</t>
  </si>
  <si>
    <t>改訂　新編化学</t>
  </si>
  <si>
    <t>新編　化学</t>
  </si>
  <si>
    <t>改訂　生物</t>
  </si>
  <si>
    <t>地学　改訂版</t>
  </si>
  <si>
    <t>高校生の美術２</t>
  </si>
  <si>
    <t>All Aboard! English CommunicationⅡ</t>
  </si>
  <si>
    <t>Viva! English CommunicationⅡ</t>
  </si>
  <si>
    <t>ビジネス情報　新訂版</t>
  </si>
  <si>
    <t>フードデザイン　新訂版</t>
  </si>
  <si>
    <t>「使用生徒数」とは、その教科用図書を使用する予定になっている全府立高校生の合計数</t>
    <rPh sb="1" eb="3">
      <t>シヨウ</t>
    </rPh>
    <rPh sb="3" eb="6">
      <t>セイトスウ</t>
    </rPh>
    <rPh sb="12" eb="15">
      <t>キョウカヨウ</t>
    </rPh>
    <rPh sb="15" eb="17">
      <t>トショ</t>
    </rPh>
    <rPh sb="18" eb="20">
      <t>シヨウ</t>
    </rPh>
    <rPh sb="22" eb="24">
      <t>ヨテイ</t>
    </rPh>
    <rPh sb="30" eb="31">
      <t>ゼン</t>
    </rPh>
    <rPh sb="31" eb="33">
      <t>フリツ</t>
    </rPh>
    <rPh sb="33" eb="35">
      <t>コウコウ</t>
    </rPh>
    <rPh sb="37" eb="39">
      <t>ゴウケイ</t>
    </rPh>
    <rPh sb="39" eb="40">
      <t>カズ</t>
    </rPh>
    <phoneticPr fontId="18"/>
  </si>
  <si>
    <t>発行者</t>
    <phoneticPr fontId="18"/>
  </si>
  <si>
    <t>現代文Ａ　改訂版</t>
  </si>
  <si>
    <t>数学Ⅲ　Advanced</t>
  </si>
  <si>
    <t>数学Ⅲ　Standard</t>
  </si>
  <si>
    <t>高校生の美術３</t>
  </si>
  <si>
    <t>LANDMARK Fit English Communication Ⅲ</t>
  </si>
  <si>
    <t>Power On English Communication Ⅲ</t>
  </si>
  <si>
    <t>All Aboard! English Communication Ⅲ</t>
  </si>
  <si>
    <t>電子商取引　新訂版</t>
  </si>
  <si>
    <t>ビジネス実務　新訂版</t>
  </si>
  <si>
    <t>使用生徒数(冊)</t>
    <rPh sb="0" eb="2">
      <t>シヨウ</t>
    </rPh>
    <rPh sb="2" eb="4">
      <t>セイト</t>
    </rPh>
    <rPh sb="4" eb="5">
      <t>カズ</t>
    </rPh>
    <rPh sb="6" eb="7">
      <t>サツ</t>
    </rPh>
    <phoneticPr fontId="18"/>
  </si>
  <si>
    <t>数学Ⅱ</t>
  </si>
  <si>
    <t>数学Ｂ</t>
  </si>
  <si>
    <t>新高等地図</t>
  </si>
  <si>
    <t>新編数学Ｂ</t>
  </si>
  <si>
    <t>高等学校　科学と人間生活</t>
  </si>
  <si>
    <t>電力技術１</t>
  </si>
  <si>
    <t>電力技術２</t>
  </si>
  <si>
    <t>電子技術</t>
  </si>
  <si>
    <t>電子回路</t>
  </si>
  <si>
    <t>染織デザイン</t>
  </si>
  <si>
    <t>現代の国語</t>
  </si>
  <si>
    <t>新編現代の国語</t>
  </si>
  <si>
    <t>精選現代の国語</t>
  </si>
  <si>
    <t>精選　現代の国語</t>
  </si>
  <si>
    <t>新 現代の国語</t>
  </si>
  <si>
    <t>新編　現代の国語</t>
  </si>
  <si>
    <t>高等学校　現代の国語</t>
  </si>
  <si>
    <t>高等学校　精選現代の国語</t>
  </si>
  <si>
    <t>高等学校　標準現代の国語</t>
  </si>
  <si>
    <t>高等学校　新編現代の国語</t>
  </si>
  <si>
    <t>探求　現代の国語</t>
  </si>
  <si>
    <t>言語文化</t>
  </si>
  <si>
    <t>言語文化</t>
    <rPh sb="0" eb="2">
      <t>ゲンゴ</t>
    </rPh>
    <rPh sb="2" eb="4">
      <t>ブンカ</t>
    </rPh>
    <phoneticPr fontId="18"/>
  </si>
  <si>
    <t>新編言語文化</t>
  </si>
  <si>
    <t>精選言語文化</t>
  </si>
  <si>
    <t>新編　言語文化</t>
  </si>
  <si>
    <t>高等学校　言語文化</t>
  </si>
  <si>
    <t>高等学校　精選言語文化</t>
  </si>
  <si>
    <t>高等学校　標準言語文化</t>
  </si>
  <si>
    <t>高等学校　新編言語文化</t>
  </si>
  <si>
    <t>探求　言語文化</t>
  </si>
  <si>
    <t>地理総合</t>
  </si>
  <si>
    <t>高等学校　新地理総合</t>
  </si>
  <si>
    <t>地理総合　世界に学び地域へつなぐ</t>
  </si>
  <si>
    <t>わたしたちの地理総合　世界から日本へ</t>
  </si>
  <si>
    <t>新選歴史総合</t>
  </si>
  <si>
    <t>詳述歴史総合</t>
  </si>
  <si>
    <t>歴史総合</t>
  </si>
  <si>
    <t>私たちの歴史総合</t>
  </si>
  <si>
    <t>明解　歴史総合</t>
  </si>
  <si>
    <t>歴史総合　近代から現代へ</t>
  </si>
  <si>
    <t>現代の歴史総合　みる・読みとく・考える</t>
  </si>
  <si>
    <t>わたしたちの歴史　日本から世界へ</t>
  </si>
  <si>
    <t>高等学校　歴史総合</t>
  </si>
  <si>
    <t>標準高等地図</t>
  </si>
  <si>
    <t>詳解現代地図　最新版</t>
  </si>
  <si>
    <t>基本地図帳</t>
  </si>
  <si>
    <t>公共</t>
  </si>
  <si>
    <t>詳述公共</t>
  </si>
  <si>
    <t>高等学校　公共</t>
  </si>
  <si>
    <t>私たちの公共</t>
  </si>
  <si>
    <t>高等学校　公共　これからの社会について考える</t>
  </si>
  <si>
    <t>高等学校　新公共</t>
  </si>
  <si>
    <t>数学Ⅰ　Essence</t>
  </si>
  <si>
    <t>数学Ⅰ　Progress</t>
  </si>
  <si>
    <t>高校数学Ⅰ</t>
  </si>
  <si>
    <t>高等学校　数学Ⅰ</t>
  </si>
  <si>
    <t>新編　数学Ⅰ</t>
  </si>
  <si>
    <t>最新　数学Ⅰ</t>
  </si>
  <si>
    <t>新　高校の数学Ⅰ</t>
  </si>
  <si>
    <t>NEXT　数学Ⅰ</t>
  </si>
  <si>
    <t>新編数学Ⅰサポートブック</t>
  </si>
  <si>
    <t>数学A　Progress</t>
  </si>
  <si>
    <t>新編数学A</t>
  </si>
  <si>
    <t>数学A</t>
  </si>
  <si>
    <t>高等学校　数学A</t>
  </si>
  <si>
    <t>新編　数学A</t>
  </si>
  <si>
    <t>最新　数学A</t>
  </si>
  <si>
    <t>新　高校の数学A</t>
  </si>
  <si>
    <t>NEXT　数学A</t>
  </si>
  <si>
    <t>新編数学Ａサポートブック</t>
  </si>
  <si>
    <t>物理基礎</t>
  </si>
  <si>
    <t>新編物理基礎</t>
  </si>
  <si>
    <t>高等学校　新物理基礎</t>
  </si>
  <si>
    <t>化学基礎</t>
  </si>
  <si>
    <t>新編化学基礎</t>
  </si>
  <si>
    <t>化学基礎　academia</t>
  </si>
  <si>
    <t>高校化学基礎</t>
  </si>
  <si>
    <t>高等学校　化学基礎</t>
  </si>
  <si>
    <t>ｉ版 化学基礎</t>
  </si>
  <si>
    <t>高等学校　新化学基礎</t>
  </si>
  <si>
    <t>生物基礎</t>
  </si>
  <si>
    <t>新編生物基礎</t>
  </si>
  <si>
    <t>高校生物基礎</t>
  </si>
  <si>
    <t>高等学校　生物基礎</t>
  </si>
  <si>
    <t>高等学校　新生物基礎</t>
  </si>
  <si>
    <t>現代高等保健体育</t>
  </si>
  <si>
    <t>新高等保健体育</t>
  </si>
  <si>
    <t>保健体育</t>
    <rPh sb="0" eb="4">
      <t>ホケンタイイク</t>
    </rPh>
    <phoneticPr fontId="18"/>
  </si>
  <si>
    <t>ON! 1</t>
  </si>
  <si>
    <t>高校美術</t>
  </si>
  <si>
    <t>書Ⅰプライマリーブック</t>
  </si>
  <si>
    <t>Power On English CommunicationⅠ</t>
  </si>
  <si>
    <t>ENRICH LEARNING ENGLISH COMMUNICATIONⅠ</t>
  </si>
  <si>
    <t>Amity English CommunicationⅠ</t>
  </si>
  <si>
    <t>APPLAUSE ENGLISH COMMUNICATIONⅠ</t>
  </si>
  <si>
    <t>VISTA English CommunicationⅠ</t>
  </si>
  <si>
    <t>Crossroads English Communication Ⅰ</t>
  </si>
  <si>
    <t>PANORAMA English Communication 1</t>
  </si>
  <si>
    <t>Grove English CommunicationⅠ</t>
  </si>
  <si>
    <t>FLEX ENGLISH COMMUNICATION Ⅰ</t>
  </si>
  <si>
    <t>CREATIVE English Communication Ⅰ</t>
  </si>
  <si>
    <t>Vivid English Communication Ⅰ</t>
  </si>
  <si>
    <t>Heartening English Communication Ⅰ</t>
  </si>
  <si>
    <t>NEW FAVORITE English Logic and Expression Ⅰ</t>
  </si>
  <si>
    <t>APPLAUSE ENGLISH LOGIC AND EXPRESSION Ⅰ</t>
  </si>
  <si>
    <t>CROWN Logic and ExpressionⅠ</t>
  </si>
  <si>
    <t>MY WAY Logic and ExpressionⅠ</t>
  </si>
  <si>
    <t>VISTA Logic and ExpressionⅠ</t>
  </si>
  <si>
    <t>Genius English Logic and Expression Ⅰ</t>
  </si>
  <si>
    <t>Vision Quest English Logic and Expression Ⅰ Advanced</t>
  </si>
  <si>
    <t>Vision Quest English Logic and Expression Ⅰ Standard</t>
  </si>
  <si>
    <t>MAINSTREAM English Logic and Expression Ⅰ</t>
  </si>
  <si>
    <t>FACTBOOK English Logic and Expression Ⅰ</t>
  </si>
  <si>
    <t>Harmony English Logic and Expression Ⅰ</t>
  </si>
  <si>
    <t>未来へつなぐ　家庭基礎365</t>
  </si>
  <si>
    <t>家庭基礎　つながる暮らし　共に創る未来</t>
  </si>
  <si>
    <t>Survive!!　高等学校　家庭基礎</t>
  </si>
  <si>
    <t>図説家庭基礎</t>
  </si>
  <si>
    <t>クリエイティブ・リビングCreative Living『家庭基礎』で生活をつくろう</t>
  </si>
  <si>
    <t>高等学校　家庭基礎　持続可能な未来をつくる</t>
  </si>
  <si>
    <t>未来へつなぐ　家庭総合365</t>
  </si>
  <si>
    <t>家庭総合</t>
  </si>
  <si>
    <t>新編情報Ⅰ</t>
  </si>
  <si>
    <t>情報Ⅰ　Step Forward!</t>
  </si>
  <si>
    <t>高校情報Ⅰ　Python</t>
  </si>
  <si>
    <t>高校情報Ⅰ　JavaScript</t>
  </si>
  <si>
    <t>最新情報Ⅰ</t>
  </si>
  <si>
    <t>図説情報Ⅰ</t>
  </si>
  <si>
    <t>高等学校　情報Ⅰ</t>
  </si>
  <si>
    <t>情報Ⅰ　Next</t>
  </si>
  <si>
    <t>情報Ⅰ</t>
  </si>
  <si>
    <t>情報Ⅰ図解と実習－図解編</t>
  </si>
  <si>
    <t>情報Ⅰ図解と実習－実習編</t>
  </si>
  <si>
    <t>工業情報数理</t>
  </si>
  <si>
    <t>精選工業情報数理</t>
  </si>
  <si>
    <t>電気回路１</t>
  </si>
  <si>
    <t>電気回路２</t>
  </si>
  <si>
    <t>精選電気回路</t>
  </si>
  <si>
    <t>農業と情報</t>
  </si>
  <si>
    <t>国語</t>
    <rPh sb="0" eb="2">
      <t>コクゴ</t>
    </rPh>
    <phoneticPr fontId="18"/>
  </si>
  <si>
    <t>地理歴史</t>
    <rPh sb="0" eb="4">
      <t>チリレキシ</t>
    </rPh>
    <phoneticPr fontId="18"/>
  </si>
  <si>
    <t>数学</t>
    <rPh sb="0" eb="2">
      <t>スウガク</t>
    </rPh>
    <phoneticPr fontId="18"/>
  </si>
  <si>
    <t>公民</t>
    <rPh sb="0" eb="2">
      <t>コウミン</t>
    </rPh>
    <phoneticPr fontId="18"/>
  </si>
  <si>
    <t>理科</t>
    <rPh sb="0" eb="2">
      <t>リカ</t>
    </rPh>
    <phoneticPr fontId="18"/>
  </si>
  <si>
    <t>保健体育</t>
    <rPh sb="0" eb="4">
      <t>ホケンタイイク</t>
    </rPh>
    <phoneticPr fontId="18"/>
  </si>
  <si>
    <t>芸術</t>
    <rPh sb="0" eb="2">
      <t>ゲイジュツ</t>
    </rPh>
    <phoneticPr fontId="18"/>
  </si>
  <si>
    <t>外国語</t>
    <rPh sb="0" eb="3">
      <t>ガイコクゴ</t>
    </rPh>
    <phoneticPr fontId="18"/>
  </si>
  <si>
    <t>家庭</t>
    <rPh sb="0" eb="2">
      <t>カテイ</t>
    </rPh>
    <phoneticPr fontId="18"/>
  </si>
  <si>
    <t>情報</t>
    <rPh sb="0" eb="2">
      <t>ジョウホウ</t>
    </rPh>
    <phoneticPr fontId="18"/>
  </si>
  <si>
    <t>理数</t>
    <rPh sb="0" eb="2">
      <t>リスウ</t>
    </rPh>
    <phoneticPr fontId="18"/>
  </si>
  <si>
    <t>農業</t>
    <rPh sb="0" eb="2">
      <t>ノウギョウ</t>
    </rPh>
    <phoneticPr fontId="18"/>
  </si>
  <si>
    <t>工業</t>
    <rPh sb="0" eb="2">
      <t>コウギョウ</t>
    </rPh>
    <phoneticPr fontId="18"/>
  </si>
  <si>
    <t>商業</t>
    <rPh sb="0" eb="2">
      <t>ショウギョウ</t>
    </rPh>
    <phoneticPr fontId="18"/>
  </si>
  <si>
    <t>水産</t>
    <rPh sb="0" eb="2">
      <t>スイサン</t>
    </rPh>
    <phoneticPr fontId="18"/>
  </si>
  <si>
    <t>看護</t>
    <rPh sb="0" eb="2">
      <t>カンゴ</t>
    </rPh>
    <phoneticPr fontId="18"/>
  </si>
  <si>
    <t>福祉</t>
    <rPh sb="0" eb="2">
      <t>フクシ</t>
    </rPh>
    <phoneticPr fontId="18"/>
  </si>
  <si>
    <t>地図</t>
  </si>
  <si>
    <t>高等学校　物理基礎</t>
  </si>
  <si>
    <t>保健体育</t>
  </si>
  <si>
    <t>音楽Ⅰ</t>
  </si>
  <si>
    <t>美術Ⅰ</t>
  </si>
  <si>
    <t>英語コミュニケーションⅠ</t>
  </si>
  <si>
    <t>論理・表現Ⅰ</t>
  </si>
  <si>
    <t>NEXT　数学Ⅱ</t>
  </si>
  <si>
    <t>家庭基礎</t>
  </si>
  <si>
    <t>クリエイティブ・リビングCreative Living『家庭総合』で生活をつくろう</t>
  </si>
  <si>
    <t>工業</t>
  </si>
  <si>
    <t>数学Ⅲ</t>
  </si>
  <si>
    <t>物理</t>
  </si>
  <si>
    <t>化学</t>
  </si>
  <si>
    <t>生物</t>
  </si>
  <si>
    <t>音楽Ⅱ</t>
  </si>
  <si>
    <t>美術Ⅱ</t>
  </si>
  <si>
    <t>コミュニケーション英語Ⅱ</t>
  </si>
  <si>
    <t>日本史Ａ</t>
  </si>
  <si>
    <t>英語表現Ⅰ</t>
  </si>
  <si>
    <t>英語会話</t>
  </si>
  <si>
    <t>家庭（専門）</t>
  </si>
  <si>
    <t>商業</t>
  </si>
  <si>
    <t>情報（専門）</t>
  </si>
  <si>
    <t>「占有率」とは、その教科用図書の使用冊数が、当該科目のに占める割合</t>
    <rPh sb="1" eb="3">
      <t>センユウ</t>
    </rPh>
    <rPh sb="3" eb="4">
      <t>リツ</t>
    </rPh>
    <rPh sb="10" eb="13">
      <t>キョウカヨウ</t>
    </rPh>
    <rPh sb="13" eb="15">
      <t>トショ</t>
    </rPh>
    <rPh sb="16" eb="18">
      <t>シヨウ</t>
    </rPh>
    <rPh sb="18" eb="20">
      <t>サッスウ</t>
    </rPh>
    <rPh sb="22" eb="24">
      <t>トウガイ</t>
    </rPh>
    <rPh sb="24" eb="26">
      <t>カモク</t>
    </rPh>
    <rPh sb="25" eb="26">
      <t>キョウカ</t>
    </rPh>
    <rPh sb="28" eb="29">
      <t>シ</t>
    </rPh>
    <rPh sb="31" eb="33">
      <t>ワリアイ</t>
    </rPh>
    <phoneticPr fontId="18"/>
  </si>
  <si>
    <t>古典探究</t>
  </si>
  <si>
    <t>地理探究</t>
  </si>
  <si>
    <t>論理国語</t>
  </si>
  <si>
    <t>文学国語</t>
  </si>
  <si>
    <t>日本史探究</t>
  </si>
  <si>
    <t>世界史探究</t>
  </si>
  <si>
    <t>数学Ｃ</t>
  </si>
  <si>
    <t>英語ｺﾐｭﾆｹｰｼｮﾝⅡ</t>
  </si>
  <si>
    <t>論理・表現Ⅱ</t>
  </si>
  <si>
    <t>情報Ⅱ</t>
  </si>
  <si>
    <t>農業</t>
  </si>
  <si>
    <t>看護</t>
  </si>
  <si>
    <t>福祉</t>
  </si>
  <si>
    <t>生物基礎</t>
    <rPh sb="2" eb="4">
      <t>キソ</t>
    </rPh>
    <phoneticPr fontId="18"/>
  </si>
  <si>
    <t>コミュニケーション英語Ⅰ</t>
  </si>
  <si>
    <t>高等学校　古典探究</t>
  </si>
  <si>
    <t>精選　古典探究</t>
  </si>
  <si>
    <t>古典探究　古文編</t>
  </si>
  <si>
    <t>古典探究　漢文編</t>
  </si>
  <si>
    <t>高等学校　精選古典探究</t>
  </si>
  <si>
    <t>精選古典探究　古文編</t>
  </si>
  <si>
    <t>精選古典探究　漢文編</t>
  </si>
  <si>
    <t>新編古典探究</t>
  </si>
  <si>
    <t>高等学校　標準古典探究</t>
  </si>
  <si>
    <t>精選　古典探究　古文編</t>
  </si>
  <si>
    <t>高等学校　古典探究　古文編</t>
  </si>
  <si>
    <t>高等学校　古典探究　漢文編</t>
  </si>
  <si>
    <t>精選　古典探究　漢文編</t>
  </si>
  <si>
    <t>探求　古典探究　古文編</t>
  </si>
  <si>
    <t>探求　古典探究　漢文編</t>
  </si>
  <si>
    <t>高校生の地理総合</t>
  </si>
  <si>
    <t>高等学校　地理総合　世界を学び、地域をつくる</t>
  </si>
  <si>
    <t>新詳地理探究</t>
  </si>
  <si>
    <t>高等学校　新歴史総合　過去との対話、つなぐ未来</t>
  </si>
  <si>
    <t>詳説日本史</t>
  </si>
  <si>
    <t>高校日本史</t>
  </si>
  <si>
    <t>高等学校　日本史探究</t>
  </si>
  <si>
    <t>精選日本史探究　今につなぐ　未来をえがく</t>
  </si>
  <si>
    <t>詳説世界史</t>
  </si>
  <si>
    <t>高等学校　世界史探究</t>
  </si>
  <si>
    <t>新詳世界史探究</t>
  </si>
  <si>
    <t>高校世界史</t>
  </si>
  <si>
    <t>新世界史</t>
  </si>
  <si>
    <t>コンパクト地理総合地図</t>
  </si>
  <si>
    <t>高等地図帳</t>
  </si>
  <si>
    <t>高等学校　数学Ⅱ</t>
  </si>
  <si>
    <t>新編　数学Ⅱ</t>
  </si>
  <si>
    <t>最新　数学Ⅱ</t>
  </si>
  <si>
    <t>新　高校の数学Ⅱ</t>
  </si>
  <si>
    <t>新編数学Ⅱサポートブック</t>
  </si>
  <si>
    <t>数学Ⅱ　Essence</t>
  </si>
  <si>
    <t>深進数学Ⅱ</t>
  </si>
  <si>
    <t>高校数学Ⅱ</t>
  </si>
  <si>
    <t>新数学Ⅱ　解答編</t>
  </si>
  <si>
    <t>数学Ⅱ　Progress</t>
  </si>
  <si>
    <t>数学A　Essence</t>
  </si>
  <si>
    <t>新数学A</t>
  </si>
  <si>
    <t>新数学A　解答編</t>
  </si>
  <si>
    <t>高校数学A</t>
  </si>
  <si>
    <t>数学B</t>
  </si>
  <si>
    <t>高等学校　数学B</t>
  </si>
  <si>
    <t>NEXT　数学B</t>
  </si>
  <si>
    <t>新編　数学B</t>
  </si>
  <si>
    <t>最新　数学B</t>
  </si>
  <si>
    <t>新編数学B</t>
  </si>
  <si>
    <t>高校数学B</t>
  </si>
  <si>
    <t>数学B　Progress</t>
  </si>
  <si>
    <t>深進数学B</t>
  </si>
  <si>
    <t>新　高校の数学B</t>
  </si>
  <si>
    <t>数学Ｂ　Essence</t>
  </si>
  <si>
    <t>化学　Vol.1　理論編</t>
  </si>
  <si>
    <t>化学　Vol.2　物質編</t>
  </si>
  <si>
    <t>化学　academia</t>
  </si>
  <si>
    <t>高等学校　化学</t>
  </si>
  <si>
    <t>高等学校　生物</t>
  </si>
  <si>
    <t>All Aboard! English Communication　Ⅱ</t>
  </si>
  <si>
    <t>Power On English Communication　Ⅱ</t>
  </si>
  <si>
    <t>ENRICH LEARNING ENGLISH COMMUNICATION　Ⅱ</t>
  </si>
  <si>
    <t>Amity English Communication　Ⅱ</t>
  </si>
  <si>
    <t>APPLAUSE ENGLISH COMMUNICATION　Ⅱ</t>
  </si>
  <si>
    <t>CROWN English Communication Ⅱ</t>
  </si>
  <si>
    <t>MY WAY English Communication Ⅱ</t>
  </si>
  <si>
    <t>VISTA English Communication Ⅱ</t>
  </si>
  <si>
    <t>Crossroads English Communication Ⅱ</t>
  </si>
  <si>
    <t>PANORAMA English Communication 2</t>
  </si>
  <si>
    <t>ELEMENT English Communication　Ⅱ</t>
  </si>
  <si>
    <t>LANDMARK English Communication　Ⅱ</t>
  </si>
  <si>
    <t>LANDMARK Fit English Communication　Ⅱ</t>
  </si>
  <si>
    <t>BLUE MARBLE English Communication　Ⅱ</t>
  </si>
  <si>
    <t>BIG DIPPER English Communication　Ⅱ</t>
  </si>
  <si>
    <t>COMET English Communication　Ⅱ</t>
  </si>
  <si>
    <t>Grove English Communication Ⅱ</t>
  </si>
  <si>
    <t>CREATIVE English Communication Ⅱ</t>
  </si>
  <si>
    <t>Vivid English Communication Ⅱ</t>
  </si>
  <si>
    <t>造園施工管理</t>
  </si>
  <si>
    <t>栽培と環境</t>
  </si>
  <si>
    <t>保育基礎</t>
  </si>
  <si>
    <t>フードデザイン</t>
  </si>
  <si>
    <t>保育基礎　ようこそ，ともに育ち合う保育の世界へ</t>
  </si>
  <si>
    <t>保育実践</t>
  </si>
  <si>
    <t>情報システムのプログラミング</t>
  </si>
  <si>
    <t>探求　論理国語</t>
  </si>
  <si>
    <t>精選論理国語</t>
  </si>
  <si>
    <t>精選　論理国語</t>
  </si>
  <si>
    <t>高等学校　論理国語</t>
  </si>
  <si>
    <t>新編　論理国語</t>
  </si>
  <si>
    <t>高等学校　標準論理国語</t>
  </si>
  <si>
    <t>新編論理国語</t>
  </si>
  <si>
    <t>新編　文学国語</t>
  </si>
  <si>
    <t>高等学校　標準文学国語</t>
  </si>
  <si>
    <t>探求　文学国語</t>
  </si>
  <si>
    <t>高等学校　文学国語</t>
  </si>
  <si>
    <t>精選　文学国語</t>
  </si>
  <si>
    <t>新版　公共</t>
  </si>
  <si>
    <t>高等学校　倫理</t>
  </si>
  <si>
    <t>詳述倫理</t>
  </si>
  <si>
    <t>高等学校　新倫理</t>
  </si>
  <si>
    <t>詳述政治・経済</t>
  </si>
  <si>
    <t>最新政治・経済</t>
  </si>
  <si>
    <t>高等学校　政治・経済</t>
  </si>
  <si>
    <t>新数学Ⅰ　解答編</t>
  </si>
  <si>
    <t>NEXT　数学Ｃ</t>
  </si>
  <si>
    <t>数学C　Advanced</t>
  </si>
  <si>
    <t>高等学校　数学Ｃ</t>
  </si>
  <si>
    <t>最新　数学Ｃ</t>
  </si>
  <si>
    <t>新編　数学Ｃ</t>
  </si>
  <si>
    <t>新編数学Ｃ</t>
  </si>
  <si>
    <t>数学C　Standard</t>
  </si>
  <si>
    <t>数学C　Progress</t>
  </si>
  <si>
    <t>新編数学C</t>
  </si>
  <si>
    <t>数学C</t>
  </si>
  <si>
    <t>深進数学C</t>
  </si>
  <si>
    <t>高校物理基礎</t>
  </si>
  <si>
    <t>総合物理１　力と運動・熱</t>
  </si>
  <si>
    <t>総合物理２　波・電気と磁気・原子</t>
  </si>
  <si>
    <t>高等学校　物理</t>
  </si>
  <si>
    <t>Amity English Logic and Expression Ⅰ</t>
  </si>
  <si>
    <t>Vision Quest English Logic and Expression　Ⅱ　Ace</t>
  </si>
  <si>
    <t>Vision Quest English Logic and Expression Ⅱ Hope</t>
  </si>
  <si>
    <t>APPLAUSE ENGLISH LOGIC AND EXPRESSION　Ⅱ</t>
  </si>
  <si>
    <t>Genius English Logic and Expression Ⅱ</t>
  </si>
  <si>
    <t>MY WAY Logic and ExpressionⅡ</t>
  </si>
  <si>
    <t>be English Logic and Expression Ⅱ Clear</t>
  </si>
  <si>
    <t>BIG DIPPER English Logic and Expression Ⅱ</t>
  </si>
  <si>
    <t>EARTHRISE English Logic and Expression Ⅱ Advanced</t>
  </si>
  <si>
    <t>EARTHRISE English Logic and Expression Ⅱ Standard</t>
  </si>
  <si>
    <t>be English Logic and Expression Ⅱ Smart</t>
  </si>
  <si>
    <t>CROWN Logic and Expression Ⅱ</t>
  </si>
  <si>
    <t>VISTA Logic and Expression Ⅱ</t>
  </si>
  <si>
    <t>Amity English Logic and Expression　Ⅱ</t>
  </si>
  <si>
    <t>デザイン実践</t>
  </si>
  <si>
    <t>生産技術</t>
  </si>
  <si>
    <t>インテリア製図</t>
  </si>
  <si>
    <t>土木製図</t>
  </si>
  <si>
    <t>土木施工</t>
  </si>
  <si>
    <t>インテリア計画</t>
  </si>
  <si>
    <t>インテリア装備</t>
  </si>
  <si>
    <t>セラミック工業</t>
  </si>
  <si>
    <t>工業環境技術</t>
  </si>
  <si>
    <t>電子製図</t>
  </si>
  <si>
    <t>ビジネス基礎</t>
  </si>
  <si>
    <t>最新情報処理　Advanced　Computing</t>
  </si>
  <si>
    <t>高校簿記</t>
  </si>
  <si>
    <t>簿記</t>
  </si>
  <si>
    <t>マーケティング</t>
  </si>
  <si>
    <t>原価計算</t>
  </si>
  <si>
    <t>情報処理　Prologue of Computer</t>
  </si>
  <si>
    <t>新簿記</t>
  </si>
  <si>
    <t>プログラミング　～マクロ言語～</t>
  </si>
  <si>
    <t>高校財務会計Ⅰ</t>
  </si>
  <si>
    <t>ビジネス・マネジメント</t>
  </si>
  <si>
    <t>ソフトウェア活用</t>
  </si>
  <si>
    <t>ビジネス・コミュニケーション</t>
  </si>
  <si>
    <t>情報処理</t>
  </si>
  <si>
    <t>新財務会計Ⅰ</t>
  </si>
  <si>
    <t>商品開発と流通</t>
  </si>
  <si>
    <t>グローバル経済</t>
  </si>
  <si>
    <t>TAC</t>
  </si>
  <si>
    <t>数学B</t>
    <phoneticPr fontId="18"/>
  </si>
  <si>
    <t>高等学校　改訂版　標準古典Ａ　物語選</t>
  </si>
  <si>
    <t>経済活動と法　新訂版</t>
  </si>
  <si>
    <t>管理会計</t>
  </si>
  <si>
    <t>高等学校　数学Ⅲ</t>
  </si>
  <si>
    <t>社会基盤工学</t>
  </si>
  <si>
    <t>-</t>
    <phoneticPr fontId="18"/>
  </si>
  <si>
    <t>数学Ⅲ</t>
    <phoneticPr fontId="18"/>
  </si>
  <si>
    <t>音楽Ⅲ</t>
    <phoneticPr fontId="18"/>
  </si>
  <si>
    <t>美術Ⅲ</t>
    <rPh sb="0" eb="2">
      <t>ビジュツ</t>
    </rPh>
    <phoneticPr fontId="18"/>
  </si>
  <si>
    <t>書道Ⅱ</t>
    <phoneticPr fontId="18"/>
  </si>
  <si>
    <t>書道Ⅲ</t>
    <rPh sb="0" eb="2">
      <t>ショドウ</t>
    </rPh>
    <phoneticPr fontId="18"/>
  </si>
  <si>
    <t>英語ｺﾐｭﾆｹｰｼｮﾝⅢ</t>
    <phoneticPr fontId="18"/>
  </si>
  <si>
    <t>論理・表現Ⅲ</t>
    <phoneticPr fontId="18"/>
  </si>
  <si>
    <t>精選 現代の国語</t>
  </si>
  <si>
    <t>精選 言語文化</t>
  </si>
  <si>
    <t>新 言語文化</t>
  </si>
  <si>
    <t>精選 論理国語</t>
  </si>
  <si>
    <t>新 論理国語</t>
  </si>
  <si>
    <t>新 文学国語</t>
  </si>
  <si>
    <t>精選 文学国語</t>
  </si>
  <si>
    <t>精選 古典探究 古文編</t>
  </si>
  <si>
    <t>精選 古典探究 漢文編</t>
  </si>
  <si>
    <t>NEXT　数学Ⅲ</t>
  </si>
  <si>
    <t>新編　数学Ⅲ</t>
  </si>
  <si>
    <t>最新　数学Ⅲ</t>
  </si>
  <si>
    <t>数学Ⅲ　Progress</t>
  </si>
  <si>
    <t>深進数学Ⅲ</t>
  </si>
  <si>
    <t>高等学校 科学と人間生活</t>
  </si>
  <si>
    <t>高等学校 物理基礎</t>
  </si>
  <si>
    <t>高等学校 考える物理基礎</t>
  </si>
  <si>
    <t>高等学校 総合物理２　電気と磁気　原子・分子の世界</t>
  </si>
  <si>
    <t>高等学校 物理</t>
  </si>
  <si>
    <t>高等学校 総合物理１　様々な運動　熱　波</t>
  </si>
  <si>
    <t>高等学校 化学基礎</t>
  </si>
  <si>
    <t>高等学校 化学</t>
  </si>
  <si>
    <t>高等学校 生物基礎</t>
  </si>
  <si>
    <t>i版 生物基礎</t>
  </si>
  <si>
    <t>高等学校 生物</t>
  </si>
  <si>
    <t>高等学校 地学基礎</t>
  </si>
  <si>
    <t>高等学校 地学</t>
  </si>
  <si>
    <t>高等学校　保健体育　Textbook</t>
  </si>
  <si>
    <t>高等学校　保健体育　Activity</t>
  </si>
  <si>
    <t>音楽Ⅰ　Ｔｕｔｔｉ＋</t>
  </si>
  <si>
    <t>音楽Ⅱ　Ｔｕｔｔｉ＋</t>
  </si>
  <si>
    <t>ON! 2</t>
  </si>
  <si>
    <t>ON! 3</t>
  </si>
  <si>
    <t>LANDMARK Fit English Communication Ⅰ</t>
  </si>
  <si>
    <t>BLUE MARBLE English Communication Ⅰ</t>
  </si>
  <si>
    <t>MY WAY English CommunicationⅠ</t>
  </si>
  <si>
    <t>BIG DIPPER English Communication Ⅰ</t>
  </si>
  <si>
    <t>ELEMENT English Communication Ⅰ</t>
  </si>
  <si>
    <t>COMET English Communication Ⅰ</t>
  </si>
  <si>
    <t>LANDMARK English Communication Ⅰ</t>
  </si>
  <si>
    <t>CROWN English CommunicationⅠ</t>
  </si>
  <si>
    <t>New Rays English Communication Ⅰ</t>
  </si>
  <si>
    <t>Heartening English Communication Ⅱ</t>
  </si>
  <si>
    <t>FLEX ENGLISH COMMUNICATION Ⅱ</t>
  </si>
  <si>
    <t>New Rays English Communication Ⅱ</t>
  </si>
  <si>
    <t>Heartening English Communication Ⅲ</t>
  </si>
  <si>
    <t>BIG DIPPER English Communication Ⅲ</t>
  </si>
  <si>
    <t>BLUE MARBLE English Communication Ⅲ</t>
  </si>
  <si>
    <t>Vivid English Communication Ⅲ</t>
  </si>
  <si>
    <t>MY WAY English Communication Ⅲ</t>
  </si>
  <si>
    <t>ELEMENT English Communication Ⅲ</t>
  </si>
  <si>
    <t>FLEX ENGLISH COMMUNICATION Ⅲ</t>
  </si>
  <si>
    <t>LANDMARK English Communication Ⅲ</t>
  </si>
  <si>
    <t>CREATIVE English Communication Ⅲ</t>
  </si>
  <si>
    <t>ENRICH LEARNING ENGLISH COMMUNICATION Ⅲ</t>
  </si>
  <si>
    <t>Crossroads English Communication Ⅲ</t>
  </si>
  <si>
    <t>VISTA English Communication Ⅲ</t>
  </si>
  <si>
    <t>COMET English Communication Ⅲ</t>
  </si>
  <si>
    <t>PANORAMA English Communication 3</t>
  </si>
  <si>
    <t>Grove English Communication Ⅲ</t>
  </si>
  <si>
    <t>be English Logic and Expression Ⅰ Clear</t>
  </si>
  <si>
    <t>EARTHRISE English Logic and Expression Ⅰ Advanced</t>
  </si>
  <si>
    <t>BIG DIPPER English Logic and Expression Ⅰ</t>
  </si>
  <si>
    <t>EARTHRISE English Logic and Expression Ⅰ Standard</t>
  </si>
  <si>
    <t>be English Logic and Expression Ⅰ Smart</t>
  </si>
  <si>
    <t>ATLANTIS Logic and ExpressionⅠStandard</t>
  </si>
  <si>
    <t>FACTBOOK English Logic and Expression Ⅱ</t>
  </si>
  <si>
    <t>NEW FAVORITE English Logic and Expression　Ⅱ</t>
  </si>
  <si>
    <t>Vision Quest English Logic and Expression Ⅲ</t>
  </si>
  <si>
    <t>MY WAY Logic and ExpressionⅢ</t>
  </si>
  <si>
    <t>CROWN Logic and Expression Ⅲ</t>
  </si>
  <si>
    <t>EARTHRISE English Logic and Expression Ⅲ Advanced</t>
  </si>
  <si>
    <t>APPLAUSE ENGLISH LOGIC AND EXPRESSION Ⅲ</t>
  </si>
  <si>
    <t>EARTHRISE English Logic and Expression Ⅲ Standard</t>
  </si>
  <si>
    <t>Genius English Logic and Expression Ⅲ</t>
  </si>
  <si>
    <t>FACTBOOK English Logic and Expression Ⅲ</t>
  </si>
  <si>
    <t>be English Logic and Expression Ⅲ Clear</t>
  </si>
  <si>
    <t>be English Logic and Expression Ⅲ Smart</t>
  </si>
  <si>
    <t>MAINSTREAM English Logic and Expression Ⅲ</t>
  </si>
  <si>
    <t>家庭基礎　気づく力 築く未来</t>
  </si>
  <si>
    <t>Agenda家庭基礎</t>
  </si>
  <si>
    <t>理数探究基礎 未来に向かって</t>
  </si>
  <si>
    <t>地域資源活用</t>
  </si>
  <si>
    <t>造園植栽</t>
  </si>
  <si>
    <t>電力技術1</t>
  </si>
  <si>
    <t>電力技術2</t>
  </si>
  <si>
    <t>土木構造設計1</t>
  </si>
  <si>
    <t>土木構造設計2</t>
  </si>
  <si>
    <t>土木基盤力学　水理学・土質力学</t>
  </si>
  <si>
    <t>文科省</t>
  </si>
  <si>
    <t>ビジネス法規</t>
  </si>
  <si>
    <t>観光ビジネス</t>
  </si>
  <si>
    <t>ネットワーク活用</t>
  </si>
  <si>
    <t>ネットワーク管理</t>
  </si>
  <si>
    <t>新　使える財務会計Ⅱ</t>
  </si>
  <si>
    <t>フードデザイン Food Changes LIFE</t>
  </si>
  <si>
    <t>-</t>
    <phoneticPr fontId="18"/>
  </si>
  <si>
    <t>工業</t>
    <rPh sb="0" eb="2">
      <t>コウギョウ</t>
    </rPh>
    <phoneticPr fontId="18"/>
  </si>
  <si>
    <t>理数探究基礎</t>
    <rPh sb="2" eb="4">
      <t>タンキュウ</t>
    </rPh>
    <phoneticPr fontId="18"/>
  </si>
  <si>
    <t>４－３</t>
    <phoneticPr fontId="18"/>
  </si>
  <si>
    <t>４－４</t>
    <phoneticPr fontId="18"/>
  </si>
  <si>
    <t>４－６</t>
    <phoneticPr fontId="18"/>
  </si>
  <si>
    <t>４－７</t>
    <phoneticPr fontId="18"/>
  </si>
  <si>
    <t>４－８</t>
    <phoneticPr fontId="18"/>
  </si>
  <si>
    <t>４－９</t>
    <phoneticPr fontId="18"/>
  </si>
  <si>
    <t>４－５</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</si>
</sst>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_ "/>
    <numFmt numFmtId="178" formatCode="0_ "/>
    <numFmt numFmtId="179" formatCode="0_);[Red]\(0\)"/>
  </numFmts>
  <fonts count="2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tint="0.34998626667073579"/>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0" fillId="0" borderId="0" xfId="0" applyFill="1" applyBorder="1">
      <alignment vertical="center"/>
    </xf>
    <xf numFmtId="0" fontId="0" fillId="0" borderId="10" xfId="0" applyFill="1" applyBorder="1">
      <alignment vertical="center"/>
    </xf>
    <xf numFmtId="0" fontId="0" fillId="0" borderId="16" xfId="0" applyFill="1" applyBorder="1">
      <alignment vertical="center"/>
    </xf>
    <xf numFmtId="0" fontId="0" fillId="0" borderId="11" xfId="0" applyFill="1" applyBorder="1" applyAlignment="1">
      <alignment vertical="center" shrinkToFit="1"/>
    </xf>
    <xf numFmtId="0" fontId="0" fillId="0" borderId="12" xfId="0" applyFill="1" applyBorder="1">
      <alignment vertical="center"/>
    </xf>
    <xf numFmtId="176" fontId="0" fillId="0" borderId="0" xfId="0" applyNumberFormat="1" applyFill="1" applyBorder="1">
      <alignment vertical="center"/>
    </xf>
    <xf numFmtId="0" fontId="0" fillId="0" borderId="14" xfId="0" applyFill="1" applyBorder="1" applyAlignment="1">
      <alignment vertical="center" shrinkToFit="1"/>
    </xf>
    <xf numFmtId="0" fontId="0" fillId="0" borderId="13" xfId="0" applyFill="1" applyBorder="1" applyAlignment="1">
      <alignment vertical="center" shrinkToFit="1"/>
    </xf>
    <xf numFmtId="0" fontId="0" fillId="0" borderId="0" xfId="0" applyFill="1" applyBorder="1" applyAlignment="1">
      <alignment vertical="center" shrinkToFit="1"/>
    </xf>
    <xf numFmtId="0" fontId="0" fillId="0" borderId="0" xfId="0" applyFill="1">
      <alignment vertical="center"/>
    </xf>
    <xf numFmtId="0" fontId="0" fillId="0" borderId="0" xfId="0" applyFill="1" applyAlignment="1">
      <alignment horizontal="left" vertical="center" indent="1"/>
    </xf>
    <xf numFmtId="177" fontId="0" fillId="0" borderId="0" xfId="0" applyNumberFormat="1" applyFill="1">
      <alignment vertical="center"/>
    </xf>
    <xf numFmtId="176" fontId="0" fillId="0" borderId="15" xfId="0" applyNumberFormat="1" applyFill="1" applyBorder="1" applyAlignment="1">
      <alignment horizontal="right" vertical="center"/>
    </xf>
    <xf numFmtId="176" fontId="0" fillId="0" borderId="20" xfId="0" applyNumberFormat="1" applyFill="1" applyBorder="1" applyAlignment="1">
      <alignment horizontal="right" vertical="center"/>
    </xf>
    <xf numFmtId="176" fontId="0" fillId="0" borderId="21" xfId="0" applyNumberFormat="1" applyFill="1" applyBorder="1" applyAlignment="1">
      <alignment horizontal="right" vertical="center"/>
    </xf>
    <xf numFmtId="176" fontId="0" fillId="0" borderId="0" xfId="0" applyNumberFormat="1" applyFill="1" applyBorder="1" applyAlignment="1">
      <alignment horizontal="right" vertical="center"/>
    </xf>
    <xf numFmtId="0" fontId="19" fillId="0" borderId="11" xfId="0" applyFont="1" applyFill="1" applyBorder="1" applyAlignment="1">
      <alignment vertical="center" shrinkToFit="1"/>
    </xf>
    <xf numFmtId="0" fontId="0" fillId="0" borderId="18" xfId="0" applyFill="1" applyBorder="1">
      <alignment vertical="center"/>
    </xf>
    <xf numFmtId="0" fontId="21" fillId="0" borderId="0" xfId="0" applyFont="1" applyFill="1" applyBorder="1" applyAlignment="1">
      <alignment vertical="center" shrinkToFit="1"/>
    </xf>
    <xf numFmtId="177" fontId="0" fillId="0" borderId="0" xfId="0" applyNumberFormat="1" applyFill="1" applyBorder="1">
      <alignment vertical="center"/>
    </xf>
    <xf numFmtId="0" fontId="0" fillId="0" borderId="0" xfId="0" applyFill="1" applyAlignment="1">
      <alignment vertical="center" shrinkToFit="1"/>
    </xf>
    <xf numFmtId="0" fontId="0" fillId="0" borderId="0" xfId="0" applyFill="1" applyBorder="1" applyAlignment="1">
      <alignment vertical="center" wrapText="1"/>
    </xf>
    <xf numFmtId="0" fontId="0" fillId="0" borderId="10" xfId="0" applyFill="1" applyBorder="1" applyAlignment="1">
      <alignment vertical="center" wrapText="1"/>
    </xf>
    <xf numFmtId="0" fontId="20" fillId="0" borderId="0" xfId="0" applyFont="1" applyFill="1" applyBorder="1" applyAlignment="1">
      <alignment vertical="center" wrapText="1"/>
    </xf>
    <xf numFmtId="0" fontId="22" fillId="0" borderId="0" xfId="0" applyFont="1" applyFill="1" applyBorder="1" applyAlignment="1">
      <alignment vertical="center" shrinkToFit="1"/>
    </xf>
    <xf numFmtId="0" fontId="0" fillId="0" borderId="14" xfId="0" applyFill="1" applyBorder="1" applyAlignment="1">
      <alignment horizontal="left" vertical="center" shrinkToFit="1"/>
    </xf>
    <xf numFmtId="0" fontId="0" fillId="0" borderId="11" xfId="0" applyFill="1" applyBorder="1" applyAlignment="1">
      <alignment horizontal="left" vertical="center" shrinkToFit="1"/>
    </xf>
    <xf numFmtId="0" fontId="0" fillId="0" borderId="13" xfId="0" applyFill="1" applyBorder="1" applyAlignment="1">
      <alignment horizontal="left" vertical="center" shrinkToFit="1"/>
    </xf>
    <xf numFmtId="0" fontId="0" fillId="0" borderId="11" xfId="0" applyBorder="1">
      <alignment vertical="center"/>
    </xf>
    <xf numFmtId="176" fontId="0" fillId="33" borderId="0" xfId="0" applyNumberFormat="1" applyFill="1" applyBorder="1">
      <alignment vertical="center"/>
    </xf>
    <xf numFmtId="0" fontId="0" fillId="0" borderId="0" xfId="0" applyFill="1" applyAlignment="1">
      <alignment horizontal="left" vertical="center"/>
    </xf>
    <xf numFmtId="177" fontId="0" fillId="0" borderId="0" xfId="0" applyNumberFormat="1" applyFill="1" applyAlignment="1">
      <alignment horizontal="left" vertical="center"/>
    </xf>
    <xf numFmtId="0" fontId="20" fillId="0" borderId="0" xfId="0" applyFont="1" applyFill="1" applyBorder="1" applyAlignment="1">
      <alignment horizontal="left" vertical="center" wrapText="1"/>
    </xf>
    <xf numFmtId="176" fontId="0" fillId="0" borderId="0" xfId="0" applyNumberFormat="1" applyFill="1" applyBorder="1" applyAlignment="1">
      <alignment horizontal="left" vertical="center"/>
    </xf>
    <xf numFmtId="177" fontId="0" fillId="0" borderId="0" xfId="0" applyNumberFormat="1" applyFill="1" applyBorder="1" applyAlignment="1">
      <alignment horizontal="left" vertical="center"/>
    </xf>
    <xf numFmtId="0" fontId="0" fillId="0" borderId="0" xfId="0" applyFill="1" applyBorder="1" applyAlignment="1">
      <alignment horizontal="left" vertical="center"/>
    </xf>
    <xf numFmtId="178" fontId="0" fillId="0" borderId="0" xfId="0" applyNumberFormat="1" applyFill="1" applyBorder="1" applyAlignment="1">
      <alignment horizontal="right" vertical="center"/>
    </xf>
    <xf numFmtId="178" fontId="0" fillId="0" borderId="0" xfId="0" applyNumberFormat="1" applyFill="1">
      <alignment vertical="center"/>
    </xf>
    <xf numFmtId="178" fontId="20" fillId="0" borderId="0" xfId="0" applyNumberFormat="1" applyFont="1" applyFill="1" applyBorder="1" applyAlignment="1">
      <alignment vertical="center" wrapText="1"/>
    </xf>
    <xf numFmtId="178" fontId="0" fillId="0" borderId="0" xfId="0" applyNumberFormat="1" applyFill="1" applyBorder="1">
      <alignment vertical="center"/>
    </xf>
    <xf numFmtId="178" fontId="0" fillId="0" borderId="0" xfId="0" applyNumberFormat="1" applyFill="1" applyBorder="1" applyAlignment="1">
      <alignment vertical="center" wrapText="1"/>
    </xf>
    <xf numFmtId="179" fontId="0" fillId="0" borderId="0" xfId="0" applyNumberFormat="1" applyFill="1">
      <alignment vertical="center"/>
    </xf>
    <xf numFmtId="179" fontId="20" fillId="0" borderId="0" xfId="0" applyNumberFormat="1" applyFont="1" applyFill="1" applyBorder="1" applyAlignment="1">
      <alignment vertical="center" wrapText="1"/>
    </xf>
    <xf numFmtId="179" fontId="0" fillId="0" borderId="0" xfId="0" applyNumberFormat="1" applyFill="1" applyBorder="1" applyAlignment="1">
      <alignment horizontal="right" vertical="center"/>
    </xf>
    <xf numFmtId="179" fontId="0" fillId="0" borderId="0" xfId="0" applyNumberFormat="1" applyFill="1" applyBorder="1">
      <alignment vertical="center"/>
    </xf>
    <xf numFmtId="179" fontId="0" fillId="0" borderId="0" xfId="0" applyNumberFormat="1" applyFill="1" applyBorder="1" applyAlignment="1">
      <alignment vertical="center" wrapText="1"/>
    </xf>
    <xf numFmtId="0" fontId="0" fillId="0" borderId="22" xfId="0" applyFill="1" applyBorder="1" applyAlignment="1">
      <alignment vertical="center" wrapText="1"/>
    </xf>
    <xf numFmtId="0" fontId="0" fillId="0" borderId="23" xfId="0" applyFill="1" applyBorder="1" applyAlignment="1">
      <alignment horizontal="center" vertical="center" shrinkToFit="1"/>
    </xf>
    <xf numFmtId="0" fontId="0" fillId="0" borderId="11" xfId="0" applyFont="1" applyFill="1" applyBorder="1" applyAlignment="1">
      <alignment horizontal="left" vertical="center" shrinkToFit="1"/>
    </xf>
    <xf numFmtId="0" fontId="19" fillId="0" borderId="11" xfId="0" applyFont="1" applyFill="1" applyBorder="1" applyAlignment="1">
      <alignment horizontal="left" vertical="center" shrinkToFit="1"/>
    </xf>
    <xf numFmtId="38" fontId="0" fillId="0" borderId="11" xfId="42" applyFont="1" applyFill="1" applyBorder="1" applyAlignment="1">
      <alignment horizontal="left" vertical="center" shrinkToFit="1"/>
    </xf>
    <xf numFmtId="0" fontId="0" fillId="0" borderId="0" xfId="0" applyFill="1" applyBorder="1" applyAlignment="1">
      <alignment horizontal="center" vertical="center" shrinkToFit="1"/>
    </xf>
    <xf numFmtId="0" fontId="0" fillId="0" borderId="0" xfId="0" applyFill="1" applyBorder="1" applyAlignment="1">
      <alignment horizontal="left" vertical="center" shrinkToFit="1"/>
    </xf>
    <xf numFmtId="0" fontId="0" fillId="0" borderId="10" xfId="0" applyFill="1" applyBorder="1" applyAlignment="1">
      <alignment vertical="center" shrinkToFit="1"/>
    </xf>
    <xf numFmtId="0" fontId="0" fillId="0" borderId="25" xfId="0" applyFill="1" applyBorder="1" applyAlignment="1">
      <alignment vertical="center" shrinkToFit="1"/>
    </xf>
    <xf numFmtId="0" fontId="0" fillId="0" borderId="12" xfId="0" applyFill="1" applyBorder="1" applyAlignment="1">
      <alignment vertical="center" shrinkToFit="1"/>
    </xf>
    <xf numFmtId="0" fontId="0" fillId="0" borderId="26" xfId="0" applyFill="1" applyBorder="1" applyAlignment="1">
      <alignment vertical="center" shrinkToFit="1"/>
    </xf>
    <xf numFmtId="0" fontId="0" fillId="0" borderId="19" xfId="0" applyFill="1" applyBorder="1" applyAlignment="1">
      <alignment horizontal="left" vertical="center" shrinkToFit="1"/>
    </xf>
    <xf numFmtId="176" fontId="0" fillId="34" borderId="20" xfId="0" applyNumberFormat="1" applyFill="1" applyBorder="1" applyAlignment="1">
      <alignment horizontal="right" vertical="center"/>
    </xf>
    <xf numFmtId="176" fontId="0" fillId="34" borderId="21" xfId="0" applyNumberFormat="1" applyFill="1" applyBorder="1" applyAlignment="1">
      <alignment horizontal="right" vertical="center"/>
    </xf>
    <xf numFmtId="0" fontId="20" fillId="0" borderId="24" xfId="0" applyFont="1" applyFill="1" applyBorder="1" applyAlignment="1">
      <alignment horizontal="right" vertical="center" wrapText="1"/>
    </xf>
    <xf numFmtId="177" fontId="0" fillId="0" borderId="0" xfId="0" applyNumberFormat="1" applyFill="1" applyAlignment="1">
      <alignment horizontal="right" vertical="center"/>
    </xf>
    <xf numFmtId="0" fontId="0" fillId="0" borderId="0" xfId="0" applyFill="1" applyAlignment="1">
      <alignment horizontal="right" vertical="center"/>
    </xf>
    <xf numFmtId="177" fontId="0" fillId="0" borderId="0" xfId="0" applyNumberFormat="1" applyFill="1" applyBorder="1" applyAlignment="1">
      <alignment horizontal="right" vertical="center"/>
    </xf>
    <xf numFmtId="0" fontId="0" fillId="0" borderId="0" xfId="0" applyFill="1" applyBorder="1" applyAlignment="1">
      <alignment horizontal="right" vertical="center"/>
    </xf>
    <xf numFmtId="176" fontId="0" fillId="0" borderId="17" xfId="0" applyNumberFormat="1" applyFill="1" applyBorder="1" applyAlignment="1">
      <alignment horizontal="right" vertical="center"/>
    </xf>
    <xf numFmtId="0" fontId="20" fillId="0" borderId="0" xfId="0" applyFont="1" applyFill="1" applyBorder="1" applyAlignment="1">
      <alignment horizontal="right" vertical="center" wrapText="1"/>
    </xf>
    <xf numFmtId="176" fontId="0" fillId="34" borderId="15" xfId="0" applyNumberFormat="1" applyFill="1" applyBorder="1" applyAlignment="1">
      <alignment horizontal="right" vertical="center"/>
    </xf>
    <xf numFmtId="176" fontId="0" fillId="34" borderId="17" xfId="0" applyNumberFormat="1" applyFill="1" applyBorder="1" applyAlignment="1">
      <alignment horizontal="right" vertical="center"/>
    </xf>
    <xf numFmtId="178" fontId="0" fillId="0" borderId="0" xfId="0" quotePrefix="1" applyNumberFormat="1" applyFill="1">
      <alignment vertical="center"/>
    </xf>
    <xf numFmtId="38" fontId="0" fillId="0" borderId="0" xfId="0" applyNumberFormat="1" applyFill="1">
      <alignment vertical="center"/>
    </xf>
    <xf numFmtId="38" fontId="0" fillId="0" borderId="0" xfId="42" applyNumberFormat="1" applyFont="1" applyFill="1" applyBorder="1">
      <alignment vertical="center"/>
    </xf>
    <xf numFmtId="38" fontId="0" fillId="0" borderId="23" xfId="42" applyNumberFormat="1" applyFont="1" applyFill="1" applyBorder="1" applyAlignment="1">
      <alignment vertical="center" shrinkToFit="1"/>
    </xf>
    <xf numFmtId="38" fontId="0" fillId="0" borderId="11" xfId="42" applyNumberFormat="1" applyFont="1" applyFill="1" applyBorder="1">
      <alignment vertical="center"/>
    </xf>
    <xf numFmtId="38" fontId="0" fillId="0" borderId="13" xfId="42" applyNumberFormat="1" applyFont="1" applyFill="1" applyBorder="1">
      <alignment vertical="center"/>
    </xf>
    <xf numFmtId="38" fontId="0" fillId="0" borderId="14" xfId="42" applyNumberFormat="1" applyFont="1" applyFill="1" applyBorder="1">
      <alignment vertical="center"/>
    </xf>
    <xf numFmtId="38" fontId="0" fillId="0" borderId="11" xfId="42" applyNumberFormat="1" applyFont="1" applyFill="1" applyBorder="1" applyAlignment="1">
      <alignment horizontal="right" vertical="center"/>
    </xf>
    <xf numFmtId="38" fontId="0" fillId="0" borderId="11" xfId="42" applyNumberFormat="1" applyFont="1" applyFill="1" applyBorder="1" applyAlignment="1">
      <alignment vertical="center" shrinkToFit="1"/>
    </xf>
    <xf numFmtId="38" fontId="0" fillId="0" borderId="19" xfId="42" applyNumberFormat="1" applyFont="1" applyFill="1" applyBorder="1">
      <alignment vertical="center"/>
    </xf>
    <xf numFmtId="38" fontId="0" fillId="0" borderId="0" xfId="42" applyNumberFormat="1" applyFont="1" applyFill="1">
      <alignment vertical="center"/>
    </xf>
    <xf numFmtId="38" fontId="0" fillId="0" borderId="11" xfId="0" applyNumberFormat="1" applyFill="1" applyBorder="1">
      <alignment vertical="center"/>
    </xf>
    <xf numFmtId="38" fontId="0" fillId="0" borderId="13" xfId="0" applyNumberFormat="1" applyFill="1" applyBorder="1">
      <alignment vertical="center"/>
    </xf>
    <xf numFmtId="38" fontId="0" fillId="0" borderId="0" xfId="0" applyNumberFormat="1" applyFill="1" applyBorder="1">
      <alignment vertical="center"/>
    </xf>
    <xf numFmtId="38" fontId="0" fillId="0" borderId="0" xfId="42" applyNumberFormat="1" applyFont="1" applyFill="1" applyBorder="1" applyAlignment="1">
      <alignment horizontal="center" vertical="center" shrinkToFit="1"/>
    </xf>
    <xf numFmtId="38" fontId="0" fillId="0" borderId="14" xfId="0" applyNumberFormat="1" applyFill="1" applyBorder="1">
      <alignment vertical="center"/>
    </xf>
    <xf numFmtId="38" fontId="0" fillId="0" borderId="11" xfId="0" applyNumberFormat="1" applyFill="1" applyBorder="1" applyAlignment="1">
      <alignment vertical="center" shrinkToFit="1"/>
    </xf>
    <xf numFmtId="38" fontId="0" fillId="0" borderId="13" xfId="0" applyNumberFormat="1" applyFill="1" applyBorder="1" applyAlignment="1">
      <alignment vertical="center" shrinkToFit="1"/>
    </xf>
    <xf numFmtId="38" fontId="0" fillId="0" borderId="26" xfId="0" applyNumberFormat="1" applyFill="1" applyBorder="1">
      <alignment vertical="center"/>
    </xf>
    <xf numFmtId="38" fontId="0" fillId="0" borderId="25" xfId="0" applyNumberFormat="1" applyFill="1" applyBorder="1">
      <alignment vertical="center"/>
    </xf>
    <xf numFmtId="38" fontId="0" fillId="0" borderId="0" xfId="0" applyNumberFormat="1" applyFill="1" applyBorder="1" applyAlignment="1">
      <alignment vertical="center"/>
    </xf>
    <xf numFmtId="38" fontId="0" fillId="0" borderId="0" xfId="42" applyNumberFormat="1" applyFont="1" applyFill="1" applyBorder="1" applyAlignment="1">
      <alignment vertical="center"/>
    </xf>
    <xf numFmtId="38" fontId="0" fillId="0" borderId="0" xfId="0" applyNumberFormat="1" applyFill="1" applyBorder="1" applyAlignment="1">
      <alignment vertical="center" shrinkToFit="1"/>
    </xf>
    <xf numFmtId="0" fontId="0" fillId="0" borderId="0" xfId="0" quotePrefix="1" applyFill="1" applyAlignment="1">
      <alignment vertical="center" textRotation="180"/>
    </xf>
    <xf numFmtId="0" fontId="0" fillId="0" borderId="0" xfId="0" applyFill="1" applyAlignment="1">
      <alignment vertical="center" textRotation="18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S487"/>
  <sheetViews>
    <sheetView tabSelected="1" view="pageBreakPreview" topLeftCell="A259" zoomScaleNormal="100" zoomScaleSheetLayoutView="100" workbookViewId="0">
      <selection activeCell="J301" sqref="J301"/>
    </sheetView>
  </sheetViews>
  <sheetFormatPr defaultColWidth="9" defaultRowHeight="13.5" x14ac:dyDescent="0.15"/>
  <cols>
    <col min="1" max="1" width="3.375" style="10" customWidth="1"/>
    <col min="2" max="2" width="0.25" style="10" customWidth="1"/>
    <col min="3" max="3" width="9" style="10"/>
    <col min="4" max="4" width="35.125" style="21" customWidth="1"/>
    <col min="5" max="5" width="9" style="71"/>
    <col min="6" max="6" width="9.5" style="63" bestFit="1" customWidth="1"/>
    <col min="7" max="7" width="29" style="31" hidden="1" customWidth="1"/>
    <col min="8" max="9" width="9.5" style="38" customWidth="1"/>
    <col min="10" max="10" width="4.375" style="10" customWidth="1"/>
    <col min="11" max="11" width="9" style="10" customWidth="1"/>
    <col min="12" max="12" width="35.625" style="21" customWidth="1"/>
    <col min="13" max="13" width="9" style="71" customWidth="1"/>
    <col min="14" max="14" width="9" style="63" customWidth="1"/>
    <col min="15" max="16" width="9" style="38" customWidth="1"/>
    <col min="17" max="21" width="9" style="10" customWidth="1"/>
    <col min="22" max="16384" width="9" style="10"/>
  </cols>
  <sheetData>
    <row r="1" spans="1:19" ht="15" customHeight="1" x14ac:dyDescent="0.15">
      <c r="B1" s="10" t="s">
        <v>151</v>
      </c>
      <c r="C1" s="11" t="s">
        <v>220</v>
      </c>
    </row>
    <row r="2" spans="1:19" ht="15" customHeight="1" x14ac:dyDescent="0.15">
      <c r="C2" s="11" t="s">
        <v>191</v>
      </c>
    </row>
    <row r="3" spans="1:19" ht="15" customHeight="1" x14ac:dyDescent="0.15"/>
    <row r="4" spans="1:19" ht="15" customHeight="1" thickBot="1" x14ac:dyDescent="0.2">
      <c r="C4" s="10" t="s">
        <v>242</v>
      </c>
      <c r="D4" s="9"/>
      <c r="E4" s="72" t="s">
        <v>138</v>
      </c>
      <c r="F4" s="64">
        <f>SUM(E6:E22)</f>
        <v>38018</v>
      </c>
      <c r="G4" s="32"/>
      <c r="K4" s="10" t="s">
        <v>416</v>
      </c>
      <c r="L4" s="9"/>
      <c r="M4" s="72" t="s">
        <v>138</v>
      </c>
      <c r="N4" s="64">
        <f>SUM(M6:M18)</f>
        <v>24394</v>
      </c>
      <c r="P4" s="10" t="s">
        <v>372</v>
      </c>
      <c r="Q4" s="12">
        <f>SUM(F4,N4,N20,F24,N34,F41)</f>
        <v>153685</v>
      </c>
    </row>
    <row r="5" spans="1:19" ht="15" customHeight="1" x14ac:dyDescent="0.15">
      <c r="C5" s="47" t="s">
        <v>221</v>
      </c>
      <c r="D5" s="48" t="s">
        <v>152</v>
      </c>
      <c r="E5" s="73" t="s">
        <v>231</v>
      </c>
      <c r="F5" s="61" t="s">
        <v>137</v>
      </c>
      <c r="G5" s="33"/>
      <c r="H5" s="39"/>
      <c r="I5" s="39"/>
      <c r="K5" s="47" t="s">
        <v>221</v>
      </c>
      <c r="L5" s="48" t="s">
        <v>152</v>
      </c>
      <c r="M5" s="73" t="s">
        <v>231</v>
      </c>
      <c r="N5" s="61" t="s">
        <v>137</v>
      </c>
      <c r="O5" s="39"/>
      <c r="P5" s="10" t="s">
        <v>373</v>
      </c>
      <c r="Q5" s="12">
        <f>SUM(F46,F56,F62,N58,F75,F85,)</f>
        <v>136463</v>
      </c>
    </row>
    <row r="6" spans="1:19" ht="15" customHeight="1" x14ac:dyDescent="0.15">
      <c r="A6" s="1"/>
      <c r="C6" s="2" t="s">
        <v>7</v>
      </c>
      <c r="D6" s="27" t="s">
        <v>248</v>
      </c>
      <c r="E6" s="74">
        <v>5658</v>
      </c>
      <c r="F6" s="14">
        <f t="shared" ref="F6:F22" si="0">ROUND(E6/$F$4*100,1)</f>
        <v>14.9</v>
      </c>
      <c r="G6" s="34"/>
      <c r="H6" s="37"/>
      <c r="I6" s="37"/>
      <c r="K6" s="2" t="s">
        <v>3</v>
      </c>
      <c r="L6" s="27" t="s">
        <v>416</v>
      </c>
      <c r="M6" s="74">
        <v>4088</v>
      </c>
      <c r="N6" s="14">
        <f t="shared" ref="N6:N18" si="1">ROUND(M6/$N$4*100,1)</f>
        <v>16.8</v>
      </c>
      <c r="O6" s="37"/>
      <c r="P6" s="10" t="s">
        <v>375</v>
      </c>
      <c r="Q6" s="12">
        <f>SUM(N68,F95,N95)</f>
        <v>55394</v>
      </c>
    </row>
    <row r="7" spans="1:19" ht="15" customHeight="1" x14ac:dyDescent="0.15">
      <c r="A7" s="1"/>
      <c r="C7" s="2" t="s">
        <v>4</v>
      </c>
      <c r="D7" s="27" t="s">
        <v>242</v>
      </c>
      <c r="E7" s="74">
        <v>4203</v>
      </c>
      <c r="F7" s="14">
        <f t="shared" si="0"/>
        <v>11.1</v>
      </c>
      <c r="G7" s="34"/>
      <c r="H7" s="37"/>
      <c r="I7" s="37"/>
      <c r="K7" s="2" t="s">
        <v>8</v>
      </c>
      <c r="L7" s="27" t="s">
        <v>515</v>
      </c>
      <c r="M7" s="74">
        <v>3906</v>
      </c>
      <c r="N7" s="14">
        <f t="shared" si="1"/>
        <v>16</v>
      </c>
      <c r="O7" s="40"/>
      <c r="P7" s="10" t="s">
        <v>374</v>
      </c>
      <c r="Q7" s="12">
        <f>SUM(F104,N104,F125,N125,F147,N144,)</f>
        <v>134442</v>
      </c>
      <c r="S7" s="1"/>
    </row>
    <row r="8" spans="1:19" ht="15" customHeight="1" x14ac:dyDescent="0.15">
      <c r="A8" s="1"/>
      <c r="C8" s="2" t="s">
        <v>0</v>
      </c>
      <c r="D8" s="27" t="s">
        <v>243</v>
      </c>
      <c r="E8" s="74">
        <v>3648</v>
      </c>
      <c r="F8" s="14">
        <f t="shared" si="0"/>
        <v>9.6</v>
      </c>
      <c r="G8" s="34"/>
      <c r="H8" s="37"/>
      <c r="I8" s="37"/>
      <c r="K8" s="2" t="s">
        <v>0</v>
      </c>
      <c r="L8" s="27" t="s">
        <v>521</v>
      </c>
      <c r="M8" s="74">
        <v>2606</v>
      </c>
      <c r="N8" s="14">
        <f t="shared" si="1"/>
        <v>10.7</v>
      </c>
      <c r="O8" s="40"/>
      <c r="P8" s="10" t="s">
        <v>376</v>
      </c>
      <c r="Q8" s="12">
        <f>SUM(F163,F171,F184,N163,N178,N203,F195,N195,F209,)</f>
        <v>126654</v>
      </c>
      <c r="S8" s="1"/>
    </row>
    <row r="9" spans="1:19" ht="15" customHeight="1" x14ac:dyDescent="0.15">
      <c r="A9" s="1"/>
      <c r="C9" s="2" t="s">
        <v>8</v>
      </c>
      <c r="D9" s="27" t="s">
        <v>252</v>
      </c>
      <c r="E9" s="74">
        <v>3600</v>
      </c>
      <c r="F9" s="14">
        <f t="shared" si="0"/>
        <v>9.5</v>
      </c>
      <c r="G9" s="34"/>
      <c r="H9" s="37"/>
      <c r="I9" s="37"/>
      <c r="K9" s="2" t="s">
        <v>7</v>
      </c>
      <c r="L9" s="27" t="s">
        <v>518</v>
      </c>
      <c r="M9" s="74">
        <v>2475</v>
      </c>
      <c r="N9" s="14">
        <f t="shared" si="1"/>
        <v>10.1</v>
      </c>
      <c r="O9" s="40"/>
      <c r="P9" s="10" t="s">
        <v>320</v>
      </c>
      <c r="Q9" s="12">
        <f>SUM(N209)</f>
        <v>40099</v>
      </c>
    </row>
    <row r="10" spans="1:19" ht="15" customHeight="1" x14ac:dyDescent="0.15">
      <c r="A10" s="1"/>
      <c r="C10" s="2" t="s">
        <v>3</v>
      </c>
      <c r="D10" s="27" t="s">
        <v>242</v>
      </c>
      <c r="E10" s="74">
        <v>3443</v>
      </c>
      <c r="F10" s="14">
        <f t="shared" si="0"/>
        <v>9.1</v>
      </c>
      <c r="G10" s="34"/>
      <c r="H10" s="37"/>
      <c r="I10" s="37"/>
      <c r="K10" s="2" t="s">
        <v>3</v>
      </c>
      <c r="L10" s="27" t="s">
        <v>519</v>
      </c>
      <c r="M10" s="74">
        <v>2466</v>
      </c>
      <c r="N10" s="14">
        <f t="shared" si="1"/>
        <v>10.1</v>
      </c>
      <c r="O10" s="40"/>
      <c r="P10" s="10" t="s">
        <v>378</v>
      </c>
      <c r="Q10" s="12">
        <f>SUM(F217,F224,F231,N217,N223,N228,F236,N233,N240,F244,N246,)</f>
        <v>54793</v>
      </c>
    </row>
    <row r="11" spans="1:19" ht="15" customHeight="1" x14ac:dyDescent="0.15">
      <c r="A11" s="1"/>
      <c r="C11" s="2" t="s">
        <v>3</v>
      </c>
      <c r="D11" s="27" t="s">
        <v>247</v>
      </c>
      <c r="E11" s="74">
        <v>2653</v>
      </c>
      <c r="F11" s="14">
        <f t="shared" si="0"/>
        <v>7</v>
      </c>
      <c r="G11" s="34"/>
      <c r="H11" s="37"/>
      <c r="I11" s="37"/>
      <c r="K11" s="2" t="s">
        <v>1</v>
      </c>
      <c r="L11" s="27" t="s">
        <v>609</v>
      </c>
      <c r="M11" s="74">
        <v>1515</v>
      </c>
      <c r="N11" s="14">
        <f t="shared" si="1"/>
        <v>6.2</v>
      </c>
      <c r="O11" s="40"/>
      <c r="P11" s="10" t="s">
        <v>379</v>
      </c>
      <c r="Q11" s="12">
        <f>SUM(F250,N250,F275,F296,N296,N314,)</f>
        <v>148179</v>
      </c>
    </row>
    <row r="12" spans="1:19" ht="15" customHeight="1" x14ac:dyDescent="0.15">
      <c r="A12" s="1"/>
      <c r="C12" s="2" t="s">
        <v>7</v>
      </c>
      <c r="D12" s="27" t="s">
        <v>250</v>
      </c>
      <c r="E12" s="74">
        <v>2420</v>
      </c>
      <c r="F12" s="14">
        <f t="shared" si="0"/>
        <v>6.4</v>
      </c>
      <c r="G12" s="34"/>
      <c r="H12" s="37"/>
      <c r="I12" s="37"/>
      <c r="K12" s="2" t="s">
        <v>4</v>
      </c>
      <c r="L12" s="27" t="s">
        <v>416</v>
      </c>
      <c r="M12" s="74">
        <v>1434</v>
      </c>
      <c r="N12" s="14">
        <f t="shared" si="1"/>
        <v>5.9</v>
      </c>
      <c r="O12" s="40"/>
      <c r="P12" s="10" t="s">
        <v>380</v>
      </c>
      <c r="Q12" s="12">
        <f>SUM(F328,F341)</f>
        <v>37783</v>
      </c>
    </row>
    <row r="13" spans="1:19" ht="15" customHeight="1" x14ac:dyDescent="0.15">
      <c r="A13" s="1"/>
      <c r="C13" s="2" t="s">
        <v>0</v>
      </c>
      <c r="D13" s="27" t="s">
        <v>244</v>
      </c>
      <c r="E13" s="74">
        <v>2160</v>
      </c>
      <c r="F13" s="14">
        <f t="shared" si="0"/>
        <v>5.7</v>
      </c>
      <c r="G13" s="34"/>
      <c r="H13" s="37"/>
      <c r="I13" s="37"/>
      <c r="K13" s="2" t="s">
        <v>6</v>
      </c>
      <c r="L13" s="27" t="s">
        <v>416</v>
      </c>
      <c r="M13" s="74">
        <v>1308</v>
      </c>
      <c r="N13" s="14">
        <f t="shared" si="1"/>
        <v>5.4</v>
      </c>
      <c r="O13" s="40"/>
      <c r="P13" s="10" t="s">
        <v>381</v>
      </c>
      <c r="Q13" s="12">
        <f>SUM(N328,N343,)</f>
        <v>32845</v>
      </c>
    </row>
    <row r="14" spans="1:19" ht="15" customHeight="1" x14ac:dyDescent="0.15">
      <c r="A14" s="1"/>
      <c r="C14" s="2" t="s">
        <v>4</v>
      </c>
      <c r="D14" s="27" t="s">
        <v>248</v>
      </c>
      <c r="E14" s="74">
        <v>1942</v>
      </c>
      <c r="F14" s="14">
        <f t="shared" si="0"/>
        <v>5.0999999999999996</v>
      </c>
      <c r="G14" s="34"/>
      <c r="H14" s="37"/>
      <c r="I14" s="37"/>
      <c r="K14" s="2" t="s">
        <v>1</v>
      </c>
      <c r="L14" s="27" t="s">
        <v>610</v>
      </c>
      <c r="M14" s="74">
        <v>1269</v>
      </c>
      <c r="N14" s="14">
        <f t="shared" si="1"/>
        <v>5.2</v>
      </c>
      <c r="O14" s="40"/>
      <c r="P14" s="10" t="s">
        <v>382</v>
      </c>
      <c r="Q14" s="12">
        <f>SUM(F349)</f>
        <v>14</v>
      </c>
      <c r="S14" s="1"/>
    </row>
    <row r="15" spans="1:19" ht="15" customHeight="1" x14ac:dyDescent="0.15">
      <c r="A15" s="1"/>
      <c r="C15" s="2" t="s">
        <v>4</v>
      </c>
      <c r="D15" s="27" t="s">
        <v>247</v>
      </c>
      <c r="E15" s="74">
        <v>1756</v>
      </c>
      <c r="F15" s="14">
        <f t="shared" si="0"/>
        <v>4.5999999999999996</v>
      </c>
      <c r="G15" s="34"/>
      <c r="H15" s="37"/>
      <c r="I15" s="37"/>
      <c r="K15" s="2" t="s">
        <v>4</v>
      </c>
      <c r="L15" s="27" t="s">
        <v>517</v>
      </c>
      <c r="M15" s="74">
        <v>1118</v>
      </c>
      <c r="N15" s="14">
        <f t="shared" si="1"/>
        <v>4.5999999999999996</v>
      </c>
      <c r="O15" s="40"/>
      <c r="P15" s="10" t="s">
        <v>139</v>
      </c>
      <c r="Q15" s="10">
        <v>2067</v>
      </c>
      <c r="S15" s="1"/>
    </row>
    <row r="16" spans="1:19" ht="15" customHeight="1" x14ac:dyDescent="0.15">
      <c r="A16" s="1"/>
      <c r="C16" s="2" t="s">
        <v>1</v>
      </c>
      <c r="D16" s="27" t="s">
        <v>246</v>
      </c>
      <c r="E16" s="74">
        <v>1638</v>
      </c>
      <c r="F16" s="14">
        <f t="shared" si="0"/>
        <v>4.3</v>
      </c>
      <c r="G16" s="34"/>
      <c r="H16" s="37"/>
      <c r="I16" s="37"/>
      <c r="K16" s="2" t="s">
        <v>7</v>
      </c>
      <c r="L16" s="27" t="s">
        <v>520</v>
      </c>
      <c r="M16" s="74">
        <v>1029</v>
      </c>
      <c r="N16" s="14">
        <f t="shared" si="1"/>
        <v>4.2</v>
      </c>
      <c r="O16" s="40"/>
      <c r="P16" s="38" t="s">
        <v>703</v>
      </c>
      <c r="Q16" s="10">
        <v>21653</v>
      </c>
      <c r="S16" s="1"/>
    </row>
    <row r="17" spans="1:19" ht="15" customHeight="1" x14ac:dyDescent="0.15">
      <c r="A17" s="1"/>
      <c r="C17" s="2" t="s">
        <v>1</v>
      </c>
      <c r="D17" s="27" t="s">
        <v>606</v>
      </c>
      <c r="E17" s="74">
        <v>1560</v>
      </c>
      <c r="F17" s="14">
        <f t="shared" si="0"/>
        <v>4.0999999999999996</v>
      </c>
      <c r="G17" s="34"/>
      <c r="H17" s="37"/>
      <c r="I17" s="37"/>
      <c r="K17" s="2" t="s">
        <v>0</v>
      </c>
      <c r="L17" s="27" t="s">
        <v>516</v>
      </c>
      <c r="M17" s="74">
        <v>900</v>
      </c>
      <c r="N17" s="14">
        <f t="shared" si="1"/>
        <v>3.7</v>
      </c>
      <c r="O17" s="40"/>
      <c r="P17" s="1" t="s">
        <v>143</v>
      </c>
      <c r="Q17" s="12">
        <v>7449</v>
      </c>
      <c r="S17" s="1"/>
    </row>
    <row r="18" spans="1:19" ht="15" customHeight="1" thickBot="1" x14ac:dyDescent="0.2">
      <c r="A18" s="1"/>
      <c r="C18" s="2" t="s">
        <v>7</v>
      </c>
      <c r="D18" s="27" t="s">
        <v>249</v>
      </c>
      <c r="E18" s="74">
        <v>1326</v>
      </c>
      <c r="F18" s="14">
        <f t="shared" si="0"/>
        <v>3.5</v>
      </c>
      <c r="G18" s="34"/>
      <c r="H18" s="37"/>
      <c r="I18" s="37"/>
      <c r="K18" s="5" t="s">
        <v>5</v>
      </c>
      <c r="L18" s="28" t="s">
        <v>517</v>
      </c>
      <c r="M18" s="75">
        <v>280</v>
      </c>
      <c r="N18" s="15">
        <f t="shared" si="1"/>
        <v>1.1000000000000001</v>
      </c>
      <c r="O18" s="40"/>
      <c r="P18" s="1" t="s">
        <v>145</v>
      </c>
      <c r="Q18" s="10" t="s">
        <v>702</v>
      </c>
      <c r="S18" s="1"/>
    </row>
    <row r="19" spans="1:19" ht="15" customHeight="1" x14ac:dyDescent="0.15">
      <c r="A19" s="1"/>
      <c r="C19" s="2" t="s">
        <v>7</v>
      </c>
      <c r="D19" s="27" t="s">
        <v>251</v>
      </c>
      <c r="E19" s="74">
        <v>808</v>
      </c>
      <c r="F19" s="14">
        <f t="shared" si="0"/>
        <v>2.1</v>
      </c>
      <c r="G19" s="34"/>
      <c r="H19" s="37"/>
      <c r="I19" s="37"/>
      <c r="M19" s="80"/>
      <c r="N19" s="62"/>
      <c r="O19" s="40"/>
      <c r="P19" s="1" t="s">
        <v>380</v>
      </c>
      <c r="Q19" s="10">
        <v>3294</v>
      </c>
      <c r="S19" s="1"/>
    </row>
    <row r="20" spans="1:19" ht="15" customHeight="1" thickBot="1" x14ac:dyDescent="0.2">
      <c r="A20" s="1"/>
      <c r="C20" s="2" t="s">
        <v>0</v>
      </c>
      <c r="D20" s="27" t="s">
        <v>242</v>
      </c>
      <c r="E20" s="74">
        <v>603</v>
      </c>
      <c r="F20" s="14">
        <f t="shared" si="0"/>
        <v>1.6</v>
      </c>
      <c r="G20" s="34"/>
      <c r="H20" s="37"/>
      <c r="I20" s="37"/>
      <c r="K20" s="10" t="s">
        <v>417</v>
      </c>
      <c r="L20" s="9"/>
      <c r="M20" s="72" t="s">
        <v>138</v>
      </c>
      <c r="N20" s="64">
        <f>SUM(M22:M32)</f>
        <v>19790</v>
      </c>
      <c r="O20" s="40"/>
      <c r="P20" s="1" t="s">
        <v>146</v>
      </c>
      <c r="Q20" s="10">
        <v>101</v>
      </c>
      <c r="S20" s="1"/>
    </row>
    <row r="21" spans="1:19" ht="15" customHeight="1" x14ac:dyDescent="0.15">
      <c r="A21" s="1"/>
      <c r="C21" s="2" t="s">
        <v>5</v>
      </c>
      <c r="D21" s="27" t="s">
        <v>245</v>
      </c>
      <c r="E21" s="74">
        <v>320</v>
      </c>
      <c r="F21" s="14">
        <f t="shared" si="0"/>
        <v>0.8</v>
      </c>
      <c r="G21" s="34"/>
      <c r="H21" s="37"/>
      <c r="I21" s="37"/>
      <c r="K21" s="47" t="s">
        <v>221</v>
      </c>
      <c r="L21" s="48" t="s">
        <v>152</v>
      </c>
      <c r="M21" s="73" t="s">
        <v>231</v>
      </c>
      <c r="N21" s="61" t="s">
        <v>137</v>
      </c>
      <c r="O21" s="40"/>
      <c r="P21" s="1" t="s">
        <v>381</v>
      </c>
      <c r="Q21" s="10">
        <v>468</v>
      </c>
      <c r="S21" s="1"/>
    </row>
    <row r="22" spans="1:19" ht="15" customHeight="1" thickBot="1" x14ac:dyDescent="0.2">
      <c r="A22" s="1"/>
      <c r="C22" s="5" t="s">
        <v>6</v>
      </c>
      <c r="D22" s="28" t="s">
        <v>242</v>
      </c>
      <c r="E22" s="75">
        <v>280</v>
      </c>
      <c r="F22" s="15">
        <f t="shared" si="0"/>
        <v>0.7</v>
      </c>
      <c r="G22" s="34"/>
      <c r="H22" s="37"/>
      <c r="I22" s="37"/>
      <c r="K22" s="2" t="s">
        <v>3</v>
      </c>
      <c r="L22" s="27" t="s">
        <v>522</v>
      </c>
      <c r="M22" s="74">
        <v>3792</v>
      </c>
      <c r="N22" s="14">
        <f t="shared" ref="N22:N32" si="2">ROUND(M22/$N$20*100,1)</f>
        <v>19.2</v>
      </c>
      <c r="O22" s="40"/>
      <c r="P22" s="1" t="s">
        <v>150</v>
      </c>
      <c r="Q22" s="10">
        <v>1454</v>
      </c>
    </row>
    <row r="23" spans="1:19" ht="15" customHeight="1" x14ac:dyDescent="0.15">
      <c r="A23" s="1"/>
      <c r="C23" s="1"/>
      <c r="D23" s="9"/>
      <c r="E23" s="72"/>
      <c r="F23" s="16"/>
      <c r="K23" s="2" t="s">
        <v>7</v>
      </c>
      <c r="L23" s="27" t="s">
        <v>523</v>
      </c>
      <c r="M23" s="74">
        <v>3626</v>
      </c>
      <c r="N23" s="14">
        <f t="shared" si="2"/>
        <v>18.3</v>
      </c>
      <c r="O23" s="40"/>
      <c r="P23" s="40"/>
      <c r="Q23" s="12">
        <f>SUM(Q4:Q22)</f>
        <v>956837</v>
      </c>
    </row>
    <row r="24" spans="1:19" ht="15" customHeight="1" thickBot="1" x14ac:dyDescent="0.2">
      <c r="A24" s="1"/>
      <c r="C24" s="1" t="s">
        <v>254</v>
      </c>
      <c r="D24" s="9"/>
      <c r="E24" s="72" t="s">
        <v>138</v>
      </c>
      <c r="F24" s="64">
        <f>SUM(E26:E39)</f>
        <v>37712</v>
      </c>
      <c r="G24" s="33"/>
      <c r="H24" s="39"/>
      <c r="I24" s="39"/>
      <c r="K24" s="2" t="s">
        <v>3</v>
      </c>
      <c r="L24" s="27" t="s">
        <v>417</v>
      </c>
      <c r="M24" s="74">
        <v>2820</v>
      </c>
      <c r="N24" s="14">
        <f t="shared" si="2"/>
        <v>14.2</v>
      </c>
      <c r="O24" s="39"/>
      <c r="P24" s="39"/>
    </row>
    <row r="25" spans="1:19" ht="15" customHeight="1" x14ac:dyDescent="0.15">
      <c r="A25" s="1"/>
      <c r="C25" s="47" t="s">
        <v>221</v>
      </c>
      <c r="D25" s="48" t="s">
        <v>152</v>
      </c>
      <c r="E25" s="73" t="s">
        <v>231</v>
      </c>
      <c r="F25" s="61" t="s">
        <v>137</v>
      </c>
      <c r="G25" s="34"/>
      <c r="H25" s="40"/>
      <c r="I25" s="37"/>
      <c r="K25" s="2" t="s">
        <v>4</v>
      </c>
      <c r="L25" s="27" t="s">
        <v>417</v>
      </c>
      <c r="M25" s="74">
        <v>2639</v>
      </c>
      <c r="N25" s="14">
        <f t="shared" si="2"/>
        <v>13.3</v>
      </c>
      <c r="O25" s="40"/>
      <c r="P25" s="37"/>
    </row>
    <row r="26" spans="1:19" ht="15" customHeight="1" x14ac:dyDescent="0.15">
      <c r="A26" s="1"/>
      <c r="C26" s="3" t="s">
        <v>4</v>
      </c>
      <c r="D26" s="26" t="s">
        <v>253</v>
      </c>
      <c r="E26" s="76">
        <v>6246</v>
      </c>
      <c r="F26" s="13">
        <f t="shared" ref="F26:F39" si="3">ROUND(E26/$F$24*100,1)</f>
        <v>16.600000000000001</v>
      </c>
      <c r="G26" s="34"/>
      <c r="H26" s="40"/>
      <c r="I26" s="37"/>
      <c r="K26" s="2" t="s">
        <v>0</v>
      </c>
      <c r="L26" s="27" t="s">
        <v>417</v>
      </c>
      <c r="M26" s="74">
        <v>2572</v>
      </c>
      <c r="N26" s="14">
        <f t="shared" si="2"/>
        <v>13</v>
      </c>
      <c r="O26" s="40"/>
      <c r="P26" s="37"/>
    </row>
    <row r="27" spans="1:19" ht="15" customHeight="1" x14ac:dyDescent="0.15">
      <c r="A27" s="1"/>
      <c r="C27" s="2" t="s">
        <v>0</v>
      </c>
      <c r="D27" s="27" t="s">
        <v>255</v>
      </c>
      <c r="E27" s="74">
        <v>4629</v>
      </c>
      <c r="F27" s="14">
        <f t="shared" si="3"/>
        <v>12.3</v>
      </c>
      <c r="G27" s="34"/>
      <c r="H27" s="40"/>
      <c r="I27" s="37"/>
      <c r="K27" s="2" t="s">
        <v>6</v>
      </c>
      <c r="L27" s="27" t="s">
        <v>417</v>
      </c>
      <c r="M27" s="74">
        <v>1457</v>
      </c>
      <c r="N27" s="14">
        <f t="shared" si="2"/>
        <v>7.4</v>
      </c>
      <c r="O27" s="40"/>
      <c r="P27" s="37"/>
    </row>
    <row r="28" spans="1:19" ht="15" customHeight="1" x14ac:dyDescent="0.15">
      <c r="A28" s="1"/>
      <c r="C28" s="2" t="s">
        <v>3</v>
      </c>
      <c r="D28" s="27" t="s">
        <v>253</v>
      </c>
      <c r="E28" s="77">
        <v>4088</v>
      </c>
      <c r="F28" s="14">
        <f t="shared" si="3"/>
        <v>10.8</v>
      </c>
      <c r="G28" s="34"/>
      <c r="H28" s="40"/>
      <c r="I28" s="37"/>
      <c r="K28" s="2" t="s">
        <v>1</v>
      </c>
      <c r="L28" s="27" t="s">
        <v>611</v>
      </c>
      <c r="M28" s="74">
        <v>1317</v>
      </c>
      <c r="N28" s="14">
        <f t="shared" si="2"/>
        <v>6.7</v>
      </c>
      <c r="O28" s="40"/>
      <c r="P28" s="37"/>
    </row>
    <row r="29" spans="1:19" ht="15" customHeight="1" x14ac:dyDescent="0.15">
      <c r="A29" s="1"/>
      <c r="C29" s="2" t="s">
        <v>0</v>
      </c>
      <c r="D29" s="27" t="s">
        <v>256</v>
      </c>
      <c r="E29" s="74">
        <v>3320</v>
      </c>
      <c r="F29" s="14">
        <f t="shared" si="3"/>
        <v>8.8000000000000007</v>
      </c>
      <c r="G29" s="34"/>
      <c r="H29" s="40"/>
      <c r="I29" s="37"/>
      <c r="K29" s="2" t="s">
        <v>1</v>
      </c>
      <c r="L29" s="27" t="s">
        <v>612</v>
      </c>
      <c r="M29" s="74">
        <v>846</v>
      </c>
      <c r="N29" s="14">
        <f t="shared" si="2"/>
        <v>4.3</v>
      </c>
      <c r="O29" s="40"/>
      <c r="P29" s="37"/>
    </row>
    <row r="30" spans="1:19" ht="15" customHeight="1" x14ac:dyDescent="0.15">
      <c r="A30" s="1"/>
      <c r="C30" s="2" t="s">
        <v>4</v>
      </c>
      <c r="D30" s="27" t="s">
        <v>257</v>
      </c>
      <c r="E30" s="77">
        <v>2973</v>
      </c>
      <c r="F30" s="14">
        <f t="shared" si="3"/>
        <v>7.9</v>
      </c>
      <c r="G30" s="34"/>
      <c r="H30" s="40"/>
      <c r="I30" s="40"/>
      <c r="K30" s="2" t="s">
        <v>8</v>
      </c>
      <c r="L30" s="27" t="s">
        <v>524</v>
      </c>
      <c r="M30" s="74">
        <v>326</v>
      </c>
      <c r="N30" s="14">
        <f t="shared" si="2"/>
        <v>1.6</v>
      </c>
      <c r="O30" s="40"/>
      <c r="P30" s="37"/>
    </row>
    <row r="31" spans="1:19" ht="15" customHeight="1" x14ac:dyDescent="0.15">
      <c r="A31" s="1"/>
      <c r="C31" s="23" t="s">
        <v>4</v>
      </c>
      <c r="D31" s="27" t="s">
        <v>258</v>
      </c>
      <c r="E31" s="78">
        <v>2897</v>
      </c>
      <c r="F31" s="14">
        <f t="shared" si="3"/>
        <v>7.7</v>
      </c>
      <c r="G31" s="34"/>
      <c r="H31" s="40"/>
      <c r="I31" s="40"/>
      <c r="K31" s="2" t="s">
        <v>7</v>
      </c>
      <c r="L31" s="27" t="s">
        <v>525</v>
      </c>
      <c r="M31" s="74">
        <v>235</v>
      </c>
      <c r="N31" s="14">
        <f t="shared" si="2"/>
        <v>1.2</v>
      </c>
      <c r="O31" s="40"/>
      <c r="P31" s="37"/>
    </row>
    <row r="32" spans="1:19" ht="15" customHeight="1" thickBot="1" x14ac:dyDescent="0.2">
      <c r="A32" s="1"/>
      <c r="C32" s="2" t="s">
        <v>3</v>
      </c>
      <c r="D32" s="49" t="s">
        <v>257</v>
      </c>
      <c r="E32" s="74">
        <v>2787</v>
      </c>
      <c r="F32" s="14">
        <f t="shared" si="3"/>
        <v>7.4</v>
      </c>
      <c r="G32" s="34"/>
      <c r="K32" s="5" t="s">
        <v>5</v>
      </c>
      <c r="L32" s="28" t="s">
        <v>526</v>
      </c>
      <c r="M32" s="75">
        <v>160</v>
      </c>
      <c r="N32" s="15">
        <f t="shared" si="2"/>
        <v>0.8</v>
      </c>
      <c r="O32" s="40"/>
      <c r="P32" s="37"/>
    </row>
    <row r="33" spans="1:16" ht="15" customHeight="1" x14ac:dyDescent="0.15">
      <c r="A33" s="1"/>
      <c r="C33" s="2" t="s">
        <v>7</v>
      </c>
      <c r="D33" s="50" t="s">
        <v>258</v>
      </c>
      <c r="E33" s="74">
        <v>2730</v>
      </c>
      <c r="F33" s="14">
        <f t="shared" si="3"/>
        <v>7.2</v>
      </c>
      <c r="G33" s="34"/>
      <c r="H33" s="39"/>
      <c r="I33" s="39"/>
      <c r="O33" s="40"/>
      <c r="P33" s="37"/>
    </row>
    <row r="34" spans="1:16" ht="15" customHeight="1" thickBot="1" x14ac:dyDescent="0.2">
      <c r="A34" s="1"/>
      <c r="C34" s="2" t="s">
        <v>7</v>
      </c>
      <c r="D34" s="51" t="s">
        <v>259</v>
      </c>
      <c r="E34" s="74">
        <v>2571</v>
      </c>
      <c r="F34" s="14">
        <f t="shared" si="3"/>
        <v>6.8</v>
      </c>
      <c r="G34" s="34"/>
      <c r="H34" s="40"/>
      <c r="I34" s="37"/>
      <c r="K34" s="10" t="s">
        <v>414</v>
      </c>
      <c r="M34" s="80" t="s">
        <v>138</v>
      </c>
      <c r="N34" s="62">
        <f>SUM(M36:M56)</f>
        <v>31766</v>
      </c>
    </row>
    <row r="35" spans="1:16" ht="15" customHeight="1" x14ac:dyDescent="0.15">
      <c r="A35" s="1"/>
      <c r="C35" s="2" t="s">
        <v>8</v>
      </c>
      <c r="D35" s="27" t="s">
        <v>262</v>
      </c>
      <c r="E35" s="74">
        <v>1840</v>
      </c>
      <c r="F35" s="14">
        <f t="shared" si="3"/>
        <v>4.9000000000000004</v>
      </c>
      <c r="G35" s="34"/>
      <c r="H35" s="40"/>
      <c r="I35" s="37"/>
      <c r="K35" s="47" t="s">
        <v>221</v>
      </c>
      <c r="L35" s="48" t="s">
        <v>152</v>
      </c>
      <c r="M35" s="73" t="s">
        <v>231</v>
      </c>
      <c r="N35" s="61" t="s">
        <v>137</v>
      </c>
    </row>
    <row r="36" spans="1:16" ht="15" customHeight="1" x14ac:dyDescent="0.15">
      <c r="C36" s="2" t="s">
        <v>7</v>
      </c>
      <c r="D36" s="27" t="s">
        <v>260</v>
      </c>
      <c r="E36" s="74">
        <v>1174</v>
      </c>
      <c r="F36" s="14">
        <f t="shared" si="3"/>
        <v>3.1</v>
      </c>
      <c r="G36" s="34"/>
      <c r="H36" s="40"/>
      <c r="I36" s="37"/>
      <c r="K36" s="2" t="s">
        <v>4</v>
      </c>
      <c r="L36" s="4" t="s">
        <v>429</v>
      </c>
      <c r="M36" s="74">
        <v>6767</v>
      </c>
      <c r="N36" s="14">
        <f t="shared" ref="N36:N56" si="4">ROUND(M36/$N$34*100,1)</f>
        <v>21.3</v>
      </c>
    </row>
    <row r="37" spans="1:16" ht="15" customHeight="1" x14ac:dyDescent="0.15">
      <c r="C37" s="2" t="s">
        <v>1</v>
      </c>
      <c r="D37" s="27" t="s">
        <v>607</v>
      </c>
      <c r="E37" s="74">
        <v>1000</v>
      </c>
      <c r="F37" s="14">
        <f t="shared" si="3"/>
        <v>2.7</v>
      </c>
      <c r="G37" s="34"/>
      <c r="H37" s="40"/>
      <c r="I37" s="37"/>
      <c r="K37" s="2" t="s">
        <v>7</v>
      </c>
      <c r="L37" s="4" t="s">
        <v>433</v>
      </c>
      <c r="M37" s="74">
        <v>2616</v>
      </c>
      <c r="N37" s="14">
        <f t="shared" si="4"/>
        <v>8.1999999999999993</v>
      </c>
      <c r="O37" s="39"/>
      <c r="P37" s="39"/>
    </row>
    <row r="38" spans="1:16" ht="15" customHeight="1" x14ac:dyDescent="0.15">
      <c r="C38" s="2" t="s">
        <v>1</v>
      </c>
      <c r="D38" s="27" t="s">
        <v>608</v>
      </c>
      <c r="E38" s="74">
        <v>891</v>
      </c>
      <c r="F38" s="14">
        <f t="shared" si="3"/>
        <v>2.4</v>
      </c>
      <c r="G38" s="34"/>
      <c r="H38" s="40"/>
      <c r="I38" s="37"/>
      <c r="K38" s="2" t="s">
        <v>3</v>
      </c>
      <c r="L38" s="4" t="s">
        <v>430</v>
      </c>
      <c r="M38" s="74">
        <v>2398</v>
      </c>
      <c r="N38" s="14">
        <f t="shared" si="4"/>
        <v>7.5</v>
      </c>
      <c r="O38" s="40"/>
      <c r="P38" s="37"/>
    </row>
    <row r="39" spans="1:16" ht="15" customHeight="1" thickBot="1" x14ac:dyDescent="0.2">
      <c r="C39" s="5" t="s">
        <v>7</v>
      </c>
      <c r="D39" s="28" t="s">
        <v>261</v>
      </c>
      <c r="E39" s="75">
        <v>566</v>
      </c>
      <c r="F39" s="15">
        <f t="shared" si="3"/>
        <v>1.5</v>
      </c>
      <c r="G39" s="34"/>
      <c r="H39" s="40"/>
      <c r="I39" s="40"/>
      <c r="K39" s="2" t="s">
        <v>7</v>
      </c>
      <c r="L39" s="4" t="s">
        <v>437</v>
      </c>
      <c r="M39" s="74">
        <v>2358</v>
      </c>
      <c r="N39" s="14">
        <f t="shared" si="4"/>
        <v>7.4</v>
      </c>
      <c r="O39" s="40"/>
      <c r="P39" s="37"/>
    </row>
    <row r="40" spans="1:16" ht="15" customHeight="1" x14ac:dyDescent="0.15">
      <c r="C40" s="1"/>
      <c r="D40" s="9"/>
      <c r="E40" s="72"/>
      <c r="F40" s="16"/>
      <c r="G40" s="34"/>
      <c r="H40" s="39"/>
      <c r="I40" s="39"/>
      <c r="K40" s="2" t="s">
        <v>0</v>
      </c>
      <c r="L40" s="4" t="s">
        <v>434</v>
      </c>
      <c r="M40" s="74">
        <v>1945</v>
      </c>
      <c r="N40" s="14">
        <f t="shared" si="4"/>
        <v>6.1</v>
      </c>
      <c r="O40" s="40"/>
      <c r="P40" s="37"/>
    </row>
    <row r="41" spans="1:16" ht="15" customHeight="1" thickBot="1" x14ac:dyDescent="0.2">
      <c r="C41" s="10" t="s">
        <v>9</v>
      </c>
      <c r="D41" s="9"/>
      <c r="E41" s="72" t="s">
        <v>138</v>
      </c>
      <c r="F41" s="64">
        <f>SUM(E43:E44)</f>
        <v>2005</v>
      </c>
      <c r="G41" s="34"/>
      <c r="H41" s="40"/>
      <c r="I41" s="37"/>
      <c r="K41" s="2" t="s">
        <v>0</v>
      </c>
      <c r="L41" s="4" t="s">
        <v>435</v>
      </c>
      <c r="M41" s="74">
        <v>1945</v>
      </c>
      <c r="N41" s="14">
        <f t="shared" si="4"/>
        <v>6.1</v>
      </c>
      <c r="O41" s="40"/>
      <c r="P41" s="37"/>
    </row>
    <row r="42" spans="1:16" ht="15" customHeight="1" x14ac:dyDescent="0.15">
      <c r="C42" s="47" t="s">
        <v>221</v>
      </c>
      <c r="D42" s="48" t="s">
        <v>152</v>
      </c>
      <c r="E42" s="73" t="s">
        <v>231</v>
      </c>
      <c r="F42" s="61" t="s">
        <v>137</v>
      </c>
      <c r="G42" s="34"/>
      <c r="H42" s="40"/>
      <c r="I42" s="37"/>
      <c r="K42" s="2" t="s">
        <v>3</v>
      </c>
      <c r="L42" s="4" t="s">
        <v>431</v>
      </c>
      <c r="M42" s="74">
        <v>1903</v>
      </c>
      <c r="N42" s="14">
        <f t="shared" si="4"/>
        <v>6</v>
      </c>
      <c r="O42" s="40"/>
      <c r="P42" s="37"/>
    </row>
    <row r="43" spans="1:16" ht="15" customHeight="1" x14ac:dyDescent="0.15">
      <c r="C43" s="2" t="s">
        <v>3</v>
      </c>
      <c r="D43" s="27" t="s">
        <v>9</v>
      </c>
      <c r="E43" s="74">
        <v>1692</v>
      </c>
      <c r="F43" s="14">
        <f>ROUND(E43/F41*100,1)</f>
        <v>84.4</v>
      </c>
      <c r="G43" s="34"/>
      <c r="H43" s="40"/>
      <c r="I43" s="37"/>
      <c r="K43" s="2" t="s">
        <v>3</v>
      </c>
      <c r="L43" s="4" t="s">
        <v>432</v>
      </c>
      <c r="M43" s="74">
        <v>1903</v>
      </c>
      <c r="N43" s="14">
        <f t="shared" si="4"/>
        <v>6</v>
      </c>
      <c r="O43" s="40"/>
      <c r="P43" s="37"/>
    </row>
    <row r="44" spans="1:16" ht="15" customHeight="1" thickBot="1" x14ac:dyDescent="0.2">
      <c r="C44" s="18" t="s">
        <v>0</v>
      </c>
      <c r="D44" s="58" t="s">
        <v>9</v>
      </c>
      <c r="E44" s="79">
        <v>313</v>
      </c>
      <c r="F44" s="66">
        <f>ROUND(E44/F41*100,1)</f>
        <v>15.6</v>
      </c>
      <c r="G44" s="34"/>
      <c r="H44" s="40"/>
      <c r="I44" s="37"/>
      <c r="K44" s="2" t="s">
        <v>4</v>
      </c>
      <c r="L44" s="4" t="s">
        <v>431</v>
      </c>
      <c r="M44" s="74">
        <v>1321</v>
      </c>
      <c r="N44" s="14">
        <f t="shared" si="4"/>
        <v>4.2</v>
      </c>
      <c r="O44" s="40"/>
      <c r="P44" s="37"/>
    </row>
    <row r="45" spans="1:16" ht="15" customHeight="1" x14ac:dyDescent="0.15">
      <c r="C45" s="1"/>
      <c r="D45" s="53"/>
      <c r="E45" s="72"/>
      <c r="F45" s="16"/>
      <c r="G45" s="34"/>
      <c r="H45" s="40"/>
      <c r="I45" s="37"/>
      <c r="K45" s="2" t="s">
        <v>4</v>
      </c>
      <c r="L45" s="4" t="s">
        <v>432</v>
      </c>
      <c r="M45" s="74">
        <v>1321</v>
      </c>
      <c r="N45" s="14">
        <f t="shared" si="4"/>
        <v>4.2</v>
      </c>
      <c r="O45" s="40"/>
      <c r="P45" s="37"/>
    </row>
    <row r="46" spans="1:16" ht="15" customHeight="1" thickBot="1" x14ac:dyDescent="0.2">
      <c r="C46" s="10" t="s">
        <v>263</v>
      </c>
      <c r="E46" s="80" t="s">
        <v>138</v>
      </c>
      <c r="F46" s="62">
        <f>SUM(E48:E54)</f>
        <v>36965</v>
      </c>
      <c r="G46" s="34"/>
      <c r="H46" s="40"/>
      <c r="I46" s="37"/>
      <c r="K46" s="2" t="s">
        <v>1</v>
      </c>
      <c r="L46" s="4" t="s">
        <v>613</v>
      </c>
      <c r="M46" s="74">
        <v>960</v>
      </c>
      <c r="N46" s="14">
        <f t="shared" si="4"/>
        <v>3</v>
      </c>
      <c r="O46" s="40"/>
      <c r="P46" s="37"/>
    </row>
    <row r="47" spans="1:16" ht="15" customHeight="1" x14ac:dyDescent="0.15">
      <c r="C47" s="47" t="s">
        <v>221</v>
      </c>
      <c r="D47" s="48" t="s">
        <v>152</v>
      </c>
      <c r="E47" s="73" t="s">
        <v>231</v>
      </c>
      <c r="F47" s="61" t="s">
        <v>137</v>
      </c>
      <c r="G47" s="34"/>
      <c r="H47" s="40"/>
      <c r="I47" s="37"/>
      <c r="K47" s="2" t="s">
        <v>1</v>
      </c>
      <c r="L47" s="4" t="s">
        <v>614</v>
      </c>
      <c r="M47" s="74">
        <v>960</v>
      </c>
      <c r="N47" s="14">
        <f t="shared" si="4"/>
        <v>3</v>
      </c>
      <c r="O47" s="40"/>
      <c r="P47" s="37"/>
    </row>
    <row r="48" spans="1:16" ht="15" customHeight="1" x14ac:dyDescent="0.15">
      <c r="C48" s="2" t="s">
        <v>16</v>
      </c>
      <c r="D48" s="4" t="s">
        <v>264</v>
      </c>
      <c r="E48" s="74">
        <v>16491</v>
      </c>
      <c r="F48" s="14">
        <f t="shared" ref="F48:F54" si="5">ROUND(E48/$F$46*100,1)</f>
        <v>44.6</v>
      </c>
      <c r="G48" s="34"/>
      <c r="H48" s="40"/>
      <c r="I48" s="37"/>
      <c r="K48" s="2" t="s">
        <v>8</v>
      </c>
      <c r="L48" s="4" t="s">
        <v>442</v>
      </c>
      <c r="M48" s="74">
        <v>950</v>
      </c>
      <c r="N48" s="14">
        <f t="shared" si="4"/>
        <v>3</v>
      </c>
      <c r="O48" s="40"/>
      <c r="P48" s="37"/>
    </row>
    <row r="49" spans="1:16" ht="15" customHeight="1" x14ac:dyDescent="0.15">
      <c r="C49" s="2" t="s">
        <v>16</v>
      </c>
      <c r="D49" s="4" t="s">
        <v>444</v>
      </c>
      <c r="E49" s="74">
        <v>6458</v>
      </c>
      <c r="F49" s="14">
        <f t="shared" si="5"/>
        <v>17.5</v>
      </c>
      <c r="G49" s="34"/>
      <c r="H49" s="40"/>
      <c r="I49" s="37"/>
      <c r="K49" s="2" t="s">
        <v>8</v>
      </c>
      <c r="L49" s="4" t="s">
        <v>443</v>
      </c>
      <c r="M49" s="74">
        <v>950</v>
      </c>
      <c r="N49" s="14">
        <f t="shared" si="4"/>
        <v>3</v>
      </c>
      <c r="O49" s="40"/>
      <c r="P49" s="37"/>
    </row>
    <row r="50" spans="1:16" ht="15" customHeight="1" x14ac:dyDescent="0.15">
      <c r="C50" s="2" t="s">
        <v>23</v>
      </c>
      <c r="D50" s="4" t="s">
        <v>265</v>
      </c>
      <c r="E50" s="74">
        <v>4519</v>
      </c>
      <c r="F50" s="14">
        <f t="shared" si="5"/>
        <v>12.2</v>
      </c>
      <c r="G50" s="34"/>
      <c r="H50" s="40"/>
      <c r="I50" s="40"/>
      <c r="K50" s="2" t="s">
        <v>0</v>
      </c>
      <c r="L50" s="4" t="s">
        <v>436</v>
      </c>
      <c r="M50" s="74">
        <v>943</v>
      </c>
      <c r="N50" s="14">
        <f t="shared" si="4"/>
        <v>3</v>
      </c>
      <c r="O50" s="40"/>
      <c r="P50" s="37"/>
    </row>
    <row r="51" spans="1:16" ht="15" customHeight="1" x14ac:dyDescent="0.15">
      <c r="C51" s="2" t="s">
        <v>0</v>
      </c>
      <c r="D51" s="4" t="s">
        <v>263</v>
      </c>
      <c r="E51" s="74">
        <v>4133</v>
      </c>
      <c r="F51" s="14">
        <f t="shared" si="5"/>
        <v>11.2</v>
      </c>
      <c r="G51" s="34"/>
      <c r="H51" s="40"/>
      <c r="I51" s="40"/>
      <c r="K51" s="2" t="s">
        <v>7</v>
      </c>
      <c r="L51" s="4" t="s">
        <v>439</v>
      </c>
      <c r="M51" s="74">
        <v>720</v>
      </c>
      <c r="N51" s="14">
        <f t="shared" si="4"/>
        <v>2.2999999999999998</v>
      </c>
      <c r="O51" s="40"/>
      <c r="P51" s="37"/>
    </row>
    <row r="52" spans="1:16" ht="15" customHeight="1" x14ac:dyDescent="0.15">
      <c r="C52" s="2" t="s">
        <v>23</v>
      </c>
      <c r="D52" s="4" t="s">
        <v>266</v>
      </c>
      <c r="E52" s="74">
        <v>3015</v>
      </c>
      <c r="F52" s="14">
        <f t="shared" si="5"/>
        <v>8.1999999999999993</v>
      </c>
      <c r="G52" s="34"/>
      <c r="H52" s="40"/>
      <c r="I52" s="40"/>
      <c r="K52" s="2" t="s">
        <v>7</v>
      </c>
      <c r="L52" s="4" t="s">
        <v>440</v>
      </c>
      <c r="M52" s="74">
        <v>720</v>
      </c>
      <c r="N52" s="14">
        <f t="shared" si="4"/>
        <v>2.2999999999999998</v>
      </c>
    </row>
    <row r="53" spans="1:16" ht="15" customHeight="1" x14ac:dyDescent="0.15">
      <c r="C53" s="2" t="s">
        <v>14</v>
      </c>
      <c r="D53" s="4" t="s">
        <v>263</v>
      </c>
      <c r="E53" s="74">
        <v>1236</v>
      </c>
      <c r="F53" s="14">
        <f t="shared" si="5"/>
        <v>3.3</v>
      </c>
      <c r="G53" s="34"/>
      <c r="H53" s="40"/>
      <c r="I53" s="40"/>
      <c r="K53" s="2" t="s">
        <v>6</v>
      </c>
      <c r="L53" s="4" t="s">
        <v>431</v>
      </c>
      <c r="M53" s="74">
        <v>360</v>
      </c>
      <c r="N53" s="14">
        <f t="shared" si="4"/>
        <v>1.1000000000000001</v>
      </c>
    </row>
    <row r="54" spans="1:16" ht="15" customHeight="1" thickBot="1" x14ac:dyDescent="0.2">
      <c r="C54" s="5" t="s">
        <v>7</v>
      </c>
      <c r="D54" s="8" t="s">
        <v>445</v>
      </c>
      <c r="E54" s="75">
        <v>1113</v>
      </c>
      <c r="F54" s="15">
        <f t="shared" si="5"/>
        <v>3</v>
      </c>
      <c r="G54" s="34"/>
      <c r="H54" s="41"/>
      <c r="I54" s="41"/>
      <c r="K54" s="2" t="s">
        <v>6</v>
      </c>
      <c r="L54" s="4" t="s">
        <v>432</v>
      </c>
      <c r="M54" s="74">
        <v>360</v>
      </c>
      <c r="N54" s="14">
        <f t="shared" si="4"/>
        <v>1.1000000000000001</v>
      </c>
      <c r="O54" s="39"/>
      <c r="P54" s="39"/>
    </row>
    <row r="55" spans="1:16" ht="15" customHeight="1" x14ac:dyDescent="0.15">
      <c r="C55" s="1"/>
      <c r="E55" s="80"/>
      <c r="F55" s="62"/>
      <c r="G55" s="34"/>
      <c r="H55" s="40"/>
      <c r="I55" s="37"/>
      <c r="K55" s="2" t="s">
        <v>5</v>
      </c>
      <c r="L55" s="4" t="s">
        <v>438</v>
      </c>
      <c r="M55" s="74">
        <v>183</v>
      </c>
      <c r="N55" s="14">
        <f t="shared" si="4"/>
        <v>0.6</v>
      </c>
      <c r="O55" s="40"/>
      <c r="P55" s="37"/>
    </row>
    <row r="56" spans="1:16" ht="15" customHeight="1" thickBot="1" x14ac:dyDescent="0.2">
      <c r="C56" s="10" t="s">
        <v>415</v>
      </c>
      <c r="E56" s="80" t="s">
        <v>138</v>
      </c>
      <c r="F56" s="62">
        <f>SUM(E58:E60)</f>
        <v>5311</v>
      </c>
      <c r="G56" s="34"/>
      <c r="H56" s="40"/>
      <c r="I56" s="37"/>
      <c r="K56" s="5" t="s">
        <v>5</v>
      </c>
      <c r="L56" s="8" t="s">
        <v>441</v>
      </c>
      <c r="M56" s="75">
        <v>183</v>
      </c>
      <c r="N56" s="15">
        <f t="shared" si="4"/>
        <v>0.6</v>
      </c>
      <c r="O56" s="40"/>
      <c r="P56" s="37"/>
    </row>
    <row r="57" spans="1:16" ht="15" customHeight="1" x14ac:dyDescent="0.15">
      <c r="C57" s="47" t="s">
        <v>221</v>
      </c>
      <c r="D57" s="48" t="s">
        <v>152</v>
      </c>
      <c r="E57" s="73" t="s">
        <v>231</v>
      </c>
      <c r="F57" s="61" t="s">
        <v>137</v>
      </c>
      <c r="G57" s="34"/>
      <c r="H57" s="40"/>
      <c r="I57" s="37"/>
      <c r="O57" s="40"/>
      <c r="P57" s="40"/>
    </row>
    <row r="58" spans="1:16" ht="15" customHeight="1" thickBot="1" x14ac:dyDescent="0.2">
      <c r="C58" s="2" t="s">
        <v>16</v>
      </c>
      <c r="D58" s="4" t="s">
        <v>446</v>
      </c>
      <c r="E58" s="74">
        <v>4218</v>
      </c>
      <c r="F58" s="14">
        <f>ROUND(E58/$F$56*100,1)</f>
        <v>79.400000000000006</v>
      </c>
      <c r="G58" s="34"/>
      <c r="H58" s="40"/>
      <c r="I58" s="37"/>
      <c r="K58" s="10" t="s">
        <v>389</v>
      </c>
      <c r="M58" s="80" t="s">
        <v>138</v>
      </c>
      <c r="N58" s="62">
        <f>SUM(M60:M66)</f>
        <v>36180</v>
      </c>
      <c r="O58" s="40"/>
      <c r="P58" s="40"/>
    </row>
    <row r="59" spans="1:16" ht="15" customHeight="1" x14ac:dyDescent="0.15">
      <c r="C59" s="2" t="s">
        <v>23</v>
      </c>
      <c r="D59" s="4" t="s">
        <v>415</v>
      </c>
      <c r="E59" s="74">
        <v>873</v>
      </c>
      <c r="F59" s="14">
        <f>ROUND(E59/$F$56*100,1)</f>
        <v>16.399999999999999</v>
      </c>
      <c r="G59" s="34"/>
      <c r="H59" s="40"/>
      <c r="I59" s="37"/>
      <c r="K59" s="47" t="s">
        <v>221</v>
      </c>
      <c r="L59" s="48" t="s">
        <v>152</v>
      </c>
      <c r="M59" s="73" t="s">
        <v>231</v>
      </c>
      <c r="N59" s="61" t="s">
        <v>137</v>
      </c>
      <c r="O59" s="40"/>
      <c r="P59" s="40"/>
    </row>
    <row r="60" spans="1:16" ht="15" customHeight="1" thickBot="1" x14ac:dyDescent="0.2">
      <c r="C60" s="5" t="s">
        <v>0</v>
      </c>
      <c r="D60" s="8" t="s">
        <v>415</v>
      </c>
      <c r="E60" s="75">
        <v>220</v>
      </c>
      <c r="F60" s="15">
        <f>ROUND(E60/$F$56*100,1)</f>
        <v>4.0999999999999996</v>
      </c>
      <c r="G60" s="34"/>
      <c r="H60" s="40"/>
      <c r="I60" s="37"/>
      <c r="K60" s="2" t="s">
        <v>16</v>
      </c>
      <c r="L60" s="4" t="s">
        <v>24</v>
      </c>
      <c r="M60" s="81">
        <v>20847</v>
      </c>
      <c r="N60" s="14">
        <f t="shared" ref="N60:N66" si="6">ROUND(M60/$N$58*100,1)</f>
        <v>57.6</v>
      </c>
      <c r="O60" s="40"/>
      <c r="P60" s="40"/>
    </row>
    <row r="61" spans="1:16" ht="15" customHeight="1" x14ac:dyDescent="0.15">
      <c r="C61" s="1"/>
      <c r="D61" s="9"/>
      <c r="E61" s="72"/>
      <c r="F61" s="16"/>
      <c r="G61" s="34"/>
      <c r="H61" s="40"/>
      <c r="I61" s="37"/>
      <c r="K61" s="2" t="s">
        <v>16</v>
      </c>
      <c r="L61" s="4" t="s">
        <v>276</v>
      </c>
      <c r="M61" s="81">
        <v>6581</v>
      </c>
      <c r="N61" s="14">
        <f t="shared" si="6"/>
        <v>18.2</v>
      </c>
      <c r="O61" s="40"/>
      <c r="P61" s="40"/>
    </row>
    <row r="62" spans="1:16" ht="15" customHeight="1" thickBot="1" x14ac:dyDescent="0.2">
      <c r="A62" s="93"/>
      <c r="C62" s="10" t="s">
        <v>269</v>
      </c>
      <c r="E62" s="80" t="s">
        <v>138</v>
      </c>
      <c r="F62" s="62">
        <f>SUM(E64:E73)</f>
        <v>37165</v>
      </c>
      <c r="G62" s="34"/>
      <c r="H62" s="40"/>
      <c r="I62" s="37"/>
      <c r="K62" s="2" t="s">
        <v>23</v>
      </c>
      <c r="L62" s="4" t="s">
        <v>277</v>
      </c>
      <c r="M62" s="81">
        <v>4606</v>
      </c>
      <c r="N62" s="14">
        <f t="shared" si="6"/>
        <v>12.7</v>
      </c>
      <c r="O62" s="40"/>
      <c r="P62" s="40"/>
    </row>
    <row r="63" spans="1:16" ht="15" customHeight="1" x14ac:dyDescent="0.15">
      <c r="A63" s="94"/>
      <c r="C63" s="47" t="s">
        <v>221</v>
      </c>
      <c r="D63" s="48" t="s">
        <v>152</v>
      </c>
      <c r="E63" s="73" t="s">
        <v>231</v>
      </c>
      <c r="F63" s="61" t="s">
        <v>137</v>
      </c>
      <c r="G63" s="34"/>
      <c r="H63" s="40"/>
      <c r="I63" s="37"/>
      <c r="K63" s="2" t="s">
        <v>23</v>
      </c>
      <c r="L63" s="4" t="s">
        <v>278</v>
      </c>
      <c r="M63" s="81">
        <v>1465</v>
      </c>
      <c r="N63" s="14">
        <f t="shared" si="6"/>
        <v>4</v>
      </c>
      <c r="O63" s="40"/>
      <c r="P63" s="40"/>
    </row>
    <row r="64" spans="1:16" ht="15" customHeight="1" x14ac:dyDescent="0.15">
      <c r="A64" s="94"/>
      <c r="C64" s="2" t="s">
        <v>16</v>
      </c>
      <c r="D64" s="4" t="s">
        <v>271</v>
      </c>
      <c r="E64" s="74">
        <v>7318</v>
      </c>
      <c r="F64" s="14">
        <f t="shared" ref="F64:F73" si="7">ROUND(E64/$F$62*100,1)</f>
        <v>19.7</v>
      </c>
      <c r="G64" s="34"/>
      <c r="H64" s="40"/>
      <c r="I64" s="37"/>
      <c r="K64" s="2" t="s">
        <v>23</v>
      </c>
      <c r="L64" s="4" t="s">
        <v>457</v>
      </c>
      <c r="M64" s="81">
        <v>1168</v>
      </c>
      <c r="N64" s="14">
        <f t="shared" si="6"/>
        <v>3.2</v>
      </c>
      <c r="O64" s="40"/>
      <c r="P64" s="40"/>
    </row>
    <row r="65" spans="1:16" ht="15" customHeight="1" x14ac:dyDescent="0.15">
      <c r="A65" s="94"/>
      <c r="C65" s="2" t="s">
        <v>14</v>
      </c>
      <c r="D65" s="4" t="s">
        <v>268</v>
      </c>
      <c r="E65" s="74">
        <v>7216</v>
      </c>
      <c r="F65" s="14">
        <f t="shared" si="7"/>
        <v>19.399999999999999</v>
      </c>
      <c r="G65" s="34"/>
      <c r="H65" s="40"/>
      <c r="I65" s="37"/>
      <c r="K65" s="2" t="s">
        <v>0</v>
      </c>
      <c r="L65" s="4" t="s">
        <v>234</v>
      </c>
      <c r="M65" s="81">
        <v>919</v>
      </c>
      <c r="N65" s="14">
        <f t="shared" si="6"/>
        <v>2.5</v>
      </c>
      <c r="O65" s="40"/>
      <c r="P65" s="40"/>
    </row>
    <row r="66" spans="1:16" ht="15" customHeight="1" thickBot="1" x14ac:dyDescent="0.2">
      <c r="C66" s="2" t="s">
        <v>18</v>
      </c>
      <c r="D66" s="4" t="s">
        <v>272</v>
      </c>
      <c r="E66" s="74">
        <v>6158</v>
      </c>
      <c r="F66" s="14">
        <f t="shared" si="7"/>
        <v>16.600000000000001</v>
      </c>
      <c r="G66" s="34"/>
      <c r="H66" s="40"/>
      <c r="I66" s="37"/>
      <c r="K66" s="5" t="s">
        <v>23</v>
      </c>
      <c r="L66" s="8" t="s">
        <v>458</v>
      </c>
      <c r="M66" s="82">
        <v>594</v>
      </c>
      <c r="N66" s="15">
        <f t="shared" si="6"/>
        <v>1.6</v>
      </c>
      <c r="O66" s="40"/>
      <c r="P66" s="40"/>
    </row>
    <row r="67" spans="1:16" ht="15" customHeight="1" x14ac:dyDescent="0.15">
      <c r="C67" s="2" t="s">
        <v>14</v>
      </c>
      <c r="D67" s="4" t="s">
        <v>269</v>
      </c>
      <c r="E67" s="74">
        <v>4836</v>
      </c>
      <c r="F67" s="14">
        <f t="shared" si="7"/>
        <v>13</v>
      </c>
      <c r="G67" s="34"/>
      <c r="H67" s="40"/>
      <c r="I67" s="37"/>
      <c r="O67" s="40"/>
      <c r="P67" s="40"/>
    </row>
    <row r="68" spans="1:16" ht="15" customHeight="1" thickBot="1" x14ac:dyDescent="0.2">
      <c r="C68" s="2" t="s">
        <v>18</v>
      </c>
      <c r="D68" s="4" t="s">
        <v>273</v>
      </c>
      <c r="E68" s="74">
        <v>3957</v>
      </c>
      <c r="F68" s="14">
        <f t="shared" si="7"/>
        <v>10.6</v>
      </c>
      <c r="G68" s="34"/>
      <c r="H68" s="40"/>
      <c r="I68" s="37"/>
      <c r="K68" s="10" t="s">
        <v>279</v>
      </c>
      <c r="L68" s="9"/>
      <c r="M68" s="72" t="s">
        <v>138</v>
      </c>
      <c r="N68" s="64">
        <f>SUM(M70:M81)</f>
        <v>37094</v>
      </c>
      <c r="O68" s="40"/>
      <c r="P68" s="40"/>
    </row>
    <row r="69" spans="1:16" ht="15" customHeight="1" x14ac:dyDescent="0.15">
      <c r="C69" s="2" t="s">
        <v>18</v>
      </c>
      <c r="D69" s="4" t="s">
        <v>274</v>
      </c>
      <c r="E69" s="74">
        <v>2568</v>
      </c>
      <c r="F69" s="14">
        <f t="shared" si="7"/>
        <v>6.9</v>
      </c>
      <c r="G69" s="34"/>
      <c r="H69" s="40"/>
      <c r="I69" s="40"/>
      <c r="K69" s="47" t="s">
        <v>221</v>
      </c>
      <c r="L69" s="48" t="s">
        <v>152</v>
      </c>
      <c r="M69" s="73" t="s">
        <v>231</v>
      </c>
      <c r="N69" s="61" t="s">
        <v>137</v>
      </c>
      <c r="O69" s="40"/>
      <c r="P69" s="40"/>
    </row>
    <row r="70" spans="1:16" ht="15" customHeight="1" x14ac:dyDescent="0.15">
      <c r="C70" s="2" t="s">
        <v>7</v>
      </c>
      <c r="D70" s="4" t="s">
        <v>275</v>
      </c>
      <c r="E70" s="74">
        <v>2125</v>
      </c>
      <c r="F70" s="14">
        <f t="shared" si="7"/>
        <v>5.7</v>
      </c>
      <c r="G70" s="34"/>
      <c r="H70" s="40"/>
      <c r="I70" s="40"/>
      <c r="K70" s="2" t="s">
        <v>14</v>
      </c>
      <c r="L70" s="4" t="s">
        <v>279</v>
      </c>
      <c r="M70" s="81">
        <v>7280</v>
      </c>
      <c r="N70" s="14">
        <f t="shared" ref="N70:N81" si="8">ROUND(M70/$N$68*100,1)</f>
        <v>19.600000000000001</v>
      </c>
      <c r="O70" s="40"/>
      <c r="P70" s="40"/>
    </row>
    <row r="71" spans="1:16" ht="15" customHeight="1" x14ac:dyDescent="0.15">
      <c r="C71" s="2" t="s">
        <v>7</v>
      </c>
      <c r="D71" s="4" t="s">
        <v>447</v>
      </c>
      <c r="E71" s="74">
        <v>1043</v>
      </c>
      <c r="F71" s="14">
        <f t="shared" si="7"/>
        <v>2.8</v>
      </c>
      <c r="G71" s="34"/>
      <c r="H71" s="40"/>
      <c r="I71" s="40"/>
      <c r="K71" s="2" t="s">
        <v>7</v>
      </c>
      <c r="L71" s="4" t="s">
        <v>281</v>
      </c>
      <c r="M71" s="81">
        <v>6674</v>
      </c>
      <c r="N71" s="14">
        <f t="shared" si="8"/>
        <v>18</v>
      </c>
      <c r="O71" s="40"/>
      <c r="P71" s="40"/>
    </row>
    <row r="72" spans="1:16" ht="15" customHeight="1" x14ac:dyDescent="0.15">
      <c r="C72" s="2" t="s">
        <v>15</v>
      </c>
      <c r="D72" s="4" t="s">
        <v>270</v>
      </c>
      <c r="E72" s="74">
        <v>984</v>
      </c>
      <c r="F72" s="14">
        <f t="shared" si="7"/>
        <v>2.6</v>
      </c>
      <c r="G72" s="34"/>
      <c r="H72" s="40"/>
      <c r="I72" s="40"/>
      <c r="K72" s="2" t="s">
        <v>14</v>
      </c>
      <c r="L72" s="4" t="s">
        <v>280</v>
      </c>
      <c r="M72" s="81">
        <v>4204</v>
      </c>
      <c r="N72" s="14">
        <f t="shared" si="8"/>
        <v>11.3</v>
      </c>
      <c r="O72" s="40"/>
      <c r="P72" s="40"/>
    </row>
    <row r="73" spans="1:16" ht="15" customHeight="1" thickBot="1" x14ac:dyDescent="0.2">
      <c r="C73" s="5" t="s">
        <v>0</v>
      </c>
      <c r="D73" s="8" t="s">
        <v>267</v>
      </c>
      <c r="E73" s="75">
        <v>960</v>
      </c>
      <c r="F73" s="15">
        <f t="shared" si="7"/>
        <v>2.6</v>
      </c>
      <c r="K73" s="2" t="s">
        <v>7</v>
      </c>
      <c r="L73" s="4" t="s">
        <v>284</v>
      </c>
      <c r="M73" s="81">
        <v>4148</v>
      </c>
      <c r="N73" s="14">
        <f t="shared" si="8"/>
        <v>11.2</v>
      </c>
      <c r="O73" s="40"/>
      <c r="P73" s="40"/>
    </row>
    <row r="74" spans="1:16" ht="15" customHeight="1" x14ac:dyDescent="0.15">
      <c r="C74" s="1"/>
      <c r="D74" s="9"/>
      <c r="E74" s="72"/>
      <c r="F74" s="16"/>
      <c r="K74" s="2" t="s">
        <v>4</v>
      </c>
      <c r="L74" s="4" t="s">
        <v>527</v>
      </c>
      <c r="M74" s="81">
        <v>3590</v>
      </c>
      <c r="N74" s="14">
        <f t="shared" si="8"/>
        <v>9.6999999999999993</v>
      </c>
      <c r="O74" s="40"/>
      <c r="P74" s="40"/>
    </row>
    <row r="75" spans="1:16" ht="15" customHeight="1" thickBot="1" x14ac:dyDescent="0.2">
      <c r="C75" s="10" t="s">
        <v>418</v>
      </c>
      <c r="E75" s="80" t="s">
        <v>138</v>
      </c>
      <c r="F75" s="62">
        <f>SUM(E77:E83)</f>
        <v>14039</v>
      </c>
      <c r="K75" s="2" t="s">
        <v>16</v>
      </c>
      <c r="L75" s="4" t="s">
        <v>281</v>
      </c>
      <c r="M75" s="81">
        <v>3056</v>
      </c>
      <c r="N75" s="14">
        <f t="shared" si="8"/>
        <v>8.1999999999999993</v>
      </c>
      <c r="O75" s="40"/>
      <c r="P75" s="40"/>
    </row>
    <row r="76" spans="1:16" ht="15" customHeight="1" x14ac:dyDescent="0.15">
      <c r="C76" s="47" t="s">
        <v>221</v>
      </c>
      <c r="D76" s="48" t="s">
        <v>152</v>
      </c>
      <c r="E76" s="73" t="s">
        <v>231</v>
      </c>
      <c r="F76" s="61" t="s">
        <v>137</v>
      </c>
      <c r="K76" s="2" t="s">
        <v>0</v>
      </c>
      <c r="L76" s="4" t="s">
        <v>279</v>
      </c>
      <c r="M76" s="81">
        <v>2697</v>
      </c>
      <c r="N76" s="14">
        <f t="shared" si="8"/>
        <v>7.3</v>
      </c>
      <c r="O76" s="40"/>
      <c r="P76" s="40"/>
    </row>
    <row r="77" spans="1:16" ht="15" customHeight="1" x14ac:dyDescent="0.15">
      <c r="C77" s="2" t="s">
        <v>18</v>
      </c>
      <c r="D77" s="4" t="s">
        <v>448</v>
      </c>
      <c r="E77" s="81">
        <v>7670</v>
      </c>
      <c r="F77" s="14">
        <f t="shared" ref="F77:F83" si="9">ROUND(E77/$F$75*100,1)</f>
        <v>54.6</v>
      </c>
      <c r="K77" s="2" t="s">
        <v>4</v>
      </c>
      <c r="L77" s="17" t="s">
        <v>283</v>
      </c>
      <c r="M77" s="81">
        <v>2116</v>
      </c>
      <c r="N77" s="14">
        <f t="shared" si="8"/>
        <v>5.7</v>
      </c>
      <c r="O77" s="40"/>
      <c r="P77" s="40"/>
    </row>
    <row r="78" spans="1:16" ht="15" customHeight="1" x14ac:dyDescent="0.15">
      <c r="C78" s="2" t="s">
        <v>14</v>
      </c>
      <c r="D78" s="4" t="s">
        <v>418</v>
      </c>
      <c r="E78" s="81">
        <v>2653</v>
      </c>
      <c r="F78" s="14">
        <f t="shared" si="9"/>
        <v>18.899999999999999</v>
      </c>
      <c r="K78" s="2" t="s">
        <v>15</v>
      </c>
      <c r="L78" s="4" t="s">
        <v>281</v>
      </c>
      <c r="M78" s="81">
        <v>1094</v>
      </c>
      <c r="N78" s="14">
        <f t="shared" si="8"/>
        <v>2.9</v>
      </c>
      <c r="O78" s="40"/>
      <c r="P78" s="40"/>
    </row>
    <row r="79" spans="1:16" ht="15" customHeight="1" x14ac:dyDescent="0.15">
      <c r="C79" s="2" t="s">
        <v>18</v>
      </c>
      <c r="D79" s="4" t="s">
        <v>449</v>
      </c>
      <c r="E79" s="81">
        <v>1119</v>
      </c>
      <c r="F79" s="14">
        <f t="shared" si="9"/>
        <v>8</v>
      </c>
      <c r="K79" s="2" t="s">
        <v>15</v>
      </c>
      <c r="L79" s="4" t="s">
        <v>282</v>
      </c>
      <c r="M79" s="81">
        <v>864</v>
      </c>
      <c r="N79" s="14">
        <f t="shared" si="8"/>
        <v>2.2999999999999998</v>
      </c>
      <c r="O79" s="40"/>
      <c r="P79" s="40"/>
    </row>
    <row r="80" spans="1:16" ht="15" customHeight="1" x14ac:dyDescent="0.15">
      <c r="C80" s="2" t="s">
        <v>14</v>
      </c>
      <c r="D80" s="4" t="s">
        <v>451</v>
      </c>
      <c r="E80" s="81">
        <v>905</v>
      </c>
      <c r="F80" s="14">
        <f t="shared" si="9"/>
        <v>6.4</v>
      </c>
      <c r="K80" s="2" t="s">
        <v>122</v>
      </c>
      <c r="L80" s="4" t="s">
        <v>279</v>
      </c>
      <c r="M80" s="81">
        <v>728</v>
      </c>
      <c r="N80" s="14">
        <f t="shared" si="8"/>
        <v>2</v>
      </c>
      <c r="O80" s="40"/>
      <c r="P80" s="40"/>
    </row>
    <row r="81" spans="3:16" ht="15" customHeight="1" thickBot="1" x14ac:dyDescent="0.2">
      <c r="C81" s="2" t="s">
        <v>7</v>
      </c>
      <c r="D81" s="4" t="s">
        <v>450</v>
      </c>
      <c r="E81" s="81">
        <v>669</v>
      </c>
      <c r="F81" s="14">
        <f t="shared" si="9"/>
        <v>4.8</v>
      </c>
      <c r="K81" s="5" t="s">
        <v>60</v>
      </c>
      <c r="L81" s="8" t="s">
        <v>279</v>
      </c>
      <c r="M81" s="82">
        <v>643</v>
      </c>
      <c r="N81" s="15">
        <f t="shared" si="8"/>
        <v>1.7</v>
      </c>
      <c r="O81" s="40"/>
      <c r="P81" s="40"/>
    </row>
    <row r="82" spans="3:16" ht="15" customHeight="1" x14ac:dyDescent="0.15">
      <c r="C82" s="2" t="s">
        <v>15</v>
      </c>
      <c r="D82" s="4" t="s">
        <v>450</v>
      </c>
      <c r="E82" s="81">
        <v>561</v>
      </c>
      <c r="F82" s="14">
        <f t="shared" si="9"/>
        <v>4</v>
      </c>
      <c r="O82" s="40"/>
      <c r="P82" s="40"/>
    </row>
    <row r="83" spans="3:16" ht="15" customHeight="1" thickBot="1" x14ac:dyDescent="0.2">
      <c r="C83" s="5" t="s">
        <v>0</v>
      </c>
      <c r="D83" s="8" t="s">
        <v>418</v>
      </c>
      <c r="E83" s="82">
        <v>462</v>
      </c>
      <c r="F83" s="15">
        <f t="shared" si="9"/>
        <v>3.3</v>
      </c>
      <c r="O83" s="40"/>
      <c r="P83" s="40"/>
    </row>
    <row r="84" spans="3:16" ht="15" customHeight="1" x14ac:dyDescent="0.15">
      <c r="C84" s="1"/>
      <c r="D84" s="9"/>
      <c r="E84" s="83"/>
      <c r="F84" s="16"/>
      <c r="O84" s="40"/>
      <c r="P84" s="40"/>
    </row>
    <row r="85" spans="3:16" ht="15" customHeight="1" thickBot="1" x14ac:dyDescent="0.2">
      <c r="C85" s="10" t="s">
        <v>419</v>
      </c>
      <c r="E85" s="80" t="s">
        <v>138</v>
      </c>
      <c r="F85" s="62">
        <f>SUM(E87:E93)</f>
        <v>6803</v>
      </c>
      <c r="O85" s="40"/>
      <c r="P85" s="40"/>
    </row>
    <row r="86" spans="3:16" ht="15" customHeight="1" x14ac:dyDescent="0.15">
      <c r="C86" s="47" t="s">
        <v>221</v>
      </c>
      <c r="D86" s="48" t="s">
        <v>152</v>
      </c>
      <c r="E86" s="73" t="s">
        <v>231</v>
      </c>
      <c r="F86" s="61" t="s">
        <v>137</v>
      </c>
      <c r="G86" s="32"/>
    </row>
    <row r="87" spans="3:16" ht="15" customHeight="1" x14ac:dyDescent="0.15">
      <c r="C87" s="2" t="s">
        <v>18</v>
      </c>
      <c r="D87" s="4" t="s">
        <v>452</v>
      </c>
      <c r="E87" s="81">
        <v>3034</v>
      </c>
      <c r="F87" s="14">
        <f t="shared" ref="F87:F93" si="10">ROUND(E87/$F$85*100,1)</f>
        <v>44.6</v>
      </c>
      <c r="G87" s="33"/>
      <c r="H87" s="39"/>
      <c r="I87" s="39"/>
      <c r="O87" s="39"/>
      <c r="P87" s="39"/>
    </row>
    <row r="88" spans="3:16" ht="15" customHeight="1" x14ac:dyDescent="0.15">
      <c r="C88" s="2" t="s">
        <v>18</v>
      </c>
      <c r="D88" s="4" t="s">
        <v>455</v>
      </c>
      <c r="E88" s="81">
        <v>1254</v>
      </c>
      <c r="F88" s="14">
        <f t="shared" si="10"/>
        <v>18.399999999999999</v>
      </c>
      <c r="G88" s="34"/>
      <c r="H88" s="40"/>
      <c r="I88" s="40"/>
      <c r="O88" s="40"/>
      <c r="P88" s="37"/>
    </row>
    <row r="89" spans="3:16" ht="15" customHeight="1" x14ac:dyDescent="0.15">
      <c r="C89" s="2" t="s">
        <v>14</v>
      </c>
      <c r="D89" s="4" t="s">
        <v>419</v>
      </c>
      <c r="E89" s="81">
        <v>779</v>
      </c>
      <c r="F89" s="14">
        <f t="shared" si="10"/>
        <v>11.5</v>
      </c>
      <c r="G89" s="34"/>
      <c r="H89" s="40"/>
      <c r="I89" s="40"/>
      <c r="O89" s="40"/>
      <c r="P89" s="37"/>
    </row>
    <row r="90" spans="3:16" ht="15" customHeight="1" x14ac:dyDescent="0.15">
      <c r="C90" s="2" t="s">
        <v>7</v>
      </c>
      <c r="D90" s="4" t="s">
        <v>453</v>
      </c>
      <c r="E90" s="81">
        <v>619</v>
      </c>
      <c r="F90" s="14">
        <f t="shared" si="10"/>
        <v>9.1</v>
      </c>
      <c r="G90" s="34"/>
      <c r="H90" s="40"/>
      <c r="I90" s="40"/>
      <c r="O90" s="40"/>
      <c r="P90" s="37"/>
    </row>
    <row r="91" spans="3:16" ht="15" customHeight="1" x14ac:dyDescent="0.15">
      <c r="C91" s="2" t="s">
        <v>16</v>
      </c>
      <c r="D91" s="4" t="s">
        <v>454</v>
      </c>
      <c r="E91" s="81">
        <v>607</v>
      </c>
      <c r="F91" s="14">
        <f t="shared" si="10"/>
        <v>8.9</v>
      </c>
      <c r="G91" s="34"/>
      <c r="H91" s="40"/>
      <c r="I91" s="40"/>
      <c r="O91" s="40"/>
      <c r="P91" s="37"/>
    </row>
    <row r="92" spans="3:16" ht="15" customHeight="1" x14ac:dyDescent="0.15">
      <c r="C92" s="2" t="s">
        <v>0</v>
      </c>
      <c r="D92" s="4" t="s">
        <v>419</v>
      </c>
      <c r="E92" s="81">
        <v>323</v>
      </c>
      <c r="F92" s="14">
        <f t="shared" si="10"/>
        <v>4.7</v>
      </c>
      <c r="G92" s="34"/>
      <c r="H92" s="40"/>
      <c r="I92" s="40"/>
      <c r="O92" s="40"/>
      <c r="P92" s="37"/>
    </row>
    <row r="93" spans="3:16" ht="15" customHeight="1" thickBot="1" x14ac:dyDescent="0.2">
      <c r="C93" s="5" t="s">
        <v>18</v>
      </c>
      <c r="D93" s="8" t="s">
        <v>456</v>
      </c>
      <c r="E93" s="82">
        <v>187</v>
      </c>
      <c r="F93" s="15">
        <f t="shared" si="10"/>
        <v>2.7</v>
      </c>
      <c r="O93" s="40"/>
      <c r="P93" s="37"/>
    </row>
    <row r="94" spans="3:16" ht="15" customHeight="1" x14ac:dyDescent="0.15">
      <c r="G94" s="32"/>
      <c r="I94" s="70" t="s">
        <v>705</v>
      </c>
      <c r="O94" s="40"/>
      <c r="P94" s="37"/>
    </row>
    <row r="95" spans="3:16" ht="15" customHeight="1" thickBot="1" x14ac:dyDescent="0.2">
      <c r="C95" s="10" t="s">
        <v>26</v>
      </c>
      <c r="D95" s="9"/>
      <c r="E95" s="72" t="s">
        <v>138</v>
      </c>
      <c r="F95" s="64">
        <f>SUM(E97:E101)</f>
        <v>2293</v>
      </c>
      <c r="G95" s="33"/>
      <c r="H95" s="39"/>
      <c r="I95" s="39"/>
      <c r="K95" s="10" t="s">
        <v>27</v>
      </c>
      <c r="L95" s="9"/>
      <c r="M95" s="72" t="s">
        <v>138</v>
      </c>
      <c r="N95" s="64">
        <f>SUM(M97:M102)</f>
        <v>16007</v>
      </c>
      <c r="O95" s="40"/>
      <c r="P95" s="37"/>
    </row>
    <row r="96" spans="3:16" ht="15" customHeight="1" x14ac:dyDescent="0.15">
      <c r="C96" s="47" t="s">
        <v>221</v>
      </c>
      <c r="D96" s="48" t="s">
        <v>152</v>
      </c>
      <c r="E96" s="73" t="s">
        <v>231</v>
      </c>
      <c r="F96" s="61" t="s">
        <v>137</v>
      </c>
      <c r="G96" s="34"/>
      <c r="H96" s="40"/>
      <c r="I96" s="40"/>
      <c r="K96" s="47" t="s">
        <v>221</v>
      </c>
      <c r="L96" s="48" t="s">
        <v>152</v>
      </c>
      <c r="M96" s="73" t="s">
        <v>231</v>
      </c>
      <c r="N96" s="61" t="s">
        <v>137</v>
      </c>
      <c r="O96" s="40"/>
      <c r="P96" s="37"/>
    </row>
    <row r="97" spans="3:16" ht="15" customHeight="1" x14ac:dyDescent="0.15">
      <c r="C97" s="2" t="s">
        <v>7</v>
      </c>
      <c r="D97" s="4" t="s">
        <v>528</v>
      </c>
      <c r="E97" s="81">
        <v>714</v>
      </c>
      <c r="F97" s="14">
        <f>ROUND(E97/$F$95*100,1)</f>
        <v>31.1</v>
      </c>
      <c r="G97" s="34"/>
      <c r="H97" s="40"/>
      <c r="I97" s="40"/>
      <c r="K97" s="2" t="s">
        <v>14</v>
      </c>
      <c r="L97" s="4" t="s">
        <v>532</v>
      </c>
      <c r="M97" s="81">
        <v>4087</v>
      </c>
      <c r="N97" s="14">
        <f t="shared" ref="N97:N102" si="11">ROUND(M97/$N$95*100,1)</f>
        <v>25.5</v>
      </c>
      <c r="O97" s="40"/>
      <c r="P97" s="37"/>
    </row>
    <row r="98" spans="3:16" ht="15" customHeight="1" x14ac:dyDescent="0.15">
      <c r="C98" s="2" t="s">
        <v>15</v>
      </c>
      <c r="D98" s="4" t="s">
        <v>530</v>
      </c>
      <c r="E98" s="81">
        <v>609</v>
      </c>
      <c r="F98" s="14">
        <f>ROUND(E98/$F$95*100,1)</f>
        <v>26.6</v>
      </c>
      <c r="G98" s="34"/>
      <c r="H98" s="40"/>
      <c r="I98" s="40"/>
      <c r="K98" s="2" t="s">
        <v>14</v>
      </c>
      <c r="L98" s="4" t="s">
        <v>531</v>
      </c>
      <c r="M98" s="81">
        <v>3905</v>
      </c>
      <c r="N98" s="14">
        <f t="shared" si="11"/>
        <v>24.4</v>
      </c>
      <c r="O98" s="40"/>
      <c r="P98" s="37"/>
    </row>
    <row r="99" spans="3:16" ht="15" customHeight="1" x14ac:dyDescent="0.15">
      <c r="C99" s="2" t="s">
        <v>4</v>
      </c>
      <c r="D99" s="4" t="s">
        <v>26</v>
      </c>
      <c r="E99" s="81">
        <v>389</v>
      </c>
      <c r="F99" s="14">
        <f>ROUND(E99/$F$95*100,1)</f>
        <v>17</v>
      </c>
      <c r="G99" s="34"/>
      <c r="H99" s="40"/>
      <c r="I99" s="40"/>
      <c r="K99" s="2" t="s">
        <v>0</v>
      </c>
      <c r="L99" s="4" t="s">
        <v>27</v>
      </c>
      <c r="M99" s="81">
        <v>3636</v>
      </c>
      <c r="N99" s="14">
        <f t="shared" si="11"/>
        <v>22.7</v>
      </c>
      <c r="O99" s="40"/>
      <c r="P99" s="37"/>
    </row>
    <row r="100" spans="3:16" x14ac:dyDescent="0.15">
      <c r="C100" s="2" t="s">
        <v>14</v>
      </c>
      <c r="D100" s="4" t="s">
        <v>529</v>
      </c>
      <c r="E100" s="81">
        <v>326</v>
      </c>
      <c r="F100" s="14">
        <f>ROUND(E100/$F$95*100,1)</f>
        <v>14.2</v>
      </c>
      <c r="K100" s="2" t="s">
        <v>7</v>
      </c>
      <c r="L100" s="4" t="s">
        <v>533</v>
      </c>
      <c r="M100" s="81">
        <v>3180</v>
      </c>
      <c r="N100" s="14">
        <f t="shared" si="11"/>
        <v>19.899999999999999</v>
      </c>
    </row>
    <row r="101" spans="3:16" ht="14.25" thickBot="1" x14ac:dyDescent="0.2">
      <c r="C101" s="5" t="s">
        <v>0</v>
      </c>
      <c r="D101" s="8" t="s">
        <v>26</v>
      </c>
      <c r="E101" s="82">
        <v>255</v>
      </c>
      <c r="F101" s="15">
        <f>ROUND(E101/$F$95*100,1)</f>
        <v>11.1</v>
      </c>
      <c r="K101" s="2" t="s">
        <v>4</v>
      </c>
      <c r="L101" s="4" t="s">
        <v>27</v>
      </c>
      <c r="M101" s="81">
        <v>882</v>
      </c>
      <c r="N101" s="14">
        <f t="shared" si="11"/>
        <v>5.5</v>
      </c>
    </row>
    <row r="102" spans="3:16" ht="14.25" thickBot="1" x14ac:dyDescent="0.2">
      <c r="C102" s="1"/>
      <c r="D102" s="9"/>
      <c r="E102" s="72"/>
      <c r="F102" s="64"/>
      <c r="K102" s="5" t="s">
        <v>15</v>
      </c>
      <c r="L102" s="8" t="s">
        <v>533</v>
      </c>
      <c r="M102" s="82">
        <v>317</v>
      </c>
      <c r="N102" s="15">
        <f t="shared" si="11"/>
        <v>2</v>
      </c>
    </row>
    <row r="104" spans="3:16" ht="15" customHeight="1" thickBot="1" x14ac:dyDescent="0.2">
      <c r="C104" s="10" t="s">
        <v>28</v>
      </c>
      <c r="D104" s="9"/>
      <c r="E104" s="72" t="s">
        <v>138</v>
      </c>
      <c r="F104" s="64">
        <f>SUM(E106:E123)</f>
        <v>38098</v>
      </c>
      <c r="G104" s="34"/>
      <c r="H104" s="40"/>
      <c r="I104" s="40"/>
      <c r="K104" s="10" t="s">
        <v>36</v>
      </c>
      <c r="M104" s="80" t="s">
        <v>138</v>
      </c>
      <c r="N104" s="62">
        <f>SUM(M106:M123)</f>
        <v>32210</v>
      </c>
      <c r="O104" s="40"/>
      <c r="P104" s="37"/>
    </row>
    <row r="105" spans="3:16" ht="15" customHeight="1" x14ac:dyDescent="0.15">
      <c r="C105" s="47" t="s">
        <v>221</v>
      </c>
      <c r="D105" s="48" t="s">
        <v>152</v>
      </c>
      <c r="E105" s="73" t="s">
        <v>231</v>
      </c>
      <c r="F105" s="61" t="s">
        <v>137</v>
      </c>
      <c r="G105" s="34"/>
      <c r="H105" s="40"/>
      <c r="I105" s="40"/>
      <c r="K105" s="47" t="s">
        <v>221</v>
      </c>
      <c r="L105" s="48" t="s">
        <v>152</v>
      </c>
      <c r="M105" s="73" t="s">
        <v>231</v>
      </c>
      <c r="N105" s="61" t="s">
        <v>137</v>
      </c>
      <c r="O105" s="40"/>
      <c r="P105" s="37"/>
    </row>
    <row r="106" spans="3:16" ht="15" customHeight="1" x14ac:dyDescent="0.15">
      <c r="C106" s="2" t="s">
        <v>4</v>
      </c>
      <c r="D106" s="4" t="s">
        <v>288</v>
      </c>
      <c r="E106" s="81">
        <v>7727</v>
      </c>
      <c r="F106" s="14">
        <f t="shared" ref="F106:F123" si="12">ROUND(E106/$F$104*100,1)</f>
        <v>20.3</v>
      </c>
      <c r="G106" s="34"/>
      <c r="H106" s="40"/>
      <c r="I106" s="40"/>
      <c r="K106" s="2" t="s">
        <v>4</v>
      </c>
      <c r="L106" s="4" t="s">
        <v>297</v>
      </c>
      <c r="M106" s="81">
        <v>7369</v>
      </c>
      <c r="N106" s="14">
        <f t="shared" ref="N106:N123" si="13">ROUND(M106/$N$104*100,1)</f>
        <v>22.9</v>
      </c>
      <c r="O106" s="40"/>
      <c r="P106" s="37"/>
    </row>
    <row r="107" spans="3:16" ht="15" customHeight="1" x14ac:dyDescent="0.15">
      <c r="C107" s="2" t="s">
        <v>4</v>
      </c>
      <c r="D107" s="4" t="s">
        <v>28</v>
      </c>
      <c r="E107" s="81">
        <v>6400</v>
      </c>
      <c r="F107" s="14">
        <f t="shared" si="12"/>
        <v>16.8</v>
      </c>
      <c r="K107" s="2" t="s">
        <v>4</v>
      </c>
      <c r="L107" s="4" t="s">
        <v>296</v>
      </c>
      <c r="M107" s="81">
        <v>6715</v>
      </c>
      <c r="N107" s="14">
        <f t="shared" si="13"/>
        <v>20.8</v>
      </c>
      <c r="O107" s="40"/>
      <c r="P107" s="37"/>
    </row>
    <row r="108" spans="3:16" ht="15" customHeight="1" x14ac:dyDescent="0.15">
      <c r="C108" s="2" t="s">
        <v>4</v>
      </c>
      <c r="D108" s="4" t="s">
        <v>289</v>
      </c>
      <c r="E108" s="81">
        <v>5436</v>
      </c>
      <c r="F108" s="14">
        <f t="shared" si="12"/>
        <v>14.3</v>
      </c>
      <c r="G108" s="36"/>
      <c r="H108" s="40"/>
      <c r="I108" s="40"/>
      <c r="K108" s="2" t="s">
        <v>4</v>
      </c>
      <c r="L108" s="4" t="s">
        <v>298</v>
      </c>
      <c r="M108" s="81">
        <v>5477</v>
      </c>
      <c r="N108" s="14">
        <f t="shared" si="13"/>
        <v>17</v>
      </c>
      <c r="O108" s="40"/>
      <c r="P108" s="37"/>
    </row>
    <row r="109" spans="3:16" ht="15" customHeight="1" x14ac:dyDescent="0.15">
      <c r="C109" s="2" t="s">
        <v>4</v>
      </c>
      <c r="D109" s="4" t="s">
        <v>290</v>
      </c>
      <c r="E109" s="81">
        <v>5385</v>
      </c>
      <c r="F109" s="14">
        <f t="shared" si="12"/>
        <v>14.1</v>
      </c>
      <c r="G109" s="35"/>
      <c r="H109" s="40"/>
      <c r="I109" s="40"/>
      <c r="K109" s="2" t="s">
        <v>4</v>
      </c>
      <c r="L109" s="4" t="s">
        <v>299</v>
      </c>
      <c r="M109" s="81">
        <v>3836</v>
      </c>
      <c r="N109" s="14">
        <f t="shared" si="13"/>
        <v>11.9</v>
      </c>
      <c r="O109" s="40"/>
      <c r="P109" s="37"/>
    </row>
    <row r="110" spans="3:16" ht="15" customHeight="1" x14ac:dyDescent="0.15">
      <c r="C110" s="2" t="s">
        <v>4</v>
      </c>
      <c r="D110" s="4" t="s">
        <v>292</v>
      </c>
      <c r="E110" s="81">
        <v>3520</v>
      </c>
      <c r="F110" s="14">
        <f t="shared" si="12"/>
        <v>9.1999999999999993</v>
      </c>
      <c r="H110" s="39"/>
      <c r="I110" s="39"/>
      <c r="K110" s="2" t="s">
        <v>4</v>
      </c>
      <c r="L110" s="4" t="s">
        <v>301</v>
      </c>
      <c r="M110" s="81">
        <v>3265</v>
      </c>
      <c r="N110" s="14">
        <f t="shared" si="13"/>
        <v>10.1</v>
      </c>
      <c r="O110" s="40"/>
      <c r="P110" s="37"/>
    </row>
    <row r="111" spans="3:16" ht="15" customHeight="1" x14ac:dyDescent="0.15">
      <c r="C111" s="2" t="s">
        <v>4</v>
      </c>
      <c r="D111" s="4" t="s">
        <v>291</v>
      </c>
      <c r="E111" s="81">
        <v>2686</v>
      </c>
      <c r="F111" s="14">
        <f t="shared" si="12"/>
        <v>7.1</v>
      </c>
      <c r="G111" s="34"/>
      <c r="H111" s="40"/>
      <c r="I111" s="40"/>
      <c r="K111" s="2" t="s">
        <v>4</v>
      </c>
      <c r="L111" s="4" t="s">
        <v>300</v>
      </c>
      <c r="M111" s="81">
        <v>1208</v>
      </c>
      <c r="N111" s="14">
        <f t="shared" si="13"/>
        <v>3.8</v>
      </c>
      <c r="O111" s="40"/>
      <c r="P111" s="37"/>
    </row>
    <row r="112" spans="3:16" ht="15" customHeight="1" x14ac:dyDescent="0.15">
      <c r="C112" s="2" t="s">
        <v>14</v>
      </c>
      <c r="D112" s="4" t="s">
        <v>30</v>
      </c>
      <c r="E112" s="81">
        <v>1633</v>
      </c>
      <c r="F112" s="14">
        <f t="shared" si="12"/>
        <v>4.3</v>
      </c>
      <c r="G112" s="34"/>
      <c r="H112" s="40"/>
      <c r="I112" s="40"/>
      <c r="K112" s="2" t="s">
        <v>14</v>
      </c>
      <c r="L112" s="4" t="s">
        <v>295</v>
      </c>
      <c r="M112" s="81">
        <v>1101</v>
      </c>
      <c r="N112" s="14">
        <f t="shared" si="13"/>
        <v>3.4</v>
      </c>
      <c r="O112" s="40"/>
      <c r="P112" s="37"/>
    </row>
    <row r="113" spans="1:16" ht="15" customHeight="1" x14ac:dyDescent="0.15">
      <c r="C113" s="2" t="s">
        <v>14</v>
      </c>
      <c r="D113" s="4" t="s">
        <v>287</v>
      </c>
      <c r="E113" s="81">
        <v>825</v>
      </c>
      <c r="F113" s="14">
        <f t="shared" si="12"/>
        <v>2.2000000000000002</v>
      </c>
      <c r="G113" s="34"/>
      <c r="H113" s="40"/>
      <c r="I113" s="40"/>
      <c r="K113" s="2" t="s">
        <v>31</v>
      </c>
      <c r="L113" s="4" t="s">
        <v>295</v>
      </c>
      <c r="M113" s="81">
        <v>760</v>
      </c>
      <c r="N113" s="14">
        <f t="shared" si="13"/>
        <v>2.4</v>
      </c>
      <c r="O113" s="40"/>
      <c r="P113" s="37"/>
    </row>
    <row r="114" spans="1:16" ht="15" customHeight="1" x14ac:dyDescent="0.15">
      <c r="C114" s="2" t="s">
        <v>31</v>
      </c>
      <c r="D114" s="4" t="s">
        <v>30</v>
      </c>
      <c r="E114" s="81">
        <v>800</v>
      </c>
      <c r="F114" s="14">
        <f t="shared" si="12"/>
        <v>2.1</v>
      </c>
      <c r="G114" s="36"/>
      <c r="H114" s="40"/>
      <c r="I114" s="40"/>
      <c r="K114" s="2" t="s">
        <v>0</v>
      </c>
      <c r="L114" s="4" t="s">
        <v>165</v>
      </c>
      <c r="M114" s="81">
        <v>590</v>
      </c>
      <c r="N114" s="14">
        <f t="shared" si="13"/>
        <v>1.8</v>
      </c>
      <c r="O114" s="40"/>
      <c r="P114" s="37"/>
    </row>
    <row r="115" spans="1:16" ht="15" customHeight="1" x14ac:dyDescent="0.15">
      <c r="C115" s="2" t="s">
        <v>0</v>
      </c>
      <c r="D115" s="4" t="s">
        <v>29</v>
      </c>
      <c r="E115" s="81">
        <v>667</v>
      </c>
      <c r="F115" s="14">
        <f t="shared" si="12"/>
        <v>1.8</v>
      </c>
      <c r="G115" s="35"/>
      <c r="H115" s="40"/>
      <c r="I115" s="40"/>
      <c r="K115" s="2" t="s">
        <v>0</v>
      </c>
      <c r="L115" s="4" t="s">
        <v>469</v>
      </c>
      <c r="M115" s="81">
        <v>395</v>
      </c>
      <c r="N115" s="14">
        <f t="shared" si="13"/>
        <v>1.2</v>
      </c>
      <c r="O115" s="40"/>
      <c r="P115" s="37"/>
    </row>
    <row r="116" spans="1:16" ht="15" customHeight="1" x14ac:dyDescent="0.15">
      <c r="C116" s="2" t="s">
        <v>7</v>
      </c>
      <c r="D116" s="4" t="s">
        <v>30</v>
      </c>
      <c r="E116" s="81">
        <v>644</v>
      </c>
      <c r="F116" s="14">
        <f t="shared" si="12"/>
        <v>1.7</v>
      </c>
      <c r="G116" s="33"/>
      <c r="H116" s="39"/>
      <c r="I116" s="39"/>
      <c r="K116" s="2" t="s">
        <v>31</v>
      </c>
      <c r="L116" s="4" t="s">
        <v>296</v>
      </c>
      <c r="M116" s="81">
        <v>360</v>
      </c>
      <c r="N116" s="14">
        <f t="shared" si="13"/>
        <v>1.1000000000000001</v>
      </c>
      <c r="O116" s="40"/>
      <c r="P116" s="37"/>
    </row>
    <row r="117" spans="1:16" ht="15" customHeight="1" x14ac:dyDescent="0.15">
      <c r="C117" s="2" t="s">
        <v>0</v>
      </c>
      <c r="D117" s="4" t="s">
        <v>162</v>
      </c>
      <c r="E117" s="81">
        <v>560</v>
      </c>
      <c r="F117" s="14">
        <f t="shared" si="12"/>
        <v>1.5</v>
      </c>
      <c r="G117" s="34"/>
      <c r="H117" s="40"/>
      <c r="I117" s="40"/>
      <c r="K117" s="2" t="s">
        <v>14</v>
      </c>
      <c r="L117" s="4" t="s">
        <v>472</v>
      </c>
      <c r="M117" s="81">
        <v>276</v>
      </c>
      <c r="N117" s="14">
        <f t="shared" si="13"/>
        <v>0.9</v>
      </c>
      <c r="O117" s="40"/>
      <c r="P117" s="37"/>
    </row>
    <row r="118" spans="1:16" ht="15" customHeight="1" x14ac:dyDescent="0.15">
      <c r="C118" s="2" t="s">
        <v>0</v>
      </c>
      <c r="D118" s="4" t="s">
        <v>285</v>
      </c>
      <c r="E118" s="81">
        <v>524</v>
      </c>
      <c r="F118" s="14">
        <f t="shared" si="12"/>
        <v>1.4</v>
      </c>
      <c r="G118" s="34"/>
      <c r="H118" s="40"/>
      <c r="I118" s="40"/>
      <c r="K118" s="2" t="s">
        <v>7</v>
      </c>
      <c r="L118" s="4" t="s">
        <v>37</v>
      </c>
      <c r="M118" s="81">
        <v>270</v>
      </c>
      <c r="N118" s="14">
        <f t="shared" si="13"/>
        <v>0.8</v>
      </c>
      <c r="O118" s="40"/>
      <c r="P118" s="37"/>
    </row>
    <row r="119" spans="1:16" ht="15" customHeight="1" x14ac:dyDescent="0.15">
      <c r="A119" s="93"/>
      <c r="C119" s="2" t="s">
        <v>0</v>
      </c>
      <c r="D119" s="4" t="s">
        <v>534</v>
      </c>
      <c r="E119" s="81">
        <v>457</v>
      </c>
      <c r="F119" s="14">
        <f t="shared" si="12"/>
        <v>1.2</v>
      </c>
      <c r="K119" s="2" t="s">
        <v>0</v>
      </c>
      <c r="L119" s="4" t="s">
        <v>470</v>
      </c>
      <c r="M119" s="81">
        <v>264</v>
      </c>
      <c r="N119" s="14">
        <f t="shared" si="13"/>
        <v>0.8</v>
      </c>
      <c r="O119" s="40"/>
      <c r="P119" s="37"/>
    </row>
    <row r="120" spans="1:16" ht="15" customHeight="1" x14ac:dyDescent="0.15">
      <c r="A120" s="94"/>
      <c r="C120" s="2" t="s">
        <v>7</v>
      </c>
      <c r="D120" s="4" t="s">
        <v>293</v>
      </c>
      <c r="E120" s="81">
        <v>404</v>
      </c>
      <c r="F120" s="14">
        <f t="shared" si="12"/>
        <v>1.1000000000000001</v>
      </c>
      <c r="G120" s="32"/>
      <c r="K120" s="2" t="s">
        <v>0</v>
      </c>
      <c r="L120" s="4" t="s">
        <v>471</v>
      </c>
      <c r="M120" s="81">
        <v>224</v>
      </c>
      <c r="N120" s="14">
        <f t="shared" si="13"/>
        <v>0.7</v>
      </c>
      <c r="O120" s="40"/>
      <c r="P120" s="37"/>
    </row>
    <row r="121" spans="1:16" ht="15" customHeight="1" x14ac:dyDescent="0.15">
      <c r="A121" s="94"/>
      <c r="C121" s="2" t="s">
        <v>31</v>
      </c>
      <c r="D121" s="4" t="s">
        <v>28</v>
      </c>
      <c r="E121" s="81">
        <v>360</v>
      </c>
      <c r="F121" s="14">
        <f t="shared" si="12"/>
        <v>0.9</v>
      </c>
      <c r="K121" s="2" t="s">
        <v>0</v>
      </c>
      <c r="L121" s="4" t="s">
        <v>166</v>
      </c>
      <c r="M121" s="81">
        <v>35</v>
      </c>
      <c r="N121" s="14">
        <f t="shared" si="13"/>
        <v>0.1</v>
      </c>
      <c r="P121" s="37"/>
    </row>
    <row r="122" spans="1:16" ht="15" customHeight="1" x14ac:dyDescent="0.15">
      <c r="A122" s="94"/>
      <c r="C122" s="2" t="s">
        <v>0</v>
      </c>
      <c r="D122" s="4" t="s">
        <v>163</v>
      </c>
      <c r="E122" s="81">
        <v>35</v>
      </c>
      <c r="F122" s="14">
        <f t="shared" si="12"/>
        <v>0.1</v>
      </c>
      <c r="G122" s="32"/>
      <c r="K122" s="2" t="s">
        <v>14</v>
      </c>
      <c r="L122" s="4" t="s">
        <v>294</v>
      </c>
      <c r="M122" s="81">
        <v>35</v>
      </c>
      <c r="N122" s="14">
        <f t="shared" si="13"/>
        <v>0.1</v>
      </c>
      <c r="P122" s="37"/>
    </row>
    <row r="123" spans="1:16" ht="15" customHeight="1" thickBot="1" x14ac:dyDescent="0.2">
      <c r="C123" s="5" t="s">
        <v>14</v>
      </c>
      <c r="D123" s="8" t="s">
        <v>286</v>
      </c>
      <c r="E123" s="82">
        <v>35</v>
      </c>
      <c r="F123" s="15">
        <f t="shared" si="12"/>
        <v>0.1</v>
      </c>
      <c r="G123" s="33"/>
      <c r="H123" s="39"/>
      <c r="I123" s="39"/>
      <c r="K123" s="5" t="s">
        <v>7</v>
      </c>
      <c r="L123" s="8" t="s">
        <v>302</v>
      </c>
      <c r="M123" s="82">
        <v>30</v>
      </c>
      <c r="N123" s="15">
        <f t="shared" si="13"/>
        <v>0.1</v>
      </c>
      <c r="P123" s="37"/>
    </row>
    <row r="124" spans="1:16" ht="15" customHeight="1" x14ac:dyDescent="0.15">
      <c r="C124" s="36"/>
      <c r="D124" s="52"/>
      <c r="E124" s="84"/>
      <c r="F124" s="65"/>
      <c r="G124" s="34"/>
      <c r="H124" s="40"/>
      <c r="I124" s="40"/>
      <c r="K124" s="1"/>
      <c r="L124" s="9"/>
      <c r="M124" s="72"/>
      <c r="N124" s="16"/>
      <c r="O124" s="40"/>
      <c r="P124" s="37"/>
    </row>
    <row r="125" spans="1:16" ht="14.25" thickBot="1" x14ac:dyDescent="0.2">
      <c r="C125" s="10" t="s">
        <v>232</v>
      </c>
      <c r="E125" s="80" t="s">
        <v>138</v>
      </c>
      <c r="F125" s="62">
        <f>SUM(E127:E145)</f>
        <v>30154</v>
      </c>
      <c r="K125" s="10" t="s">
        <v>592</v>
      </c>
      <c r="M125" s="80" t="s">
        <v>138</v>
      </c>
      <c r="N125" s="62">
        <f>SUM(M127:M142)</f>
        <v>16423</v>
      </c>
    </row>
    <row r="126" spans="1:16" x14ac:dyDescent="0.15">
      <c r="C126" s="47" t="s">
        <v>221</v>
      </c>
      <c r="D126" s="48" t="s">
        <v>152</v>
      </c>
      <c r="E126" s="73" t="s">
        <v>231</v>
      </c>
      <c r="F126" s="61" t="s">
        <v>137</v>
      </c>
      <c r="K126" s="47" t="s">
        <v>221</v>
      </c>
      <c r="L126" s="48" t="s">
        <v>152</v>
      </c>
      <c r="M126" s="73" t="s">
        <v>231</v>
      </c>
      <c r="N126" s="61" t="s">
        <v>137</v>
      </c>
    </row>
    <row r="127" spans="1:16" x14ac:dyDescent="0.15">
      <c r="C127" s="2" t="s">
        <v>4</v>
      </c>
      <c r="D127" s="4" t="s">
        <v>232</v>
      </c>
      <c r="E127" s="81">
        <v>6567</v>
      </c>
      <c r="F127" s="14">
        <f t="shared" ref="F127:F145" si="14">ROUND(E127/$F$125*100,1)</f>
        <v>21.8</v>
      </c>
      <c r="K127" s="2" t="s">
        <v>4</v>
      </c>
      <c r="L127" s="4" t="s">
        <v>473</v>
      </c>
      <c r="M127" s="81">
        <v>6119</v>
      </c>
      <c r="N127" s="14">
        <f t="shared" ref="N127:N142" si="15">ROUND(M127/$N$125*100,1)</f>
        <v>37.299999999999997</v>
      </c>
    </row>
    <row r="128" spans="1:16" x14ac:dyDescent="0.15">
      <c r="C128" s="2" t="s">
        <v>4</v>
      </c>
      <c r="D128" s="4" t="s">
        <v>460</v>
      </c>
      <c r="E128" s="81">
        <v>5117</v>
      </c>
      <c r="F128" s="14">
        <f t="shared" si="14"/>
        <v>17</v>
      </c>
      <c r="K128" s="2" t="s">
        <v>4</v>
      </c>
      <c r="L128" s="4" t="s">
        <v>474</v>
      </c>
      <c r="M128" s="81">
        <v>2958</v>
      </c>
      <c r="N128" s="14">
        <f t="shared" si="15"/>
        <v>18</v>
      </c>
    </row>
    <row r="129" spans="3:14" x14ac:dyDescent="0.15">
      <c r="C129" s="2" t="s">
        <v>4</v>
      </c>
      <c r="D129" s="4" t="s">
        <v>459</v>
      </c>
      <c r="E129" s="81">
        <v>4532</v>
      </c>
      <c r="F129" s="14">
        <f t="shared" si="14"/>
        <v>15</v>
      </c>
      <c r="K129" s="2" t="s">
        <v>4</v>
      </c>
      <c r="L129" s="4" t="s">
        <v>475</v>
      </c>
      <c r="M129" s="81">
        <v>2215</v>
      </c>
      <c r="N129" s="14">
        <f t="shared" si="15"/>
        <v>13.5</v>
      </c>
    </row>
    <row r="130" spans="3:14" x14ac:dyDescent="0.15">
      <c r="C130" s="2" t="s">
        <v>4</v>
      </c>
      <c r="D130" s="4" t="s">
        <v>461</v>
      </c>
      <c r="E130" s="81">
        <v>3772</v>
      </c>
      <c r="F130" s="14">
        <f t="shared" si="14"/>
        <v>12.5</v>
      </c>
      <c r="K130" s="2" t="s">
        <v>4</v>
      </c>
      <c r="L130" s="4" t="s">
        <v>476</v>
      </c>
      <c r="M130" s="81">
        <v>1203</v>
      </c>
      <c r="N130" s="14">
        <f t="shared" si="15"/>
        <v>7.3</v>
      </c>
    </row>
    <row r="131" spans="3:14" x14ac:dyDescent="0.15">
      <c r="C131" s="2" t="s">
        <v>4</v>
      </c>
      <c r="D131" s="4" t="s">
        <v>396</v>
      </c>
      <c r="E131" s="81">
        <v>3643</v>
      </c>
      <c r="F131" s="14">
        <f t="shared" si="14"/>
        <v>12.1</v>
      </c>
      <c r="K131" s="2" t="s">
        <v>31</v>
      </c>
      <c r="L131" s="4" t="s">
        <v>473</v>
      </c>
      <c r="M131" s="81">
        <v>1188</v>
      </c>
      <c r="N131" s="14">
        <f t="shared" si="15"/>
        <v>7.2</v>
      </c>
    </row>
    <row r="132" spans="3:14" x14ac:dyDescent="0.15">
      <c r="C132" s="2" t="s">
        <v>31</v>
      </c>
      <c r="D132" s="4" t="s">
        <v>232</v>
      </c>
      <c r="E132" s="81">
        <v>1279</v>
      </c>
      <c r="F132" s="14">
        <f t="shared" si="14"/>
        <v>4.2</v>
      </c>
      <c r="K132" s="2" t="s">
        <v>4</v>
      </c>
      <c r="L132" s="4" t="s">
        <v>477</v>
      </c>
      <c r="M132" s="81">
        <v>914</v>
      </c>
      <c r="N132" s="14">
        <f t="shared" si="15"/>
        <v>5.6</v>
      </c>
    </row>
    <row r="133" spans="3:14" x14ac:dyDescent="0.15">
      <c r="C133" s="2" t="s">
        <v>14</v>
      </c>
      <c r="D133" s="4" t="s">
        <v>32</v>
      </c>
      <c r="E133" s="81">
        <v>1131</v>
      </c>
      <c r="F133" s="14">
        <f t="shared" si="14"/>
        <v>3.8</v>
      </c>
      <c r="K133" s="2" t="s">
        <v>0</v>
      </c>
      <c r="L133" s="4" t="s">
        <v>207</v>
      </c>
      <c r="M133" s="81">
        <v>746</v>
      </c>
      <c r="N133" s="14">
        <f t="shared" si="15"/>
        <v>4.5</v>
      </c>
    </row>
    <row r="134" spans="3:14" x14ac:dyDescent="0.15">
      <c r="C134" s="2" t="s">
        <v>4</v>
      </c>
      <c r="D134" s="4" t="s">
        <v>462</v>
      </c>
      <c r="E134" s="81">
        <v>1120</v>
      </c>
      <c r="F134" s="14">
        <f t="shared" si="14"/>
        <v>3.7</v>
      </c>
      <c r="K134" s="2" t="s">
        <v>14</v>
      </c>
      <c r="L134" s="4" t="s">
        <v>478</v>
      </c>
      <c r="M134" s="81">
        <v>263</v>
      </c>
      <c r="N134" s="14">
        <f t="shared" si="15"/>
        <v>1.6</v>
      </c>
    </row>
    <row r="135" spans="3:14" x14ac:dyDescent="0.15">
      <c r="C135" s="2" t="s">
        <v>0</v>
      </c>
      <c r="D135" s="4" t="s">
        <v>204</v>
      </c>
      <c r="E135" s="81">
        <v>752</v>
      </c>
      <c r="F135" s="14">
        <f t="shared" si="14"/>
        <v>2.5</v>
      </c>
      <c r="K135" s="2" t="s">
        <v>7</v>
      </c>
      <c r="L135" s="4" t="s">
        <v>235</v>
      </c>
      <c r="M135" s="81">
        <v>239</v>
      </c>
      <c r="N135" s="14">
        <f t="shared" si="15"/>
        <v>1.5</v>
      </c>
    </row>
    <row r="136" spans="3:14" x14ac:dyDescent="0.15">
      <c r="C136" s="2" t="s">
        <v>0</v>
      </c>
      <c r="D136" s="4" t="s">
        <v>464</v>
      </c>
      <c r="E136" s="81">
        <v>696</v>
      </c>
      <c r="F136" s="14">
        <f t="shared" si="14"/>
        <v>2.2999999999999998</v>
      </c>
      <c r="K136" s="2" t="s">
        <v>4</v>
      </c>
      <c r="L136" s="4" t="s">
        <v>482</v>
      </c>
      <c r="M136" s="81">
        <v>179</v>
      </c>
      <c r="N136" s="14">
        <f t="shared" si="15"/>
        <v>1.1000000000000001</v>
      </c>
    </row>
    <row r="137" spans="3:14" x14ac:dyDescent="0.15">
      <c r="C137" s="2" t="s">
        <v>31</v>
      </c>
      <c r="D137" s="4" t="s">
        <v>32</v>
      </c>
      <c r="E137" s="81">
        <v>477</v>
      </c>
      <c r="F137" s="14">
        <f t="shared" si="14"/>
        <v>1.6</v>
      </c>
      <c r="K137" s="2" t="s">
        <v>31</v>
      </c>
      <c r="L137" s="4" t="s">
        <v>481</v>
      </c>
      <c r="M137" s="81">
        <v>127</v>
      </c>
      <c r="N137" s="14">
        <f t="shared" si="15"/>
        <v>0.8</v>
      </c>
    </row>
    <row r="138" spans="3:14" x14ac:dyDescent="0.15">
      <c r="C138" s="2" t="s">
        <v>0</v>
      </c>
      <c r="D138" s="4" t="s">
        <v>205</v>
      </c>
      <c r="E138" s="81">
        <v>261</v>
      </c>
      <c r="F138" s="14">
        <f t="shared" si="14"/>
        <v>0.9</v>
      </c>
      <c r="K138" s="2" t="s">
        <v>0</v>
      </c>
      <c r="L138" s="4" t="s">
        <v>483</v>
      </c>
      <c r="M138" s="81">
        <v>109</v>
      </c>
      <c r="N138" s="14">
        <f t="shared" si="15"/>
        <v>0.7</v>
      </c>
    </row>
    <row r="139" spans="3:14" x14ac:dyDescent="0.15">
      <c r="C139" s="2" t="s">
        <v>14</v>
      </c>
      <c r="D139" s="4" t="s">
        <v>466</v>
      </c>
      <c r="E139" s="81">
        <v>258</v>
      </c>
      <c r="F139" s="14">
        <f t="shared" si="14"/>
        <v>0.9</v>
      </c>
      <c r="K139" s="2" t="s">
        <v>31</v>
      </c>
      <c r="L139" s="4" t="s">
        <v>478</v>
      </c>
      <c r="M139" s="81">
        <v>50</v>
      </c>
      <c r="N139" s="14">
        <f t="shared" si="15"/>
        <v>0.3</v>
      </c>
    </row>
    <row r="140" spans="3:14" x14ac:dyDescent="0.15">
      <c r="C140" s="2" t="s">
        <v>31</v>
      </c>
      <c r="D140" s="4" t="s">
        <v>465</v>
      </c>
      <c r="E140" s="81">
        <v>248</v>
      </c>
      <c r="F140" s="14">
        <f t="shared" si="14"/>
        <v>0.8</v>
      </c>
      <c r="K140" s="2" t="s">
        <v>0</v>
      </c>
      <c r="L140" s="4" t="s">
        <v>208</v>
      </c>
      <c r="M140" s="81">
        <v>41</v>
      </c>
      <c r="N140" s="14">
        <f t="shared" si="15"/>
        <v>0.2</v>
      </c>
    </row>
    <row r="141" spans="3:14" x14ac:dyDescent="0.15">
      <c r="C141" s="2" t="s">
        <v>0</v>
      </c>
      <c r="D141" s="4" t="s">
        <v>33</v>
      </c>
      <c r="E141" s="81">
        <v>103</v>
      </c>
      <c r="F141" s="14">
        <f t="shared" si="14"/>
        <v>0.3</v>
      </c>
      <c r="K141" s="2" t="s">
        <v>14</v>
      </c>
      <c r="L141" s="4" t="s">
        <v>479</v>
      </c>
      <c r="M141" s="81">
        <v>37</v>
      </c>
      <c r="N141" s="14">
        <f t="shared" si="15"/>
        <v>0.2</v>
      </c>
    </row>
    <row r="142" spans="3:14" ht="14.25" thickBot="1" x14ac:dyDescent="0.2">
      <c r="C142" s="2" t="s">
        <v>0</v>
      </c>
      <c r="D142" s="4" t="s">
        <v>467</v>
      </c>
      <c r="E142" s="81">
        <v>103</v>
      </c>
      <c r="F142" s="14">
        <f t="shared" si="14"/>
        <v>0.3</v>
      </c>
      <c r="K142" s="5" t="s">
        <v>14</v>
      </c>
      <c r="L142" s="8" t="s">
        <v>480</v>
      </c>
      <c r="M142" s="82">
        <v>35</v>
      </c>
      <c r="N142" s="15">
        <f t="shared" si="15"/>
        <v>0.2</v>
      </c>
    </row>
    <row r="143" spans="3:14" x14ac:dyDescent="0.15">
      <c r="C143" s="2" t="s">
        <v>14</v>
      </c>
      <c r="D143" s="4" t="s">
        <v>468</v>
      </c>
      <c r="E143" s="81">
        <v>35</v>
      </c>
      <c r="F143" s="14">
        <f t="shared" si="14"/>
        <v>0.1</v>
      </c>
      <c r="K143" s="1"/>
      <c r="L143" s="9"/>
      <c r="M143" s="72"/>
      <c r="N143" s="16"/>
    </row>
    <row r="144" spans="3:14" ht="14.25" thickBot="1" x14ac:dyDescent="0.2">
      <c r="C144" s="2" t="s">
        <v>7</v>
      </c>
      <c r="D144" s="4" t="s">
        <v>32</v>
      </c>
      <c r="E144" s="81">
        <v>30</v>
      </c>
      <c r="F144" s="14">
        <f t="shared" si="14"/>
        <v>0.1</v>
      </c>
      <c r="K144" s="10" t="s">
        <v>420</v>
      </c>
      <c r="L144" s="9"/>
      <c r="M144" s="72" t="s">
        <v>138</v>
      </c>
      <c r="N144" s="64">
        <f>SUM(M146:M158)</f>
        <v>11259</v>
      </c>
    </row>
    <row r="145" spans="3:14" ht="14.25" thickBot="1" x14ac:dyDescent="0.2">
      <c r="C145" s="5" t="s">
        <v>7</v>
      </c>
      <c r="D145" s="8" t="s">
        <v>463</v>
      </c>
      <c r="E145" s="82">
        <v>30</v>
      </c>
      <c r="F145" s="15">
        <f t="shared" si="14"/>
        <v>0.1</v>
      </c>
      <c r="K145" s="47" t="s">
        <v>221</v>
      </c>
      <c r="L145" s="48" t="s">
        <v>152</v>
      </c>
      <c r="M145" s="73" t="s">
        <v>231</v>
      </c>
      <c r="N145" s="61" t="s">
        <v>137</v>
      </c>
    </row>
    <row r="146" spans="3:14" x14ac:dyDescent="0.15">
      <c r="C146" s="1"/>
      <c r="D146" s="9"/>
      <c r="E146" s="72"/>
      <c r="F146" s="65"/>
      <c r="K146" s="2" t="s">
        <v>4</v>
      </c>
      <c r="L146" s="4" t="s">
        <v>420</v>
      </c>
      <c r="M146" s="81">
        <v>5443</v>
      </c>
      <c r="N146" s="14">
        <f t="shared" ref="N146:N158" si="16">ROUND(M146/$N$144*100,1)</f>
        <v>48.3</v>
      </c>
    </row>
    <row r="147" spans="3:14" ht="14.25" thickBot="1" x14ac:dyDescent="0.2">
      <c r="C147" s="10" t="s">
        <v>599</v>
      </c>
      <c r="E147" s="80" t="s">
        <v>138</v>
      </c>
      <c r="F147" s="62">
        <f>SUM(E149:E161)</f>
        <v>6298</v>
      </c>
      <c r="K147" s="2" t="s">
        <v>4</v>
      </c>
      <c r="L147" s="4" t="s">
        <v>537</v>
      </c>
      <c r="M147" s="81">
        <v>1927</v>
      </c>
      <c r="N147" s="14">
        <f t="shared" si="16"/>
        <v>17.100000000000001</v>
      </c>
    </row>
    <row r="148" spans="3:14" x14ac:dyDescent="0.15">
      <c r="C148" s="47" t="s">
        <v>221</v>
      </c>
      <c r="D148" s="48" t="s">
        <v>152</v>
      </c>
      <c r="E148" s="73" t="s">
        <v>231</v>
      </c>
      <c r="F148" s="61" t="s">
        <v>137</v>
      </c>
      <c r="K148" s="2" t="s">
        <v>4</v>
      </c>
      <c r="L148" s="4" t="s">
        <v>535</v>
      </c>
      <c r="M148" s="81">
        <v>1567</v>
      </c>
      <c r="N148" s="14">
        <f t="shared" si="16"/>
        <v>13.9</v>
      </c>
    </row>
    <row r="149" spans="3:14" x14ac:dyDescent="0.15">
      <c r="C149" s="2" t="s">
        <v>4</v>
      </c>
      <c r="D149" s="4" t="s">
        <v>400</v>
      </c>
      <c r="E149" s="81">
        <v>2800</v>
      </c>
      <c r="F149" s="14">
        <f>ROUND(E149/$F$147*100,1)</f>
        <v>44.5</v>
      </c>
      <c r="K149" s="2" t="s">
        <v>4</v>
      </c>
      <c r="L149" s="4" t="s">
        <v>539</v>
      </c>
      <c r="M149" s="81">
        <v>925</v>
      </c>
      <c r="N149" s="14">
        <f t="shared" si="16"/>
        <v>8.1999999999999993</v>
      </c>
    </row>
    <row r="150" spans="3:14" x14ac:dyDescent="0.15">
      <c r="C150" s="2" t="s">
        <v>4</v>
      </c>
      <c r="D150" s="4" t="s">
        <v>596</v>
      </c>
      <c r="E150" s="81">
        <v>1122</v>
      </c>
      <c r="F150" s="14">
        <f t="shared" ref="F150:F161" si="17">ROUND(E150/$F$147*100,1)</f>
        <v>17.8</v>
      </c>
      <c r="K150" s="2" t="s">
        <v>0</v>
      </c>
      <c r="L150" s="4" t="s">
        <v>536</v>
      </c>
      <c r="M150" s="81">
        <v>652</v>
      </c>
      <c r="N150" s="14">
        <f t="shared" si="16"/>
        <v>5.8</v>
      </c>
    </row>
    <row r="151" spans="3:14" x14ac:dyDescent="0.15">
      <c r="C151" s="2" t="s">
        <v>4</v>
      </c>
      <c r="D151" s="4" t="s">
        <v>615</v>
      </c>
      <c r="E151" s="81">
        <v>962</v>
      </c>
      <c r="F151" s="14">
        <f t="shared" si="17"/>
        <v>15.3</v>
      </c>
      <c r="K151" s="2" t="s">
        <v>31</v>
      </c>
      <c r="L151" s="4" t="s">
        <v>544</v>
      </c>
      <c r="M151" s="81">
        <v>279</v>
      </c>
      <c r="N151" s="14">
        <f t="shared" si="16"/>
        <v>2.5</v>
      </c>
    </row>
    <row r="152" spans="3:14" x14ac:dyDescent="0.15">
      <c r="C152" s="2" t="s">
        <v>4</v>
      </c>
      <c r="D152" s="4" t="s">
        <v>616</v>
      </c>
      <c r="E152" s="81">
        <v>540</v>
      </c>
      <c r="F152" s="14">
        <f t="shared" si="17"/>
        <v>8.6</v>
      </c>
      <c r="K152" s="2" t="s">
        <v>14</v>
      </c>
      <c r="L152" s="4" t="s">
        <v>543</v>
      </c>
      <c r="M152" s="81">
        <v>159</v>
      </c>
      <c r="N152" s="14">
        <f t="shared" si="16"/>
        <v>1.4</v>
      </c>
    </row>
    <row r="153" spans="3:14" x14ac:dyDescent="0.15">
      <c r="C153" s="2" t="s">
        <v>0</v>
      </c>
      <c r="D153" s="4" t="s">
        <v>223</v>
      </c>
      <c r="E153" s="81">
        <v>367</v>
      </c>
      <c r="F153" s="14">
        <f t="shared" si="17"/>
        <v>5.8</v>
      </c>
      <c r="K153" s="2" t="s">
        <v>4</v>
      </c>
      <c r="L153" s="4" t="s">
        <v>538</v>
      </c>
      <c r="M153" s="81">
        <v>155</v>
      </c>
      <c r="N153" s="14">
        <f t="shared" si="16"/>
        <v>1.4</v>
      </c>
    </row>
    <row r="154" spans="3:14" x14ac:dyDescent="0.15">
      <c r="C154" s="2" t="s">
        <v>14</v>
      </c>
      <c r="D154" s="4" t="s">
        <v>34</v>
      </c>
      <c r="E154" s="81">
        <v>155</v>
      </c>
      <c r="F154" s="14">
        <f t="shared" si="17"/>
        <v>2.5</v>
      </c>
      <c r="K154" s="2" t="s">
        <v>0</v>
      </c>
      <c r="L154" s="4" t="s">
        <v>541</v>
      </c>
      <c r="M154" s="81">
        <v>79</v>
      </c>
      <c r="N154" s="14">
        <f t="shared" si="16"/>
        <v>0.7</v>
      </c>
    </row>
    <row r="155" spans="3:14" x14ac:dyDescent="0.15">
      <c r="C155" s="2" t="s">
        <v>4</v>
      </c>
      <c r="D155" s="4" t="s">
        <v>617</v>
      </c>
      <c r="E155" s="81">
        <v>137</v>
      </c>
      <c r="F155" s="14">
        <f t="shared" si="17"/>
        <v>2.2000000000000002</v>
      </c>
      <c r="K155" s="2" t="s">
        <v>31</v>
      </c>
      <c r="L155" s="4" t="s">
        <v>543</v>
      </c>
      <c r="M155" s="81">
        <v>32</v>
      </c>
      <c r="N155" s="14">
        <f t="shared" si="16"/>
        <v>0.3</v>
      </c>
    </row>
    <row r="156" spans="3:14" x14ac:dyDescent="0.15">
      <c r="C156" s="2" t="s">
        <v>31</v>
      </c>
      <c r="D156" s="4" t="s">
        <v>400</v>
      </c>
      <c r="E156" s="81">
        <v>80</v>
      </c>
      <c r="F156" s="14">
        <f t="shared" si="17"/>
        <v>1.3</v>
      </c>
      <c r="K156" s="2" t="s">
        <v>14</v>
      </c>
      <c r="L156" s="4" t="s">
        <v>542</v>
      </c>
      <c r="M156" s="81">
        <v>20</v>
      </c>
      <c r="N156" s="14">
        <f t="shared" si="16"/>
        <v>0.2</v>
      </c>
    </row>
    <row r="157" spans="3:14" x14ac:dyDescent="0.15">
      <c r="C157" s="2" t="s">
        <v>0</v>
      </c>
      <c r="D157" s="4" t="s">
        <v>224</v>
      </c>
      <c r="E157" s="81">
        <v>59</v>
      </c>
      <c r="F157" s="14">
        <f t="shared" si="17"/>
        <v>0.9</v>
      </c>
      <c r="K157" s="2" t="s">
        <v>31</v>
      </c>
      <c r="L157" s="4" t="s">
        <v>545</v>
      </c>
      <c r="M157" s="81">
        <v>11</v>
      </c>
      <c r="N157" s="14">
        <f t="shared" si="16"/>
        <v>0.1</v>
      </c>
    </row>
    <row r="158" spans="3:14" ht="14.25" thickBot="1" x14ac:dyDescent="0.2">
      <c r="C158" s="2" t="s">
        <v>31</v>
      </c>
      <c r="D158" s="4" t="s">
        <v>34</v>
      </c>
      <c r="E158" s="81">
        <v>32</v>
      </c>
      <c r="F158" s="14">
        <f t="shared" si="17"/>
        <v>0.5</v>
      </c>
      <c r="K158" s="5" t="s">
        <v>7</v>
      </c>
      <c r="L158" s="8" t="s">
        <v>540</v>
      </c>
      <c r="M158" s="82">
        <v>10</v>
      </c>
      <c r="N158" s="15">
        <f t="shared" si="16"/>
        <v>0.1</v>
      </c>
    </row>
    <row r="159" spans="3:14" x14ac:dyDescent="0.15">
      <c r="C159" s="2" t="s">
        <v>14</v>
      </c>
      <c r="D159" s="4" t="s">
        <v>618</v>
      </c>
      <c r="E159" s="81">
        <v>20</v>
      </c>
      <c r="F159" s="14">
        <f t="shared" si="17"/>
        <v>0.3</v>
      </c>
    </row>
    <row r="160" spans="3:14" x14ac:dyDescent="0.15">
      <c r="C160" s="2" t="s">
        <v>14</v>
      </c>
      <c r="D160" s="4" t="s">
        <v>35</v>
      </c>
      <c r="E160" s="81">
        <v>13</v>
      </c>
      <c r="F160" s="14">
        <f t="shared" si="17"/>
        <v>0.2</v>
      </c>
    </row>
    <row r="161" spans="3:14" ht="14.25" thickBot="1" x14ac:dyDescent="0.2">
      <c r="C161" s="5" t="s">
        <v>31</v>
      </c>
      <c r="D161" s="8" t="s">
        <v>619</v>
      </c>
      <c r="E161" s="82">
        <v>11</v>
      </c>
      <c r="F161" s="15">
        <f t="shared" si="17"/>
        <v>0.2</v>
      </c>
    </row>
    <row r="162" spans="3:14" x14ac:dyDescent="0.15">
      <c r="C162" s="1"/>
      <c r="D162" s="9"/>
      <c r="E162" s="72"/>
      <c r="F162" s="64"/>
    </row>
    <row r="163" spans="3:14" ht="14.25" thickBot="1" x14ac:dyDescent="0.2">
      <c r="C163" s="10" t="s">
        <v>39</v>
      </c>
      <c r="D163" s="9"/>
      <c r="E163" s="72" t="s">
        <v>138</v>
      </c>
      <c r="F163" s="64">
        <f>SUM(E165:E169)</f>
        <v>9151</v>
      </c>
      <c r="K163" s="10" t="s">
        <v>306</v>
      </c>
      <c r="M163" s="80" t="s">
        <v>138</v>
      </c>
      <c r="N163" s="62">
        <f>SUM(M165:M179)</f>
        <v>31140</v>
      </c>
    </row>
    <row r="164" spans="3:14" x14ac:dyDescent="0.15">
      <c r="C164" s="47" t="s">
        <v>221</v>
      </c>
      <c r="D164" s="48" t="s">
        <v>152</v>
      </c>
      <c r="E164" s="73" t="s">
        <v>231</v>
      </c>
      <c r="F164" s="61" t="s">
        <v>137</v>
      </c>
      <c r="K164" s="47" t="s">
        <v>221</v>
      </c>
      <c r="L164" s="48" t="s">
        <v>152</v>
      </c>
      <c r="M164" s="73" t="s">
        <v>231</v>
      </c>
      <c r="N164" s="61" t="s">
        <v>137</v>
      </c>
    </row>
    <row r="165" spans="3:14" x14ac:dyDescent="0.15">
      <c r="C165" s="2" t="s">
        <v>7</v>
      </c>
      <c r="D165" s="4" t="s">
        <v>236</v>
      </c>
      <c r="E165" s="81">
        <v>2591</v>
      </c>
      <c r="F165" s="14">
        <f>ROUND(E165/$F$163*100,1)</f>
        <v>28.3</v>
      </c>
      <c r="K165" s="2" t="s">
        <v>4</v>
      </c>
      <c r="L165" s="4" t="s">
        <v>306</v>
      </c>
      <c r="M165" s="81">
        <v>4433</v>
      </c>
      <c r="N165" s="14">
        <f t="shared" ref="N165:N176" si="18">ROUND(M165/$N$163*100,1)</f>
        <v>14.2</v>
      </c>
    </row>
    <row r="166" spans="3:14" x14ac:dyDescent="0.15">
      <c r="C166" s="2" t="s">
        <v>0</v>
      </c>
      <c r="D166" s="4" t="s">
        <v>39</v>
      </c>
      <c r="E166" s="81">
        <v>2345</v>
      </c>
      <c r="F166" s="14">
        <f>ROUND(E166/$F$163*100,1)</f>
        <v>25.6</v>
      </c>
      <c r="K166" s="2" t="s">
        <v>7</v>
      </c>
      <c r="L166" s="4" t="s">
        <v>310</v>
      </c>
      <c r="M166" s="81">
        <v>4140</v>
      </c>
      <c r="N166" s="14">
        <f t="shared" si="18"/>
        <v>13.3</v>
      </c>
    </row>
    <row r="167" spans="3:14" x14ac:dyDescent="0.15">
      <c r="C167" s="2" t="s">
        <v>14</v>
      </c>
      <c r="D167" s="4" t="s">
        <v>39</v>
      </c>
      <c r="E167" s="81">
        <v>2199</v>
      </c>
      <c r="F167" s="14">
        <f>ROUND(E167/$F$163*100,1)</f>
        <v>24</v>
      </c>
      <c r="K167" s="2" t="s">
        <v>31</v>
      </c>
      <c r="L167" s="4" t="s">
        <v>626</v>
      </c>
      <c r="M167" s="81">
        <v>3042</v>
      </c>
      <c r="N167" s="14">
        <f t="shared" si="18"/>
        <v>9.8000000000000007</v>
      </c>
    </row>
    <row r="168" spans="3:14" x14ac:dyDescent="0.15">
      <c r="C168" s="2" t="s">
        <v>4</v>
      </c>
      <c r="D168" s="4" t="s">
        <v>39</v>
      </c>
      <c r="E168" s="81">
        <v>1533</v>
      </c>
      <c r="F168" s="14">
        <f>ROUND(E168/$F$163*100,1)</f>
        <v>16.8</v>
      </c>
      <c r="K168" s="2" t="s">
        <v>0</v>
      </c>
      <c r="L168" s="4" t="s">
        <v>307</v>
      </c>
      <c r="M168" s="81">
        <v>2987</v>
      </c>
      <c r="N168" s="14">
        <f t="shared" si="18"/>
        <v>9.6</v>
      </c>
    </row>
    <row r="169" spans="3:14" ht="14.25" thickBot="1" x14ac:dyDescent="0.2">
      <c r="C169" s="5" t="s">
        <v>31</v>
      </c>
      <c r="D169" s="8" t="s">
        <v>620</v>
      </c>
      <c r="E169" s="82">
        <v>483</v>
      </c>
      <c r="F169" s="15">
        <f>ROUND(E169/$F$163*100,1)</f>
        <v>5.3</v>
      </c>
      <c r="K169" s="2" t="s">
        <v>4</v>
      </c>
      <c r="L169" s="4" t="s">
        <v>310</v>
      </c>
      <c r="M169" s="81">
        <v>2562</v>
      </c>
      <c r="N169" s="14">
        <f t="shared" si="18"/>
        <v>8.1999999999999993</v>
      </c>
    </row>
    <row r="170" spans="3:14" x14ac:dyDescent="0.15">
      <c r="K170" s="2" t="s">
        <v>7</v>
      </c>
      <c r="L170" s="4" t="s">
        <v>312</v>
      </c>
      <c r="M170" s="81">
        <v>2503</v>
      </c>
      <c r="N170" s="14">
        <f t="shared" si="18"/>
        <v>8</v>
      </c>
    </row>
    <row r="171" spans="3:14" ht="14.25" thickBot="1" x14ac:dyDescent="0.2">
      <c r="C171" s="10" t="s">
        <v>303</v>
      </c>
      <c r="D171" s="9"/>
      <c r="E171" s="72" t="s">
        <v>138</v>
      </c>
      <c r="F171" s="64">
        <f>SUM(E173:E182)</f>
        <v>17550</v>
      </c>
      <c r="K171" s="2" t="s">
        <v>4</v>
      </c>
      <c r="L171" s="4" t="s">
        <v>41</v>
      </c>
      <c r="M171" s="81">
        <v>2454</v>
      </c>
      <c r="N171" s="14">
        <f t="shared" si="18"/>
        <v>7.9</v>
      </c>
    </row>
    <row r="172" spans="3:14" x14ac:dyDescent="0.15">
      <c r="C172" s="47" t="s">
        <v>221</v>
      </c>
      <c r="D172" s="48" t="s">
        <v>152</v>
      </c>
      <c r="E172" s="73" t="s">
        <v>231</v>
      </c>
      <c r="F172" s="61" t="s">
        <v>137</v>
      </c>
      <c r="K172" s="2" t="s">
        <v>0</v>
      </c>
      <c r="L172" s="4" t="s">
        <v>306</v>
      </c>
      <c r="M172" s="81">
        <v>2388</v>
      </c>
      <c r="N172" s="14">
        <f t="shared" si="18"/>
        <v>7.7</v>
      </c>
    </row>
    <row r="173" spans="3:14" x14ac:dyDescent="0.15">
      <c r="C173" s="3" t="s">
        <v>4</v>
      </c>
      <c r="D173" s="7" t="s">
        <v>303</v>
      </c>
      <c r="E173" s="85">
        <v>6073</v>
      </c>
      <c r="F173" s="13">
        <f t="shared" ref="F173:F182" si="19">ROUND(E173/$F$171*100,1)</f>
        <v>34.6</v>
      </c>
      <c r="K173" s="2" t="s">
        <v>31</v>
      </c>
      <c r="L173" s="4" t="s">
        <v>311</v>
      </c>
      <c r="M173" s="81">
        <v>2308</v>
      </c>
      <c r="N173" s="14">
        <f t="shared" si="18"/>
        <v>7.4</v>
      </c>
    </row>
    <row r="174" spans="3:14" x14ac:dyDescent="0.15">
      <c r="C174" s="2" t="s">
        <v>0</v>
      </c>
      <c r="D174" s="4" t="s">
        <v>304</v>
      </c>
      <c r="E174" s="81">
        <v>2681</v>
      </c>
      <c r="F174" s="14">
        <f t="shared" si="19"/>
        <v>15.3</v>
      </c>
      <c r="K174" s="2" t="s">
        <v>14</v>
      </c>
      <c r="L174" s="4" t="s">
        <v>306</v>
      </c>
      <c r="M174" s="81">
        <v>1817</v>
      </c>
      <c r="N174" s="14">
        <f t="shared" si="18"/>
        <v>5.8</v>
      </c>
    </row>
    <row r="175" spans="3:14" x14ac:dyDescent="0.15">
      <c r="C175" s="2" t="s">
        <v>7</v>
      </c>
      <c r="D175" s="4" t="s">
        <v>390</v>
      </c>
      <c r="E175" s="81">
        <v>2120</v>
      </c>
      <c r="F175" s="14">
        <f t="shared" si="19"/>
        <v>12.1</v>
      </c>
      <c r="K175" s="2" t="s">
        <v>14</v>
      </c>
      <c r="L175" s="4" t="s">
        <v>309</v>
      </c>
      <c r="M175" s="81">
        <v>1517</v>
      </c>
      <c r="N175" s="14">
        <f t="shared" si="18"/>
        <v>4.9000000000000004</v>
      </c>
    </row>
    <row r="176" spans="3:14" ht="14.25" thickBot="1" x14ac:dyDescent="0.2">
      <c r="C176" s="2" t="s">
        <v>4</v>
      </c>
      <c r="D176" s="4" t="s">
        <v>40</v>
      </c>
      <c r="E176" s="81">
        <v>1987</v>
      </c>
      <c r="F176" s="14">
        <f t="shared" si="19"/>
        <v>11.3</v>
      </c>
      <c r="K176" s="5" t="s">
        <v>14</v>
      </c>
      <c r="L176" s="8" t="s">
        <v>308</v>
      </c>
      <c r="M176" s="82">
        <v>989</v>
      </c>
      <c r="N176" s="15">
        <f t="shared" si="18"/>
        <v>3.2</v>
      </c>
    </row>
    <row r="177" spans="3:14" x14ac:dyDescent="0.15">
      <c r="C177" s="2" t="s">
        <v>7</v>
      </c>
      <c r="D177" s="4" t="s">
        <v>305</v>
      </c>
      <c r="E177" s="81">
        <v>1598</v>
      </c>
      <c r="F177" s="14">
        <f t="shared" si="19"/>
        <v>9.1</v>
      </c>
      <c r="K177" s="1"/>
      <c r="L177" s="25"/>
      <c r="M177" s="72"/>
      <c r="N177" s="16"/>
    </row>
    <row r="178" spans="3:14" ht="14.25" thickBot="1" x14ac:dyDescent="0.2">
      <c r="C178" s="2" t="s">
        <v>31</v>
      </c>
      <c r="D178" s="4" t="s">
        <v>621</v>
      </c>
      <c r="E178" s="81">
        <v>899</v>
      </c>
      <c r="F178" s="14">
        <f t="shared" si="19"/>
        <v>5.0999999999999996</v>
      </c>
      <c r="K178" s="10" t="s">
        <v>402</v>
      </c>
      <c r="M178" s="80" t="s">
        <v>138</v>
      </c>
      <c r="N178" s="62">
        <f>SUM(M180:M187)</f>
        <v>9113</v>
      </c>
    </row>
    <row r="179" spans="3:14" x14ac:dyDescent="0.15">
      <c r="C179" s="2" t="s">
        <v>31</v>
      </c>
      <c r="D179" s="4" t="s">
        <v>622</v>
      </c>
      <c r="E179" s="81">
        <v>673</v>
      </c>
      <c r="F179" s="14">
        <f t="shared" si="19"/>
        <v>3.8</v>
      </c>
      <c r="K179" s="47" t="s">
        <v>221</v>
      </c>
      <c r="L179" s="48" t="s">
        <v>152</v>
      </c>
      <c r="M179" s="73" t="s">
        <v>231</v>
      </c>
      <c r="N179" s="61" t="s">
        <v>137</v>
      </c>
    </row>
    <row r="180" spans="3:14" x14ac:dyDescent="0.15">
      <c r="C180" s="2" t="s">
        <v>0</v>
      </c>
      <c r="D180" s="4" t="s">
        <v>303</v>
      </c>
      <c r="E180" s="81">
        <v>520</v>
      </c>
      <c r="F180" s="14">
        <f t="shared" si="19"/>
        <v>3</v>
      </c>
      <c r="K180" s="2" t="s">
        <v>31</v>
      </c>
      <c r="L180" s="4" t="s">
        <v>627</v>
      </c>
      <c r="M180" s="81">
        <v>1993</v>
      </c>
      <c r="N180" s="14">
        <f t="shared" ref="N180:N187" si="20">ROUND(M180/$N$178*100,1)</f>
        <v>21.9</v>
      </c>
    </row>
    <row r="181" spans="3:14" x14ac:dyDescent="0.15">
      <c r="C181" s="2" t="s">
        <v>14</v>
      </c>
      <c r="D181" s="4" t="s">
        <v>546</v>
      </c>
      <c r="E181" s="81">
        <v>506</v>
      </c>
      <c r="F181" s="14">
        <f t="shared" si="19"/>
        <v>2.9</v>
      </c>
      <c r="K181" s="2" t="s">
        <v>4</v>
      </c>
      <c r="L181" s="4" t="s">
        <v>402</v>
      </c>
      <c r="M181" s="81">
        <v>1826</v>
      </c>
      <c r="N181" s="14">
        <f t="shared" si="20"/>
        <v>20</v>
      </c>
    </row>
    <row r="182" spans="3:14" ht="14.25" thickBot="1" x14ac:dyDescent="0.2">
      <c r="C182" s="5" t="s">
        <v>14</v>
      </c>
      <c r="D182" s="8" t="s">
        <v>303</v>
      </c>
      <c r="E182" s="82">
        <v>493</v>
      </c>
      <c r="F182" s="15">
        <f t="shared" si="19"/>
        <v>2.8</v>
      </c>
      <c r="K182" s="2" t="s">
        <v>0</v>
      </c>
      <c r="L182" s="4" t="s">
        <v>484</v>
      </c>
      <c r="M182" s="81">
        <v>1165</v>
      </c>
      <c r="N182" s="14">
        <f t="shared" si="20"/>
        <v>12.8</v>
      </c>
    </row>
    <row r="183" spans="3:14" x14ac:dyDescent="0.15">
      <c r="C183" s="1"/>
      <c r="D183" s="9"/>
      <c r="E183" s="72"/>
      <c r="F183" s="16"/>
      <c r="K183" s="2" t="s">
        <v>0</v>
      </c>
      <c r="L183" s="4" t="s">
        <v>485</v>
      </c>
      <c r="M183" s="81">
        <v>1165</v>
      </c>
      <c r="N183" s="14">
        <f t="shared" si="20"/>
        <v>12.8</v>
      </c>
    </row>
    <row r="184" spans="3:14" ht="14.25" thickBot="1" x14ac:dyDescent="0.2">
      <c r="C184" s="10" t="s">
        <v>401</v>
      </c>
      <c r="D184" s="9"/>
      <c r="E184" s="72" t="s">
        <v>138</v>
      </c>
      <c r="F184" s="64">
        <f>SUM(E186:E194)</f>
        <v>5791</v>
      </c>
      <c r="K184" s="2" t="s">
        <v>7</v>
      </c>
      <c r="L184" s="4" t="s">
        <v>487</v>
      </c>
      <c r="M184" s="81">
        <v>1129</v>
      </c>
      <c r="N184" s="14">
        <f t="shared" si="20"/>
        <v>12.4</v>
      </c>
    </row>
    <row r="185" spans="3:14" x14ac:dyDescent="0.15">
      <c r="C185" s="47" t="s">
        <v>221</v>
      </c>
      <c r="D185" s="48" t="s">
        <v>152</v>
      </c>
      <c r="E185" s="73" t="s">
        <v>231</v>
      </c>
      <c r="F185" s="61" t="s">
        <v>137</v>
      </c>
      <c r="K185" s="2" t="s">
        <v>14</v>
      </c>
      <c r="L185" s="4" t="s">
        <v>486</v>
      </c>
      <c r="M185" s="81">
        <v>808</v>
      </c>
      <c r="N185" s="14">
        <f t="shared" si="20"/>
        <v>8.9</v>
      </c>
    </row>
    <row r="186" spans="3:14" x14ac:dyDescent="0.15">
      <c r="C186" s="2" t="s">
        <v>4</v>
      </c>
      <c r="D186" s="4" t="s">
        <v>401</v>
      </c>
      <c r="E186" s="81">
        <v>2345</v>
      </c>
      <c r="F186" s="14">
        <f t="shared" ref="F186:F194" si="21">ROUND(E186/$F$184*100,1)</f>
        <v>40.5</v>
      </c>
      <c r="K186" s="2" t="s">
        <v>4</v>
      </c>
      <c r="L186" s="4" t="s">
        <v>212</v>
      </c>
      <c r="M186" s="81">
        <v>527</v>
      </c>
      <c r="N186" s="14">
        <f t="shared" si="20"/>
        <v>5.8</v>
      </c>
    </row>
    <row r="187" spans="3:14" ht="14.25" thickBot="1" x14ac:dyDescent="0.2">
      <c r="C187" s="2" t="s">
        <v>7</v>
      </c>
      <c r="D187" s="4" t="s">
        <v>549</v>
      </c>
      <c r="E187" s="81">
        <v>655</v>
      </c>
      <c r="F187" s="14">
        <f t="shared" si="21"/>
        <v>11.3</v>
      </c>
      <c r="K187" s="5" t="s">
        <v>14</v>
      </c>
      <c r="L187" s="8" t="s">
        <v>402</v>
      </c>
      <c r="M187" s="82">
        <v>500</v>
      </c>
      <c r="N187" s="15">
        <f t="shared" si="20"/>
        <v>5.5</v>
      </c>
    </row>
    <row r="188" spans="3:14" x14ac:dyDescent="0.15">
      <c r="C188" s="2" t="s">
        <v>31</v>
      </c>
      <c r="D188" s="4" t="s">
        <v>623</v>
      </c>
      <c r="E188" s="81">
        <v>584</v>
      </c>
      <c r="F188" s="14">
        <f t="shared" si="21"/>
        <v>10.1</v>
      </c>
    </row>
    <row r="189" spans="3:14" x14ac:dyDescent="0.15">
      <c r="C189" s="2" t="s">
        <v>0</v>
      </c>
      <c r="D189" s="4" t="s">
        <v>401</v>
      </c>
      <c r="E189" s="81">
        <v>469</v>
      </c>
      <c r="F189" s="14">
        <f t="shared" si="21"/>
        <v>8.1</v>
      </c>
    </row>
    <row r="190" spans="3:14" x14ac:dyDescent="0.15">
      <c r="C190" s="2" t="s">
        <v>31</v>
      </c>
      <c r="D190" s="4" t="s">
        <v>624</v>
      </c>
      <c r="E190" s="81">
        <v>424</v>
      </c>
      <c r="F190" s="14">
        <f t="shared" si="21"/>
        <v>7.3</v>
      </c>
    </row>
    <row r="191" spans="3:14" x14ac:dyDescent="0.15">
      <c r="C191" s="2" t="s">
        <v>4</v>
      </c>
      <c r="D191" s="4" t="s">
        <v>547</v>
      </c>
      <c r="E191" s="81">
        <v>388</v>
      </c>
      <c r="F191" s="14">
        <f t="shared" si="21"/>
        <v>6.7</v>
      </c>
    </row>
    <row r="192" spans="3:14" x14ac:dyDescent="0.15">
      <c r="C192" s="2" t="s">
        <v>4</v>
      </c>
      <c r="D192" s="4" t="s">
        <v>548</v>
      </c>
      <c r="E192" s="81">
        <v>388</v>
      </c>
      <c r="F192" s="14">
        <f t="shared" si="21"/>
        <v>6.7</v>
      </c>
    </row>
    <row r="193" spans="3:16" x14ac:dyDescent="0.15">
      <c r="C193" s="2" t="s">
        <v>31</v>
      </c>
      <c r="D193" s="4" t="s">
        <v>625</v>
      </c>
      <c r="E193" s="81">
        <v>348</v>
      </c>
      <c r="F193" s="14">
        <f t="shared" si="21"/>
        <v>6</v>
      </c>
    </row>
    <row r="194" spans="3:16" ht="14.25" thickBot="1" x14ac:dyDescent="0.2">
      <c r="C194" s="5" t="s">
        <v>14</v>
      </c>
      <c r="D194" s="8" t="s">
        <v>401</v>
      </c>
      <c r="E194" s="82">
        <v>190</v>
      </c>
      <c r="F194" s="15">
        <f t="shared" si="21"/>
        <v>3.3</v>
      </c>
      <c r="I194" s="70" t="s">
        <v>706</v>
      </c>
    </row>
    <row r="195" spans="3:16" ht="14.25" thickBot="1" x14ac:dyDescent="0.2">
      <c r="C195" s="10" t="s">
        <v>313</v>
      </c>
      <c r="E195" s="80" t="s">
        <v>138</v>
      </c>
      <c r="F195" s="62">
        <f>SUM(E197:E207)</f>
        <v>31349</v>
      </c>
      <c r="K195" s="10" t="s">
        <v>43</v>
      </c>
      <c r="L195" s="9"/>
      <c r="M195" s="72" t="s">
        <v>138</v>
      </c>
      <c r="N195" s="64">
        <f>SUM(M197:M201)</f>
        <v>15875</v>
      </c>
    </row>
    <row r="196" spans="3:16" x14ac:dyDescent="0.15">
      <c r="C196" s="47" t="s">
        <v>221</v>
      </c>
      <c r="D196" s="48" t="s">
        <v>152</v>
      </c>
      <c r="E196" s="73" t="s">
        <v>231</v>
      </c>
      <c r="F196" s="61" t="s">
        <v>137</v>
      </c>
      <c r="K196" s="47" t="s">
        <v>221</v>
      </c>
      <c r="L196" s="48" t="s">
        <v>152</v>
      </c>
      <c r="M196" s="73" t="s">
        <v>231</v>
      </c>
      <c r="N196" s="61" t="s">
        <v>137</v>
      </c>
    </row>
    <row r="197" spans="3:16" x14ac:dyDescent="0.15">
      <c r="C197" s="2" t="s">
        <v>31</v>
      </c>
      <c r="D197" s="4" t="s">
        <v>628</v>
      </c>
      <c r="E197" s="81">
        <v>6152</v>
      </c>
      <c r="F197" s="14">
        <f t="shared" ref="F197:F207" si="22">ROUND(E197/$F$195*100,1)</f>
        <v>19.600000000000001</v>
      </c>
      <c r="K197" s="2" t="s">
        <v>7</v>
      </c>
      <c r="L197" s="4" t="s">
        <v>631</v>
      </c>
      <c r="M197" s="81">
        <v>5111</v>
      </c>
      <c r="N197" s="14">
        <f>ROUND(M197/$N$195*100,1)</f>
        <v>32.200000000000003</v>
      </c>
    </row>
    <row r="198" spans="3:16" x14ac:dyDescent="0.15">
      <c r="C198" s="2" t="s">
        <v>31</v>
      </c>
      <c r="D198" s="4" t="s">
        <v>629</v>
      </c>
      <c r="E198" s="81">
        <v>5162</v>
      </c>
      <c r="F198" s="14">
        <f t="shared" si="22"/>
        <v>16.5</v>
      </c>
      <c r="K198" s="2" t="s">
        <v>31</v>
      </c>
      <c r="L198" s="4" t="s">
        <v>631</v>
      </c>
      <c r="M198" s="81">
        <v>4387</v>
      </c>
      <c r="N198" s="14">
        <f>ROUND(M198/$N$195*100,1)</f>
        <v>27.6</v>
      </c>
    </row>
    <row r="199" spans="3:16" x14ac:dyDescent="0.15">
      <c r="C199" s="2" t="s">
        <v>4</v>
      </c>
      <c r="D199" s="4" t="s">
        <v>316</v>
      </c>
      <c r="E199" s="81">
        <v>3638</v>
      </c>
      <c r="F199" s="14">
        <f t="shared" si="22"/>
        <v>11.6</v>
      </c>
      <c r="K199" s="2" t="s">
        <v>4</v>
      </c>
      <c r="L199" s="4" t="s">
        <v>631</v>
      </c>
      <c r="M199" s="81">
        <v>2824</v>
      </c>
      <c r="N199" s="14">
        <f>ROUND(M199/$N$195*100,1)</f>
        <v>17.8</v>
      </c>
    </row>
    <row r="200" spans="3:16" x14ac:dyDescent="0.15">
      <c r="C200" s="2" t="s">
        <v>4</v>
      </c>
      <c r="D200" s="4" t="s">
        <v>313</v>
      </c>
      <c r="E200" s="81">
        <v>3542</v>
      </c>
      <c r="F200" s="14">
        <f t="shared" si="22"/>
        <v>11.3</v>
      </c>
      <c r="K200" s="2" t="s">
        <v>14</v>
      </c>
      <c r="L200" s="4" t="s">
        <v>43</v>
      </c>
      <c r="M200" s="81">
        <v>2062</v>
      </c>
      <c r="N200" s="14">
        <f>ROUND(M200/$N$195*100,1)</f>
        <v>13</v>
      </c>
    </row>
    <row r="201" spans="3:16" ht="14.25" thickBot="1" x14ac:dyDescent="0.2">
      <c r="C201" s="2" t="s">
        <v>7</v>
      </c>
      <c r="D201" s="4" t="s">
        <v>316</v>
      </c>
      <c r="E201" s="81">
        <v>2858</v>
      </c>
      <c r="F201" s="14">
        <f t="shared" si="22"/>
        <v>9.1</v>
      </c>
      <c r="K201" s="5" t="s">
        <v>0</v>
      </c>
      <c r="L201" s="8" t="s">
        <v>43</v>
      </c>
      <c r="M201" s="82">
        <v>1491</v>
      </c>
      <c r="N201" s="15">
        <f>ROUND(M201/$N$195*100,1)</f>
        <v>9.4</v>
      </c>
    </row>
    <row r="202" spans="3:16" x14ac:dyDescent="0.15">
      <c r="C202" s="2" t="s">
        <v>14</v>
      </c>
      <c r="D202" s="4" t="s">
        <v>315</v>
      </c>
      <c r="E202" s="81">
        <v>2465</v>
      </c>
      <c r="F202" s="14">
        <f t="shared" si="22"/>
        <v>7.9</v>
      </c>
      <c r="K202" s="1"/>
      <c r="L202" s="9"/>
      <c r="M202" s="72"/>
      <c r="N202" s="65"/>
    </row>
    <row r="203" spans="3:16" ht="14.25" thickBot="1" x14ac:dyDescent="0.2">
      <c r="C203" s="2" t="s">
        <v>0</v>
      </c>
      <c r="D203" s="4" t="s">
        <v>314</v>
      </c>
      <c r="E203" s="81">
        <v>2223</v>
      </c>
      <c r="F203" s="14">
        <f t="shared" si="22"/>
        <v>7.1</v>
      </c>
      <c r="K203" s="10" t="s">
        <v>44</v>
      </c>
      <c r="L203" s="9"/>
      <c r="M203" s="72" t="s">
        <v>138</v>
      </c>
      <c r="N203" s="62">
        <f>SUM(M205)</f>
        <v>139</v>
      </c>
    </row>
    <row r="204" spans="3:16" x14ac:dyDescent="0.15">
      <c r="C204" s="2" t="s">
        <v>0</v>
      </c>
      <c r="D204" s="4" t="s">
        <v>313</v>
      </c>
      <c r="E204" s="81">
        <v>1734</v>
      </c>
      <c r="F204" s="14">
        <f t="shared" si="22"/>
        <v>5.5</v>
      </c>
      <c r="K204" s="47" t="s">
        <v>221</v>
      </c>
      <c r="L204" s="48" t="s">
        <v>152</v>
      </c>
      <c r="M204" s="73" t="s">
        <v>231</v>
      </c>
      <c r="N204" s="61" t="s">
        <v>137</v>
      </c>
    </row>
    <row r="205" spans="3:16" ht="14.25" thickBot="1" x14ac:dyDescent="0.2">
      <c r="C205" s="2" t="s">
        <v>7</v>
      </c>
      <c r="D205" s="4" t="s">
        <v>317</v>
      </c>
      <c r="E205" s="81">
        <v>1425</v>
      </c>
      <c r="F205" s="14">
        <f t="shared" si="22"/>
        <v>4.5</v>
      </c>
      <c r="K205" s="5" t="s">
        <v>31</v>
      </c>
      <c r="L205" s="8" t="s">
        <v>632</v>
      </c>
      <c r="M205" s="82">
        <v>139</v>
      </c>
      <c r="N205" s="15">
        <f>ROUND(M205/$N$203*100,1)</f>
        <v>100</v>
      </c>
    </row>
    <row r="206" spans="3:16" x14ac:dyDescent="0.15">
      <c r="C206" s="2" t="s">
        <v>14</v>
      </c>
      <c r="D206" s="4" t="s">
        <v>313</v>
      </c>
      <c r="E206" s="81">
        <v>1078</v>
      </c>
      <c r="F206" s="14">
        <f t="shared" si="22"/>
        <v>3.4</v>
      </c>
    </row>
    <row r="207" spans="3:16" ht="14.25" thickBot="1" x14ac:dyDescent="0.2">
      <c r="C207" s="5" t="s">
        <v>4</v>
      </c>
      <c r="D207" s="8" t="s">
        <v>42</v>
      </c>
      <c r="E207" s="82">
        <v>1072</v>
      </c>
      <c r="F207" s="15">
        <f t="shared" si="22"/>
        <v>3.4</v>
      </c>
      <c r="O207" s="10"/>
      <c r="P207" s="10"/>
    </row>
    <row r="208" spans="3:16" x14ac:dyDescent="0.15">
      <c r="C208" s="1"/>
      <c r="D208" s="9"/>
      <c r="E208" s="83"/>
      <c r="F208" s="16"/>
      <c r="O208" s="10"/>
      <c r="P208" s="10"/>
    </row>
    <row r="209" spans="3:16" ht="14.25" thickBot="1" x14ac:dyDescent="0.2">
      <c r="C209" s="10" t="s">
        <v>403</v>
      </c>
      <c r="E209" s="80" t="s">
        <v>138</v>
      </c>
      <c r="F209" s="62">
        <f>SUM(E211:E215)</f>
        <v>6546</v>
      </c>
      <c r="K209" s="10" t="s">
        <v>391</v>
      </c>
      <c r="L209" s="9"/>
      <c r="M209" s="72" t="s">
        <v>138</v>
      </c>
      <c r="N209" s="64">
        <f>SUM(M211:M214)</f>
        <v>40099</v>
      </c>
      <c r="O209" s="10"/>
      <c r="P209" s="10"/>
    </row>
    <row r="210" spans="3:16" x14ac:dyDescent="0.15">
      <c r="C210" s="47" t="s">
        <v>221</v>
      </c>
      <c r="D210" s="48" t="s">
        <v>152</v>
      </c>
      <c r="E210" s="73" t="s">
        <v>231</v>
      </c>
      <c r="F210" s="61" t="s">
        <v>137</v>
      </c>
      <c r="K210" s="47" t="s">
        <v>221</v>
      </c>
      <c r="L210" s="48" t="s">
        <v>152</v>
      </c>
      <c r="M210" s="73" t="s">
        <v>231</v>
      </c>
      <c r="N210" s="61" t="s">
        <v>137</v>
      </c>
      <c r="O210" s="10"/>
      <c r="P210" s="10"/>
    </row>
    <row r="211" spans="3:16" x14ac:dyDescent="0.15">
      <c r="C211" s="2" t="s">
        <v>4</v>
      </c>
      <c r="D211" s="4" t="s">
        <v>403</v>
      </c>
      <c r="E211" s="81">
        <v>2392</v>
      </c>
      <c r="F211" s="14">
        <f>ROUND(E211/$F$209*100,1)</f>
        <v>36.5</v>
      </c>
      <c r="K211" s="2" t="s">
        <v>3</v>
      </c>
      <c r="L211" s="4" t="s">
        <v>318</v>
      </c>
      <c r="M211" s="81">
        <v>27286</v>
      </c>
      <c r="N211" s="14">
        <f>ROUND(M211/$N$209*100,1)</f>
        <v>68</v>
      </c>
      <c r="O211" s="10"/>
      <c r="P211" s="10"/>
    </row>
    <row r="212" spans="3:16" x14ac:dyDescent="0.15">
      <c r="C212" s="2" t="s">
        <v>31</v>
      </c>
      <c r="D212" s="4" t="s">
        <v>630</v>
      </c>
      <c r="E212" s="81">
        <v>1757</v>
      </c>
      <c r="F212" s="14">
        <f>ROUND(E212/$F$209*100,1)</f>
        <v>26.8</v>
      </c>
      <c r="K212" s="2" t="s">
        <v>3</v>
      </c>
      <c r="L212" s="4" t="s">
        <v>319</v>
      </c>
      <c r="M212" s="81">
        <v>8425</v>
      </c>
      <c r="N212" s="14">
        <f>ROUND(M212/$N$209*100,1)</f>
        <v>21</v>
      </c>
    </row>
    <row r="213" spans="3:16" x14ac:dyDescent="0.15">
      <c r="C213" s="2" t="s">
        <v>7</v>
      </c>
      <c r="D213" s="4" t="s">
        <v>488</v>
      </c>
      <c r="E213" s="81">
        <v>1233</v>
      </c>
      <c r="F213" s="14">
        <f>ROUND(E213/$F$209*100,1)</f>
        <v>18.8</v>
      </c>
      <c r="K213" s="2" t="s">
        <v>7</v>
      </c>
      <c r="L213" s="4" t="s">
        <v>633</v>
      </c>
      <c r="M213" s="81">
        <v>2194</v>
      </c>
      <c r="N213" s="14">
        <f>ROUND(M213/$N$209*100,1)</f>
        <v>5.5</v>
      </c>
    </row>
    <row r="214" spans="3:16" ht="14.25" thickBot="1" x14ac:dyDescent="0.2">
      <c r="C214" s="2" t="s">
        <v>0</v>
      </c>
      <c r="D214" s="4" t="s">
        <v>403</v>
      </c>
      <c r="E214" s="81">
        <v>589</v>
      </c>
      <c r="F214" s="14">
        <f>ROUND(E214/$F$209*100,1)</f>
        <v>9</v>
      </c>
      <c r="K214" s="5" t="s">
        <v>7</v>
      </c>
      <c r="L214" s="8" t="s">
        <v>634</v>
      </c>
      <c r="M214" s="82">
        <v>2194</v>
      </c>
      <c r="N214" s="15">
        <f>ROUND(M214/$N$209*100,1)</f>
        <v>5.5</v>
      </c>
    </row>
    <row r="215" spans="3:16" ht="14.25" thickBot="1" x14ac:dyDescent="0.2">
      <c r="C215" s="5" t="s">
        <v>14</v>
      </c>
      <c r="D215" s="8" t="s">
        <v>403</v>
      </c>
      <c r="E215" s="82">
        <v>575</v>
      </c>
      <c r="F215" s="15">
        <f>ROUND(E215/$F$209*100,1)</f>
        <v>8.8000000000000007</v>
      </c>
      <c r="L215" s="10"/>
      <c r="M215" s="10"/>
      <c r="N215" s="10"/>
    </row>
    <row r="217" spans="3:16" ht="15" customHeight="1" thickBot="1" x14ac:dyDescent="0.2">
      <c r="C217" s="10" t="s">
        <v>392</v>
      </c>
      <c r="D217" s="9"/>
      <c r="E217" s="72" t="s">
        <v>138</v>
      </c>
      <c r="F217" s="64">
        <f>SUM(E219:E222)</f>
        <v>13180</v>
      </c>
      <c r="K217" s="10" t="s">
        <v>393</v>
      </c>
      <c r="L217" s="9"/>
      <c r="M217" s="72" t="s">
        <v>138</v>
      </c>
      <c r="N217" s="64">
        <f>SUM(M219:M221)</f>
        <v>13808</v>
      </c>
    </row>
    <row r="218" spans="3:16" ht="15" customHeight="1" x14ac:dyDescent="0.15">
      <c r="C218" s="47" t="s">
        <v>221</v>
      </c>
      <c r="D218" s="48" t="s">
        <v>152</v>
      </c>
      <c r="E218" s="73" t="s">
        <v>231</v>
      </c>
      <c r="F218" s="61" t="s">
        <v>137</v>
      </c>
      <c r="K218" s="47" t="s">
        <v>221</v>
      </c>
      <c r="L218" s="48" t="s">
        <v>152</v>
      </c>
      <c r="M218" s="73" t="s">
        <v>231</v>
      </c>
      <c r="N218" s="61" t="s">
        <v>137</v>
      </c>
    </row>
    <row r="219" spans="3:16" ht="15" customHeight="1" x14ac:dyDescent="0.15">
      <c r="C219" s="2" t="s">
        <v>45</v>
      </c>
      <c r="D219" s="4" t="s">
        <v>46</v>
      </c>
      <c r="E219" s="81">
        <v>7058</v>
      </c>
      <c r="F219" s="14">
        <f>ROUND(E219/$F$217*100,1)</f>
        <v>53.6</v>
      </c>
      <c r="K219" s="3" t="s">
        <v>53</v>
      </c>
      <c r="L219" s="7" t="s">
        <v>180</v>
      </c>
      <c r="M219" s="85">
        <v>9161</v>
      </c>
      <c r="N219" s="13">
        <f>ROUND(M219/$N$217*100,1)</f>
        <v>66.3</v>
      </c>
    </row>
    <row r="220" spans="3:16" ht="15" customHeight="1" x14ac:dyDescent="0.15">
      <c r="C220" s="2" t="s">
        <v>2</v>
      </c>
      <c r="D220" s="4" t="s">
        <v>635</v>
      </c>
      <c r="E220" s="81">
        <v>2889</v>
      </c>
      <c r="F220" s="14">
        <f>ROUND(E220/$F$217*100,1)</f>
        <v>21.9</v>
      </c>
      <c r="K220" s="2" t="s">
        <v>51</v>
      </c>
      <c r="L220" s="4" t="s">
        <v>52</v>
      </c>
      <c r="M220" s="81">
        <v>3774</v>
      </c>
      <c r="N220" s="14">
        <f>ROUND(M220/$N$217*100,1)</f>
        <v>27.3</v>
      </c>
    </row>
    <row r="221" spans="3:16" ht="15" customHeight="1" thickBot="1" x14ac:dyDescent="0.2">
      <c r="C221" s="2" t="s">
        <v>48</v>
      </c>
      <c r="D221" s="4" t="s">
        <v>321</v>
      </c>
      <c r="E221" s="81">
        <v>1681</v>
      </c>
      <c r="F221" s="14">
        <f>ROUND(E221/$F$217*100,1)</f>
        <v>12.8</v>
      </c>
      <c r="K221" s="5" t="s">
        <v>53</v>
      </c>
      <c r="L221" s="8" t="s">
        <v>322</v>
      </c>
      <c r="M221" s="82">
        <v>873</v>
      </c>
      <c r="N221" s="15">
        <f>ROUND(M221/$N$217*100,1)</f>
        <v>6.3</v>
      </c>
    </row>
    <row r="222" spans="3:16" ht="15" customHeight="1" thickBot="1" x14ac:dyDescent="0.2">
      <c r="C222" s="5" t="s">
        <v>45</v>
      </c>
      <c r="D222" s="8" t="s">
        <v>47</v>
      </c>
      <c r="E222" s="82">
        <v>1552</v>
      </c>
      <c r="F222" s="15">
        <f>ROUND(E222/$F$217*100,1)</f>
        <v>11.8</v>
      </c>
    </row>
    <row r="223" spans="3:16" ht="15" customHeight="1" thickBot="1" x14ac:dyDescent="0.2">
      <c r="C223" s="1"/>
      <c r="D223" s="9"/>
      <c r="E223" s="72"/>
      <c r="F223" s="65"/>
      <c r="K223" s="10" t="s">
        <v>405</v>
      </c>
      <c r="L223" s="9"/>
      <c r="M223" s="72" t="s">
        <v>138</v>
      </c>
      <c r="N223" s="64">
        <f>SUM(M225:M226)</f>
        <v>4349</v>
      </c>
    </row>
    <row r="224" spans="3:16" ht="15" customHeight="1" thickBot="1" x14ac:dyDescent="0.2">
      <c r="C224" s="10" t="s">
        <v>404</v>
      </c>
      <c r="D224" s="9"/>
      <c r="E224" s="72" t="s">
        <v>138</v>
      </c>
      <c r="F224" s="64">
        <f>SUM(E226:E229)</f>
        <v>4406</v>
      </c>
      <c r="K224" s="47" t="s">
        <v>221</v>
      </c>
      <c r="L224" s="48" t="s">
        <v>152</v>
      </c>
      <c r="M224" s="73" t="s">
        <v>231</v>
      </c>
      <c r="N224" s="61" t="s">
        <v>137</v>
      </c>
    </row>
    <row r="225" spans="3:14" ht="15" customHeight="1" x14ac:dyDescent="0.15">
      <c r="C225" s="47" t="s">
        <v>221</v>
      </c>
      <c r="D225" s="48" t="s">
        <v>152</v>
      </c>
      <c r="E225" s="73" t="s">
        <v>231</v>
      </c>
      <c r="F225" s="61" t="s">
        <v>137</v>
      </c>
      <c r="K225" s="2" t="s">
        <v>53</v>
      </c>
      <c r="L225" s="4" t="s">
        <v>215</v>
      </c>
      <c r="M225" s="81">
        <v>2937</v>
      </c>
      <c r="N225" s="14">
        <f>ROUND(M225/$N$223*100,1)</f>
        <v>67.5</v>
      </c>
    </row>
    <row r="226" spans="3:14" ht="15" customHeight="1" thickBot="1" x14ac:dyDescent="0.2">
      <c r="C226" s="2" t="s">
        <v>45</v>
      </c>
      <c r="D226" s="4" t="s">
        <v>49</v>
      </c>
      <c r="E226" s="81">
        <v>2305</v>
      </c>
      <c r="F226" s="14">
        <f>ROUND(E226/$F$224*100,1)</f>
        <v>52.3</v>
      </c>
      <c r="K226" s="5" t="s">
        <v>51</v>
      </c>
      <c r="L226" s="8" t="s">
        <v>54</v>
      </c>
      <c r="M226" s="82">
        <v>1412</v>
      </c>
      <c r="N226" s="15">
        <f>ROUND(M226/$N$223*100,1)</f>
        <v>32.5</v>
      </c>
    </row>
    <row r="227" spans="3:14" ht="15" customHeight="1" x14ac:dyDescent="0.15">
      <c r="C227" s="2" t="s">
        <v>2</v>
      </c>
      <c r="D227" s="4" t="s">
        <v>636</v>
      </c>
      <c r="E227" s="81">
        <v>919</v>
      </c>
      <c r="F227" s="14">
        <f>ROUND(E227/$F$224*100,1)</f>
        <v>20.9</v>
      </c>
      <c r="K227" s="1"/>
      <c r="L227" s="9"/>
      <c r="M227" s="72"/>
      <c r="N227" s="65"/>
    </row>
    <row r="228" spans="3:14" ht="15" customHeight="1" thickBot="1" x14ac:dyDescent="0.2">
      <c r="C228" s="2" t="s">
        <v>45</v>
      </c>
      <c r="D228" s="4" t="s">
        <v>50</v>
      </c>
      <c r="E228" s="81">
        <v>633</v>
      </c>
      <c r="F228" s="14">
        <f>ROUND(E228/$F$224*100,1)</f>
        <v>14.4</v>
      </c>
      <c r="K228" s="10" t="s">
        <v>601</v>
      </c>
      <c r="L228" s="9"/>
      <c r="M228" s="72" t="s">
        <v>138</v>
      </c>
      <c r="N228" s="64">
        <f>SUM(M230:M231)</f>
        <v>978</v>
      </c>
    </row>
    <row r="229" spans="3:14" ht="15" customHeight="1" thickBot="1" x14ac:dyDescent="0.2">
      <c r="C229" s="5" t="s">
        <v>48</v>
      </c>
      <c r="D229" s="8" t="s">
        <v>637</v>
      </c>
      <c r="E229" s="82">
        <v>549</v>
      </c>
      <c r="F229" s="15">
        <f>ROUND(E229/$F$224*100,1)</f>
        <v>12.5</v>
      </c>
      <c r="K229" s="47" t="s">
        <v>221</v>
      </c>
      <c r="L229" s="48" t="s">
        <v>152</v>
      </c>
      <c r="M229" s="73" t="s">
        <v>231</v>
      </c>
      <c r="N229" s="61" t="s">
        <v>137</v>
      </c>
    </row>
    <row r="230" spans="3:14" ht="15" customHeight="1" x14ac:dyDescent="0.15">
      <c r="C230" s="1"/>
      <c r="D230" s="9"/>
      <c r="E230" s="72"/>
      <c r="F230" s="65"/>
      <c r="K230" s="2" t="s">
        <v>53</v>
      </c>
      <c r="L230" s="4" t="s">
        <v>225</v>
      </c>
      <c r="M230" s="81">
        <v>669</v>
      </c>
      <c r="N230" s="14">
        <f>ROUND(M230/$N$228*100,1)</f>
        <v>68.400000000000006</v>
      </c>
    </row>
    <row r="231" spans="3:14" ht="15" customHeight="1" thickBot="1" x14ac:dyDescent="0.2">
      <c r="C231" s="10" t="s">
        <v>600</v>
      </c>
      <c r="D231" s="9"/>
      <c r="E231" s="72" t="s">
        <v>138</v>
      </c>
      <c r="F231" s="64">
        <f>SUM(E233:E234)</f>
        <v>1003</v>
      </c>
      <c r="K231" s="5" t="s">
        <v>51</v>
      </c>
      <c r="L231" s="8" t="s">
        <v>134</v>
      </c>
      <c r="M231" s="82">
        <v>309</v>
      </c>
      <c r="N231" s="15">
        <f>ROUND(M231/$N$228*100,1)</f>
        <v>31.6</v>
      </c>
    </row>
    <row r="232" spans="3:14" ht="15" customHeight="1" x14ac:dyDescent="0.15">
      <c r="C232" s="47" t="s">
        <v>221</v>
      </c>
      <c r="D232" s="48" t="s">
        <v>152</v>
      </c>
      <c r="E232" s="73" t="s">
        <v>231</v>
      </c>
      <c r="F232" s="61" t="s">
        <v>137</v>
      </c>
      <c r="K232" s="1"/>
      <c r="L232" s="9"/>
      <c r="M232" s="72"/>
      <c r="N232" s="65"/>
    </row>
    <row r="233" spans="3:14" ht="15" customHeight="1" thickBot="1" x14ac:dyDescent="0.2">
      <c r="C233" s="2" t="s">
        <v>45</v>
      </c>
      <c r="D233" s="4" t="s">
        <v>133</v>
      </c>
      <c r="E233" s="81">
        <v>881</v>
      </c>
      <c r="F233" s="14">
        <f>ROUND(E233/$F$231*100,1)</f>
        <v>87.8</v>
      </c>
      <c r="K233" s="10" t="s">
        <v>602</v>
      </c>
      <c r="M233" s="80" t="s">
        <v>138</v>
      </c>
      <c r="N233" s="62">
        <f>SUM(M235:M238)</f>
        <v>3644</v>
      </c>
    </row>
    <row r="234" spans="3:14" ht="15" customHeight="1" thickBot="1" x14ac:dyDescent="0.2">
      <c r="C234" s="5" t="s">
        <v>48</v>
      </c>
      <c r="D234" s="8" t="s">
        <v>638</v>
      </c>
      <c r="E234" s="82">
        <v>122</v>
      </c>
      <c r="F234" s="15">
        <f>ROUND(E234/$F$231*100,1)</f>
        <v>12.2</v>
      </c>
      <c r="K234" s="47" t="s">
        <v>221</v>
      </c>
      <c r="L234" s="48" t="s">
        <v>152</v>
      </c>
      <c r="M234" s="73" t="s">
        <v>231</v>
      </c>
      <c r="N234" s="61" t="s">
        <v>137</v>
      </c>
    </row>
    <row r="235" spans="3:14" ht="15" customHeight="1" x14ac:dyDescent="0.15">
      <c r="C235" s="1"/>
      <c r="D235" s="9"/>
      <c r="E235" s="83"/>
      <c r="F235" s="16"/>
      <c r="K235" s="2" t="s">
        <v>51</v>
      </c>
      <c r="L235" s="4" t="s">
        <v>62</v>
      </c>
      <c r="M235" s="81">
        <v>1609</v>
      </c>
      <c r="N235" s="14">
        <f>ROUND(M235/$N$233*100,1)</f>
        <v>44.2</v>
      </c>
    </row>
    <row r="236" spans="3:14" ht="15" customHeight="1" thickBot="1" x14ac:dyDescent="0.2">
      <c r="C236" s="10" t="s">
        <v>58</v>
      </c>
      <c r="D236" s="9"/>
      <c r="E236" s="72" t="s">
        <v>138</v>
      </c>
      <c r="F236" s="64">
        <f>SUM(E238:E242)</f>
        <v>12157</v>
      </c>
      <c r="K236" s="2" t="s">
        <v>2</v>
      </c>
      <c r="L236" s="4" t="s">
        <v>61</v>
      </c>
      <c r="M236" s="81">
        <v>714</v>
      </c>
      <c r="N236" s="14">
        <f>ROUND(M236/$N$233*100,1)</f>
        <v>19.600000000000001</v>
      </c>
    </row>
    <row r="237" spans="3:14" ht="15" customHeight="1" x14ac:dyDescent="0.15">
      <c r="C237" s="47" t="s">
        <v>221</v>
      </c>
      <c r="D237" s="48" t="s">
        <v>152</v>
      </c>
      <c r="E237" s="73" t="s">
        <v>231</v>
      </c>
      <c r="F237" s="61" t="s">
        <v>137</v>
      </c>
      <c r="K237" s="2" t="s">
        <v>60</v>
      </c>
      <c r="L237" s="4" t="s">
        <v>62</v>
      </c>
      <c r="M237" s="81">
        <v>712</v>
      </c>
      <c r="N237" s="14">
        <f>ROUND(M237/$N$233*100,1)</f>
        <v>19.5</v>
      </c>
    </row>
    <row r="238" spans="3:14" ht="15" customHeight="1" thickBot="1" x14ac:dyDescent="0.2">
      <c r="C238" s="2" t="s">
        <v>51</v>
      </c>
      <c r="D238" s="4" t="s">
        <v>59</v>
      </c>
      <c r="E238" s="81">
        <v>4841</v>
      </c>
      <c r="F238" s="14">
        <f>ROUND(E238/$F$236*100,1)</f>
        <v>39.799999999999997</v>
      </c>
      <c r="K238" s="5" t="s">
        <v>0</v>
      </c>
      <c r="L238" s="8" t="s">
        <v>61</v>
      </c>
      <c r="M238" s="82">
        <v>609</v>
      </c>
      <c r="N238" s="15">
        <f>ROUND(M238/$N$233*100,1)</f>
        <v>16.7</v>
      </c>
    </row>
    <row r="239" spans="3:14" ht="15" customHeight="1" x14ac:dyDescent="0.15">
      <c r="C239" s="2" t="s">
        <v>0</v>
      </c>
      <c r="D239" s="4" t="s">
        <v>58</v>
      </c>
      <c r="E239" s="81">
        <v>2221</v>
      </c>
      <c r="F239" s="14">
        <f>ROUND(E239/$F$236*100,1)</f>
        <v>18.3</v>
      </c>
      <c r="K239" s="1"/>
      <c r="L239" s="9"/>
      <c r="M239" s="83"/>
      <c r="N239" s="16"/>
    </row>
    <row r="240" spans="3:14" ht="15" customHeight="1" thickBot="1" x14ac:dyDescent="0.2">
      <c r="C240" s="2" t="s">
        <v>2</v>
      </c>
      <c r="D240" s="4" t="s">
        <v>58</v>
      </c>
      <c r="E240" s="81">
        <v>1861</v>
      </c>
      <c r="F240" s="14">
        <f>ROUND(E240/$F$236*100,1)</f>
        <v>15.3</v>
      </c>
      <c r="K240" s="10" t="s">
        <v>603</v>
      </c>
      <c r="L240" s="9"/>
      <c r="M240" s="72" t="s">
        <v>138</v>
      </c>
      <c r="N240" s="64">
        <f>SUM(M242:M244)</f>
        <v>661</v>
      </c>
    </row>
    <row r="241" spans="3:14" ht="15" customHeight="1" x14ac:dyDescent="0.15">
      <c r="C241" s="2" t="s">
        <v>60</v>
      </c>
      <c r="D241" s="4" t="s">
        <v>59</v>
      </c>
      <c r="E241" s="81">
        <v>1662</v>
      </c>
      <c r="F241" s="14">
        <f>ROUND(E241/$F$236*100,1)</f>
        <v>13.7</v>
      </c>
      <c r="K241" s="47" t="s">
        <v>221</v>
      </c>
      <c r="L241" s="48" t="s">
        <v>152</v>
      </c>
      <c r="M241" s="73" t="s">
        <v>231</v>
      </c>
      <c r="N241" s="61" t="s">
        <v>137</v>
      </c>
    </row>
    <row r="242" spans="3:14" ht="15" customHeight="1" thickBot="1" x14ac:dyDescent="0.2">
      <c r="C242" s="5" t="s">
        <v>60</v>
      </c>
      <c r="D242" s="8" t="s">
        <v>323</v>
      </c>
      <c r="E242" s="82">
        <v>1572</v>
      </c>
      <c r="F242" s="15">
        <f>ROUND(E242/$F$236*100,1)</f>
        <v>12.9</v>
      </c>
      <c r="K242" s="2" t="s">
        <v>51</v>
      </c>
      <c r="L242" s="4" t="s">
        <v>136</v>
      </c>
      <c r="M242" s="81">
        <v>257</v>
      </c>
      <c r="N242" s="14">
        <f>ROUND(M242/$N$240*100,1)</f>
        <v>38.9</v>
      </c>
    </row>
    <row r="243" spans="3:14" ht="15" customHeight="1" x14ac:dyDescent="0.15">
      <c r="K243" s="2" t="s">
        <v>60</v>
      </c>
      <c r="L243" s="4" t="s">
        <v>136</v>
      </c>
      <c r="M243" s="81">
        <v>245</v>
      </c>
      <c r="N243" s="14">
        <f t="shared" ref="N243:N244" si="23">ROUND(M243/$N$240*100,1)</f>
        <v>37.1</v>
      </c>
    </row>
    <row r="244" spans="3:14" ht="15" customHeight="1" thickBot="1" x14ac:dyDescent="0.2">
      <c r="C244" s="10" t="s">
        <v>56</v>
      </c>
      <c r="D244" s="9"/>
      <c r="E244" s="72" t="s">
        <v>138</v>
      </c>
      <c r="F244" s="64">
        <f>SUM(E246:E246)</f>
        <v>473</v>
      </c>
      <c r="K244" s="5" t="s">
        <v>0</v>
      </c>
      <c r="L244" s="8" t="s">
        <v>135</v>
      </c>
      <c r="M244" s="82">
        <v>159</v>
      </c>
      <c r="N244" s="15">
        <f t="shared" si="23"/>
        <v>24.1</v>
      </c>
    </row>
    <row r="245" spans="3:14" ht="15" customHeight="1" x14ac:dyDescent="0.15">
      <c r="C245" s="47" t="s">
        <v>221</v>
      </c>
      <c r="D245" s="48" t="s">
        <v>152</v>
      </c>
      <c r="E245" s="73" t="s">
        <v>231</v>
      </c>
      <c r="F245" s="61" t="s">
        <v>137</v>
      </c>
    </row>
    <row r="246" spans="3:14" ht="15" customHeight="1" thickBot="1" x14ac:dyDescent="0.2">
      <c r="C246" s="5" t="s">
        <v>53</v>
      </c>
      <c r="D246" s="8" t="s">
        <v>56</v>
      </c>
      <c r="E246" s="82">
        <v>473</v>
      </c>
      <c r="F246" s="15">
        <f>ROUND(E246/$F$244*100,1)</f>
        <v>100</v>
      </c>
      <c r="K246" s="10" t="s">
        <v>57</v>
      </c>
      <c r="L246" s="9"/>
      <c r="M246" s="72" t="s">
        <v>138</v>
      </c>
      <c r="N246" s="64">
        <f>SUM(M248:M248)</f>
        <v>134</v>
      </c>
    </row>
    <row r="247" spans="3:14" ht="15" customHeight="1" x14ac:dyDescent="0.15">
      <c r="K247" s="47" t="s">
        <v>221</v>
      </c>
      <c r="L247" s="48" t="s">
        <v>152</v>
      </c>
      <c r="M247" s="73" t="s">
        <v>231</v>
      </c>
      <c r="N247" s="61" t="s">
        <v>137</v>
      </c>
    </row>
    <row r="248" spans="3:14" ht="15" customHeight="1" thickBot="1" x14ac:dyDescent="0.2">
      <c r="K248" s="5" t="s">
        <v>53</v>
      </c>
      <c r="L248" s="8" t="s">
        <v>57</v>
      </c>
      <c r="M248" s="82">
        <v>134</v>
      </c>
      <c r="N248" s="15">
        <f>ROUND(M248/$N$246*100,1)</f>
        <v>100</v>
      </c>
    </row>
    <row r="249" spans="3:14" ht="15" customHeight="1" x14ac:dyDescent="0.15">
      <c r="C249" s="1"/>
      <c r="D249" s="9"/>
      <c r="E249" s="83"/>
      <c r="F249" s="16"/>
    </row>
    <row r="250" spans="3:14" ht="14.25" thickBot="1" x14ac:dyDescent="0.2">
      <c r="C250" s="10" t="s">
        <v>394</v>
      </c>
      <c r="E250" s="80" t="s">
        <v>138</v>
      </c>
      <c r="F250" s="62">
        <f>SUM(E252:E273)</f>
        <v>36897</v>
      </c>
      <c r="K250" s="10" t="s">
        <v>421</v>
      </c>
      <c r="M250" s="80" t="s">
        <v>138</v>
      </c>
      <c r="N250" s="62">
        <f>SUM(M252:M273)</f>
        <v>33852</v>
      </c>
    </row>
    <row r="251" spans="3:14" x14ac:dyDescent="0.15">
      <c r="C251" s="47" t="s">
        <v>221</v>
      </c>
      <c r="D251" s="48" t="s">
        <v>152</v>
      </c>
      <c r="E251" s="73" t="s">
        <v>231</v>
      </c>
      <c r="F251" s="61" t="s">
        <v>137</v>
      </c>
      <c r="K251" s="47" t="s">
        <v>221</v>
      </c>
      <c r="L251" s="48" t="s">
        <v>152</v>
      </c>
      <c r="M251" s="73" t="s">
        <v>231</v>
      </c>
      <c r="N251" s="61" t="s">
        <v>137</v>
      </c>
    </row>
    <row r="252" spans="3:14" x14ac:dyDescent="0.15">
      <c r="C252" s="2" t="s">
        <v>0</v>
      </c>
      <c r="D252" s="4" t="s">
        <v>181</v>
      </c>
      <c r="E252" s="81">
        <v>4205</v>
      </c>
      <c r="F252" s="14">
        <f t="shared" ref="F252:F273" si="24">ROUND(E252/$F$250*100,1)</f>
        <v>11.4</v>
      </c>
      <c r="K252" s="54" t="s">
        <v>4</v>
      </c>
      <c r="L252" s="4" t="s">
        <v>502</v>
      </c>
      <c r="M252" s="86">
        <v>4633</v>
      </c>
      <c r="N252" s="14">
        <f t="shared" ref="N252:N273" si="25">ROUND(M252/$N$250*100,1)</f>
        <v>13.7</v>
      </c>
    </row>
    <row r="253" spans="3:14" x14ac:dyDescent="0.15">
      <c r="C253" s="2" t="s">
        <v>8</v>
      </c>
      <c r="D253" s="4" t="s">
        <v>335</v>
      </c>
      <c r="E253" s="81">
        <v>3760</v>
      </c>
      <c r="F253" s="14">
        <f t="shared" si="24"/>
        <v>10.199999999999999</v>
      </c>
      <c r="K253" s="54" t="s">
        <v>31</v>
      </c>
      <c r="L253" s="4" t="s">
        <v>501</v>
      </c>
      <c r="M253" s="86">
        <v>3182</v>
      </c>
      <c r="N253" s="14">
        <f t="shared" si="25"/>
        <v>9.4</v>
      </c>
    </row>
    <row r="254" spans="3:14" x14ac:dyDescent="0.15">
      <c r="C254" s="2" t="s">
        <v>0</v>
      </c>
      <c r="D254" s="4" t="s">
        <v>324</v>
      </c>
      <c r="E254" s="81">
        <v>3477</v>
      </c>
      <c r="F254" s="14">
        <f t="shared" si="24"/>
        <v>9.4</v>
      </c>
      <c r="K254" s="54" t="s">
        <v>0</v>
      </c>
      <c r="L254" s="4" t="s">
        <v>489</v>
      </c>
      <c r="M254" s="86">
        <v>3166</v>
      </c>
      <c r="N254" s="14">
        <f t="shared" si="25"/>
        <v>9.4</v>
      </c>
    </row>
    <row r="255" spans="3:14" x14ac:dyDescent="0.15">
      <c r="C255" s="2" t="s">
        <v>31</v>
      </c>
      <c r="D255" s="4" t="s">
        <v>639</v>
      </c>
      <c r="E255" s="81">
        <v>2536</v>
      </c>
      <c r="F255" s="14">
        <f t="shared" si="24"/>
        <v>6.9</v>
      </c>
      <c r="K255" s="54" t="s">
        <v>8</v>
      </c>
      <c r="L255" s="4" t="s">
        <v>648</v>
      </c>
      <c r="M255" s="86">
        <v>2961</v>
      </c>
      <c r="N255" s="14">
        <f t="shared" si="25"/>
        <v>8.6999999999999993</v>
      </c>
    </row>
    <row r="256" spans="3:14" x14ac:dyDescent="0.15">
      <c r="C256" s="2" t="s">
        <v>4</v>
      </c>
      <c r="D256" s="4" t="s">
        <v>640</v>
      </c>
      <c r="E256" s="81">
        <v>2400</v>
      </c>
      <c r="F256" s="14">
        <f t="shared" si="24"/>
        <v>6.5</v>
      </c>
      <c r="K256" s="54" t="s">
        <v>1</v>
      </c>
      <c r="L256" s="4" t="s">
        <v>495</v>
      </c>
      <c r="M256" s="86">
        <v>2770</v>
      </c>
      <c r="N256" s="14">
        <f t="shared" si="25"/>
        <v>8.1999999999999993</v>
      </c>
    </row>
    <row r="257" spans="3:14" x14ac:dyDescent="0.15">
      <c r="C257" s="2" t="s">
        <v>1</v>
      </c>
      <c r="D257" s="4" t="s">
        <v>641</v>
      </c>
      <c r="E257" s="81">
        <v>2333</v>
      </c>
      <c r="F257" s="14">
        <f t="shared" si="24"/>
        <v>6.3</v>
      </c>
      <c r="K257" s="54" t="s">
        <v>4</v>
      </c>
      <c r="L257" s="4" t="s">
        <v>503</v>
      </c>
      <c r="M257" s="86">
        <v>2614</v>
      </c>
      <c r="N257" s="14">
        <f t="shared" si="25"/>
        <v>7.7</v>
      </c>
    </row>
    <row r="258" spans="3:14" x14ac:dyDescent="0.15">
      <c r="C258" s="2" t="s">
        <v>4</v>
      </c>
      <c r="D258" s="4" t="s">
        <v>642</v>
      </c>
      <c r="E258" s="81">
        <v>2283</v>
      </c>
      <c r="F258" s="14">
        <f t="shared" si="24"/>
        <v>6.2</v>
      </c>
      <c r="K258" s="54" t="s">
        <v>31</v>
      </c>
      <c r="L258" s="4" t="s">
        <v>499</v>
      </c>
      <c r="M258" s="86">
        <v>2199</v>
      </c>
      <c r="N258" s="14">
        <f t="shared" si="25"/>
        <v>6.5</v>
      </c>
    </row>
    <row r="259" spans="3:14" x14ac:dyDescent="0.15">
      <c r="C259" s="2" t="s">
        <v>1</v>
      </c>
      <c r="D259" s="4" t="s">
        <v>328</v>
      </c>
      <c r="E259" s="81">
        <v>1924</v>
      </c>
      <c r="F259" s="14">
        <f t="shared" si="24"/>
        <v>5.2</v>
      </c>
      <c r="K259" s="54" t="s">
        <v>0</v>
      </c>
      <c r="L259" s="4" t="s">
        <v>490</v>
      </c>
      <c r="M259" s="86">
        <v>2021</v>
      </c>
      <c r="N259" s="14">
        <f t="shared" si="25"/>
        <v>6</v>
      </c>
    </row>
    <row r="260" spans="3:14" x14ac:dyDescent="0.15">
      <c r="C260" s="2" t="s">
        <v>31</v>
      </c>
      <c r="D260" s="4" t="s">
        <v>643</v>
      </c>
      <c r="E260" s="81">
        <v>1760</v>
      </c>
      <c r="F260" s="14">
        <f t="shared" si="24"/>
        <v>4.8</v>
      </c>
      <c r="K260" s="54" t="s">
        <v>65</v>
      </c>
      <c r="L260" s="4" t="s">
        <v>649</v>
      </c>
      <c r="M260" s="86">
        <v>1520</v>
      </c>
      <c r="N260" s="14">
        <f t="shared" si="25"/>
        <v>4.5</v>
      </c>
    </row>
    <row r="261" spans="3:14" x14ac:dyDescent="0.15">
      <c r="C261" s="2" t="s">
        <v>63</v>
      </c>
      <c r="D261" s="4" t="s">
        <v>326</v>
      </c>
      <c r="E261" s="81">
        <v>1666</v>
      </c>
      <c r="F261" s="14">
        <f t="shared" si="24"/>
        <v>4.5</v>
      </c>
      <c r="K261" s="54" t="s">
        <v>1</v>
      </c>
      <c r="L261" s="4" t="s">
        <v>496</v>
      </c>
      <c r="M261" s="86">
        <v>1331</v>
      </c>
      <c r="N261" s="14">
        <f t="shared" si="25"/>
        <v>3.9</v>
      </c>
    </row>
    <row r="262" spans="3:14" x14ac:dyDescent="0.15">
      <c r="C262" s="2" t="s">
        <v>65</v>
      </c>
      <c r="D262" s="4" t="s">
        <v>332</v>
      </c>
      <c r="E262" s="81">
        <v>1563</v>
      </c>
      <c r="F262" s="14">
        <f t="shared" si="24"/>
        <v>4.2</v>
      </c>
      <c r="K262" s="54" t="s">
        <v>63</v>
      </c>
      <c r="L262" s="4" t="s">
        <v>492</v>
      </c>
      <c r="M262" s="86">
        <v>1262</v>
      </c>
      <c r="N262" s="14">
        <f t="shared" si="25"/>
        <v>3.7</v>
      </c>
    </row>
    <row r="263" spans="3:14" x14ac:dyDescent="0.15">
      <c r="C263" s="2" t="s">
        <v>4</v>
      </c>
      <c r="D263" s="4" t="s">
        <v>644</v>
      </c>
      <c r="E263" s="81">
        <v>1502</v>
      </c>
      <c r="F263" s="14">
        <f t="shared" si="24"/>
        <v>4.0999999999999996</v>
      </c>
      <c r="K263" s="54" t="s">
        <v>7</v>
      </c>
      <c r="L263" s="4" t="s">
        <v>507</v>
      </c>
      <c r="M263" s="86">
        <v>1006</v>
      </c>
      <c r="N263" s="14">
        <f t="shared" si="25"/>
        <v>3</v>
      </c>
    </row>
    <row r="264" spans="3:14" x14ac:dyDescent="0.15">
      <c r="C264" s="2" t="s">
        <v>31</v>
      </c>
      <c r="D264" s="4" t="s">
        <v>645</v>
      </c>
      <c r="E264" s="81">
        <v>1443</v>
      </c>
      <c r="F264" s="14">
        <f t="shared" si="24"/>
        <v>3.9</v>
      </c>
      <c r="K264" s="54" t="s">
        <v>63</v>
      </c>
      <c r="L264" s="4" t="s">
        <v>493</v>
      </c>
      <c r="M264" s="86">
        <v>804</v>
      </c>
      <c r="N264" s="14">
        <f t="shared" si="25"/>
        <v>2.4</v>
      </c>
    </row>
    <row r="265" spans="3:14" x14ac:dyDescent="0.15">
      <c r="C265" s="2" t="s">
        <v>7</v>
      </c>
      <c r="D265" s="4" t="s">
        <v>334</v>
      </c>
      <c r="E265" s="81">
        <v>1080</v>
      </c>
      <c r="F265" s="14">
        <f t="shared" si="24"/>
        <v>2.9</v>
      </c>
      <c r="K265" s="54" t="s">
        <v>0</v>
      </c>
      <c r="L265" s="4" t="s">
        <v>491</v>
      </c>
      <c r="M265" s="86">
        <v>680</v>
      </c>
      <c r="N265" s="14">
        <f t="shared" si="25"/>
        <v>2</v>
      </c>
    </row>
    <row r="266" spans="3:14" x14ac:dyDescent="0.15">
      <c r="C266" s="2" t="s">
        <v>1</v>
      </c>
      <c r="D266" s="4" t="s">
        <v>646</v>
      </c>
      <c r="E266" s="81">
        <v>1000</v>
      </c>
      <c r="F266" s="14">
        <f t="shared" si="24"/>
        <v>2.7</v>
      </c>
      <c r="K266" s="54" t="s">
        <v>4</v>
      </c>
      <c r="L266" s="4" t="s">
        <v>504</v>
      </c>
      <c r="M266" s="86">
        <v>665</v>
      </c>
      <c r="N266" s="14">
        <f t="shared" si="25"/>
        <v>2</v>
      </c>
    </row>
    <row r="267" spans="3:14" x14ac:dyDescent="0.15">
      <c r="C267" s="2" t="s">
        <v>3</v>
      </c>
      <c r="D267" s="4" t="s">
        <v>330</v>
      </c>
      <c r="E267" s="81">
        <v>765</v>
      </c>
      <c r="F267" s="14">
        <f t="shared" si="24"/>
        <v>2.1</v>
      </c>
      <c r="K267" s="54" t="s">
        <v>1</v>
      </c>
      <c r="L267" s="4" t="s">
        <v>494</v>
      </c>
      <c r="M267" s="86">
        <v>640</v>
      </c>
      <c r="N267" s="14">
        <f t="shared" si="25"/>
        <v>1.9</v>
      </c>
    </row>
    <row r="268" spans="3:14" x14ac:dyDescent="0.15">
      <c r="C268" s="2" t="s">
        <v>64</v>
      </c>
      <c r="D268" s="4" t="s">
        <v>331</v>
      </c>
      <c r="E268" s="81">
        <v>760</v>
      </c>
      <c r="F268" s="14">
        <f t="shared" si="24"/>
        <v>2.1</v>
      </c>
      <c r="K268" s="54" t="s">
        <v>7</v>
      </c>
      <c r="L268" s="4" t="s">
        <v>506</v>
      </c>
      <c r="M268" s="86">
        <v>558</v>
      </c>
      <c r="N268" s="14">
        <f t="shared" si="25"/>
        <v>1.6</v>
      </c>
    </row>
    <row r="269" spans="3:14" x14ac:dyDescent="0.15">
      <c r="C269" s="2" t="s">
        <v>3</v>
      </c>
      <c r="D269" s="4" t="s">
        <v>329</v>
      </c>
      <c r="E269" s="81">
        <v>680</v>
      </c>
      <c r="F269" s="14">
        <f t="shared" si="24"/>
        <v>1.8</v>
      </c>
      <c r="K269" s="54" t="s">
        <v>64</v>
      </c>
      <c r="L269" s="4" t="s">
        <v>505</v>
      </c>
      <c r="M269" s="86">
        <v>479</v>
      </c>
      <c r="N269" s="14">
        <f t="shared" si="25"/>
        <v>1.4</v>
      </c>
    </row>
    <row r="270" spans="3:14" x14ac:dyDescent="0.15">
      <c r="C270" s="2" t="s">
        <v>0</v>
      </c>
      <c r="D270" s="4" t="s">
        <v>325</v>
      </c>
      <c r="E270" s="81">
        <v>600</v>
      </c>
      <c r="F270" s="14">
        <f t="shared" si="24"/>
        <v>1.6</v>
      </c>
      <c r="K270" s="54" t="s">
        <v>31</v>
      </c>
      <c r="L270" s="4" t="s">
        <v>500</v>
      </c>
      <c r="M270" s="86">
        <v>465</v>
      </c>
      <c r="N270" s="14">
        <f t="shared" si="25"/>
        <v>1.4</v>
      </c>
    </row>
    <row r="271" spans="3:14" x14ac:dyDescent="0.15">
      <c r="C271" s="2" t="s">
        <v>7</v>
      </c>
      <c r="D271" s="4" t="s">
        <v>333</v>
      </c>
      <c r="E271" s="81">
        <v>560</v>
      </c>
      <c r="F271" s="14">
        <f t="shared" si="24"/>
        <v>1.5</v>
      </c>
      <c r="K271" s="54" t="s">
        <v>3</v>
      </c>
      <c r="L271" s="4" t="s">
        <v>497</v>
      </c>
      <c r="M271" s="86">
        <v>360</v>
      </c>
      <c r="N271" s="14">
        <f t="shared" si="25"/>
        <v>1.1000000000000001</v>
      </c>
    </row>
    <row r="272" spans="3:14" x14ac:dyDescent="0.15">
      <c r="C272" s="2" t="s">
        <v>182</v>
      </c>
      <c r="D272" s="4" t="s">
        <v>647</v>
      </c>
      <c r="E272" s="81">
        <v>360</v>
      </c>
      <c r="F272" s="14">
        <f t="shared" si="24"/>
        <v>1</v>
      </c>
      <c r="K272" s="54" t="s">
        <v>182</v>
      </c>
      <c r="L272" s="4" t="s">
        <v>650</v>
      </c>
      <c r="M272" s="86">
        <v>360</v>
      </c>
      <c r="N272" s="14">
        <f t="shared" si="25"/>
        <v>1.1000000000000001</v>
      </c>
    </row>
    <row r="273" spans="3:14" ht="14.25" thickBot="1" x14ac:dyDescent="0.2">
      <c r="C273" s="5" t="s">
        <v>63</v>
      </c>
      <c r="D273" s="8" t="s">
        <v>327</v>
      </c>
      <c r="E273" s="82">
        <v>240</v>
      </c>
      <c r="F273" s="15">
        <f t="shared" si="24"/>
        <v>0.7</v>
      </c>
      <c r="K273" s="56" t="s">
        <v>3</v>
      </c>
      <c r="L273" s="8" t="s">
        <v>498</v>
      </c>
      <c r="M273" s="87">
        <v>176</v>
      </c>
      <c r="N273" s="15">
        <f t="shared" si="25"/>
        <v>0.5</v>
      </c>
    </row>
    <row r="274" spans="3:14" x14ac:dyDescent="0.15">
      <c r="C274" s="1"/>
      <c r="D274" s="9"/>
      <c r="E274" s="72"/>
      <c r="F274" s="65"/>
    </row>
    <row r="275" spans="3:14" ht="14.25" thickBot="1" x14ac:dyDescent="0.2">
      <c r="C275" s="10" t="s">
        <v>604</v>
      </c>
      <c r="E275" s="80" t="s">
        <v>138</v>
      </c>
      <c r="F275" s="62">
        <f>SUM(E277:E294)</f>
        <v>22858</v>
      </c>
    </row>
    <row r="276" spans="3:14" x14ac:dyDescent="0.15">
      <c r="C276" s="47" t="s">
        <v>221</v>
      </c>
      <c r="D276" s="48" t="s">
        <v>152</v>
      </c>
      <c r="E276" s="73" t="s">
        <v>231</v>
      </c>
      <c r="F276" s="61" t="s">
        <v>137</v>
      </c>
    </row>
    <row r="277" spans="3:14" x14ac:dyDescent="0.15">
      <c r="C277" s="54" t="s">
        <v>8</v>
      </c>
      <c r="D277" s="4" t="s">
        <v>651</v>
      </c>
      <c r="E277" s="86">
        <v>3797</v>
      </c>
      <c r="F277" s="14">
        <f t="shared" ref="F277:F294" si="26">ROUND(E277/$N$250*100,1)</f>
        <v>11.2</v>
      </c>
    </row>
    <row r="278" spans="3:14" x14ac:dyDescent="0.15">
      <c r="C278" s="54" t="s">
        <v>4</v>
      </c>
      <c r="D278" s="4" t="s">
        <v>652</v>
      </c>
      <c r="E278" s="86">
        <v>2361</v>
      </c>
      <c r="F278" s="14">
        <f t="shared" si="26"/>
        <v>7</v>
      </c>
    </row>
    <row r="279" spans="3:14" x14ac:dyDescent="0.15">
      <c r="C279" s="54" t="s">
        <v>31</v>
      </c>
      <c r="D279" s="4" t="s">
        <v>226</v>
      </c>
      <c r="E279" s="86">
        <v>2080</v>
      </c>
      <c r="F279" s="14">
        <f t="shared" si="26"/>
        <v>6.1</v>
      </c>
    </row>
    <row r="280" spans="3:14" x14ac:dyDescent="0.15">
      <c r="C280" s="54" t="s">
        <v>4</v>
      </c>
      <c r="D280" s="4" t="s">
        <v>653</v>
      </c>
      <c r="E280" s="86">
        <v>1984</v>
      </c>
      <c r="F280" s="14">
        <f t="shared" si="26"/>
        <v>5.9</v>
      </c>
    </row>
    <row r="281" spans="3:14" x14ac:dyDescent="0.15">
      <c r="C281" s="54" t="s">
        <v>7</v>
      </c>
      <c r="D281" s="4" t="s">
        <v>654</v>
      </c>
      <c r="E281" s="86">
        <v>1885</v>
      </c>
      <c r="F281" s="14">
        <f t="shared" si="26"/>
        <v>5.6</v>
      </c>
    </row>
    <row r="282" spans="3:14" x14ac:dyDescent="0.15">
      <c r="C282" s="54" t="s">
        <v>1</v>
      </c>
      <c r="D282" s="4" t="s">
        <v>655</v>
      </c>
      <c r="E282" s="86">
        <v>1839</v>
      </c>
      <c r="F282" s="14">
        <f t="shared" si="26"/>
        <v>5.4</v>
      </c>
    </row>
    <row r="283" spans="3:14" x14ac:dyDescent="0.15">
      <c r="C283" s="54" t="s">
        <v>31</v>
      </c>
      <c r="D283" s="4" t="s">
        <v>656</v>
      </c>
      <c r="E283" s="86">
        <v>1595</v>
      </c>
      <c r="F283" s="14">
        <f t="shared" si="26"/>
        <v>4.7</v>
      </c>
    </row>
    <row r="284" spans="3:14" x14ac:dyDescent="0.15">
      <c r="C284" s="54" t="s">
        <v>65</v>
      </c>
      <c r="D284" s="4" t="s">
        <v>657</v>
      </c>
      <c r="E284" s="86">
        <v>1471</v>
      </c>
      <c r="F284" s="14">
        <f t="shared" si="26"/>
        <v>4.3</v>
      </c>
    </row>
    <row r="285" spans="3:14" x14ac:dyDescent="0.15">
      <c r="C285" s="54" t="s">
        <v>0</v>
      </c>
      <c r="D285" s="4" t="s">
        <v>227</v>
      </c>
      <c r="E285" s="86">
        <v>1430</v>
      </c>
      <c r="F285" s="14">
        <f t="shared" si="26"/>
        <v>4.2</v>
      </c>
    </row>
    <row r="286" spans="3:14" x14ac:dyDescent="0.15">
      <c r="C286" s="54" t="s">
        <v>31</v>
      </c>
      <c r="D286" s="4" t="s">
        <v>658</v>
      </c>
      <c r="E286" s="86">
        <v>1348</v>
      </c>
      <c r="F286" s="14">
        <f t="shared" si="26"/>
        <v>4</v>
      </c>
    </row>
    <row r="287" spans="3:14" x14ac:dyDescent="0.15">
      <c r="C287" s="54" t="s">
        <v>7</v>
      </c>
      <c r="D287" s="4" t="s">
        <v>659</v>
      </c>
      <c r="E287" s="86">
        <v>913</v>
      </c>
      <c r="F287" s="14">
        <f t="shared" si="26"/>
        <v>2.7</v>
      </c>
    </row>
    <row r="288" spans="3:14" x14ac:dyDescent="0.15">
      <c r="C288" s="54" t="s">
        <v>0</v>
      </c>
      <c r="D288" s="4" t="s">
        <v>660</v>
      </c>
      <c r="E288" s="86">
        <v>682</v>
      </c>
      <c r="F288" s="14">
        <f t="shared" si="26"/>
        <v>2</v>
      </c>
    </row>
    <row r="289" spans="3:14" x14ac:dyDescent="0.15">
      <c r="C289" s="54" t="s">
        <v>3</v>
      </c>
      <c r="D289" s="4" t="s">
        <v>661</v>
      </c>
      <c r="E289" s="86">
        <v>360</v>
      </c>
      <c r="F289" s="14">
        <f t="shared" si="26"/>
        <v>1.1000000000000001</v>
      </c>
    </row>
    <row r="290" spans="3:14" x14ac:dyDescent="0.15">
      <c r="C290" s="54" t="s">
        <v>1</v>
      </c>
      <c r="D290" s="4" t="s">
        <v>662</v>
      </c>
      <c r="E290" s="86">
        <v>278</v>
      </c>
      <c r="F290" s="14">
        <f t="shared" si="26"/>
        <v>0.8</v>
      </c>
    </row>
    <row r="291" spans="3:14" x14ac:dyDescent="0.15">
      <c r="C291" s="54" t="s">
        <v>4</v>
      </c>
      <c r="D291" s="4" t="s">
        <v>663</v>
      </c>
      <c r="E291" s="86">
        <v>239</v>
      </c>
      <c r="F291" s="14">
        <f t="shared" si="26"/>
        <v>0.7</v>
      </c>
    </row>
    <row r="292" spans="3:14" x14ac:dyDescent="0.15">
      <c r="C292" s="54" t="s">
        <v>0</v>
      </c>
      <c r="D292" s="4" t="s">
        <v>228</v>
      </c>
      <c r="E292" s="86">
        <v>232</v>
      </c>
      <c r="F292" s="14">
        <f t="shared" si="26"/>
        <v>0.7</v>
      </c>
    </row>
    <row r="293" spans="3:14" x14ac:dyDescent="0.15">
      <c r="C293" s="54" t="s">
        <v>3</v>
      </c>
      <c r="D293" s="4" t="s">
        <v>664</v>
      </c>
      <c r="E293" s="86">
        <v>200</v>
      </c>
      <c r="F293" s="14">
        <f t="shared" si="26"/>
        <v>0.6</v>
      </c>
    </row>
    <row r="294" spans="3:14" ht="14.25" thickBot="1" x14ac:dyDescent="0.2">
      <c r="C294" s="56" t="s">
        <v>64</v>
      </c>
      <c r="D294" s="8" t="s">
        <v>665</v>
      </c>
      <c r="E294" s="87">
        <v>164</v>
      </c>
      <c r="F294" s="15">
        <f t="shared" si="26"/>
        <v>0.5</v>
      </c>
      <c r="I294" s="70" t="s">
        <v>711</v>
      </c>
    </row>
    <row r="295" spans="3:14" x14ac:dyDescent="0.15">
      <c r="C295" s="1"/>
      <c r="D295" s="9"/>
      <c r="E295" s="72"/>
      <c r="F295" s="65"/>
      <c r="I295" s="70"/>
    </row>
    <row r="296" spans="3:14" ht="15" customHeight="1" thickBot="1" x14ac:dyDescent="0.2">
      <c r="C296" s="10" t="s">
        <v>395</v>
      </c>
      <c r="D296" s="9"/>
      <c r="E296" s="72" t="s">
        <v>138</v>
      </c>
      <c r="F296" s="64">
        <f>SUM(E298:E315)</f>
        <v>26569</v>
      </c>
      <c r="K296" s="10" t="s">
        <v>422</v>
      </c>
      <c r="L296" s="9"/>
      <c r="M296" s="72" t="s">
        <v>138</v>
      </c>
      <c r="N296" s="64">
        <f>SUM(M298:M312)</f>
        <v>17528</v>
      </c>
    </row>
    <row r="297" spans="3:14" ht="15" customHeight="1" x14ac:dyDescent="0.15">
      <c r="C297" s="47" t="s">
        <v>221</v>
      </c>
      <c r="D297" s="48" t="s">
        <v>152</v>
      </c>
      <c r="E297" s="73" t="s">
        <v>231</v>
      </c>
      <c r="F297" s="61" t="s">
        <v>137</v>
      </c>
      <c r="K297" s="47" t="s">
        <v>221</v>
      </c>
      <c r="L297" s="48" t="s">
        <v>152</v>
      </c>
      <c r="M297" s="73" t="s">
        <v>231</v>
      </c>
      <c r="N297" s="61" t="s">
        <v>137</v>
      </c>
    </row>
    <row r="298" spans="3:14" ht="15" customHeight="1" x14ac:dyDescent="0.15">
      <c r="C298" s="54" t="s">
        <v>31</v>
      </c>
      <c r="D298" s="4" t="s">
        <v>343</v>
      </c>
      <c r="E298" s="86">
        <v>4063</v>
      </c>
      <c r="F298" s="14">
        <f t="shared" ref="F298:F315" si="27">ROUND(E298/$F$296*100,1)</f>
        <v>15.3</v>
      </c>
      <c r="K298" s="2" t="s">
        <v>31</v>
      </c>
      <c r="L298" s="55" t="s">
        <v>552</v>
      </c>
      <c r="M298" s="89">
        <v>3419</v>
      </c>
      <c r="N298" s="14">
        <f t="shared" ref="N298:N312" si="28">ROUND(M298/$N$296*100,1)</f>
        <v>19.5</v>
      </c>
    </row>
    <row r="299" spans="3:14" ht="15" customHeight="1" x14ac:dyDescent="0.15">
      <c r="C299" s="54" t="s">
        <v>182</v>
      </c>
      <c r="D299" s="4" t="s">
        <v>666</v>
      </c>
      <c r="E299" s="86">
        <v>2434</v>
      </c>
      <c r="F299" s="14">
        <f t="shared" si="27"/>
        <v>9.1999999999999993</v>
      </c>
      <c r="K299" s="2" t="s">
        <v>31</v>
      </c>
      <c r="L299" s="55" t="s">
        <v>551</v>
      </c>
      <c r="M299" s="89">
        <v>2919</v>
      </c>
      <c r="N299" s="14">
        <f t="shared" si="28"/>
        <v>16.7</v>
      </c>
    </row>
    <row r="300" spans="3:14" ht="15" customHeight="1" x14ac:dyDescent="0.15">
      <c r="C300" s="54" t="s">
        <v>1</v>
      </c>
      <c r="D300" s="4" t="s">
        <v>339</v>
      </c>
      <c r="E300" s="86">
        <v>2386</v>
      </c>
      <c r="F300" s="14">
        <f t="shared" si="27"/>
        <v>9</v>
      </c>
      <c r="K300" s="2" t="s">
        <v>63</v>
      </c>
      <c r="L300" s="55" t="s">
        <v>553</v>
      </c>
      <c r="M300" s="89">
        <v>1740</v>
      </c>
      <c r="N300" s="14">
        <f t="shared" si="28"/>
        <v>9.9</v>
      </c>
    </row>
    <row r="301" spans="3:14" ht="15" customHeight="1" x14ac:dyDescent="0.15">
      <c r="C301" s="54" t="s">
        <v>182</v>
      </c>
      <c r="D301" s="4" t="s">
        <v>346</v>
      </c>
      <c r="E301" s="86">
        <v>2341</v>
      </c>
      <c r="F301" s="14">
        <f t="shared" si="27"/>
        <v>8.8000000000000007</v>
      </c>
      <c r="K301" s="2" t="s">
        <v>1</v>
      </c>
      <c r="L301" s="55" t="s">
        <v>555</v>
      </c>
      <c r="M301" s="89">
        <v>1520</v>
      </c>
      <c r="N301" s="14">
        <f t="shared" si="28"/>
        <v>8.6999999999999993</v>
      </c>
    </row>
    <row r="302" spans="3:14" ht="15" customHeight="1" x14ac:dyDescent="0.15">
      <c r="C302" s="54" t="s">
        <v>1</v>
      </c>
      <c r="D302" s="4" t="s">
        <v>340</v>
      </c>
      <c r="E302" s="86">
        <v>2250</v>
      </c>
      <c r="F302" s="14">
        <f t="shared" si="27"/>
        <v>8.5</v>
      </c>
      <c r="K302" s="2" t="s">
        <v>4</v>
      </c>
      <c r="L302" s="55" t="s">
        <v>559</v>
      </c>
      <c r="M302" s="89">
        <v>1140</v>
      </c>
      <c r="N302" s="14">
        <f t="shared" si="28"/>
        <v>6.5</v>
      </c>
    </row>
    <row r="303" spans="3:14" ht="15" customHeight="1" x14ac:dyDescent="0.15">
      <c r="C303" s="54" t="s">
        <v>8</v>
      </c>
      <c r="D303" s="4" t="s">
        <v>345</v>
      </c>
      <c r="E303" s="86">
        <v>2040</v>
      </c>
      <c r="F303" s="14">
        <f t="shared" si="27"/>
        <v>7.7</v>
      </c>
      <c r="K303" s="2" t="s">
        <v>4</v>
      </c>
      <c r="L303" s="55" t="s">
        <v>558</v>
      </c>
      <c r="M303" s="89">
        <v>1024</v>
      </c>
      <c r="N303" s="14">
        <f t="shared" si="28"/>
        <v>5.8</v>
      </c>
    </row>
    <row r="304" spans="3:14" ht="15" customHeight="1" x14ac:dyDescent="0.15">
      <c r="C304" s="54" t="s">
        <v>4</v>
      </c>
      <c r="D304" s="4" t="s">
        <v>667</v>
      </c>
      <c r="E304" s="86">
        <v>2010</v>
      </c>
      <c r="F304" s="14">
        <f t="shared" si="27"/>
        <v>7.6</v>
      </c>
      <c r="K304" s="2" t="s">
        <v>8</v>
      </c>
      <c r="L304" s="55" t="s">
        <v>672</v>
      </c>
      <c r="M304" s="89">
        <v>960</v>
      </c>
      <c r="N304" s="14">
        <f t="shared" si="28"/>
        <v>5.5</v>
      </c>
    </row>
    <row r="305" spans="3:14" ht="15" customHeight="1" x14ac:dyDescent="0.15">
      <c r="C305" s="54" t="s">
        <v>31</v>
      </c>
      <c r="D305" s="4" t="s">
        <v>342</v>
      </c>
      <c r="E305" s="86">
        <v>1880</v>
      </c>
      <c r="F305" s="14">
        <f t="shared" si="27"/>
        <v>7.1</v>
      </c>
      <c r="K305" s="2" t="s">
        <v>182</v>
      </c>
      <c r="L305" s="55" t="s">
        <v>556</v>
      </c>
      <c r="M305" s="89">
        <v>905</v>
      </c>
      <c r="N305" s="14">
        <f t="shared" si="28"/>
        <v>5.2</v>
      </c>
    </row>
    <row r="306" spans="3:14" ht="15" customHeight="1" x14ac:dyDescent="0.15">
      <c r="C306" s="54" t="s">
        <v>4</v>
      </c>
      <c r="D306" s="4" t="s">
        <v>668</v>
      </c>
      <c r="E306" s="86">
        <v>1446</v>
      </c>
      <c r="F306" s="14">
        <f t="shared" si="27"/>
        <v>5.4</v>
      </c>
      <c r="K306" s="2" t="s">
        <v>1</v>
      </c>
      <c r="L306" s="55" t="s">
        <v>562</v>
      </c>
      <c r="M306" s="89">
        <v>902</v>
      </c>
      <c r="N306" s="14">
        <f t="shared" si="28"/>
        <v>5.0999999999999996</v>
      </c>
    </row>
    <row r="307" spans="3:14" ht="15" customHeight="1" x14ac:dyDescent="0.15">
      <c r="C307" s="54" t="s">
        <v>63</v>
      </c>
      <c r="D307" s="4" t="s">
        <v>337</v>
      </c>
      <c r="E307" s="86">
        <v>1372</v>
      </c>
      <c r="F307" s="14">
        <f t="shared" si="27"/>
        <v>5.2</v>
      </c>
      <c r="K307" s="2" t="s">
        <v>182</v>
      </c>
      <c r="L307" s="55" t="s">
        <v>560</v>
      </c>
      <c r="M307" s="89">
        <v>840</v>
      </c>
      <c r="N307" s="14">
        <f t="shared" si="28"/>
        <v>4.8</v>
      </c>
    </row>
    <row r="308" spans="3:14" ht="15" customHeight="1" x14ac:dyDescent="0.15">
      <c r="C308" s="54" t="s">
        <v>4</v>
      </c>
      <c r="D308" s="4" t="s">
        <v>669</v>
      </c>
      <c r="E308" s="86">
        <v>1200</v>
      </c>
      <c r="F308" s="14">
        <f t="shared" si="27"/>
        <v>4.5</v>
      </c>
      <c r="K308" s="2" t="s">
        <v>3</v>
      </c>
      <c r="L308" s="55" t="s">
        <v>554</v>
      </c>
      <c r="M308" s="89">
        <v>756</v>
      </c>
      <c r="N308" s="14">
        <f t="shared" si="28"/>
        <v>4.3</v>
      </c>
    </row>
    <row r="309" spans="3:14" ht="15" customHeight="1" x14ac:dyDescent="0.15">
      <c r="C309" s="54" t="s">
        <v>3</v>
      </c>
      <c r="D309" s="4" t="s">
        <v>341</v>
      </c>
      <c r="E309" s="86">
        <v>880</v>
      </c>
      <c r="F309" s="14">
        <f t="shared" si="27"/>
        <v>3.3</v>
      </c>
      <c r="K309" s="2" t="s">
        <v>0</v>
      </c>
      <c r="L309" s="55" t="s">
        <v>673</v>
      </c>
      <c r="M309" s="89">
        <v>560</v>
      </c>
      <c r="N309" s="14">
        <f t="shared" si="28"/>
        <v>3.2</v>
      </c>
    </row>
    <row r="310" spans="3:14" ht="15" customHeight="1" x14ac:dyDescent="0.15">
      <c r="C310" s="54" t="s">
        <v>1</v>
      </c>
      <c r="D310" s="4" t="s">
        <v>338</v>
      </c>
      <c r="E310" s="86">
        <v>640</v>
      </c>
      <c r="F310" s="14">
        <f t="shared" si="27"/>
        <v>2.4</v>
      </c>
      <c r="K310" s="2" t="s">
        <v>4</v>
      </c>
      <c r="L310" s="55" t="s">
        <v>557</v>
      </c>
      <c r="M310" s="89">
        <v>473</v>
      </c>
      <c r="N310" s="14">
        <f t="shared" si="28"/>
        <v>2.7</v>
      </c>
    </row>
    <row r="311" spans="3:14" ht="15" customHeight="1" x14ac:dyDescent="0.15">
      <c r="C311" s="54" t="s">
        <v>65</v>
      </c>
      <c r="D311" s="4" t="s">
        <v>344</v>
      </c>
      <c r="E311" s="86">
        <v>520</v>
      </c>
      <c r="F311" s="14">
        <f t="shared" si="27"/>
        <v>2</v>
      </c>
      <c r="K311" s="2" t="s">
        <v>1</v>
      </c>
      <c r="L311" s="55" t="s">
        <v>561</v>
      </c>
      <c r="M311" s="89">
        <v>360</v>
      </c>
      <c r="N311" s="14">
        <f t="shared" si="28"/>
        <v>2.1</v>
      </c>
    </row>
    <row r="312" spans="3:14" ht="15" customHeight="1" thickBot="1" x14ac:dyDescent="0.2">
      <c r="C312" s="54" t="s">
        <v>63</v>
      </c>
      <c r="D312" s="4" t="s">
        <v>550</v>
      </c>
      <c r="E312" s="86">
        <v>415</v>
      </c>
      <c r="F312" s="14">
        <f t="shared" si="27"/>
        <v>1.6</v>
      </c>
      <c r="K312" s="5" t="s">
        <v>63</v>
      </c>
      <c r="L312" s="57" t="s">
        <v>563</v>
      </c>
      <c r="M312" s="88">
        <v>10</v>
      </c>
      <c r="N312" s="15">
        <f t="shared" si="28"/>
        <v>0.1</v>
      </c>
    </row>
    <row r="313" spans="3:14" ht="15" customHeight="1" x14ac:dyDescent="0.15">
      <c r="C313" s="54" t="s">
        <v>182</v>
      </c>
      <c r="D313" s="4" t="s">
        <v>670</v>
      </c>
      <c r="E313" s="86">
        <v>360</v>
      </c>
      <c r="F313" s="14">
        <f t="shared" si="27"/>
        <v>1.4</v>
      </c>
    </row>
    <row r="314" spans="3:14" ht="15" customHeight="1" thickBot="1" x14ac:dyDescent="0.2">
      <c r="C314" s="54" t="s">
        <v>0</v>
      </c>
      <c r="D314" s="4" t="s">
        <v>336</v>
      </c>
      <c r="E314" s="86">
        <v>316</v>
      </c>
      <c r="F314" s="14">
        <f t="shared" si="27"/>
        <v>1.2</v>
      </c>
      <c r="K314" s="10" t="s">
        <v>605</v>
      </c>
      <c r="L314" s="9"/>
      <c r="M314" s="72" t="s">
        <v>138</v>
      </c>
      <c r="N314" s="64">
        <f>SUM(M316:M326)</f>
        <v>10475</v>
      </c>
    </row>
    <row r="315" spans="3:14" ht="15" customHeight="1" thickBot="1" x14ac:dyDescent="0.2">
      <c r="C315" s="56" t="s">
        <v>66</v>
      </c>
      <c r="D315" s="8" t="s">
        <v>671</v>
      </c>
      <c r="E315" s="87">
        <v>16</v>
      </c>
      <c r="F315" s="15">
        <f t="shared" si="27"/>
        <v>0.1</v>
      </c>
      <c r="K315" s="47" t="s">
        <v>221</v>
      </c>
      <c r="L315" s="48" t="s">
        <v>152</v>
      </c>
      <c r="M315" s="73" t="s">
        <v>231</v>
      </c>
      <c r="N315" s="61" t="s">
        <v>137</v>
      </c>
    </row>
    <row r="316" spans="3:14" ht="15" customHeight="1" x14ac:dyDescent="0.15">
      <c r="C316" s="1"/>
      <c r="D316" s="9"/>
      <c r="E316" s="72"/>
      <c r="F316" s="65"/>
      <c r="K316" s="2" t="s">
        <v>31</v>
      </c>
      <c r="L316" s="55" t="s">
        <v>674</v>
      </c>
      <c r="M316" s="89">
        <v>2227</v>
      </c>
      <c r="N316" s="14">
        <f t="shared" ref="N316:N326" si="29">ROUND(M316/$N$296*100,1)</f>
        <v>12.7</v>
      </c>
    </row>
    <row r="317" spans="3:14" ht="15" customHeight="1" x14ac:dyDescent="0.15">
      <c r="K317" s="2" t="s">
        <v>1</v>
      </c>
      <c r="L317" s="55" t="s">
        <v>675</v>
      </c>
      <c r="M317" s="89">
        <v>1488</v>
      </c>
      <c r="N317" s="14">
        <f t="shared" si="29"/>
        <v>8.5</v>
      </c>
    </row>
    <row r="318" spans="3:14" ht="15" customHeight="1" x14ac:dyDescent="0.15">
      <c r="K318" s="2" t="s">
        <v>1</v>
      </c>
      <c r="L318" s="55" t="s">
        <v>676</v>
      </c>
      <c r="M318" s="89">
        <v>1274</v>
      </c>
      <c r="N318" s="14">
        <f t="shared" si="29"/>
        <v>7.3</v>
      </c>
    </row>
    <row r="319" spans="3:14" ht="15" customHeight="1" x14ac:dyDescent="0.15">
      <c r="K319" s="2" t="s">
        <v>4</v>
      </c>
      <c r="L319" s="55" t="s">
        <v>677</v>
      </c>
      <c r="M319" s="89">
        <v>1116</v>
      </c>
      <c r="N319" s="14">
        <f t="shared" si="29"/>
        <v>6.4</v>
      </c>
    </row>
    <row r="320" spans="3:14" ht="15" customHeight="1" x14ac:dyDescent="0.15">
      <c r="K320" s="2" t="s">
        <v>63</v>
      </c>
      <c r="L320" s="55" t="s">
        <v>678</v>
      </c>
      <c r="M320" s="89">
        <v>1019</v>
      </c>
      <c r="N320" s="14">
        <f t="shared" si="29"/>
        <v>5.8</v>
      </c>
    </row>
    <row r="321" spans="3:14" ht="15" customHeight="1" x14ac:dyDescent="0.15">
      <c r="K321" s="2" t="s">
        <v>4</v>
      </c>
      <c r="L321" s="55" t="s">
        <v>679</v>
      </c>
      <c r="M321" s="89">
        <v>1013</v>
      </c>
      <c r="N321" s="14">
        <f t="shared" si="29"/>
        <v>5.8</v>
      </c>
    </row>
    <row r="322" spans="3:14" ht="15" customHeight="1" x14ac:dyDescent="0.15">
      <c r="K322" s="2" t="s">
        <v>3</v>
      </c>
      <c r="L322" s="55" t="s">
        <v>680</v>
      </c>
      <c r="M322" s="89">
        <v>801</v>
      </c>
      <c r="N322" s="14">
        <f t="shared" si="29"/>
        <v>4.5999999999999996</v>
      </c>
    </row>
    <row r="323" spans="3:14" ht="15" customHeight="1" x14ac:dyDescent="0.15">
      <c r="K323" s="2" t="s">
        <v>8</v>
      </c>
      <c r="L323" s="55" t="s">
        <v>681</v>
      </c>
      <c r="M323" s="89">
        <v>601</v>
      </c>
      <c r="N323" s="14">
        <f t="shared" si="29"/>
        <v>3.4</v>
      </c>
    </row>
    <row r="324" spans="3:14" ht="15" customHeight="1" x14ac:dyDescent="0.15">
      <c r="K324" s="2" t="s">
        <v>182</v>
      </c>
      <c r="L324" s="55" t="s">
        <v>682</v>
      </c>
      <c r="M324" s="89">
        <v>380</v>
      </c>
      <c r="N324" s="14">
        <f t="shared" si="29"/>
        <v>2.2000000000000002</v>
      </c>
    </row>
    <row r="325" spans="3:14" ht="15" customHeight="1" x14ac:dyDescent="0.15">
      <c r="K325" s="2" t="s">
        <v>182</v>
      </c>
      <c r="L325" s="55" t="s">
        <v>683</v>
      </c>
      <c r="M325" s="89">
        <v>280</v>
      </c>
      <c r="N325" s="14">
        <f t="shared" si="29"/>
        <v>1.6</v>
      </c>
    </row>
    <row r="326" spans="3:14" ht="15" customHeight="1" thickBot="1" x14ac:dyDescent="0.2">
      <c r="K326" s="5" t="s">
        <v>65</v>
      </c>
      <c r="L326" s="57" t="s">
        <v>684</v>
      </c>
      <c r="M326" s="88">
        <v>276</v>
      </c>
      <c r="N326" s="15">
        <f t="shared" si="29"/>
        <v>1.6</v>
      </c>
    </row>
    <row r="327" spans="3:14" ht="15" customHeight="1" x14ac:dyDescent="0.15"/>
    <row r="328" spans="3:14" ht="14.25" thickBot="1" x14ac:dyDescent="0.2">
      <c r="C328" s="10" t="s">
        <v>397</v>
      </c>
      <c r="E328" s="80" t="s">
        <v>138</v>
      </c>
      <c r="F328" s="62">
        <f>SUM(E330:E339)</f>
        <v>32491</v>
      </c>
      <c r="K328" s="10" t="s">
        <v>363</v>
      </c>
      <c r="M328" s="80" t="s">
        <v>138</v>
      </c>
      <c r="N328" s="62">
        <f>SUM(M330:M341)</f>
        <v>32048</v>
      </c>
    </row>
    <row r="329" spans="3:14" x14ac:dyDescent="0.15">
      <c r="C329" s="47" t="s">
        <v>221</v>
      </c>
      <c r="D329" s="48" t="s">
        <v>152</v>
      </c>
      <c r="E329" s="73" t="s">
        <v>231</v>
      </c>
      <c r="F329" s="61" t="s">
        <v>137</v>
      </c>
      <c r="K329" s="47" t="s">
        <v>221</v>
      </c>
      <c r="L329" s="48" t="s">
        <v>152</v>
      </c>
      <c r="M329" s="73" t="s">
        <v>231</v>
      </c>
      <c r="N329" s="61" t="s">
        <v>137</v>
      </c>
    </row>
    <row r="330" spans="3:14" x14ac:dyDescent="0.15">
      <c r="C330" s="2" t="s">
        <v>0</v>
      </c>
      <c r="D330" s="4" t="s">
        <v>69</v>
      </c>
      <c r="E330" s="81">
        <v>9090</v>
      </c>
      <c r="F330" s="14">
        <f t="shared" ref="F330:F339" si="30">ROUND(E330/$F$328*100,1)</f>
        <v>28</v>
      </c>
      <c r="K330" s="2" t="s">
        <v>14</v>
      </c>
      <c r="L330" s="4" t="s">
        <v>359</v>
      </c>
      <c r="M330" s="81">
        <v>8541</v>
      </c>
      <c r="N330" s="14">
        <f t="shared" ref="N330:N341" si="31">ROUND(M330/$N$328*100,1)</f>
        <v>26.7</v>
      </c>
    </row>
    <row r="331" spans="3:14" x14ac:dyDescent="0.15">
      <c r="C331" s="2" t="s">
        <v>14</v>
      </c>
      <c r="D331" s="4" t="s">
        <v>685</v>
      </c>
      <c r="E331" s="81">
        <v>7018</v>
      </c>
      <c r="F331" s="14">
        <f t="shared" si="30"/>
        <v>21.6</v>
      </c>
      <c r="K331" s="2" t="s">
        <v>14</v>
      </c>
      <c r="L331" s="4" t="s">
        <v>357</v>
      </c>
      <c r="M331" s="81">
        <v>5164</v>
      </c>
      <c r="N331" s="14">
        <f t="shared" si="31"/>
        <v>16.100000000000001</v>
      </c>
    </row>
    <row r="332" spans="3:14" x14ac:dyDescent="0.15">
      <c r="C332" s="2" t="s">
        <v>14</v>
      </c>
      <c r="D332" s="4" t="s">
        <v>350</v>
      </c>
      <c r="E332" s="81">
        <v>5955</v>
      </c>
      <c r="F332" s="14">
        <f t="shared" si="30"/>
        <v>18.3</v>
      </c>
      <c r="K332" s="2" t="s">
        <v>14</v>
      </c>
      <c r="L332" s="4" t="s">
        <v>360</v>
      </c>
      <c r="M332" s="81">
        <v>3022</v>
      </c>
      <c r="N332" s="14">
        <f t="shared" si="31"/>
        <v>9.4</v>
      </c>
    </row>
    <row r="333" spans="3:14" x14ac:dyDescent="0.15">
      <c r="C333" s="2" t="s">
        <v>7</v>
      </c>
      <c r="D333" s="4" t="s">
        <v>352</v>
      </c>
      <c r="E333" s="81">
        <v>2961</v>
      </c>
      <c r="F333" s="14">
        <f t="shared" si="30"/>
        <v>9.1</v>
      </c>
      <c r="K333" s="2" t="s">
        <v>53</v>
      </c>
      <c r="L333" s="4" t="s">
        <v>363</v>
      </c>
      <c r="M333" s="81">
        <v>2555</v>
      </c>
      <c r="N333" s="14">
        <f t="shared" si="31"/>
        <v>8</v>
      </c>
    </row>
    <row r="334" spans="3:14" x14ac:dyDescent="0.15">
      <c r="C334" s="2" t="s">
        <v>14</v>
      </c>
      <c r="D334" s="4" t="s">
        <v>686</v>
      </c>
      <c r="E334" s="81">
        <v>1883</v>
      </c>
      <c r="F334" s="14">
        <f t="shared" si="30"/>
        <v>5.8</v>
      </c>
      <c r="K334" s="2" t="s">
        <v>0</v>
      </c>
      <c r="L334" s="4" t="s">
        <v>355</v>
      </c>
      <c r="M334" s="81">
        <v>2511</v>
      </c>
      <c r="N334" s="14">
        <f t="shared" si="31"/>
        <v>7.8</v>
      </c>
    </row>
    <row r="335" spans="3:14" x14ac:dyDescent="0.15">
      <c r="C335" s="2" t="s">
        <v>60</v>
      </c>
      <c r="D335" s="4" t="s">
        <v>347</v>
      </c>
      <c r="E335" s="81">
        <v>1712</v>
      </c>
      <c r="F335" s="14">
        <f t="shared" si="30"/>
        <v>5.3</v>
      </c>
      <c r="K335" s="2" t="s">
        <v>4</v>
      </c>
      <c r="L335" s="4" t="s">
        <v>362</v>
      </c>
      <c r="M335" s="81">
        <v>2364</v>
      </c>
      <c r="N335" s="14">
        <f t="shared" si="31"/>
        <v>7.4</v>
      </c>
    </row>
    <row r="336" spans="3:14" x14ac:dyDescent="0.15">
      <c r="C336" s="2" t="s">
        <v>60</v>
      </c>
      <c r="D336" s="4" t="s">
        <v>348</v>
      </c>
      <c r="E336" s="81">
        <v>1345</v>
      </c>
      <c r="F336" s="14">
        <f t="shared" si="30"/>
        <v>4.0999999999999996</v>
      </c>
      <c r="K336" s="2" t="s">
        <v>4</v>
      </c>
      <c r="L336" s="4" t="s">
        <v>361</v>
      </c>
      <c r="M336" s="81">
        <v>2158</v>
      </c>
      <c r="N336" s="14">
        <f t="shared" si="31"/>
        <v>6.7</v>
      </c>
    </row>
    <row r="337" spans="3:14" x14ac:dyDescent="0.15">
      <c r="C337" s="2" t="s">
        <v>3</v>
      </c>
      <c r="D337" s="4" t="s">
        <v>351</v>
      </c>
      <c r="E337" s="81">
        <v>1213</v>
      </c>
      <c r="F337" s="14">
        <f t="shared" si="30"/>
        <v>3.7</v>
      </c>
      <c r="K337" s="2" t="s">
        <v>0</v>
      </c>
      <c r="L337" s="4" t="s">
        <v>356</v>
      </c>
      <c r="M337" s="81">
        <v>1917</v>
      </c>
      <c r="N337" s="14">
        <f t="shared" si="31"/>
        <v>6</v>
      </c>
    </row>
    <row r="338" spans="3:14" x14ac:dyDescent="0.15">
      <c r="C338" s="2" t="s">
        <v>60</v>
      </c>
      <c r="D338" s="4" t="s">
        <v>349</v>
      </c>
      <c r="E338" s="81">
        <v>1074</v>
      </c>
      <c r="F338" s="14">
        <f t="shared" si="30"/>
        <v>3.3</v>
      </c>
      <c r="K338" s="2" t="s">
        <v>53</v>
      </c>
      <c r="L338" s="4" t="s">
        <v>364</v>
      </c>
      <c r="M338" s="81">
        <v>1348</v>
      </c>
      <c r="N338" s="14">
        <f t="shared" si="31"/>
        <v>4.2</v>
      </c>
    </row>
    <row r="339" spans="3:14" ht="14.25" thickBot="1" x14ac:dyDescent="0.2">
      <c r="C339" s="5" t="s">
        <v>63</v>
      </c>
      <c r="D339" s="8" t="s">
        <v>70</v>
      </c>
      <c r="E339" s="82">
        <v>240</v>
      </c>
      <c r="F339" s="15">
        <f t="shared" si="30"/>
        <v>0.7</v>
      </c>
      <c r="K339" s="2" t="s">
        <v>53</v>
      </c>
      <c r="L339" s="4" t="s">
        <v>365</v>
      </c>
      <c r="M339" s="81">
        <v>1108</v>
      </c>
      <c r="N339" s="14">
        <f t="shared" si="31"/>
        <v>3.5</v>
      </c>
    </row>
    <row r="340" spans="3:14" x14ac:dyDescent="0.15">
      <c r="C340" s="1"/>
      <c r="D340" s="9"/>
      <c r="E340" s="72"/>
      <c r="F340" s="65"/>
      <c r="K340" s="2" t="s">
        <v>7</v>
      </c>
      <c r="L340" s="4" t="s">
        <v>361</v>
      </c>
      <c r="M340" s="81">
        <v>760</v>
      </c>
      <c r="N340" s="14">
        <f t="shared" si="31"/>
        <v>2.4</v>
      </c>
    </row>
    <row r="341" spans="3:14" ht="14.25" thickBot="1" x14ac:dyDescent="0.2">
      <c r="C341" s="10" t="s">
        <v>354</v>
      </c>
      <c r="E341" s="80" t="s">
        <v>138</v>
      </c>
      <c r="F341" s="62">
        <f>SUM(E343:E347)</f>
        <v>5292</v>
      </c>
      <c r="K341" s="5" t="s">
        <v>14</v>
      </c>
      <c r="L341" s="8" t="s">
        <v>358</v>
      </c>
      <c r="M341" s="82">
        <v>600</v>
      </c>
      <c r="N341" s="15">
        <f t="shared" si="31"/>
        <v>1.9</v>
      </c>
    </row>
    <row r="342" spans="3:14" x14ac:dyDescent="0.15">
      <c r="C342" s="47" t="s">
        <v>221</v>
      </c>
      <c r="D342" s="48" t="s">
        <v>152</v>
      </c>
      <c r="E342" s="73" t="s">
        <v>231</v>
      </c>
      <c r="F342" s="61" t="s">
        <v>137</v>
      </c>
      <c r="K342" s="1"/>
      <c r="L342" s="9"/>
      <c r="M342" s="72"/>
      <c r="N342" s="65"/>
    </row>
    <row r="343" spans="3:14" ht="14.25" thickBot="1" x14ac:dyDescent="0.2">
      <c r="C343" s="2" t="s">
        <v>0</v>
      </c>
      <c r="D343" s="4" t="s">
        <v>71</v>
      </c>
      <c r="E343" s="81">
        <v>2219</v>
      </c>
      <c r="F343" s="14">
        <f>ROUND(E343/$F$341*100,1)</f>
        <v>41.9</v>
      </c>
      <c r="K343" s="10" t="s">
        <v>423</v>
      </c>
      <c r="L343" s="9"/>
      <c r="M343" s="72" t="s">
        <v>138</v>
      </c>
      <c r="N343" s="64">
        <f>SUM(M345:M347)</f>
        <v>797</v>
      </c>
    </row>
    <row r="344" spans="3:14" x14ac:dyDescent="0.15">
      <c r="C344" s="2" t="s">
        <v>14</v>
      </c>
      <c r="D344" s="4" t="s">
        <v>354</v>
      </c>
      <c r="E344" s="81">
        <v>1969</v>
      </c>
      <c r="F344" s="14">
        <f>ROUND(E344/$F$341*100,1)</f>
        <v>37.200000000000003</v>
      </c>
      <c r="K344" s="47" t="s">
        <v>221</v>
      </c>
      <c r="L344" s="48" t="s">
        <v>152</v>
      </c>
      <c r="M344" s="73" t="s">
        <v>231</v>
      </c>
      <c r="N344" s="61" t="s">
        <v>137</v>
      </c>
    </row>
    <row r="345" spans="3:14" x14ac:dyDescent="0.15">
      <c r="C345" s="2" t="s">
        <v>60</v>
      </c>
      <c r="D345" s="4" t="s">
        <v>353</v>
      </c>
      <c r="E345" s="81">
        <v>484</v>
      </c>
      <c r="F345" s="14">
        <f>ROUND(E345/$F$341*100,1)</f>
        <v>9.1</v>
      </c>
      <c r="K345" s="2" t="s">
        <v>14</v>
      </c>
      <c r="L345" s="55" t="s">
        <v>423</v>
      </c>
      <c r="M345" s="89">
        <v>343</v>
      </c>
      <c r="N345" s="14">
        <f>ROUND(M345/$N$343*100,1)</f>
        <v>43</v>
      </c>
    </row>
    <row r="346" spans="3:14" x14ac:dyDescent="0.15">
      <c r="C346" s="2" t="s">
        <v>3</v>
      </c>
      <c r="D346" s="4" t="s">
        <v>398</v>
      </c>
      <c r="E346" s="81">
        <v>400</v>
      </c>
      <c r="F346" s="14">
        <f>ROUND(E346/$F$341*100,1)</f>
        <v>7.6</v>
      </c>
      <c r="K346" s="2" t="s">
        <v>0</v>
      </c>
      <c r="L346" s="4" t="s">
        <v>423</v>
      </c>
      <c r="M346" s="81">
        <v>296</v>
      </c>
      <c r="N346" s="14">
        <f>ROUND(M346/$N$343*100,1)</f>
        <v>37.1</v>
      </c>
    </row>
    <row r="347" spans="3:14" ht="14.25" thickBot="1" x14ac:dyDescent="0.2">
      <c r="C347" s="5" t="s">
        <v>63</v>
      </c>
      <c r="D347" s="8" t="s">
        <v>72</v>
      </c>
      <c r="E347" s="82">
        <v>220</v>
      </c>
      <c r="F347" s="15">
        <f>ROUND(E347/$F$341*100,1)</f>
        <v>4.2</v>
      </c>
      <c r="K347" s="5" t="s">
        <v>53</v>
      </c>
      <c r="L347" s="8" t="s">
        <v>423</v>
      </c>
      <c r="M347" s="82">
        <v>158</v>
      </c>
      <c r="N347" s="15">
        <f>ROUND(M347/$N$343*100,1)</f>
        <v>19.8</v>
      </c>
    </row>
    <row r="348" spans="3:14" x14ac:dyDescent="0.15">
      <c r="C348" s="1"/>
      <c r="D348" s="9"/>
      <c r="E348" s="72"/>
      <c r="F348" s="65"/>
    </row>
    <row r="349" spans="3:14" ht="15" customHeight="1" thickBot="1" x14ac:dyDescent="0.2">
      <c r="C349" s="10" t="s">
        <v>704</v>
      </c>
      <c r="D349" s="9"/>
      <c r="E349" s="72" t="s">
        <v>138</v>
      </c>
      <c r="F349" s="64">
        <f>SUM(E351:E351)</f>
        <v>14</v>
      </c>
    </row>
    <row r="350" spans="3:14" ht="15" customHeight="1" x14ac:dyDescent="0.15">
      <c r="C350" s="47" t="s">
        <v>221</v>
      </c>
      <c r="D350" s="48" t="s">
        <v>152</v>
      </c>
      <c r="E350" s="73" t="s">
        <v>231</v>
      </c>
      <c r="F350" s="61" t="s">
        <v>137</v>
      </c>
    </row>
    <row r="351" spans="3:14" ht="15" customHeight="1" thickBot="1" x14ac:dyDescent="0.2">
      <c r="C351" s="5" t="s">
        <v>31</v>
      </c>
      <c r="D351" s="57" t="s">
        <v>687</v>
      </c>
      <c r="E351" s="88">
        <v>14</v>
      </c>
      <c r="F351" s="15">
        <f>ROUND(E351/$F$349*100,1)</f>
        <v>100</v>
      </c>
    </row>
    <row r="352" spans="3:14" ht="15" customHeight="1" x14ac:dyDescent="0.15">
      <c r="C352" s="1"/>
      <c r="D352" s="9"/>
      <c r="E352" s="72"/>
      <c r="F352" s="65"/>
    </row>
    <row r="353" spans="3:14" ht="14.25" thickBot="1" x14ac:dyDescent="0.2">
      <c r="C353" s="10" t="s">
        <v>424</v>
      </c>
      <c r="E353" s="80" t="s">
        <v>138</v>
      </c>
      <c r="F353" s="62">
        <f>SUM(E355:E369)</f>
        <v>2067</v>
      </c>
      <c r="K353" s="10" t="s">
        <v>411</v>
      </c>
      <c r="L353" s="9"/>
      <c r="M353" s="72" t="s">
        <v>138</v>
      </c>
      <c r="N353" s="64">
        <f>SUM(M355:M383)</f>
        <v>7449</v>
      </c>
    </row>
    <row r="354" spans="3:14" x14ac:dyDescent="0.15">
      <c r="C354" s="47" t="s">
        <v>221</v>
      </c>
      <c r="D354" s="48" t="s">
        <v>152</v>
      </c>
      <c r="E354" s="73" t="s">
        <v>231</v>
      </c>
      <c r="F354" s="61" t="s">
        <v>137</v>
      </c>
      <c r="K354" s="47" t="s">
        <v>221</v>
      </c>
      <c r="L354" s="48" t="s">
        <v>152</v>
      </c>
      <c r="M354" s="73" t="s">
        <v>231</v>
      </c>
      <c r="N354" s="61" t="s">
        <v>137</v>
      </c>
    </row>
    <row r="355" spans="3:14" x14ac:dyDescent="0.15">
      <c r="C355" s="2" t="s">
        <v>14</v>
      </c>
      <c r="D355" s="4" t="s">
        <v>79</v>
      </c>
      <c r="E355" s="81">
        <v>605</v>
      </c>
      <c r="F355" s="59"/>
      <c r="K355" s="2" t="s">
        <v>14</v>
      </c>
      <c r="L355" s="55" t="s">
        <v>574</v>
      </c>
      <c r="M355" s="89">
        <v>1010</v>
      </c>
      <c r="N355" s="59"/>
    </row>
    <row r="356" spans="3:14" x14ac:dyDescent="0.15">
      <c r="C356" s="2" t="s">
        <v>14</v>
      </c>
      <c r="D356" s="4" t="s">
        <v>371</v>
      </c>
      <c r="E356" s="81">
        <v>226</v>
      </c>
      <c r="F356" s="59"/>
      <c r="K356" s="2" t="s">
        <v>14</v>
      </c>
      <c r="L356" s="55" t="s">
        <v>578</v>
      </c>
      <c r="M356" s="89">
        <v>497</v>
      </c>
      <c r="N356" s="59"/>
    </row>
    <row r="357" spans="3:14" x14ac:dyDescent="0.15">
      <c r="C357" s="2" t="s">
        <v>14</v>
      </c>
      <c r="D357" s="4" t="s">
        <v>688</v>
      </c>
      <c r="E357" s="81">
        <v>192</v>
      </c>
      <c r="F357" s="59"/>
      <c r="K357" s="2" t="s">
        <v>14</v>
      </c>
      <c r="L357" s="55" t="s">
        <v>580</v>
      </c>
      <c r="M357" s="89">
        <v>495</v>
      </c>
      <c r="N357" s="59"/>
    </row>
    <row r="358" spans="3:14" x14ac:dyDescent="0.15">
      <c r="C358" s="2" t="s">
        <v>14</v>
      </c>
      <c r="D358" s="4" t="s">
        <v>74</v>
      </c>
      <c r="E358" s="81">
        <v>165</v>
      </c>
      <c r="F358" s="59"/>
      <c r="K358" s="2" t="s">
        <v>14</v>
      </c>
      <c r="L358" s="55" t="s">
        <v>575</v>
      </c>
      <c r="M358" s="89">
        <v>490</v>
      </c>
      <c r="N358" s="59"/>
    </row>
    <row r="359" spans="3:14" x14ac:dyDescent="0.15">
      <c r="C359" s="2" t="s">
        <v>14</v>
      </c>
      <c r="D359" s="4" t="s">
        <v>77</v>
      </c>
      <c r="E359" s="81">
        <v>164</v>
      </c>
      <c r="F359" s="59"/>
      <c r="K359" s="2" t="s">
        <v>14</v>
      </c>
      <c r="L359" s="55" t="s">
        <v>585</v>
      </c>
      <c r="M359" s="89">
        <v>488</v>
      </c>
      <c r="N359" s="59"/>
    </row>
    <row r="360" spans="3:14" x14ac:dyDescent="0.15">
      <c r="C360" s="2" t="s">
        <v>14</v>
      </c>
      <c r="D360" s="4" t="s">
        <v>154</v>
      </c>
      <c r="E360" s="81">
        <v>139</v>
      </c>
      <c r="F360" s="59"/>
      <c r="K360" s="2" t="s">
        <v>14</v>
      </c>
      <c r="L360" s="55" t="s">
        <v>581</v>
      </c>
      <c r="M360" s="89">
        <v>440</v>
      </c>
      <c r="N360" s="59"/>
    </row>
    <row r="361" spans="3:14" x14ac:dyDescent="0.15">
      <c r="C361" s="2" t="s">
        <v>14</v>
      </c>
      <c r="D361" s="4" t="s">
        <v>76</v>
      </c>
      <c r="E361" s="81">
        <v>118</v>
      </c>
      <c r="F361" s="59"/>
      <c r="K361" s="2" t="s">
        <v>14</v>
      </c>
      <c r="L361" s="55" t="s">
        <v>576</v>
      </c>
      <c r="M361" s="89">
        <v>391</v>
      </c>
      <c r="N361" s="59"/>
    </row>
    <row r="362" spans="3:14" x14ac:dyDescent="0.15">
      <c r="C362" s="2" t="s">
        <v>14</v>
      </c>
      <c r="D362" s="4" t="s">
        <v>78</v>
      </c>
      <c r="E362" s="81">
        <v>98</v>
      </c>
      <c r="F362" s="59"/>
      <c r="K362" s="2" t="s">
        <v>122</v>
      </c>
      <c r="L362" s="55" t="s">
        <v>577</v>
      </c>
      <c r="M362" s="89">
        <v>355</v>
      </c>
      <c r="N362" s="59"/>
    </row>
    <row r="363" spans="3:14" x14ac:dyDescent="0.15">
      <c r="C363" s="2" t="s">
        <v>14</v>
      </c>
      <c r="D363" s="4" t="s">
        <v>509</v>
      </c>
      <c r="E363" s="81">
        <v>94</v>
      </c>
      <c r="F363" s="59"/>
      <c r="K363" s="2" t="s">
        <v>14</v>
      </c>
      <c r="L363" s="55" t="s">
        <v>579</v>
      </c>
      <c r="M363" s="89">
        <v>348</v>
      </c>
      <c r="N363" s="59"/>
    </row>
    <row r="364" spans="3:14" x14ac:dyDescent="0.15">
      <c r="C364" s="2" t="s">
        <v>14</v>
      </c>
      <c r="D364" s="4" t="s">
        <v>153</v>
      </c>
      <c r="E364" s="81">
        <v>80</v>
      </c>
      <c r="F364" s="59"/>
      <c r="K364" s="2" t="s">
        <v>14</v>
      </c>
      <c r="L364" s="55" t="s">
        <v>582</v>
      </c>
      <c r="M364" s="89">
        <v>329</v>
      </c>
      <c r="N364" s="59"/>
    </row>
    <row r="365" spans="3:14" x14ac:dyDescent="0.15">
      <c r="C365" s="2" t="s">
        <v>14</v>
      </c>
      <c r="D365" s="4" t="s">
        <v>75</v>
      </c>
      <c r="E365" s="81">
        <v>52</v>
      </c>
      <c r="F365" s="59"/>
      <c r="K365" s="2" t="s">
        <v>122</v>
      </c>
      <c r="L365" s="55" t="s">
        <v>584</v>
      </c>
      <c r="M365" s="89">
        <v>266</v>
      </c>
      <c r="N365" s="59"/>
    </row>
    <row r="366" spans="3:14" x14ac:dyDescent="0.15">
      <c r="C366" s="2" t="s">
        <v>80</v>
      </c>
      <c r="D366" s="4" t="s">
        <v>508</v>
      </c>
      <c r="E366" s="81">
        <v>46</v>
      </c>
      <c r="F366" s="59"/>
      <c r="K366" s="2" t="s">
        <v>14</v>
      </c>
      <c r="L366" s="55" t="s">
        <v>583</v>
      </c>
      <c r="M366" s="89">
        <v>239</v>
      </c>
      <c r="N366" s="59"/>
    </row>
    <row r="367" spans="3:14" x14ac:dyDescent="0.15">
      <c r="C367" s="2" t="s">
        <v>14</v>
      </c>
      <c r="D367" s="4" t="s">
        <v>82</v>
      </c>
      <c r="E367" s="81">
        <v>41</v>
      </c>
      <c r="F367" s="59"/>
      <c r="K367" s="2" t="s">
        <v>14</v>
      </c>
      <c r="L367" s="55" t="s">
        <v>696</v>
      </c>
      <c r="M367" s="89">
        <v>238</v>
      </c>
      <c r="N367" s="59"/>
    </row>
    <row r="368" spans="3:14" x14ac:dyDescent="0.15">
      <c r="C368" s="2" t="s">
        <v>14</v>
      </c>
      <c r="D368" s="4" t="s">
        <v>188</v>
      </c>
      <c r="E368" s="81">
        <v>35</v>
      </c>
      <c r="F368" s="59"/>
      <c r="K368" s="2" t="s">
        <v>14</v>
      </c>
      <c r="L368" s="55" t="s">
        <v>586</v>
      </c>
      <c r="M368" s="89">
        <v>234</v>
      </c>
      <c r="N368" s="59"/>
    </row>
    <row r="369" spans="3:14" ht="14.25" thickBot="1" x14ac:dyDescent="0.2">
      <c r="C369" s="5" t="s">
        <v>14</v>
      </c>
      <c r="D369" s="8" t="s">
        <v>689</v>
      </c>
      <c r="E369" s="82">
        <v>12</v>
      </c>
      <c r="F369" s="60"/>
      <c r="K369" s="2" t="s">
        <v>122</v>
      </c>
      <c r="L369" s="55" t="s">
        <v>590</v>
      </c>
      <c r="M369" s="89">
        <v>231</v>
      </c>
      <c r="N369" s="59"/>
    </row>
    <row r="370" spans="3:14" x14ac:dyDescent="0.15">
      <c r="C370" s="1"/>
      <c r="D370" s="9"/>
      <c r="E370" s="72"/>
      <c r="F370" s="65"/>
      <c r="K370" s="2" t="s">
        <v>14</v>
      </c>
      <c r="L370" s="55" t="s">
        <v>589</v>
      </c>
      <c r="M370" s="89">
        <v>219</v>
      </c>
      <c r="N370" s="59"/>
    </row>
    <row r="371" spans="3:14" ht="15" customHeight="1" thickBot="1" x14ac:dyDescent="0.2">
      <c r="C371" s="10" t="s">
        <v>410</v>
      </c>
      <c r="E371" s="80" t="s">
        <v>138</v>
      </c>
      <c r="F371" s="62">
        <f>SUM(E373:E380)</f>
        <v>3294</v>
      </c>
      <c r="K371" s="2" t="s">
        <v>14</v>
      </c>
      <c r="L371" s="55" t="s">
        <v>697</v>
      </c>
      <c r="M371" s="89">
        <v>155</v>
      </c>
      <c r="N371" s="59"/>
    </row>
    <row r="372" spans="3:14" ht="15" customHeight="1" x14ac:dyDescent="0.15">
      <c r="C372" s="47" t="s">
        <v>221</v>
      </c>
      <c r="D372" s="48" t="s">
        <v>152</v>
      </c>
      <c r="E372" s="73" t="s">
        <v>231</v>
      </c>
      <c r="F372" s="61" t="s">
        <v>137</v>
      </c>
      <c r="K372" s="2" t="s">
        <v>14</v>
      </c>
      <c r="L372" s="55" t="s">
        <v>584</v>
      </c>
      <c r="M372" s="89">
        <v>147</v>
      </c>
      <c r="N372" s="59"/>
    </row>
    <row r="373" spans="3:14" ht="15" customHeight="1" x14ac:dyDescent="0.15">
      <c r="C373" s="2" t="s">
        <v>14</v>
      </c>
      <c r="D373" s="4" t="s">
        <v>511</v>
      </c>
      <c r="E373" s="81">
        <v>962</v>
      </c>
      <c r="F373" s="59"/>
      <c r="K373" s="2" t="s">
        <v>14</v>
      </c>
      <c r="L373" s="55" t="s">
        <v>588</v>
      </c>
      <c r="M373" s="89">
        <v>145</v>
      </c>
      <c r="N373" s="59"/>
    </row>
    <row r="374" spans="3:14" ht="15" customHeight="1" x14ac:dyDescent="0.15">
      <c r="C374" s="2" t="s">
        <v>60</v>
      </c>
      <c r="D374" s="4" t="s">
        <v>701</v>
      </c>
      <c r="E374" s="81">
        <v>742</v>
      </c>
      <c r="F374" s="59"/>
      <c r="K374" s="2" t="s">
        <v>122</v>
      </c>
      <c r="L374" s="55" t="s">
        <v>696</v>
      </c>
      <c r="M374" s="89">
        <v>115</v>
      </c>
      <c r="N374" s="59"/>
    </row>
    <row r="375" spans="3:14" ht="15" customHeight="1" x14ac:dyDescent="0.15">
      <c r="C375" s="2" t="s">
        <v>14</v>
      </c>
      <c r="D375" s="4" t="s">
        <v>510</v>
      </c>
      <c r="E375" s="81">
        <v>592</v>
      </c>
      <c r="F375" s="59"/>
      <c r="K375" s="2" t="s">
        <v>122</v>
      </c>
      <c r="L375" s="55" t="s">
        <v>587</v>
      </c>
      <c r="M375" s="89">
        <v>100</v>
      </c>
      <c r="N375" s="59"/>
    </row>
    <row r="376" spans="3:14" ht="15" customHeight="1" x14ac:dyDescent="0.15">
      <c r="C376" s="2" t="s">
        <v>60</v>
      </c>
      <c r="D376" s="4" t="s">
        <v>512</v>
      </c>
      <c r="E376" s="81">
        <v>574</v>
      </c>
      <c r="F376" s="59"/>
      <c r="K376" s="2" t="s">
        <v>122</v>
      </c>
      <c r="L376" s="55" t="s">
        <v>698</v>
      </c>
      <c r="M376" s="89">
        <v>94</v>
      </c>
      <c r="N376" s="59"/>
    </row>
    <row r="377" spans="3:14" ht="15" customHeight="1" x14ac:dyDescent="0.15">
      <c r="C377" s="2" t="s">
        <v>14</v>
      </c>
      <c r="D377" s="4" t="s">
        <v>513</v>
      </c>
      <c r="E377" s="81">
        <v>179</v>
      </c>
      <c r="F377" s="59"/>
      <c r="K377" s="2" t="s">
        <v>14</v>
      </c>
      <c r="L377" s="55" t="s">
        <v>699</v>
      </c>
      <c r="M377" s="89">
        <v>90</v>
      </c>
      <c r="N377" s="59"/>
    </row>
    <row r="378" spans="3:14" ht="15" customHeight="1" x14ac:dyDescent="0.15">
      <c r="C378" s="2" t="s">
        <v>14</v>
      </c>
      <c r="D378" s="4" t="s">
        <v>125</v>
      </c>
      <c r="E378" s="81">
        <v>170</v>
      </c>
      <c r="F378" s="59"/>
      <c r="K378" s="2" t="s">
        <v>14</v>
      </c>
      <c r="L378" s="55" t="s">
        <v>698</v>
      </c>
      <c r="M378" s="89">
        <v>83</v>
      </c>
      <c r="N378" s="59"/>
    </row>
    <row r="379" spans="3:14" ht="15" customHeight="1" x14ac:dyDescent="0.15">
      <c r="C379" s="2" t="s">
        <v>14</v>
      </c>
      <c r="D379" s="4" t="s">
        <v>124</v>
      </c>
      <c r="E379" s="81">
        <v>44</v>
      </c>
      <c r="F379" s="59"/>
      <c r="K379" s="2" t="s">
        <v>122</v>
      </c>
      <c r="L379" s="55" t="s">
        <v>585</v>
      </c>
      <c r="M379" s="89">
        <v>82</v>
      </c>
      <c r="N379" s="59"/>
    </row>
    <row r="380" spans="3:14" ht="15" customHeight="1" thickBot="1" x14ac:dyDescent="0.2">
      <c r="C380" s="5" t="s">
        <v>14</v>
      </c>
      <c r="D380" s="8" t="s">
        <v>123</v>
      </c>
      <c r="E380" s="82">
        <v>31</v>
      </c>
      <c r="F380" s="60"/>
      <c r="K380" s="2" t="s">
        <v>189</v>
      </c>
      <c r="L380" s="55" t="s">
        <v>700</v>
      </c>
      <c r="M380" s="89">
        <v>74</v>
      </c>
      <c r="N380" s="59"/>
    </row>
    <row r="381" spans="3:14" ht="15" customHeight="1" x14ac:dyDescent="0.15">
      <c r="C381" s="1"/>
      <c r="D381" s="9"/>
      <c r="E381" s="72"/>
      <c r="F381" s="65"/>
      <c r="K381" s="2" t="s">
        <v>14</v>
      </c>
      <c r="L381" s="55" t="s">
        <v>590</v>
      </c>
      <c r="M381" s="89">
        <v>43</v>
      </c>
      <c r="N381" s="59"/>
    </row>
    <row r="382" spans="3:14" ht="15" customHeight="1" thickBot="1" x14ac:dyDescent="0.2">
      <c r="C382" s="10" t="s">
        <v>425</v>
      </c>
      <c r="E382" s="80" t="s">
        <v>138</v>
      </c>
      <c r="F382" s="62">
        <f>SUM(E384:E384)</f>
        <v>101</v>
      </c>
      <c r="K382" s="2" t="s">
        <v>122</v>
      </c>
      <c r="L382" s="55" t="s">
        <v>579</v>
      </c>
      <c r="M382" s="89">
        <v>36</v>
      </c>
      <c r="N382" s="59"/>
    </row>
    <row r="383" spans="3:14" ht="15" customHeight="1" thickBot="1" x14ac:dyDescent="0.2">
      <c r="C383" s="47" t="s">
        <v>221</v>
      </c>
      <c r="D383" s="48" t="s">
        <v>152</v>
      </c>
      <c r="E383" s="73" t="s">
        <v>231</v>
      </c>
      <c r="F383" s="61" t="s">
        <v>137</v>
      </c>
      <c r="K383" s="5" t="s">
        <v>591</v>
      </c>
      <c r="L383" s="57" t="s">
        <v>595</v>
      </c>
      <c r="M383" s="88">
        <v>15</v>
      </c>
      <c r="N383" s="60"/>
    </row>
    <row r="384" spans="3:14" ht="15" customHeight="1" thickBot="1" x14ac:dyDescent="0.2">
      <c r="C384" s="5" t="s">
        <v>14</v>
      </c>
      <c r="D384" s="8" t="s">
        <v>126</v>
      </c>
      <c r="E384" s="82">
        <v>101</v>
      </c>
      <c r="F384" s="60"/>
    </row>
    <row r="385" spans="3:14" ht="15" customHeight="1" x14ac:dyDescent="0.15"/>
    <row r="386" spans="3:14" ht="15" customHeight="1" x14ac:dyDescent="0.15"/>
    <row r="387" spans="3:14" ht="15" customHeight="1" x14ac:dyDescent="0.15"/>
    <row r="388" spans="3:14" ht="15" customHeight="1" x14ac:dyDescent="0.15"/>
    <row r="389" spans="3:14" ht="15" customHeight="1" x14ac:dyDescent="0.15"/>
    <row r="390" spans="3:14" ht="15" customHeight="1" x14ac:dyDescent="0.15"/>
    <row r="391" spans="3:14" ht="15" customHeight="1" x14ac:dyDescent="0.15">
      <c r="I391" s="70" t="s">
        <v>707</v>
      </c>
    </row>
    <row r="392" spans="3:14" ht="15" customHeight="1" thickBot="1" x14ac:dyDescent="0.2">
      <c r="C392" s="10" t="s">
        <v>399</v>
      </c>
      <c r="D392" s="9"/>
      <c r="E392" s="72" t="s">
        <v>138</v>
      </c>
      <c r="F392" s="64">
        <f>SUM(E394:E461)</f>
        <v>21653</v>
      </c>
      <c r="K392" s="10" t="s">
        <v>412</v>
      </c>
      <c r="M392" s="80" t="s">
        <v>138</v>
      </c>
      <c r="N392" s="62">
        <f>SUM(M394:M397)</f>
        <v>468</v>
      </c>
    </row>
    <row r="393" spans="3:14" ht="15" customHeight="1" x14ac:dyDescent="0.15">
      <c r="C393" s="47" t="s">
        <v>221</v>
      </c>
      <c r="D393" s="48" t="s">
        <v>152</v>
      </c>
      <c r="E393" s="73" t="s">
        <v>231</v>
      </c>
      <c r="F393" s="61" t="s">
        <v>137</v>
      </c>
      <c r="K393" s="47" t="s">
        <v>221</v>
      </c>
      <c r="L393" s="48" t="s">
        <v>152</v>
      </c>
      <c r="M393" s="73" t="s">
        <v>231</v>
      </c>
      <c r="N393" s="61" t="s">
        <v>137</v>
      </c>
    </row>
    <row r="394" spans="3:14" ht="15" customHeight="1" x14ac:dyDescent="0.15">
      <c r="C394" s="2" t="s">
        <v>14</v>
      </c>
      <c r="D394" s="55" t="s">
        <v>85</v>
      </c>
      <c r="E394" s="89">
        <v>3350</v>
      </c>
      <c r="F394" s="59"/>
      <c r="K394" s="2" t="s">
        <v>14</v>
      </c>
      <c r="L394" s="4" t="s">
        <v>147</v>
      </c>
      <c r="M394" s="81">
        <v>316</v>
      </c>
      <c r="N394" s="59"/>
    </row>
    <row r="395" spans="3:14" ht="15" customHeight="1" x14ac:dyDescent="0.15">
      <c r="C395" s="2" t="s">
        <v>14</v>
      </c>
      <c r="D395" s="55" t="s">
        <v>366</v>
      </c>
      <c r="E395" s="89">
        <v>2265</v>
      </c>
      <c r="F395" s="59"/>
      <c r="K395" s="2" t="s">
        <v>14</v>
      </c>
      <c r="L395" s="4" t="s">
        <v>127</v>
      </c>
      <c r="M395" s="81">
        <v>116</v>
      </c>
      <c r="N395" s="59"/>
    </row>
    <row r="396" spans="3:14" ht="15" customHeight="1" x14ac:dyDescent="0.15">
      <c r="C396" s="2" t="s">
        <v>14</v>
      </c>
      <c r="D396" s="55" t="s">
        <v>87</v>
      </c>
      <c r="E396" s="89">
        <v>1051</v>
      </c>
      <c r="F396" s="59"/>
      <c r="K396" s="2" t="s">
        <v>14</v>
      </c>
      <c r="L396" s="4" t="s">
        <v>128</v>
      </c>
      <c r="M396" s="81">
        <v>19</v>
      </c>
      <c r="N396" s="59"/>
    </row>
    <row r="397" spans="3:14" ht="15" customHeight="1" thickBot="1" x14ac:dyDescent="0.2">
      <c r="C397" s="2" t="s">
        <v>14</v>
      </c>
      <c r="D397" s="55" t="s">
        <v>88</v>
      </c>
      <c r="E397" s="89">
        <v>1042</v>
      </c>
      <c r="F397" s="59"/>
      <c r="K397" s="5" t="s">
        <v>80</v>
      </c>
      <c r="L397" s="8" t="s">
        <v>514</v>
      </c>
      <c r="M397" s="82">
        <v>17</v>
      </c>
      <c r="N397" s="60"/>
    </row>
    <row r="398" spans="3:14" ht="15" customHeight="1" x14ac:dyDescent="0.15">
      <c r="C398" s="2" t="s">
        <v>14</v>
      </c>
      <c r="D398" s="55" t="s">
        <v>86</v>
      </c>
      <c r="E398" s="89">
        <v>1024</v>
      </c>
      <c r="F398" s="59"/>
      <c r="K398" s="1"/>
      <c r="L398" s="9"/>
      <c r="M398" s="72"/>
      <c r="N398" s="65"/>
    </row>
    <row r="399" spans="3:14" ht="15" customHeight="1" thickBot="1" x14ac:dyDescent="0.2">
      <c r="C399" s="2" t="s">
        <v>14</v>
      </c>
      <c r="D399" s="55" t="s">
        <v>90</v>
      </c>
      <c r="E399" s="89">
        <v>796</v>
      </c>
      <c r="F399" s="59"/>
      <c r="K399" s="10" t="s">
        <v>426</v>
      </c>
      <c r="M399" s="80" t="s">
        <v>138</v>
      </c>
      <c r="N399" s="62">
        <f>SUM(M401:M406)</f>
        <v>1454</v>
      </c>
    </row>
    <row r="400" spans="3:14" ht="15" customHeight="1" x14ac:dyDescent="0.15">
      <c r="C400" s="2" t="s">
        <v>14</v>
      </c>
      <c r="D400" s="55" t="s">
        <v>369</v>
      </c>
      <c r="E400" s="89">
        <v>750</v>
      </c>
      <c r="F400" s="59"/>
      <c r="K400" s="47" t="s">
        <v>221</v>
      </c>
      <c r="L400" s="48" t="s">
        <v>152</v>
      </c>
      <c r="M400" s="73" t="s">
        <v>231</v>
      </c>
      <c r="N400" s="61" t="s">
        <v>137</v>
      </c>
    </row>
    <row r="401" spans="3:14" ht="15" customHeight="1" x14ac:dyDescent="0.15">
      <c r="C401" s="2" t="s">
        <v>14</v>
      </c>
      <c r="D401" s="55" t="s">
        <v>368</v>
      </c>
      <c r="E401" s="89">
        <v>742</v>
      </c>
      <c r="F401" s="59"/>
      <c r="K401" s="2" t="s">
        <v>14</v>
      </c>
      <c r="L401" s="4" t="s">
        <v>129</v>
      </c>
      <c r="M401" s="81">
        <v>592</v>
      </c>
      <c r="N401" s="59"/>
    </row>
    <row r="402" spans="3:14" ht="15" customHeight="1" x14ac:dyDescent="0.15">
      <c r="C402" s="2" t="s">
        <v>14</v>
      </c>
      <c r="D402" s="55" t="s">
        <v>91</v>
      </c>
      <c r="E402" s="89">
        <v>717</v>
      </c>
      <c r="F402" s="59"/>
      <c r="K402" s="2" t="s">
        <v>14</v>
      </c>
      <c r="L402" s="4" t="s">
        <v>148</v>
      </c>
      <c r="M402" s="81">
        <v>296</v>
      </c>
      <c r="N402" s="59"/>
    </row>
    <row r="403" spans="3:14" ht="15" customHeight="1" x14ac:dyDescent="0.15">
      <c r="C403" s="2" t="s">
        <v>14</v>
      </c>
      <c r="D403" s="55" t="s">
        <v>690</v>
      </c>
      <c r="E403" s="89">
        <v>578</v>
      </c>
      <c r="F403" s="59"/>
      <c r="K403" s="2" t="s">
        <v>14</v>
      </c>
      <c r="L403" s="4" t="s">
        <v>130</v>
      </c>
      <c r="M403" s="81">
        <v>225</v>
      </c>
      <c r="N403" s="59"/>
    </row>
    <row r="404" spans="3:14" ht="15" customHeight="1" x14ac:dyDescent="0.15">
      <c r="C404" s="2" t="s">
        <v>14</v>
      </c>
      <c r="D404" s="55" t="s">
        <v>93</v>
      </c>
      <c r="E404" s="89">
        <v>564</v>
      </c>
      <c r="F404" s="59"/>
      <c r="K404" s="2" t="s">
        <v>14</v>
      </c>
      <c r="L404" s="4" t="s">
        <v>132</v>
      </c>
      <c r="M404" s="81">
        <v>145</v>
      </c>
      <c r="N404" s="59"/>
    </row>
    <row r="405" spans="3:14" ht="15" customHeight="1" x14ac:dyDescent="0.15">
      <c r="C405" s="2" t="s">
        <v>14</v>
      </c>
      <c r="D405" s="55" t="s">
        <v>89</v>
      </c>
      <c r="E405" s="89">
        <v>537</v>
      </c>
      <c r="F405" s="59"/>
      <c r="K405" s="2" t="s">
        <v>14</v>
      </c>
      <c r="L405" s="4" t="s">
        <v>131</v>
      </c>
      <c r="M405" s="81">
        <v>141</v>
      </c>
      <c r="N405" s="59"/>
    </row>
    <row r="406" spans="3:14" ht="15" customHeight="1" thickBot="1" x14ac:dyDescent="0.2">
      <c r="C406" s="2" t="s">
        <v>14</v>
      </c>
      <c r="D406" s="55" t="s">
        <v>691</v>
      </c>
      <c r="E406" s="89">
        <v>502</v>
      </c>
      <c r="F406" s="59"/>
      <c r="K406" s="5" t="s">
        <v>14</v>
      </c>
      <c r="L406" s="8" t="s">
        <v>149</v>
      </c>
      <c r="M406" s="82">
        <v>55</v>
      </c>
      <c r="N406" s="60"/>
    </row>
    <row r="407" spans="3:14" ht="15" customHeight="1" x14ac:dyDescent="0.15">
      <c r="C407" s="2" t="s">
        <v>14</v>
      </c>
      <c r="D407" s="55" t="s">
        <v>367</v>
      </c>
      <c r="E407" s="89">
        <v>460</v>
      </c>
      <c r="F407" s="59"/>
    </row>
    <row r="408" spans="3:14" ht="15" customHeight="1" x14ac:dyDescent="0.15">
      <c r="C408" s="2" t="s">
        <v>14</v>
      </c>
      <c r="D408" s="55" t="s">
        <v>239</v>
      </c>
      <c r="E408" s="89">
        <v>447</v>
      </c>
      <c r="F408" s="59"/>
    </row>
    <row r="409" spans="3:14" ht="15" customHeight="1" x14ac:dyDescent="0.15">
      <c r="C409" s="2" t="s">
        <v>14</v>
      </c>
      <c r="D409" s="55" t="s">
        <v>95</v>
      </c>
      <c r="E409" s="89">
        <v>418</v>
      </c>
      <c r="F409" s="59"/>
      <c r="K409" s="1"/>
      <c r="L409" s="9"/>
      <c r="M409" s="72"/>
      <c r="N409" s="65"/>
    </row>
    <row r="410" spans="3:14" ht="15" customHeight="1" x14ac:dyDescent="0.15">
      <c r="C410" s="2" t="s">
        <v>14</v>
      </c>
      <c r="D410" s="55" t="s">
        <v>114</v>
      </c>
      <c r="E410" s="89">
        <v>347</v>
      </c>
      <c r="F410" s="59"/>
      <c r="K410" s="1"/>
      <c r="L410" s="9"/>
      <c r="M410" s="72"/>
      <c r="N410" s="65"/>
    </row>
    <row r="411" spans="3:14" ht="15" customHeight="1" x14ac:dyDescent="0.15">
      <c r="C411" s="2" t="s">
        <v>14</v>
      </c>
      <c r="D411" s="55" t="s">
        <v>92</v>
      </c>
      <c r="E411" s="89">
        <v>343</v>
      </c>
      <c r="F411" s="59"/>
      <c r="K411" s="1"/>
      <c r="L411" s="9"/>
      <c r="M411" s="72"/>
      <c r="N411" s="65"/>
    </row>
    <row r="412" spans="3:14" ht="15" customHeight="1" x14ac:dyDescent="0.15">
      <c r="C412" s="2" t="s">
        <v>14</v>
      </c>
      <c r="D412" s="55" t="s">
        <v>240</v>
      </c>
      <c r="E412" s="89">
        <v>331</v>
      </c>
      <c r="F412" s="59"/>
      <c r="K412" s="1"/>
      <c r="L412" s="9"/>
      <c r="M412" s="72"/>
      <c r="N412" s="65"/>
    </row>
    <row r="413" spans="3:14" ht="15" customHeight="1" x14ac:dyDescent="0.15">
      <c r="C413" s="2" t="s">
        <v>14</v>
      </c>
      <c r="D413" s="55" t="s">
        <v>94</v>
      </c>
      <c r="E413" s="89">
        <v>305</v>
      </c>
      <c r="F413" s="59"/>
      <c r="K413" s="1"/>
      <c r="L413" s="9"/>
      <c r="M413" s="72"/>
      <c r="N413" s="65"/>
    </row>
    <row r="414" spans="3:14" ht="15" customHeight="1" x14ac:dyDescent="0.15">
      <c r="C414" s="2" t="s">
        <v>14</v>
      </c>
      <c r="D414" s="55" t="s">
        <v>370</v>
      </c>
      <c r="E414" s="89">
        <v>303</v>
      </c>
      <c r="F414" s="59"/>
      <c r="K414" s="1"/>
      <c r="L414" s="9"/>
      <c r="M414" s="72"/>
      <c r="N414" s="65"/>
    </row>
    <row r="415" spans="3:14" ht="15" customHeight="1" x14ac:dyDescent="0.15">
      <c r="C415" s="2" t="s">
        <v>14</v>
      </c>
      <c r="D415" s="55" t="s">
        <v>100</v>
      </c>
      <c r="E415" s="89">
        <v>256</v>
      </c>
      <c r="F415" s="59"/>
      <c r="K415" s="1"/>
      <c r="L415" s="9"/>
      <c r="M415" s="72"/>
      <c r="N415" s="65"/>
    </row>
    <row r="416" spans="3:14" ht="15" customHeight="1" x14ac:dyDescent="0.15">
      <c r="C416" s="2" t="s">
        <v>14</v>
      </c>
      <c r="D416" s="55" t="s">
        <v>140</v>
      </c>
      <c r="E416" s="89">
        <v>253</v>
      </c>
      <c r="F416" s="59"/>
      <c r="K416" s="1"/>
      <c r="L416" s="9"/>
      <c r="M416" s="72"/>
      <c r="N416" s="65"/>
    </row>
    <row r="417" spans="3:14" ht="15" customHeight="1" x14ac:dyDescent="0.15">
      <c r="C417" s="2" t="s">
        <v>14</v>
      </c>
      <c r="D417" s="55" t="s">
        <v>565</v>
      </c>
      <c r="E417" s="89">
        <v>247</v>
      </c>
      <c r="F417" s="59"/>
      <c r="K417" s="1"/>
      <c r="L417" s="9"/>
      <c r="M417" s="72"/>
      <c r="N417" s="65"/>
    </row>
    <row r="418" spans="3:14" ht="15" customHeight="1" x14ac:dyDescent="0.15">
      <c r="C418" s="2" t="s">
        <v>14</v>
      </c>
      <c r="D418" s="55" t="s">
        <v>108</v>
      </c>
      <c r="E418" s="89">
        <v>211</v>
      </c>
      <c r="F418" s="59"/>
      <c r="K418" s="1"/>
      <c r="L418" s="9"/>
      <c r="M418" s="72"/>
      <c r="N418" s="65"/>
    </row>
    <row r="419" spans="3:14" ht="15" customHeight="1" x14ac:dyDescent="0.15">
      <c r="C419" s="2" t="s">
        <v>14</v>
      </c>
      <c r="D419" s="55" t="s">
        <v>99</v>
      </c>
      <c r="E419" s="89">
        <v>210</v>
      </c>
      <c r="F419" s="59"/>
      <c r="K419" s="1"/>
      <c r="L419" s="9"/>
      <c r="M419" s="72"/>
      <c r="N419" s="65"/>
    </row>
    <row r="420" spans="3:14" ht="15" customHeight="1" x14ac:dyDescent="0.15">
      <c r="C420" s="2" t="s">
        <v>117</v>
      </c>
      <c r="D420" s="55" t="s">
        <v>366</v>
      </c>
      <c r="E420" s="89">
        <v>210</v>
      </c>
      <c r="F420" s="59"/>
      <c r="K420" s="1"/>
      <c r="L420" s="9"/>
      <c r="M420" s="72"/>
      <c r="N420" s="65"/>
    </row>
    <row r="421" spans="3:14" ht="15" customHeight="1" x14ac:dyDescent="0.15">
      <c r="C421" s="2" t="s">
        <v>14</v>
      </c>
      <c r="D421" s="55" t="s">
        <v>112</v>
      </c>
      <c r="E421" s="89">
        <v>209</v>
      </c>
      <c r="F421" s="59"/>
      <c r="K421" s="1"/>
      <c r="L421" s="9"/>
      <c r="M421" s="72"/>
      <c r="N421" s="65"/>
    </row>
    <row r="422" spans="3:14" ht="15" customHeight="1" x14ac:dyDescent="0.15">
      <c r="C422" s="2" t="s">
        <v>14</v>
      </c>
      <c r="D422" s="55" t="s">
        <v>118</v>
      </c>
      <c r="E422" s="89">
        <v>207</v>
      </c>
      <c r="F422" s="59"/>
      <c r="K422" s="1"/>
      <c r="L422" s="9"/>
      <c r="M422" s="72"/>
      <c r="N422" s="65"/>
    </row>
    <row r="423" spans="3:14" ht="15" customHeight="1" x14ac:dyDescent="0.15">
      <c r="C423" s="2" t="s">
        <v>14</v>
      </c>
      <c r="D423" s="55" t="s">
        <v>101</v>
      </c>
      <c r="E423" s="89">
        <v>197</v>
      </c>
      <c r="F423" s="59"/>
      <c r="K423" s="1"/>
      <c r="L423" s="9"/>
      <c r="M423" s="72"/>
      <c r="N423" s="65"/>
    </row>
    <row r="424" spans="3:14" ht="15" customHeight="1" x14ac:dyDescent="0.15">
      <c r="C424" s="2" t="s">
        <v>14</v>
      </c>
      <c r="D424" s="55" t="s">
        <v>97</v>
      </c>
      <c r="E424" s="89">
        <v>197</v>
      </c>
      <c r="F424" s="59"/>
      <c r="K424" s="1"/>
      <c r="L424" s="9"/>
      <c r="M424" s="72"/>
      <c r="N424" s="65"/>
    </row>
    <row r="425" spans="3:14" ht="15" customHeight="1" x14ac:dyDescent="0.15">
      <c r="C425" s="2" t="s">
        <v>14</v>
      </c>
      <c r="D425" s="55" t="s">
        <v>111</v>
      </c>
      <c r="E425" s="89">
        <v>184</v>
      </c>
      <c r="F425" s="59"/>
      <c r="K425" s="1"/>
      <c r="L425" s="9"/>
      <c r="M425" s="72"/>
      <c r="N425" s="65"/>
    </row>
    <row r="426" spans="3:14" ht="15" customHeight="1" x14ac:dyDescent="0.15">
      <c r="C426" s="2" t="s">
        <v>14</v>
      </c>
      <c r="D426" s="55" t="s">
        <v>98</v>
      </c>
      <c r="E426" s="89">
        <v>180</v>
      </c>
      <c r="F426" s="59"/>
      <c r="K426" s="1"/>
      <c r="L426" s="9"/>
      <c r="M426" s="72"/>
      <c r="N426" s="65"/>
    </row>
    <row r="427" spans="3:14" ht="15" customHeight="1" x14ac:dyDescent="0.15">
      <c r="C427" s="2" t="s">
        <v>14</v>
      </c>
      <c r="D427" s="55" t="s">
        <v>105</v>
      </c>
      <c r="E427" s="89">
        <v>166</v>
      </c>
      <c r="F427" s="59"/>
      <c r="K427" s="1"/>
      <c r="L427" s="9"/>
      <c r="M427" s="72"/>
      <c r="N427" s="65"/>
    </row>
    <row r="428" spans="3:14" ht="15" customHeight="1" x14ac:dyDescent="0.15">
      <c r="C428" s="2" t="s">
        <v>14</v>
      </c>
      <c r="D428" s="55" t="s">
        <v>102</v>
      </c>
      <c r="E428" s="89">
        <v>157</v>
      </c>
      <c r="F428" s="59"/>
      <c r="K428" s="1"/>
      <c r="L428" s="9"/>
      <c r="M428" s="72"/>
      <c r="N428" s="65"/>
    </row>
    <row r="429" spans="3:14" ht="15" customHeight="1" x14ac:dyDescent="0.15">
      <c r="C429" s="2" t="s">
        <v>14</v>
      </c>
      <c r="D429" s="55" t="s">
        <v>572</v>
      </c>
      <c r="E429" s="89">
        <v>156</v>
      </c>
      <c r="F429" s="59"/>
      <c r="K429" s="1"/>
      <c r="L429" s="9"/>
      <c r="M429" s="72"/>
      <c r="N429" s="65"/>
    </row>
    <row r="430" spans="3:14" ht="15" customHeight="1" x14ac:dyDescent="0.15">
      <c r="C430" s="2" t="s">
        <v>14</v>
      </c>
      <c r="D430" s="55" t="s">
        <v>564</v>
      </c>
      <c r="E430" s="89">
        <v>143</v>
      </c>
      <c r="F430" s="59"/>
      <c r="K430" s="1"/>
      <c r="L430" s="9"/>
      <c r="M430" s="72"/>
      <c r="N430" s="65"/>
    </row>
    <row r="431" spans="3:14" ht="15" customHeight="1" x14ac:dyDescent="0.15">
      <c r="C431" s="2" t="s">
        <v>14</v>
      </c>
      <c r="D431" s="55" t="s">
        <v>106</v>
      </c>
      <c r="E431" s="89">
        <v>141</v>
      </c>
      <c r="F431" s="59"/>
      <c r="K431" s="1"/>
      <c r="L431" s="9"/>
      <c r="M431" s="72"/>
      <c r="N431" s="65"/>
    </row>
    <row r="432" spans="3:14" ht="15" customHeight="1" x14ac:dyDescent="0.15">
      <c r="C432" s="2" t="s">
        <v>14</v>
      </c>
      <c r="D432" s="55" t="s">
        <v>103</v>
      </c>
      <c r="E432" s="89">
        <v>138</v>
      </c>
      <c r="F432" s="59"/>
      <c r="K432" s="1"/>
      <c r="L432" s="9"/>
      <c r="M432" s="72"/>
      <c r="N432" s="65"/>
    </row>
    <row r="433" spans="3:14" ht="15" customHeight="1" x14ac:dyDescent="0.15">
      <c r="C433" s="2" t="s">
        <v>14</v>
      </c>
      <c r="D433" s="55" t="s">
        <v>119</v>
      </c>
      <c r="E433" s="89">
        <v>136</v>
      </c>
      <c r="F433" s="59"/>
      <c r="K433" s="1"/>
      <c r="L433" s="9"/>
      <c r="M433" s="72"/>
      <c r="N433" s="65"/>
    </row>
    <row r="434" spans="3:14" ht="15" customHeight="1" x14ac:dyDescent="0.15">
      <c r="C434" s="2" t="s">
        <v>14</v>
      </c>
      <c r="D434" s="55" t="s">
        <v>107</v>
      </c>
      <c r="E434" s="89">
        <v>110</v>
      </c>
      <c r="F434" s="59"/>
      <c r="K434" s="1"/>
      <c r="L434" s="9"/>
      <c r="M434" s="72"/>
      <c r="N434" s="65"/>
    </row>
    <row r="435" spans="3:14" ht="15" customHeight="1" x14ac:dyDescent="0.15">
      <c r="C435" s="2" t="s">
        <v>14</v>
      </c>
      <c r="D435" s="55" t="s">
        <v>83</v>
      </c>
      <c r="E435" s="89">
        <v>105</v>
      </c>
      <c r="F435" s="59"/>
      <c r="K435" s="1"/>
      <c r="L435" s="9"/>
      <c r="M435" s="72"/>
      <c r="N435" s="65"/>
    </row>
    <row r="436" spans="3:14" ht="15" customHeight="1" x14ac:dyDescent="0.15">
      <c r="C436" s="2" t="s">
        <v>117</v>
      </c>
      <c r="D436" s="55" t="s">
        <v>369</v>
      </c>
      <c r="E436" s="89">
        <v>91</v>
      </c>
      <c r="F436" s="59"/>
      <c r="K436" s="1"/>
      <c r="L436" s="9"/>
      <c r="M436" s="72"/>
      <c r="N436" s="65"/>
    </row>
    <row r="437" spans="3:14" ht="15" customHeight="1" x14ac:dyDescent="0.15">
      <c r="C437" s="2" t="s">
        <v>14</v>
      </c>
      <c r="D437" s="55" t="s">
        <v>104</v>
      </c>
      <c r="E437" s="89">
        <v>74</v>
      </c>
      <c r="F437" s="59"/>
      <c r="K437" s="1"/>
      <c r="L437" s="9"/>
      <c r="M437" s="72"/>
      <c r="N437" s="65"/>
    </row>
    <row r="438" spans="3:14" ht="15" customHeight="1" x14ac:dyDescent="0.15">
      <c r="C438" s="2" t="s">
        <v>14</v>
      </c>
      <c r="D438" s="55" t="s">
        <v>566</v>
      </c>
      <c r="E438" s="89">
        <v>60</v>
      </c>
      <c r="F438" s="59"/>
      <c r="K438" s="1"/>
      <c r="L438" s="9"/>
      <c r="M438" s="72"/>
      <c r="N438" s="65"/>
    </row>
    <row r="439" spans="3:14" ht="15" customHeight="1" x14ac:dyDescent="0.15">
      <c r="C439" s="2" t="s">
        <v>14</v>
      </c>
      <c r="D439" s="55" t="s">
        <v>567</v>
      </c>
      <c r="E439" s="89">
        <v>48</v>
      </c>
      <c r="F439" s="59"/>
      <c r="K439" s="1"/>
      <c r="L439" s="9"/>
      <c r="M439" s="72"/>
      <c r="N439" s="65"/>
    </row>
    <row r="440" spans="3:14" ht="15" customHeight="1" x14ac:dyDescent="0.15">
      <c r="C440" s="2" t="s">
        <v>14</v>
      </c>
      <c r="D440" s="55" t="s">
        <v>568</v>
      </c>
      <c r="E440" s="89">
        <v>48</v>
      </c>
      <c r="F440" s="59"/>
      <c r="K440" s="1"/>
      <c r="L440" s="9"/>
      <c r="M440" s="72"/>
      <c r="N440" s="65"/>
    </row>
    <row r="441" spans="3:14" ht="15" customHeight="1" x14ac:dyDescent="0.15">
      <c r="C441" s="2" t="s">
        <v>14</v>
      </c>
      <c r="D441" s="55" t="s">
        <v>692</v>
      </c>
      <c r="E441" s="89">
        <v>48</v>
      </c>
      <c r="F441" s="59"/>
      <c r="K441" s="1"/>
      <c r="L441" s="9"/>
      <c r="M441" s="72"/>
      <c r="N441" s="65"/>
    </row>
    <row r="442" spans="3:14" ht="15" customHeight="1" x14ac:dyDescent="0.15">
      <c r="C442" s="2" t="s">
        <v>14</v>
      </c>
      <c r="D442" s="55" t="s">
        <v>693</v>
      </c>
      <c r="E442" s="89">
        <v>48</v>
      </c>
      <c r="F442" s="59"/>
      <c r="K442" s="1"/>
      <c r="L442" s="9"/>
      <c r="M442" s="72"/>
      <c r="N442" s="65"/>
    </row>
    <row r="443" spans="3:14" ht="15" customHeight="1" x14ac:dyDescent="0.15">
      <c r="C443" s="2" t="s">
        <v>14</v>
      </c>
      <c r="D443" s="55" t="s">
        <v>694</v>
      </c>
      <c r="E443" s="89">
        <v>46</v>
      </c>
      <c r="F443" s="59"/>
      <c r="K443" s="1"/>
      <c r="L443" s="9"/>
      <c r="M443" s="72"/>
      <c r="N443" s="65"/>
    </row>
    <row r="444" spans="3:14" ht="15" customHeight="1" x14ac:dyDescent="0.15">
      <c r="C444" s="2" t="s">
        <v>14</v>
      </c>
      <c r="D444" s="55" t="s">
        <v>597</v>
      </c>
      <c r="E444" s="89">
        <v>46</v>
      </c>
      <c r="F444" s="59"/>
      <c r="K444" s="1"/>
      <c r="L444" s="9"/>
      <c r="M444" s="72"/>
      <c r="N444" s="65"/>
    </row>
    <row r="445" spans="3:14" ht="15" customHeight="1" x14ac:dyDescent="0.15">
      <c r="C445" s="2" t="s">
        <v>14</v>
      </c>
      <c r="D445" s="55" t="s">
        <v>569</v>
      </c>
      <c r="E445" s="89">
        <v>46</v>
      </c>
      <c r="F445" s="59"/>
      <c r="K445" s="1"/>
      <c r="L445" s="9"/>
      <c r="M445" s="72"/>
      <c r="N445" s="65"/>
    </row>
    <row r="446" spans="3:14" ht="15" customHeight="1" x14ac:dyDescent="0.15">
      <c r="C446" s="2" t="s">
        <v>80</v>
      </c>
      <c r="D446" s="55" t="s">
        <v>570</v>
      </c>
      <c r="E446" s="89">
        <v>40</v>
      </c>
      <c r="F446" s="59"/>
      <c r="K446" s="1"/>
      <c r="L446" s="9"/>
      <c r="M446" s="72"/>
      <c r="N446" s="65"/>
    </row>
    <row r="447" spans="3:14" ht="15" customHeight="1" x14ac:dyDescent="0.15">
      <c r="C447" s="2" t="s">
        <v>14</v>
      </c>
      <c r="D447" s="55" t="s">
        <v>241</v>
      </c>
      <c r="E447" s="89">
        <v>36</v>
      </c>
      <c r="F447" s="59"/>
      <c r="K447" s="1"/>
      <c r="L447" s="9"/>
      <c r="M447" s="72"/>
      <c r="N447" s="65"/>
    </row>
    <row r="448" spans="3:14" ht="15" customHeight="1" x14ac:dyDescent="0.15">
      <c r="C448" s="2" t="s">
        <v>14</v>
      </c>
      <c r="D448" s="55" t="s">
        <v>84</v>
      </c>
      <c r="E448" s="89">
        <v>35</v>
      </c>
      <c r="F448" s="59"/>
      <c r="K448" s="1"/>
      <c r="L448" s="9"/>
      <c r="M448" s="72"/>
      <c r="N448" s="65"/>
    </row>
    <row r="449" spans="3:14" ht="15" customHeight="1" x14ac:dyDescent="0.15">
      <c r="C449" s="2" t="s">
        <v>14</v>
      </c>
      <c r="D449" s="55" t="s">
        <v>142</v>
      </c>
      <c r="E449" s="89">
        <v>35</v>
      </c>
      <c r="F449" s="59"/>
      <c r="K449" s="1"/>
      <c r="L449" s="9"/>
      <c r="M449" s="72"/>
      <c r="N449" s="65"/>
    </row>
    <row r="450" spans="3:14" ht="15" customHeight="1" x14ac:dyDescent="0.15">
      <c r="C450" s="2" t="s">
        <v>695</v>
      </c>
      <c r="D450" s="55" t="s">
        <v>120</v>
      </c>
      <c r="E450" s="89">
        <v>35</v>
      </c>
      <c r="F450" s="59"/>
      <c r="K450" s="1"/>
      <c r="L450" s="9"/>
      <c r="M450" s="72"/>
      <c r="N450" s="65"/>
    </row>
    <row r="451" spans="3:14" ht="15" customHeight="1" x14ac:dyDescent="0.15">
      <c r="C451" s="2" t="s">
        <v>14</v>
      </c>
      <c r="D451" s="55" t="s">
        <v>571</v>
      </c>
      <c r="E451" s="89">
        <v>35</v>
      </c>
      <c r="F451" s="59"/>
      <c r="K451" s="1"/>
      <c r="L451" s="9"/>
      <c r="M451" s="72"/>
      <c r="N451" s="65"/>
    </row>
    <row r="452" spans="3:14" ht="15" customHeight="1" x14ac:dyDescent="0.15">
      <c r="C452" s="2" t="s">
        <v>117</v>
      </c>
      <c r="D452" s="55" t="s">
        <v>95</v>
      </c>
      <c r="E452" s="89">
        <v>33</v>
      </c>
      <c r="F452" s="59"/>
      <c r="K452" s="1"/>
      <c r="L452" s="9"/>
      <c r="M452" s="72"/>
      <c r="N452" s="65"/>
    </row>
    <row r="453" spans="3:14" ht="15" customHeight="1" x14ac:dyDescent="0.15">
      <c r="C453" s="2" t="s">
        <v>14</v>
      </c>
      <c r="D453" s="55" t="s">
        <v>141</v>
      </c>
      <c r="E453" s="89">
        <v>30</v>
      </c>
      <c r="F453" s="59"/>
      <c r="K453" s="1"/>
      <c r="L453" s="9"/>
      <c r="M453" s="72"/>
      <c r="N453" s="65"/>
    </row>
    <row r="454" spans="3:14" ht="15" customHeight="1" x14ac:dyDescent="0.15">
      <c r="C454" s="2" t="s">
        <v>117</v>
      </c>
      <c r="D454" s="55" t="s">
        <v>368</v>
      </c>
      <c r="E454" s="89">
        <v>25</v>
      </c>
      <c r="F454" s="59"/>
      <c r="K454" s="1"/>
      <c r="L454" s="9"/>
      <c r="M454" s="72"/>
      <c r="N454" s="65"/>
    </row>
    <row r="455" spans="3:14" ht="15" customHeight="1" x14ac:dyDescent="0.15">
      <c r="C455" s="2" t="s">
        <v>81</v>
      </c>
      <c r="D455" s="55" t="s">
        <v>116</v>
      </c>
      <c r="E455" s="89">
        <v>22</v>
      </c>
      <c r="F455" s="59"/>
      <c r="K455" s="1"/>
      <c r="L455" s="9"/>
      <c r="M455" s="72"/>
      <c r="N455" s="65"/>
    </row>
    <row r="456" spans="3:14" ht="15" customHeight="1" x14ac:dyDescent="0.15">
      <c r="C456" s="2" t="s">
        <v>81</v>
      </c>
      <c r="D456" s="55" t="s">
        <v>121</v>
      </c>
      <c r="E456" s="89">
        <v>18</v>
      </c>
      <c r="F456" s="59"/>
      <c r="K456" s="1"/>
      <c r="L456" s="9"/>
      <c r="M456" s="72"/>
      <c r="N456" s="65"/>
    </row>
    <row r="457" spans="3:14" ht="15" customHeight="1" x14ac:dyDescent="0.15">
      <c r="C457" s="2" t="s">
        <v>117</v>
      </c>
      <c r="D457" s="55" t="s">
        <v>237</v>
      </c>
      <c r="E457" s="89">
        <v>18</v>
      </c>
      <c r="F457" s="59"/>
      <c r="K457" s="1"/>
      <c r="L457" s="9"/>
      <c r="M457" s="72"/>
      <c r="N457" s="65"/>
    </row>
    <row r="458" spans="3:14" ht="15" customHeight="1" x14ac:dyDescent="0.15">
      <c r="C458" s="2" t="s">
        <v>117</v>
      </c>
      <c r="D458" s="55" t="s">
        <v>238</v>
      </c>
      <c r="E458" s="89">
        <v>18</v>
      </c>
      <c r="F458" s="59"/>
      <c r="K458" s="1"/>
      <c r="L458" s="9"/>
      <c r="M458" s="72"/>
      <c r="N458" s="65"/>
    </row>
    <row r="459" spans="3:14" ht="15" customHeight="1" x14ac:dyDescent="0.15">
      <c r="C459" s="2" t="s">
        <v>14</v>
      </c>
      <c r="D459" s="55" t="s">
        <v>113</v>
      </c>
      <c r="E459" s="89">
        <v>15</v>
      </c>
      <c r="F459" s="59"/>
      <c r="K459" s="1"/>
      <c r="L459" s="9"/>
      <c r="M459" s="72"/>
      <c r="N459" s="65"/>
    </row>
    <row r="460" spans="3:14" ht="15" customHeight="1" x14ac:dyDescent="0.15">
      <c r="C460" s="2" t="s">
        <v>14</v>
      </c>
      <c r="D460" s="55" t="s">
        <v>115</v>
      </c>
      <c r="E460" s="89">
        <v>13</v>
      </c>
      <c r="F460" s="59"/>
      <c r="K460" s="1"/>
      <c r="L460" s="9"/>
      <c r="M460" s="72"/>
      <c r="N460" s="65"/>
    </row>
    <row r="461" spans="3:14" ht="15" customHeight="1" thickBot="1" x14ac:dyDescent="0.2">
      <c r="C461" s="5" t="s">
        <v>14</v>
      </c>
      <c r="D461" s="57" t="s">
        <v>573</v>
      </c>
      <c r="E461" s="88">
        <v>5</v>
      </c>
      <c r="F461" s="60"/>
      <c r="K461" s="1"/>
      <c r="L461" s="9"/>
      <c r="M461" s="72"/>
      <c r="N461" s="65"/>
    </row>
    <row r="462" spans="3:14" ht="15" customHeight="1" x14ac:dyDescent="0.15">
      <c r="K462" s="1"/>
      <c r="L462" s="9"/>
      <c r="M462" s="72"/>
      <c r="N462" s="65"/>
    </row>
    <row r="480" spans="9:9" x14ac:dyDescent="0.15">
      <c r="I480" s="70"/>
    </row>
    <row r="487" spans="9:9" x14ac:dyDescent="0.15">
      <c r="I487" s="70" t="s">
        <v>708</v>
      </c>
    </row>
  </sheetData>
  <mergeCells count="2">
    <mergeCell ref="A62:A65"/>
    <mergeCell ref="A119:A122"/>
  </mergeCells>
  <phoneticPr fontId="18"/>
  <pageMargins left="0.70866141732283472" right="0.6692913385826772" top="0.94488188976377963" bottom="0.35433070866141736" header="0.31496062992125984" footer="0.31496062992125984"/>
  <pageSetup paperSize="9" scale="55" firstPageNumber="3" fitToHeight="0" orientation="portrait" useFirstPageNumber="1" r:id="rId1"/>
  <headerFooter>
    <oddHeader xml:space="preserve">&amp;C&amp;"-,太字"&amp;20各校が選定した教科用図書の総括表＜第１部＞（教科・科目別）&amp;R
令和５年８月28日現在
</oddHeader>
    <oddFooter xml:space="preserve">&amp;C
</oddFooter>
  </headerFooter>
  <rowBreaks count="4" manualBreakCount="4">
    <brk id="94" max="13" man="1"/>
    <brk id="194" max="13" man="1"/>
    <brk id="294" max="13" man="1"/>
    <brk id="39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S195"/>
  <sheetViews>
    <sheetView view="pageBreakPreview" zoomScaleNormal="100" zoomScaleSheetLayoutView="100" workbookViewId="0">
      <selection activeCell="I196" sqref="I196"/>
    </sheetView>
  </sheetViews>
  <sheetFormatPr defaultColWidth="9" defaultRowHeight="13.5" x14ac:dyDescent="0.15"/>
  <cols>
    <col min="1" max="1" width="3.375" style="10" customWidth="1"/>
    <col min="2" max="2" width="0.5" style="10" customWidth="1"/>
    <col min="3" max="3" width="9" style="10"/>
    <col min="4" max="4" width="35.125" style="21" customWidth="1"/>
    <col min="5" max="5" width="9" style="71"/>
    <col min="6" max="6" width="9.5" style="63" bestFit="1" customWidth="1"/>
    <col min="7" max="7" width="9.5" style="10" customWidth="1"/>
    <col min="8" max="8" width="9.5" style="42" hidden="1" customWidth="1"/>
    <col min="9" max="9" width="9.5" style="42" customWidth="1"/>
    <col min="10" max="10" width="4.375" style="10" customWidth="1"/>
    <col min="11" max="11" width="9" style="10" customWidth="1"/>
    <col min="12" max="12" width="35.625" style="21" customWidth="1"/>
    <col min="13" max="13" width="9" style="71" customWidth="1"/>
    <col min="14" max="14" width="9" style="63" customWidth="1"/>
    <col min="15" max="15" width="9" style="31" customWidth="1"/>
    <col min="16" max="17" width="9" style="42" customWidth="1"/>
    <col min="18" max="23" width="9" style="10" customWidth="1"/>
    <col min="24" max="16384" width="9" style="10"/>
  </cols>
  <sheetData>
    <row r="1" spans="1:19" ht="15" customHeight="1" x14ac:dyDescent="0.15">
      <c r="B1" s="10" t="s">
        <v>151</v>
      </c>
      <c r="C1" s="11" t="s">
        <v>220</v>
      </c>
    </row>
    <row r="2" spans="1:19" ht="15" customHeight="1" x14ac:dyDescent="0.15">
      <c r="C2" s="11" t="s">
        <v>413</v>
      </c>
      <c r="P2" s="10" t="s">
        <v>372</v>
      </c>
      <c r="Q2" s="12">
        <f>SUM(F4,F9,F15,F19)</f>
        <v>118</v>
      </c>
    </row>
    <row r="3" spans="1:19" ht="15" customHeight="1" x14ac:dyDescent="0.15">
      <c r="P3" s="10" t="s">
        <v>373</v>
      </c>
      <c r="Q3" s="12">
        <f>SUM(N4,N11,N15,N22,N28)</f>
        <v>178</v>
      </c>
    </row>
    <row r="4" spans="1:19" ht="15" customHeight="1" thickBot="1" x14ac:dyDescent="0.2">
      <c r="A4" s="1"/>
      <c r="C4" t="s">
        <v>9</v>
      </c>
      <c r="D4" s="9"/>
      <c r="E4" s="72" t="s">
        <v>138</v>
      </c>
      <c r="F4" s="62">
        <f>SUM(E6:E7)</f>
        <v>46</v>
      </c>
      <c r="G4" s="24"/>
      <c r="H4" s="43"/>
      <c r="I4" s="43"/>
      <c r="K4" t="s">
        <v>13</v>
      </c>
      <c r="M4" s="80" t="s">
        <v>138</v>
      </c>
      <c r="N4" s="62">
        <f>SUM(M6:M9)</f>
        <v>60</v>
      </c>
      <c r="O4" s="32"/>
      <c r="P4" s="1" t="s">
        <v>375</v>
      </c>
      <c r="Q4" s="12">
        <f>SUM($F$24,$F$30,$N$34)</f>
        <v>86</v>
      </c>
      <c r="R4" s="1"/>
      <c r="S4" s="12"/>
    </row>
    <row r="5" spans="1:19" ht="15" customHeight="1" x14ac:dyDescent="0.15">
      <c r="A5" s="1"/>
      <c r="C5" s="47" t="s">
        <v>221</v>
      </c>
      <c r="D5" s="48" t="s">
        <v>152</v>
      </c>
      <c r="E5" s="73" t="s">
        <v>231</v>
      </c>
      <c r="F5" s="61" t="s">
        <v>137</v>
      </c>
      <c r="G5" s="6"/>
      <c r="H5" s="45"/>
      <c r="I5" s="44"/>
      <c r="K5" s="47" t="s">
        <v>221</v>
      </c>
      <c r="L5" s="48" t="s">
        <v>152</v>
      </c>
      <c r="M5" s="73" t="s">
        <v>231</v>
      </c>
      <c r="N5" s="61" t="s">
        <v>137</v>
      </c>
      <c r="O5" s="34"/>
      <c r="P5" s="10" t="s">
        <v>374</v>
      </c>
      <c r="Q5" s="12">
        <f>SUM($F$35,$F$39,$F$43,$N$38,$N$42,$N$46)</f>
        <v>80</v>
      </c>
      <c r="S5" s="12"/>
    </row>
    <row r="6" spans="1:19" ht="15" customHeight="1" x14ac:dyDescent="0.15">
      <c r="A6" s="1"/>
      <c r="C6" s="2" t="s">
        <v>3</v>
      </c>
      <c r="D6" s="55" t="s">
        <v>194</v>
      </c>
      <c r="E6" s="89">
        <v>33</v>
      </c>
      <c r="F6" s="13">
        <f>ROUND(E6/$F$4*100,1)</f>
        <v>71.7</v>
      </c>
      <c r="G6" s="6"/>
      <c r="H6" s="45"/>
      <c r="I6" s="44"/>
      <c r="K6" s="2" t="s">
        <v>14</v>
      </c>
      <c r="L6" s="55" t="s">
        <v>156</v>
      </c>
      <c r="M6" s="89">
        <v>26</v>
      </c>
      <c r="N6" s="14">
        <f>ROUND(M6/$N$4*100,1)</f>
        <v>43.3</v>
      </c>
      <c r="O6" s="34"/>
      <c r="P6" s="1" t="s">
        <v>376</v>
      </c>
      <c r="Q6" s="12">
        <f>SUM(F50,F55,F59,F63,F68,N50,N54,N58,N65)</f>
        <v>153</v>
      </c>
      <c r="R6" s="6"/>
    </row>
    <row r="7" spans="1:19" ht="15" customHeight="1" thickBot="1" x14ac:dyDescent="0.2">
      <c r="A7" s="1"/>
      <c r="C7" s="5" t="s">
        <v>2</v>
      </c>
      <c r="D7" s="57" t="s">
        <v>194</v>
      </c>
      <c r="E7" s="88">
        <v>13</v>
      </c>
      <c r="F7" s="66">
        <f>ROUND(E7/$F$4*100,1)</f>
        <v>28.3</v>
      </c>
      <c r="G7" s="6"/>
      <c r="H7" s="45"/>
      <c r="I7" s="44"/>
      <c r="K7" s="2" t="s">
        <v>14</v>
      </c>
      <c r="L7" s="55" t="s">
        <v>155</v>
      </c>
      <c r="M7" s="89">
        <v>15</v>
      </c>
      <c r="N7" s="14">
        <f>ROUND(M7/$N$4*100,1)</f>
        <v>25</v>
      </c>
      <c r="O7" s="34"/>
      <c r="P7" s="10" t="s">
        <v>320</v>
      </c>
      <c r="Q7" s="12">
        <f>SUM(N69)</f>
        <v>3</v>
      </c>
      <c r="R7" s="6"/>
    </row>
    <row r="8" spans="1:19" ht="15" customHeight="1" x14ac:dyDescent="0.15">
      <c r="A8" s="1"/>
      <c r="C8" s="1"/>
      <c r="D8" s="9"/>
      <c r="E8" s="72"/>
      <c r="F8" s="16"/>
      <c r="G8" s="6"/>
      <c r="H8" s="45"/>
      <c r="I8" s="45"/>
      <c r="K8" s="2" t="s">
        <v>15</v>
      </c>
      <c r="L8" s="55" t="s">
        <v>157</v>
      </c>
      <c r="M8" s="89">
        <v>10</v>
      </c>
      <c r="N8" s="14">
        <f>ROUND(M8/$N$4*100,1)</f>
        <v>16.7</v>
      </c>
      <c r="O8" s="34"/>
      <c r="P8" s="10" t="s">
        <v>378</v>
      </c>
      <c r="Q8" s="12">
        <f>SUM(F73,N73,N78,F77,)</f>
        <v>54</v>
      </c>
      <c r="R8" s="6"/>
    </row>
    <row r="9" spans="1:19" ht="15" customHeight="1" thickBot="1" x14ac:dyDescent="0.2">
      <c r="A9" s="1"/>
      <c r="C9" t="s">
        <v>10</v>
      </c>
      <c r="D9" s="9"/>
      <c r="E9" s="72" t="s">
        <v>138</v>
      </c>
      <c r="F9" s="62">
        <f>SUM(E11:E13)</f>
        <v>56</v>
      </c>
      <c r="K9" s="5" t="s">
        <v>16</v>
      </c>
      <c r="L9" s="57" t="s">
        <v>17</v>
      </c>
      <c r="M9" s="88">
        <v>9</v>
      </c>
      <c r="N9" s="15">
        <f>ROUND(M9/$N$4*100,1)</f>
        <v>15</v>
      </c>
      <c r="O9" s="34"/>
      <c r="P9" s="10" t="s">
        <v>379</v>
      </c>
      <c r="Q9" s="12">
        <f>SUM(F83,N83,F87,N88)</f>
        <v>79</v>
      </c>
      <c r="R9" s="6"/>
    </row>
    <row r="10" spans="1:19" ht="15" customHeight="1" x14ac:dyDescent="0.15">
      <c r="A10" s="1"/>
      <c r="C10" s="47" t="s">
        <v>221</v>
      </c>
      <c r="D10" s="48" t="s">
        <v>152</v>
      </c>
      <c r="E10" s="73" t="s">
        <v>231</v>
      </c>
      <c r="F10" s="61" t="s">
        <v>137</v>
      </c>
      <c r="G10" s="12"/>
      <c r="K10" s="1"/>
      <c r="L10" s="9"/>
      <c r="M10" s="90"/>
      <c r="N10" s="16"/>
      <c r="O10" s="34"/>
      <c r="P10" s="10" t="s">
        <v>380</v>
      </c>
      <c r="Q10" s="12">
        <f>SUM(F95,F100)</f>
        <v>17</v>
      </c>
      <c r="R10" s="6"/>
    </row>
    <row r="11" spans="1:19" ht="15" customHeight="1" thickBot="1" x14ac:dyDescent="0.2">
      <c r="A11" s="1"/>
      <c r="C11" s="2" t="s">
        <v>7</v>
      </c>
      <c r="D11" s="55" t="s">
        <v>195</v>
      </c>
      <c r="E11" s="89">
        <v>26</v>
      </c>
      <c r="F11" s="13">
        <f>ROUND(E11/$F$9*100,1)</f>
        <v>46.4</v>
      </c>
      <c r="G11" s="24"/>
      <c r="H11" s="43"/>
      <c r="I11" s="43"/>
      <c r="K11" t="s">
        <v>19</v>
      </c>
      <c r="M11" s="80" t="s">
        <v>138</v>
      </c>
      <c r="N11" s="62">
        <f>SUM(M13:M13)</f>
        <v>1</v>
      </c>
      <c r="O11" s="34"/>
      <c r="P11" s="10" t="s">
        <v>381</v>
      </c>
      <c r="Q11" s="12">
        <f>SUM(N95)</f>
        <v>27</v>
      </c>
      <c r="R11" s="6"/>
    </row>
    <row r="12" spans="1:19" ht="15" customHeight="1" x14ac:dyDescent="0.15">
      <c r="A12" s="1"/>
      <c r="C12" s="2" t="s">
        <v>3</v>
      </c>
      <c r="D12" s="55" t="s">
        <v>222</v>
      </c>
      <c r="E12" s="89">
        <v>20</v>
      </c>
      <c r="F12" s="13">
        <f>ROUND(E12/$F$9*100,1)</f>
        <v>35.700000000000003</v>
      </c>
      <c r="G12" s="6"/>
      <c r="H12" s="45"/>
      <c r="I12" s="44"/>
      <c r="K12" s="47" t="s">
        <v>221</v>
      </c>
      <c r="L12" s="48" t="s">
        <v>152</v>
      </c>
      <c r="M12" s="73" t="s">
        <v>231</v>
      </c>
      <c r="N12" s="61" t="s">
        <v>137</v>
      </c>
      <c r="O12" s="34"/>
      <c r="P12" s="1" t="s">
        <v>139</v>
      </c>
      <c r="Q12" s="10"/>
      <c r="R12" s="6"/>
    </row>
    <row r="13" spans="1:19" ht="15" customHeight="1" thickBot="1" x14ac:dyDescent="0.2">
      <c r="A13" s="1"/>
      <c r="C13" s="5" t="s">
        <v>0</v>
      </c>
      <c r="D13" s="57" t="s">
        <v>10</v>
      </c>
      <c r="E13" s="88">
        <v>10</v>
      </c>
      <c r="F13" s="66">
        <f>ROUND(E13/$F$9*100,1)</f>
        <v>17.899999999999999</v>
      </c>
      <c r="G13" s="6"/>
      <c r="H13" s="45"/>
      <c r="I13" s="44"/>
      <c r="K13" s="5" t="s">
        <v>18</v>
      </c>
      <c r="L13" s="57" t="s">
        <v>197</v>
      </c>
      <c r="M13" s="88">
        <v>1</v>
      </c>
      <c r="N13" s="15">
        <f>ROUND(M13/$N$11*100,1)</f>
        <v>100</v>
      </c>
      <c r="O13" s="34"/>
      <c r="P13" s="1" t="s">
        <v>144</v>
      </c>
      <c r="Q13" s="12">
        <f>SUM(N102)</f>
        <v>64</v>
      </c>
      <c r="R13" s="6"/>
    </row>
    <row r="14" spans="1:19" ht="15" customHeight="1" x14ac:dyDescent="0.15">
      <c r="A14" s="1"/>
      <c r="C14" s="1"/>
      <c r="D14" s="9"/>
      <c r="E14" s="72"/>
      <c r="F14" s="16"/>
      <c r="G14" s="6"/>
      <c r="H14" s="45"/>
      <c r="I14" s="45"/>
      <c r="K14" s="1"/>
      <c r="L14" s="9"/>
      <c r="M14" s="83"/>
      <c r="N14" s="65"/>
      <c r="O14" s="34"/>
      <c r="P14" s="1" t="s">
        <v>143</v>
      </c>
      <c r="Q14" s="12">
        <f>SUM(F104)</f>
        <v>42</v>
      </c>
      <c r="R14" s="6"/>
    </row>
    <row r="15" spans="1:19" ht="15" customHeight="1" thickBot="1" x14ac:dyDescent="0.2">
      <c r="A15" s="1"/>
      <c r="C15" t="s">
        <v>11</v>
      </c>
      <c r="D15" s="9"/>
      <c r="E15" s="72" t="s">
        <v>138</v>
      </c>
      <c r="F15" s="62">
        <f>SUM(E17:E17)</f>
        <v>4</v>
      </c>
      <c r="K15" t="s">
        <v>407</v>
      </c>
      <c r="M15" s="80" t="s">
        <v>138</v>
      </c>
      <c r="N15" s="62">
        <f>SUM(M17:M20)</f>
        <v>71</v>
      </c>
      <c r="O15" s="34"/>
      <c r="P15" s="1" t="s">
        <v>145</v>
      </c>
      <c r="Q15" s="10" t="s">
        <v>598</v>
      </c>
      <c r="R15" s="6"/>
    </row>
    <row r="16" spans="1:19" ht="15" customHeight="1" x14ac:dyDescent="0.15">
      <c r="A16" s="1"/>
      <c r="C16" s="47" t="s">
        <v>221</v>
      </c>
      <c r="D16" s="48" t="s">
        <v>152</v>
      </c>
      <c r="E16" s="73" t="s">
        <v>231</v>
      </c>
      <c r="F16" s="61" t="s">
        <v>137</v>
      </c>
      <c r="G16" s="12"/>
      <c r="K16" s="47" t="s">
        <v>221</v>
      </c>
      <c r="L16" s="48" t="s">
        <v>152</v>
      </c>
      <c r="M16" s="73" t="s">
        <v>231</v>
      </c>
      <c r="N16" s="61" t="s">
        <v>137</v>
      </c>
      <c r="O16" s="34"/>
      <c r="P16" s="1" t="s">
        <v>380</v>
      </c>
      <c r="Q16" s="12">
        <f>SUM(F112)</f>
        <v>16</v>
      </c>
      <c r="R16" s="6"/>
    </row>
    <row r="17" spans="1:18" ht="15" customHeight="1" thickBot="1" x14ac:dyDescent="0.2">
      <c r="A17" s="1"/>
      <c r="C17" s="5" t="s">
        <v>3</v>
      </c>
      <c r="D17" s="57" t="s">
        <v>196</v>
      </c>
      <c r="E17" s="88">
        <v>4</v>
      </c>
      <c r="F17" s="66">
        <f t="shared" ref="F17" si="0">ROUND(E17/$F$15*100,1)</f>
        <v>100</v>
      </c>
      <c r="G17" s="24"/>
      <c r="H17" s="43"/>
      <c r="I17" s="43"/>
      <c r="K17" s="2" t="s">
        <v>0</v>
      </c>
      <c r="L17" s="55" t="s">
        <v>20</v>
      </c>
      <c r="M17" s="89">
        <v>40</v>
      </c>
      <c r="N17" s="14">
        <f>ROUND(M17/$N$15*100,1)</f>
        <v>56.3</v>
      </c>
      <c r="O17" s="34"/>
      <c r="P17" s="1" t="s">
        <v>146</v>
      </c>
      <c r="Q17" s="10" t="s">
        <v>598</v>
      </c>
      <c r="R17" s="6"/>
    </row>
    <row r="18" spans="1:18" ht="15" customHeight="1" x14ac:dyDescent="0.15">
      <c r="C18" s="1"/>
      <c r="D18" s="9"/>
      <c r="E18" s="72"/>
      <c r="F18" s="16"/>
      <c r="G18" s="6"/>
      <c r="H18" s="45"/>
      <c r="I18" s="44"/>
      <c r="K18" s="2" t="s">
        <v>7</v>
      </c>
      <c r="L18" s="55" t="s">
        <v>192</v>
      </c>
      <c r="M18" s="89">
        <v>18</v>
      </c>
      <c r="N18" s="14">
        <f>ROUND(M18/$N$15*100,1)</f>
        <v>25.4</v>
      </c>
      <c r="O18" s="34"/>
      <c r="P18" s="1" t="s">
        <v>381</v>
      </c>
      <c r="Q18" s="12">
        <f>SUM(F116)</f>
        <v>9</v>
      </c>
      <c r="R18" s="24"/>
    </row>
    <row r="19" spans="1:18" ht="15" customHeight="1" thickBot="1" x14ac:dyDescent="0.2">
      <c r="C19" t="s">
        <v>12</v>
      </c>
      <c r="D19" s="9"/>
      <c r="E19" s="72" t="s">
        <v>138</v>
      </c>
      <c r="F19" s="62">
        <f>SUM(E21:E22)</f>
        <v>12</v>
      </c>
      <c r="G19" s="6"/>
      <c r="H19" s="45"/>
      <c r="I19" s="44"/>
      <c r="K19" s="2" t="s">
        <v>15</v>
      </c>
      <c r="L19" s="55" t="s">
        <v>193</v>
      </c>
      <c r="M19" s="89">
        <v>7</v>
      </c>
      <c r="N19" s="14">
        <f>ROUND(M19/$N$15*100,1)</f>
        <v>9.9</v>
      </c>
      <c r="O19" s="34"/>
      <c r="P19" s="1" t="s">
        <v>150</v>
      </c>
      <c r="Q19" s="12" t="s">
        <v>598</v>
      </c>
      <c r="R19" s="6"/>
    </row>
    <row r="20" spans="1:18" ht="15" customHeight="1" thickBot="1" x14ac:dyDescent="0.2">
      <c r="C20" s="47" t="s">
        <v>221</v>
      </c>
      <c r="D20" s="48" t="s">
        <v>152</v>
      </c>
      <c r="E20" s="73" t="s">
        <v>231</v>
      </c>
      <c r="F20" s="61" t="s">
        <v>137</v>
      </c>
      <c r="G20" s="6"/>
      <c r="H20" s="45"/>
      <c r="I20" s="44"/>
      <c r="K20" s="5" t="s">
        <v>14</v>
      </c>
      <c r="L20" s="57" t="s">
        <v>198</v>
      </c>
      <c r="M20" s="88">
        <v>6</v>
      </c>
      <c r="N20" s="15">
        <f>ROUND(M20/$N$15*100,1)</f>
        <v>8.5</v>
      </c>
      <c r="O20" s="34"/>
      <c r="P20" s="45"/>
      <c r="Q20" s="44">
        <f>SUM(Q2:Q19)</f>
        <v>926</v>
      </c>
      <c r="R20" s="6"/>
    </row>
    <row r="21" spans="1:18" ht="15" customHeight="1" x14ac:dyDescent="0.15">
      <c r="C21" s="2" t="s">
        <v>7</v>
      </c>
      <c r="D21" s="55" t="s">
        <v>593</v>
      </c>
      <c r="E21" s="89">
        <v>7</v>
      </c>
      <c r="F21" s="13">
        <f t="shared" ref="F21:F22" si="1">ROUND(E21/$F$19*100,1)</f>
        <v>58.3</v>
      </c>
      <c r="G21" s="6"/>
      <c r="H21" s="45"/>
      <c r="I21" s="44"/>
      <c r="K21" s="1"/>
      <c r="L21" s="9"/>
      <c r="M21" s="91"/>
      <c r="N21" s="16"/>
      <c r="O21" s="34"/>
      <c r="P21" s="45"/>
      <c r="Q21" s="44"/>
      <c r="R21" s="6"/>
    </row>
    <row r="22" spans="1:18" ht="15" customHeight="1" thickBot="1" x14ac:dyDescent="0.2">
      <c r="C22" s="5" t="s">
        <v>0</v>
      </c>
      <c r="D22" s="57" t="s">
        <v>12</v>
      </c>
      <c r="E22" s="88">
        <v>5</v>
      </c>
      <c r="F22" s="66">
        <f t="shared" si="1"/>
        <v>41.7</v>
      </c>
      <c r="G22" s="6"/>
      <c r="H22" s="45"/>
      <c r="I22" s="44"/>
      <c r="K22" t="s">
        <v>21</v>
      </c>
      <c r="M22" s="80" t="s">
        <v>138</v>
      </c>
      <c r="N22" s="62">
        <f>SUM(M24:M26)</f>
        <v>23</v>
      </c>
      <c r="O22" s="34"/>
      <c r="P22" s="45"/>
      <c r="Q22" s="44"/>
      <c r="R22" s="6"/>
    </row>
    <row r="23" spans="1:18" ht="15" customHeight="1" x14ac:dyDescent="0.15">
      <c r="C23" s="1"/>
      <c r="D23" s="9"/>
      <c r="E23" s="72"/>
      <c r="F23" s="16"/>
      <c r="G23" s="6"/>
      <c r="H23" s="45"/>
      <c r="I23" s="44"/>
      <c r="K23" s="47" t="s">
        <v>221</v>
      </c>
      <c r="L23" s="48" t="s">
        <v>152</v>
      </c>
      <c r="M23" s="73" t="s">
        <v>231</v>
      </c>
      <c r="N23" s="61" t="s">
        <v>137</v>
      </c>
      <c r="O23" s="34"/>
      <c r="P23" s="45"/>
      <c r="Q23" s="44"/>
      <c r="R23" s="6"/>
    </row>
    <row r="24" spans="1:18" ht="15" customHeight="1" thickBot="1" x14ac:dyDescent="0.2">
      <c r="C24" t="s">
        <v>26</v>
      </c>
      <c r="D24" s="9"/>
      <c r="E24" s="72" t="s">
        <v>138</v>
      </c>
      <c r="F24" s="62">
        <f>SUM(E26:E28)</f>
        <v>26</v>
      </c>
      <c r="G24" s="6"/>
      <c r="H24" s="45"/>
      <c r="I24" s="44"/>
      <c r="K24" s="2" t="s">
        <v>23</v>
      </c>
      <c r="L24" s="55" t="s">
        <v>158</v>
      </c>
      <c r="M24" s="89">
        <v>10</v>
      </c>
      <c r="N24" s="14">
        <f>ROUND(M24/$N$22*100,1)</f>
        <v>43.5</v>
      </c>
      <c r="O24" s="34"/>
      <c r="P24" s="45"/>
      <c r="Q24" s="44"/>
      <c r="R24" s="6"/>
    </row>
    <row r="25" spans="1:18" ht="15" customHeight="1" x14ac:dyDescent="0.15">
      <c r="C25" s="47" t="s">
        <v>221</v>
      </c>
      <c r="D25" s="48" t="s">
        <v>152</v>
      </c>
      <c r="E25" s="73" t="s">
        <v>231</v>
      </c>
      <c r="F25" s="61" t="s">
        <v>137</v>
      </c>
      <c r="G25" s="6"/>
      <c r="H25" s="45"/>
      <c r="I25" s="44"/>
      <c r="K25" s="2" t="s">
        <v>16</v>
      </c>
      <c r="L25" s="55" t="s">
        <v>22</v>
      </c>
      <c r="M25" s="89">
        <v>8</v>
      </c>
      <c r="N25" s="14">
        <f>ROUND(M25/$N$22*100,1)</f>
        <v>34.799999999999997</v>
      </c>
      <c r="O25" s="34"/>
      <c r="P25" s="45"/>
      <c r="Q25" s="44"/>
      <c r="R25" s="6"/>
    </row>
    <row r="26" spans="1:18" ht="15" customHeight="1" thickBot="1" x14ac:dyDescent="0.2">
      <c r="C26" s="2" t="s">
        <v>14</v>
      </c>
      <c r="D26" s="55" t="s">
        <v>200</v>
      </c>
      <c r="E26" s="89">
        <v>16</v>
      </c>
      <c r="F26" s="13">
        <f t="shared" ref="F26:F28" si="2">ROUND(E26/$F$24*100,1)</f>
        <v>61.5</v>
      </c>
      <c r="G26" s="6"/>
      <c r="H26" s="45"/>
      <c r="I26" s="45"/>
      <c r="K26" s="5" t="s">
        <v>0</v>
      </c>
      <c r="L26" s="57" t="s">
        <v>21</v>
      </c>
      <c r="M26" s="88">
        <v>5</v>
      </c>
      <c r="N26" s="15">
        <f>ROUND(M26/$N$22*100,1)</f>
        <v>21.7</v>
      </c>
      <c r="O26" s="34"/>
      <c r="Q26" s="44"/>
    </row>
    <row r="27" spans="1:18" ht="15" customHeight="1" x14ac:dyDescent="0.15">
      <c r="C27" s="2" t="s">
        <v>15</v>
      </c>
      <c r="D27" s="55" t="s">
        <v>201</v>
      </c>
      <c r="E27" s="89">
        <v>7</v>
      </c>
      <c r="F27" s="13">
        <f t="shared" si="2"/>
        <v>26.9</v>
      </c>
      <c r="G27" s="20"/>
      <c r="H27" s="45"/>
      <c r="I27" s="45"/>
      <c r="K27" s="22"/>
      <c r="L27" s="52"/>
      <c r="M27" s="92"/>
      <c r="N27" s="67"/>
      <c r="O27" s="34"/>
      <c r="Q27" s="44"/>
      <c r="R27" s="12"/>
    </row>
    <row r="28" spans="1:18" ht="15" customHeight="1" thickBot="1" x14ac:dyDescent="0.2">
      <c r="C28" s="5" t="s">
        <v>15</v>
      </c>
      <c r="D28" s="57" t="s">
        <v>161</v>
      </c>
      <c r="E28" s="88">
        <v>3</v>
      </c>
      <c r="F28" s="66">
        <f t="shared" si="2"/>
        <v>11.5</v>
      </c>
      <c r="G28" s="22"/>
      <c r="H28" s="46"/>
      <c r="I28" s="46"/>
      <c r="K28" t="s">
        <v>389</v>
      </c>
      <c r="M28" s="80" t="s">
        <v>138</v>
      </c>
      <c r="N28" s="62">
        <f>SUM(M30:M32)</f>
        <v>23</v>
      </c>
      <c r="O28" s="34"/>
      <c r="P28" s="43"/>
      <c r="Q28" s="44"/>
      <c r="R28" s="24"/>
    </row>
    <row r="29" spans="1:18" ht="15" customHeight="1" x14ac:dyDescent="0.15">
      <c r="C29" s="1"/>
      <c r="D29" s="9"/>
      <c r="E29" s="72"/>
      <c r="F29" s="16"/>
      <c r="G29" s="6"/>
      <c r="H29" s="45"/>
      <c r="I29" s="44"/>
      <c r="K29" s="47" t="s">
        <v>221</v>
      </c>
      <c r="L29" s="48" t="s">
        <v>152</v>
      </c>
      <c r="M29" s="73" t="s">
        <v>231</v>
      </c>
      <c r="N29" s="61" t="s">
        <v>137</v>
      </c>
      <c r="O29" s="34"/>
      <c r="P29" s="45"/>
      <c r="Q29" s="44"/>
      <c r="R29" s="6"/>
    </row>
    <row r="30" spans="1:18" ht="15" customHeight="1" thickBot="1" x14ac:dyDescent="0.2">
      <c r="C30" t="s">
        <v>27</v>
      </c>
      <c r="D30" s="9"/>
      <c r="E30" s="72" t="s">
        <v>138</v>
      </c>
      <c r="F30" s="62">
        <f>SUM(E32:E33)</f>
        <v>57</v>
      </c>
      <c r="G30" s="6"/>
      <c r="H30" s="45"/>
      <c r="I30" s="44"/>
      <c r="K30" s="2" t="s">
        <v>23</v>
      </c>
      <c r="L30" s="55" t="s">
        <v>159</v>
      </c>
      <c r="M30" s="89">
        <v>15</v>
      </c>
      <c r="N30" s="14">
        <f>ROUND(M30/$N$28*100,1)</f>
        <v>65.2</v>
      </c>
      <c r="O30" s="34"/>
      <c r="P30" s="45"/>
      <c r="Q30" s="44"/>
      <c r="R30" s="6"/>
    </row>
    <row r="31" spans="1:18" ht="15" customHeight="1" x14ac:dyDescent="0.15">
      <c r="C31" s="47" t="s">
        <v>221</v>
      </c>
      <c r="D31" s="48" t="s">
        <v>152</v>
      </c>
      <c r="E31" s="73" t="s">
        <v>231</v>
      </c>
      <c r="F31" s="61" t="s">
        <v>137</v>
      </c>
      <c r="G31" s="6"/>
      <c r="H31" s="45"/>
      <c r="I31" s="44"/>
      <c r="K31" s="2" t="s">
        <v>16</v>
      </c>
      <c r="L31" s="55" t="s">
        <v>24</v>
      </c>
      <c r="M31" s="89">
        <v>5</v>
      </c>
      <c r="N31" s="14">
        <f>ROUND(M31/$N$28*100,1)</f>
        <v>21.7</v>
      </c>
      <c r="O31" s="34"/>
      <c r="P31" s="45"/>
      <c r="Q31" s="44"/>
      <c r="R31" s="6"/>
    </row>
    <row r="32" spans="1:18" ht="15" customHeight="1" thickBot="1" x14ac:dyDescent="0.2">
      <c r="C32" s="2" t="s">
        <v>14</v>
      </c>
      <c r="D32" s="55" t="s">
        <v>203</v>
      </c>
      <c r="E32" s="89">
        <v>42</v>
      </c>
      <c r="F32" s="13">
        <f t="shared" ref="F32:F33" si="3">ROUND(E32/$F$30*100,1)</f>
        <v>73.7</v>
      </c>
      <c r="G32" s="6"/>
      <c r="H32" s="45"/>
      <c r="I32" s="44"/>
      <c r="K32" s="5" t="s">
        <v>16</v>
      </c>
      <c r="L32" s="57" t="s">
        <v>199</v>
      </c>
      <c r="M32" s="88">
        <v>3</v>
      </c>
      <c r="N32" s="15">
        <f>ROUND(M32/$N$28*100,1)</f>
        <v>13</v>
      </c>
      <c r="O32" s="34"/>
      <c r="P32" s="45"/>
      <c r="Q32" s="44"/>
      <c r="R32" s="6"/>
    </row>
    <row r="33" spans="1:18" ht="15" customHeight="1" thickBot="1" x14ac:dyDescent="0.2">
      <c r="C33" s="5" t="s">
        <v>14</v>
      </c>
      <c r="D33" s="57" t="s">
        <v>202</v>
      </c>
      <c r="E33" s="88">
        <v>15</v>
      </c>
      <c r="F33" s="66">
        <f t="shared" si="3"/>
        <v>26.3</v>
      </c>
      <c r="K33" s="1"/>
      <c r="L33" s="9"/>
      <c r="M33" s="83"/>
      <c r="N33" s="65"/>
      <c r="O33" s="34"/>
      <c r="P33" s="45"/>
      <c r="Q33" s="44"/>
      <c r="R33" s="6"/>
    </row>
    <row r="34" spans="1:18" ht="15" customHeight="1" thickBot="1" x14ac:dyDescent="0.2">
      <c r="C34" s="1"/>
      <c r="D34" s="9"/>
      <c r="E34" s="72"/>
      <c r="F34" s="16"/>
      <c r="G34" s="6"/>
      <c r="H34" s="45"/>
      <c r="I34" s="44"/>
      <c r="K34" t="s">
        <v>25</v>
      </c>
      <c r="M34" s="80" t="s">
        <v>138</v>
      </c>
      <c r="N34" s="62">
        <f>SUM(M36:M36)</f>
        <v>3</v>
      </c>
      <c r="O34" s="34"/>
      <c r="P34" s="45"/>
      <c r="Q34" s="44"/>
      <c r="R34" s="6"/>
    </row>
    <row r="35" spans="1:18" ht="15" customHeight="1" thickBot="1" x14ac:dyDescent="0.2">
      <c r="C35" t="s">
        <v>28</v>
      </c>
      <c r="D35" s="9"/>
      <c r="E35" s="72" t="s">
        <v>138</v>
      </c>
      <c r="F35" s="62">
        <f>SUM(E37:E37)</f>
        <v>5</v>
      </c>
      <c r="G35" s="6"/>
      <c r="H35" s="45"/>
      <c r="I35" s="44"/>
      <c r="K35" s="47" t="s">
        <v>221</v>
      </c>
      <c r="L35" s="48" t="s">
        <v>152</v>
      </c>
      <c r="M35" s="73" t="s">
        <v>231</v>
      </c>
      <c r="N35" s="61" t="s">
        <v>137</v>
      </c>
      <c r="O35" s="34"/>
      <c r="P35" s="45"/>
      <c r="Q35" s="44"/>
      <c r="R35" s="6"/>
    </row>
    <row r="36" spans="1:18" ht="15" customHeight="1" thickBot="1" x14ac:dyDescent="0.2">
      <c r="C36" s="47" t="s">
        <v>221</v>
      </c>
      <c r="D36" s="48" t="s">
        <v>152</v>
      </c>
      <c r="E36" s="73" t="s">
        <v>231</v>
      </c>
      <c r="F36" s="61" t="s">
        <v>137</v>
      </c>
      <c r="K36" s="5" t="s">
        <v>7</v>
      </c>
      <c r="L36" s="57" t="s">
        <v>160</v>
      </c>
      <c r="M36" s="88">
        <v>3</v>
      </c>
      <c r="N36" s="15">
        <f>ROUND(M36/$N$34*100,1)</f>
        <v>100</v>
      </c>
      <c r="O36" s="34"/>
      <c r="P36" s="45"/>
      <c r="Q36" s="44"/>
      <c r="R36" s="6"/>
    </row>
    <row r="37" spans="1:18" ht="15" customHeight="1" thickBot="1" x14ac:dyDescent="0.2">
      <c r="C37" s="5" t="s">
        <v>14</v>
      </c>
      <c r="D37" s="57" t="s">
        <v>164</v>
      </c>
      <c r="E37" s="88">
        <v>5</v>
      </c>
      <c r="F37" s="66">
        <f>ROUND(E37/$F$35*100,1)</f>
        <v>100</v>
      </c>
      <c r="G37" s="12"/>
      <c r="O37" s="34"/>
      <c r="P37" s="45"/>
      <c r="Q37" s="44"/>
      <c r="R37" s="6"/>
    </row>
    <row r="38" spans="1:18" ht="15" customHeight="1" thickBot="1" x14ac:dyDescent="0.2">
      <c r="C38" s="1"/>
      <c r="D38" s="9"/>
      <c r="E38" s="72"/>
      <c r="F38" s="16"/>
      <c r="G38" s="12"/>
      <c r="K38" t="s">
        <v>400</v>
      </c>
      <c r="M38" s="80" t="s">
        <v>138</v>
      </c>
      <c r="N38" s="62">
        <f>SUM(M40:M40)</f>
        <v>2</v>
      </c>
      <c r="O38" s="34"/>
      <c r="P38" s="45"/>
      <c r="Q38" s="44"/>
      <c r="R38" s="6"/>
    </row>
    <row r="39" spans="1:18" ht="15" customHeight="1" thickBot="1" x14ac:dyDescent="0.2">
      <c r="C39" t="s">
        <v>232</v>
      </c>
      <c r="D39" s="9"/>
      <c r="E39" s="72" t="s">
        <v>138</v>
      </c>
      <c r="F39" s="62">
        <f>SUM(E41:E41)</f>
        <v>9</v>
      </c>
      <c r="G39" s="12"/>
      <c r="K39" s="47" t="s">
        <v>221</v>
      </c>
      <c r="L39" s="48" t="s">
        <v>152</v>
      </c>
      <c r="M39" s="73" t="s">
        <v>231</v>
      </c>
      <c r="N39" s="61" t="s">
        <v>137</v>
      </c>
      <c r="O39" s="34"/>
      <c r="P39" s="45"/>
      <c r="Q39" s="44"/>
      <c r="R39" s="6"/>
    </row>
    <row r="40" spans="1:18" ht="15" customHeight="1" thickBot="1" x14ac:dyDescent="0.2">
      <c r="C40" s="47" t="s">
        <v>221</v>
      </c>
      <c r="D40" s="48" t="s">
        <v>152</v>
      </c>
      <c r="E40" s="73" t="s">
        <v>231</v>
      </c>
      <c r="F40" s="61" t="s">
        <v>137</v>
      </c>
      <c r="G40" s="12"/>
      <c r="K40" s="5" t="s">
        <v>14</v>
      </c>
      <c r="L40" s="57" t="s">
        <v>35</v>
      </c>
      <c r="M40" s="88">
        <v>2</v>
      </c>
      <c r="N40" s="15">
        <f>ROUND(M40/$N$38*100,1)</f>
        <v>100</v>
      </c>
      <c r="O40" s="34"/>
      <c r="P40" s="45"/>
      <c r="Q40" s="44"/>
      <c r="R40" s="6"/>
    </row>
    <row r="41" spans="1:18" ht="15" customHeight="1" thickBot="1" x14ac:dyDescent="0.2">
      <c r="C41" s="5" t="s">
        <v>4</v>
      </c>
      <c r="D41" s="57" t="s">
        <v>206</v>
      </c>
      <c r="E41" s="88">
        <v>9</v>
      </c>
      <c r="F41" s="66">
        <f>ROUND(E41/$F$39*100,1)</f>
        <v>100</v>
      </c>
      <c r="G41" s="12"/>
      <c r="K41" s="1"/>
      <c r="L41" s="9"/>
      <c r="M41" s="83"/>
      <c r="N41" s="65"/>
      <c r="O41" s="34"/>
      <c r="P41" s="45"/>
      <c r="Q41" s="44"/>
      <c r="R41" s="6"/>
    </row>
    <row r="42" spans="1:18" ht="15" customHeight="1" thickBot="1" x14ac:dyDescent="0.2">
      <c r="C42" s="1"/>
      <c r="D42" s="9"/>
      <c r="E42" s="83"/>
      <c r="F42" s="65"/>
      <c r="G42" s="12"/>
      <c r="K42" t="s">
        <v>233</v>
      </c>
      <c r="M42" s="80" t="s">
        <v>138</v>
      </c>
      <c r="N42" s="62">
        <f>SUM(M44:M44)</f>
        <v>7</v>
      </c>
      <c r="O42" s="34"/>
      <c r="P42" s="45"/>
      <c r="Q42" s="44"/>
      <c r="R42" s="6"/>
    </row>
    <row r="43" spans="1:18" ht="15" customHeight="1" thickBot="1" x14ac:dyDescent="0.2">
      <c r="C43" t="s">
        <v>36</v>
      </c>
      <c r="E43" s="80" t="s">
        <v>138</v>
      </c>
      <c r="F43" s="62">
        <f>SUM(E45:E46)</f>
        <v>41</v>
      </c>
      <c r="G43" s="12"/>
      <c r="K43" s="47" t="s">
        <v>221</v>
      </c>
      <c r="L43" s="48" t="s">
        <v>152</v>
      </c>
      <c r="M43" s="73" t="s">
        <v>231</v>
      </c>
      <c r="N43" s="61" t="s">
        <v>137</v>
      </c>
      <c r="O43" s="34"/>
      <c r="P43" s="45"/>
      <c r="Q43" s="44"/>
      <c r="R43" s="6"/>
    </row>
    <row r="44" spans="1:18" ht="15" customHeight="1" thickBot="1" x14ac:dyDescent="0.2">
      <c r="C44" s="47" t="s">
        <v>221</v>
      </c>
      <c r="D44" s="48" t="s">
        <v>152</v>
      </c>
      <c r="E44" s="73" t="s">
        <v>231</v>
      </c>
      <c r="F44" s="61" t="s">
        <v>137</v>
      </c>
      <c r="G44" s="6"/>
      <c r="H44" s="45"/>
      <c r="I44" s="45"/>
      <c r="K44" s="5" t="s">
        <v>4</v>
      </c>
      <c r="L44" s="57" t="s">
        <v>209</v>
      </c>
      <c r="M44" s="88">
        <v>7</v>
      </c>
      <c r="N44" s="15">
        <f>ROUND(M44/$N$42*100,1)</f>
        <v>100</v>
      </c>
      <c r="O44" s="34"/>
      <c r="P44" s="45"/>
      <c r="Q44" s="44"/>
      <c r="R44" s="6"/>
    </row>
    <row r="45" spans="1:18" ht="15" customHeight="1" x14ac:dyDescent="0.15">
      <c r="C45" s="2" t="s">
        <v>0</v>
      </c>
      <c r="D45" s="55" t="s">
        <v>168</v>
      </c>
      <c r="E45" s="89">
        <v>26</v>
      </c>
      <c r="F45" s="14">
        <f>ROUND(E45/$F$43*100,1)</f>
        <v>63.4</v>
      </c>
      <c r="O45" s="34"/>
      <c r="P45" s="45"/>
      <c r="Q45" s="44"/>
      <c r="R45" s="6"/>
    </row>
    <row r="46" spans="1:18" ht="15" customHeight="1" thickBot="1" x14ac:dyDescent="0.2">
      <c r="C46" s="5" t="s">
        <v>4</v>
      </c>
      <c r="D46" s="57" t="s">
        <v>167</v>
      </c>
      <c r="E46" s="88">
        <v>15</v>
      </c>
      <c r="F46" s="15">
        <f>ROUND(E46/$F$43*100,1)</f>
        <v>36.6</v>
      </c>
      <c r="K46" t="s">
        <v>38</v>
      </c>
      <c r="L46" s="9"/>
      <c r="M46" s="72" t="s">
        <v>138</v>
      </c>
      <c r="N46" s="62">
        <f>SUM(M48:M48)</f>
        <v>16</v>
      </c>
      <c r="O46" s="34"/>
      <c r="P46" s="45"/>
      <c r="Q46" s="44"/>
      <c r="R46" s="6"/>
    </row>
    <row r="47" spans="1:18" ht="15" customHeight="1" x14ac:dyDescent="0.15">
      <c r="K47" s="47" t="s">
        <v>221</v>
      </c>
      <c r="L47" s="48" t="s">
        <v>152</v>
      </c>
      <c r="M47" s="73" t="s">
        <v>231</v>
      </c>
      <c r="N47" s="61" t="s">
        <v>137</v>
      </c>
      <c r="O47" s="34"/>
      <c r="P47" s="45"/>
      <c r="Q47" s="44"/>
      <c r="R47" s="6"/>
    </row>
    <row r="48" spans="1:18" ht="15" customHeight="1" thickBot="1" x14ac:dyDescent="0.2">
      <c r="A48" s="94"/>
      <c r="G48" s="6"/>
      <c r="H48" s="45"/>
      <c r="K48" s="5" t="s">
        <v>14</v>
      </c>
      <c r="L48" s="57" t="s">
        <v>38</v>
      </c>
      <c r="M48" s="88">
        <v>16</v>
      </c>
      <c r="N48" s="15">
        <f>ROUND(M48/$N$46*100,1)</f>
        <v>100</v>
      </c>
      <c r="O48" s="34"/>
      <c r="Q48" s="44"/>
    </row>
    <row r="49" spans="1:18" ht="15" customHeight="1" x14ac:dyDescent="0.15">
      <c r="A49" s="94"/>
      <c r="G49" s="12"/>
      <c r="O49" s="34"/>
      <c r="Q49" s="44"/>
      <c r="R49" s="12"/>
    </row>
    <row r="50" spans="1:18" ht="15" customHeight="1" thickBot="1" x14ac:dyDescent="0.2">
      <c r="C50" t="s">
        <v>39</v>
      </c>
      <c r="D50" s="9"/>
      <c r="E50" s="72" t="s">
        <v>138</v>
      </c>
      <c r="F50" s="62">
        <f>SUM(E52:E53)</f>
        <v>20</v>
      </c>
      <c r="G50" s="6"/>
      <c r="H50" s="45"/>
      <c r="I50" s="44"/>
      <c r="K50" t="s">
        <v>427</v>
      </c>
      <c r="M50" s="80" t="s">
        <v>138</v>
      </c>
      <c r="N50" s="62">
        <f>SUM(M52:M52)</f>
        <v>2</v>
      </c>
      <c r="O50" s="34"/>
      <c r="P50" s="45"/>
      <c r="Q50" s="44"/>
      <c r="R50" s="6"/>
    </row>
    <row r="51" spans="1:18" ht="15" customHeight="1" x14ac:dyDescent="0.15">
      <c r="C51" s="47" t="s">
        <v>221</v>
      </c>
      <c r="D51" s="48" t="s">
        <v>152</v>
      </c>
      <c r="E51" s="73" t="s">
        <v>231</v>
      </c>
      <c r="F51" s="61" t="s">
        <v>137</v>
      </c>
      <c r="G51" s="6"/>
      <c r="H51" s="45"/>
      <c r="I51" s="44"/>
      <c r="K51" s="47" t="s">
        <v>221</v>
      </c>
      <c r="L51" s="48" t="s">
        <v>152</v>
      </c>
      <c r="M51" s="73" t="s">
        <v>231</v>
      </c>
      <c r="N51" s="61" t="s">
        <v>137</v>
      </c>
      <c r="O51" s="34"/>
      <c r="P51" s="45"/>
      <c r="Q51" s="44"/>
      <c r="R51" s="6"/>
    </row>
    <row r="52" spans="1:18" ht="15" customHeight="1" thickBot="1" x14ac:dyDescent="0.2">
      <c r="C52" s="2" t="s">
        <v>14</v>
      </c>
      <c r="D52" s="55" t="s">
        <v>170</v>
      </c>
      <c r="E52" s="89">
        <v>13</v>
      </c>
      <c r="F52" s="13">
        <f>ROUND(E52/$F$50*100,1)</f>
        <v>65</v>
      </c>
      <c r="G52" s="6"/>
      <c r="H52" s="45"/>
      <c r="I52" s="44"/>
      <c r="K52" s="5" t="s">
        <v>0</v>
      </c>
      <c r="L52" s="57" t="s">
        <v>174</v>
      </c>
      <c r="M52" s="88">
        <v>2</v>
      </c>
      <c r="N52" s="15">
        <f>ROUND(M52/$N$54*100,1)</f>
        <v>100</v>
      </c>
      <c r="O52" s="34"/>
      <c r="P52" s="45"/>
      <c r="Q52" s="44"/>
      <c r="R52" s="6"/>
    </row>
    <row r="53" spans="1:18" ht="15" customHeight="1" thickBot="1" x14ac:dyDescent="0.2">
      <c r="C53" s="5" t="s">
        <v>7</v>
      </c>
      <c r="D53" s="57" t="s">
        <v>169</v>
      </c>
      <c r="E53" s="88">
        <v>7</v>
      </c>
      <c r="F53" s="66">
        <f>ROUND(E53/$F$50*100,1)</f>
        <v>35</v>
      </c>
      <c r="G53" s="6"/>
      <c r="H53" s="45"/>
      <c r="I53" s="44"/>
      <c r="K53" s="1"/>
      <c r="L53" s="9"/>
      <c r="M53" s="90"/>
      <c r="N53" s="65"/>
      <c r="O53" s="34"/>
      <c r="P53" s="45"/>
      <c r="Q53" s="44"/>
      <c r="R53" s="6"/>
    </row>
    <row r="54" spans="1:18" ht="15" customHeight="1" thickBot="1" x14ac:dyDescent="0.2">
      <c r="C54" s="22"/>
      <c r="D54" s="52"/>
      <c r="E54" s="92"/>
      <c r="F54" s="67"/>
      <c r="G54" s="6"/>
      <c r="H54" s="45"/>
      <c r="I54" s="44"/>
      <c r="K54" t="s">
        <v>403</v>
      </c>
      <c r="M54" s="80" t="s">
        <v>138</v>
      </c>
      <c r="N54" s="62">
        <f>SUM(M56:M56)</f>
        <v>2</v>
      </c>
      <c r="O54" s="34"/>
      <c r="P54" s="45"/>
      <c r="Q54" s="44"/>
      <c r="R54" s="6"/>
    </row>
    <row r="55" spans="1:18" ht="15" customHeight="1" thickBot="1" x14ac:dyDescent="0.2">
      <c r="C55" t="s">
        <v>303</v>
      </c>
      <c r="D55" s="9"/>
      <c r="E55" s="72" t="s">
        <v>138</v>
      </c>
      <c r="F55" s="62">
        <f>SUM(E57:E57)</f>
        <v>9</v>
      </c>
      <c r="G55" s="6"/>
      <c r="H55" s="45"/>
      <c r="I55" s="44"/>
      <c r="K55" s="47" t="s">
        <v>221</v>
      </c>
      <c r="L55" s="48" t="s">
        <v>152</v>
      </c>
      <c r="M55" s="73" t="s">
        <v>231</v>
      </c>
      <c r="N55" s="61" t="s">
        <v>137</v>
      </c>
      <c r="O55" s="34"/>
      <c r="P55" s="45"/>
      <c r="Q55" s="44"/>
      <c r="R55" s="6"/>
    </row>
    <row r="56" spans="1:18" ht="15" customHeight="1" thickBot="1" x14ac:dyDescent="0.2">
      <c r="C56" s="47" t="s">
        <v>221</v>
      </c>
      <c r="D56" s="48" t="s">
        <v>152</v>
      </c>
      <c r="E56" s="73" t="s">
        <v>231</v>
      </c>
      <c r="F56" s="61" t="s">
        <v>137</v>
      </c>
      <c r="G56" s="6"/>
      <c r="H56" s="45"/>
      <c r="I56" s="44"/>
      <c r="K56" s="5" t="s">
        <v>0</v>
      </c>
      <c r="L56" s="57" t="s">
        <v>213</v>
      </c>
      <c r="M56" s="88">
        <v>2</v>
      </c>
      <c r="N56" s="15">
        <f>ROUND(M56/$N$54*100,1)</f>
        <v>100</v>
      </c>
      <c r="O56" s="34"/>
      <c r="P56" s="45"/>
      <c r="Q56" s="44"/>
      <c r="R56" s="6"/>
    </row>
    <row r="57" spans="1:18" ht="15" customHeight="1" thickBot="1" x14ac:dyDescent="0.2">
      <c r="C57" s="5" t="s">
        <v>14</v>
      </c>
      <c r="D57" s="57" t="s">
        <v>171</v>
      </c>
      <c r="E57" s="88">
        <v>9</v>
      </c>
      <c r="F57" s="66">
        <f>ROUND(E57/$F$55*100,1)</f>
        <v>100</v>
      </c>
      <c r="G57" s="6"/>
      <c r="H57" s="45"/>
      <c r="I57" s="45"/>
      <c r="K57" s="1"/>
      <c r="L57" s="9"/>
      <c r="M57" s="91"/>
      <c r="N57" s="16"/>
      <c r="O57" s="34"/>
      <c r="P57" s="45"/>
      <c r="Q57" s="44"/>
      <c r="R57" s="6"/>
    </row>
    <row r="58" spans="1:18" ht="15" customHeight="1" thickBot="1" x14ac:dyDescent="0.2">
      <c r="C58" s="1"/>
      <c r="D58" s="9"/>
      <c r="E58" s="72"/>
      <c r="F58" s="16"/>
      <c r="G58" s="12"/>
      <c r="K58" t="s">
        <v>43</v>
      </c>
      <c r="M58" s="80" t="s">
        <v>138</v>
      </c>
      <c r="N58" s="62">
        <f>SUM(M60:M63)</f>
        <v>91</v>
      </c>
      <c r="O58" s="34"/>
      <c r="P58" s="45"/>
      <c r="Q58" s="44"/>
      <c r="R58" s="6"/>
    </row>
    <row r="59" spans="1:18" ht="15" customHeight="1" thickBot="1" x14ac:dyDescent="0.2">
      <c r="C59" t="s">
        <v>401</v>
      </c>
      <c r="D59" s="9"/>
      <c r="E59" s="72" t="s">
        <v>138</v>
      </c>
      <c r="F59" s="62">
        <f>SUM(E61:E61)</f>
        <v>2</v>
      </c>
      <c r="G59" s="6"/>
      <c r="H59" s="45"/>
      <c r="I59" s="44"/>
      <c r="K59" s="47" t="s">
        <v>221</v>
      </c>
      <c r="L59" s="48" t="s">
        <v>152</v>
      </c>
      <c r="M59" s="73" t="s">
        <v>231</v>
      </c>
      <c r="N59" s="61" t="s">
        <v>137</v>
      </c>
      <c r="O59" s="34"/>
      <c r="P59" s="45"/>
      <c r="Q59" s="44"/>
      <c r="R59" s="6"/>
    </row>
    <row r="60" spans="1:18" ht="15" customHeight="1" x14ac:dyDescent="0.15">
      <c r="C60" s="47" t="s">
        <v>221</v>
      </c>
      <c r="D60" s="48" t="s">
        <v>152</v>
      </c>
      <c r="E60" s="73" t="s">
        <v>231</v>
      </c>
      <c r="F60" s="61" t="s">
        <v>137</v>
      </c>
      <c r="G60" s="6"/>
      <c r="H60" s="45"/>
      <c r="I60" s="44"/>
      <c r="K60" s="2" t="s">
        <v>7</v>
      </c>
      <c r="L60" s="55" t="s">
        <v>175</v>
      </c>
      <c r="M60" s="89">
        <v>75</v>
      </c>
      <c r="N60" s="14">
        <f>ROUND(M60/$N$58*100,1)</f>
        <v>82.4</v>
      </c>
      <c r="O60" s="34"/>
      <c r="P60" s="45"/>
      <c r="Q60" s="44"/>
      <c r="R60" s="6"/>
    </row>
    <row r="61" spans="1:18" ht="15" customHeight="1" thickBot="1" x14ac:dyDescent="0.2">
      <c r="C61" s="5" t="s">
        <v>0</v>
      </c>
      <c r="D61" s="57" t="s">
        <v>210</v>
      </c>
      <c r="E61" s="88">
        <v>2</v>
      </c>
      <c r="F61" s="66">
        <f>ROUND(E61/$F$59*100,1)</f>
        <v>100</v>
      </c>
      <c r="K61" s="2" t="s">
        <v>4</v>
      </c>
      <c r="L61" s="55" t="s">
        <v>178</v>
      </c>
      <c r="M61" s="89">
        <v>13</v>
      </c>
      <c r="N61" s="14">
        <f>ROUND(M61/$N$58*100,1)</f>
        <v>14.3</v>
      </c>
      <c r="O61" s="34"/>
      <c r="P61" s="45"/>
      <c r="Q61" s="44"/>
      <c r="R61" s="6"/>
    </row>
    <row r="62" spans="1:18" ht="15" customHeight="1" x14ac:dyDescent="0.15">
      <c r="G62" s="12"/>
      <c r="K62" s="2" t="s">
        <v>0</v>
      </c>
      <c r="L62" s="55" t="s">
        <v>177</v>
      </c>
      <c r="M62" s="89">
        <v>2</v>
      </c>
      <c r="N62" s="14">
        <f>ROUND(M62/$N$58*100,1)</f>
        <v>2.2000000000000002</v>
      </c>
      <c r="O62" s="34"/>
      <c r="P62" s="45"/>
      <c r="Q62" s="44"/>
      <c r="R62" s="6"/>
    </row>
    <row r="63" spans="1:18" ht="15" customHeight="1" thickBot="1" x14ac:dyDescent="0.2">
      <c r="C63" t="s">
        <v>306</v>
      </c>
      <c r="D63" s="9"/>
      <c r="E63" s="72" t="s">
        <v>138</v>
      </c>
      <c r="F63" s="62">
        <f>SUM(E65:E66)</f>
        <v>20</v>
      </c>
      <c r="G63" s="6"/>
      <c r="H63" s="45"/>
      <c r="I63" s="44"/>
      <c r="K63" s="5" t="s">
        <v>14</v>
      </c>
      <c r="L63" s="57" t="s">
        <v>176</v>
      </c>
      <c r="M63" s="88">
        <v>1</v>
      </c>
      <c r="N63" s="15">
        <f>ROUND(M63/$N$58*100,1)</f>
        <v>1.1000000000000001</v>
      </c>
      <c r="O63" s="34"/>
      <c r="P63" s="45"/>
      <c r="Q63" s="44"/>
      <c r="R63" s="6"/>
    </row>
    <row r="64" spans="1:18" ht="15" customHeight="1" x14ac:dyDescent="0.15">
      <c r="C64" s="47" t="s">
        <v>221</v>
      </c>
      <c r="D64" s="48" t="s">
        <v>152</v>
      </c>
      <c r="E64" s="73" t="s">
        <v>231</v>
      </c>
      <c r="F64" s="61" t="s">
        <v>137</v>
      </c>
      <c r="G64" s="6"/>
      <c r="H64" s="45"/>
      <c r="I64" s="44"/>
      <c r="K64" s="22"/>
      <c r="L64" s="52"/>
      <c r="M64" s="92"/>
      <c r="N64" s="67"/>
      <c r="O64" s="34"/>
      <c r="P64" s="45"/>
      <c r="Q64" s="44"/>
      <c r="R64" s="6"/>
    </row>
    <row r="65" spans="3:19" ht="15" customHeight="1" thickBot="1" x14ac:dyDescent="0.2">
      <c r="C65" s="2" t="s">
        <v>0</v>
      </c>
      <c r="D65" s="55" t="s">
        <v>172</v>
      </c>
      <c r="E65" s="89">
        <v>15</v>
      </c>
      <c r="F65" s="13">
        <f>ROUND(E65/$F$63*100,1)</f>
        <v>75</v>
      </c>
      <c r="G65" s="6"/>
      <c r="H65" s="45"/>
      <c r="I65" s="44"/>
      <c r="K65" t="s">
        <v>44</v>
      </c>
      <c r="M65" s="80" t="s">
        <v>138</v>
      </c>
      <c r="N65" s="62">
        <f>SUM(M67:M67)</f>
        <v>2</v>
      </c>
      <c r="O65" s="34"/>
      <c r="P65" s="45"/>
      <c r="Q65" s="44"/>
      <c r="R65" s="6"/>
    </row>
    <row r="66" spans="3:19" ht="15" customHeight="1" thickBot="1" x14ac:dyDescent="0.2">
      <c r="C66" s="5" t="s">
        <v>14</v>
      </c>
      <c r="D66" s="57" t="s">
        <v>173</v>
      </c>
      <c r="E66" s="88">
        <v>5</v>
      </c>
      <c r="F66" s="66">
        <f>ROUND(E66/$F$63*100,1)</f>
        <v>25</v>
      </c>
      <c r="G66" s="6"/>
      <c r="H66" s="45"/>
      <c r="I66" s="44"/>
      <c r="K66" s="47" t="s">
        <v>221</v>
      </c>
      <c r="L66" s="48" t="s">
        <v>152</v>
      </c>
      <c r="M66" s="73" t="s">
        <v>231</v>
      </c>
      <c r="N66" s="61" t="s">
        <v>137</v>
      </c>
      <c r="O66" s="34"/>
      <c r="P66" s="45"/>
      <c r="Q66" s="44"/>
      <c r="R66" s="6"/>
    </row>
    <row r="67" spans="3:19" ht="15" customHeight="1" thickBot="1" x14ac:dyDescent="0.2">
      <c r="C67" s="1"/>
      <c r="D67" s="9"/>
      <c r="E67" s="83"/>
      <c r="F67" s="16"/>
      <c r="G67" s="6"/>
      <c r="H67" s="45"/>
      <c r="I67" s="44"/>
      <c r="K67" s="5" t="s">
        <v>31</v>
      </c>
      <c r="L67" s="57" t="s">
        <v>214</v>
      </c>
      <c r="M67" s="88">
        <v>2</v>
      </c>
      <c r="N67" s="15">
        <f>ROUND(M67/$N$65*100,1)</f>
        <v>100</v>
      </c>
      <c r="O67" s="34"/>
      <c r="P67" s="45"/>
      <c r="Q67" s="44"/>
      <c r="R67" s="6"/>
    </row>
    <row r="68" spans="3:19" ht="15" customHeight="1" thickBot="1" x14ac:dyDescent="0.2">
      <c r="C68" t="s">
        <v>402</v>
      </c>
      <c r="D68" s="9"/>
      <c r="E68" s="72" t="s">
        <v>138</v>
      </c>
      <c r="F68" s="62">
        <f>SUM(E70:E70)</f>
        <v>5</v>
      </c>
      <c r="G68" s="6"/>
      <c r="H68" s="45"/>
      <c r="I68" s="45"/>
      <c r="K68" s="22"/>
      <c r="L68" s="52"/>
      <c r="M68" s="92"/>
      <c r="N68" s="67"/>
      <c r="O68" s="34"/>
      <c r="Q68" s="44"/>
    </row>
    <row r="69" spans="3:19" ht="15" customHeight="1" thickBot="1" x14ac:dyDescent="0.2">
      <c r="C69" s="47" t="s">
        <v>221</v>
      </c>
      <c r="D69" s="48" t="s">
        <v>152</v>
      </c>
      <c r="E69" s="73" t="s">
        <v>231</v>
      </c>
      <c r="F69" s="61" t="s">
        <v>137</v>
      </c>
      <c r="G69" s="12"/>
      <c r="K69" t="s">
        <v>391</v>
      </c>
      <c r="M69" s="80" t="s">
        <v>138</v>
      </c>
      <c r="N69" s="62">
        <f>SUM(M71:M71)</f>
        <v>3</v>
      </c>
      <c r="O69" s="34"/>
      <c r="P69" s="45"/>
      <c r="Q69" s="44"/>
      <c r="R69" s="6"/>
    </row>
    <row r="70" spans="3:19" ht="15" customHeight="1" thickBot="1" x14ac:dyDescent="0.2">
      <c r="C70" s="5" t="s">
        <v>0</v>
      </c>
      <c r="D70" s="57" t="s">
        <v>211</v>
      </c>
      <c r="E70" s="88">
        <v>5</v>
      </c>
      <c r="F70" s="66">
        <f>ROUND(E70/$F$68*100,1)</f>
        <v>100</v>
      </c>
      <c r="G70" s="6"/>
      <c r="H70" s="45"/>
      <c r="I70" s="44"/>
      <c r="K70" s="47" t="s">
        <v>221</v>
      </c>
      <c r="L70" s="48" t="s">
        <v>152</v>
      </c>
      <c r="M70" s="73" t="s">
        <v>231</v>
      </c>
      <c r="N70" s="61" t="s">
        <v>137</v>
      </c>
      <c r="O70" s="34"/>
      <c r="P70" s="45"/>
      <c r="Q70" s="44"/>
      <c r="R70" s="6"/>
    </row>
    <row r="71" spans="3:19" ht="15" customHeight="1" thickBot="1" x14ac:dyDescent="0.2">
      <c r="G71" s="6"/>
      <c r="H71" s="45"/>
      <c r="I71" s="44"/>
      <c r="K71" s="5" t="s">
        <v>3</v>
      </c>
      <c r="L71" s="57" t="s">
        <v>179</v>
      </c>
      <c r="M71" s="88">
        <v>3</v>
      </c>
      <c r="N71" s="15">
        <f>ROUND(M71/$N$69*100,1)</f>
        <v>100</v>
      </c>
      <c r="O71" s="34"/>
      <c r="P71" s="45"/>
      <c r="Q71" s="44"/>
      <c r="R71" s="6"/>
    </row>
    <row r="72" spans="3:19" ht="15" customHeight="1" x14ac:dyDescent="0.15">
      <c r="G72" s="6"/>
      <c r="H72" s="45"/>
      <c r="I72" s="44"/>
      <c r="O72" s="34"/>
      <c r="P72" s="45"/>
      <c r="Q72" s="44"/>
      <c r="R72" s="6"/>
    </row>
    <row r="73" spans="3:19" ht="15" customHeight="1" thickBot="1" x14ac:dyDescent="0.2">
      <c r="C73" t="s">
        <v>393</v>
      </c>
      <c r="D73" s="9"/>
      <c r="E73" s="72" t="s">
        <v>138</v>
      </c>
      <c r="F73" s="62">
        <f>SUM(E75:E75)</f>
        <v>7</v>
      </c>
      <c r="K73" t="s">
        <v>58</v>
      </c>
      <c r="L73" s="9"/>
      <c r="M73" s="72" t="s">
        <v>138</v>
      </c>
      <c r="N73" s="62">
        <f>SUM(M75:M76)</f>
        <v>35</v>
      </c>
      <c r="O73" s="34"/>
      <c r="Q73" s="44"/>
    </row>
    <row r="74" spans="3:19" ht="15" customHeight="1" x14ac:dyDescent="0.15">
      <c r="C74" s="47" t="s">
        <v>221</v>
      </c>
      <c r="D74" s="48" t="s">
        <v>152</v>
      </c>
      <c r="E74" s="73" t="s">
        <v>231</v>
      </c>
      <c r="F74" s="61" t="s">
        <v>137</v>
      </c>
      <c r="K74" s="47" t="s">
        <v>221</v>
      </c>
      <c r="L74" s="48" t="s">
        <v>152</v>
      </c>
      <c r="M74" s="73" t="s">
        <v>231</v>
      </c>
      <c r="N74" s="61" t="s">
        <v>137</v>
      </c>
      <c r="O74" s="34"/>
      <c r="Q74" s="44"/>
    </row>
    <row r="75" spans="3:19" ht="15" customHeight="1" thickBot="1" x14ac:dyDescent="0.2">
      <c r="C75" s="5" t="s">
        <v>53</v>
      </c>
      <c r="D75" s="57" t="s">
        <v>180</v>
      </c>
      <c r="E75" s="88">
        <v>7</v>
      </c>
      <c r="F75" s="66">
        <f>ROUND(E75/$F$73*100,1)</f>
        <v>100</v>
      </c>
      <c r="G75" s="12"/>
      <c r="K75" s="2" t="s">
        <v>51</v>
      </c>
      <c r="L75" s="55" t="s">
        <v>59</v>
      </c>
      <c r="M75" s="89">
        <v>30</v>
      </c>
      <c r="N75" s="13">
        <f>ROUND(M75/$N$73*100,1)</f>
        <v>85.7</v>
      </c>
      <c r="O75" s="34"/>
      <c r="Q75" s="44"/>
      <c r="R75" s="12"/>
    </row>
    <row r="76" spans="3:19" ht="15" customHeight="1" thickBot="1" x14ac:dyDescent="0.2">
      <c r="C76" s="1"/>
      <c r="D76" s="9"/>
      <c r="E76" s="83"/>
      <c r="F76" s="65"/>
      <c r="G76" s="6"/>
      <c r="H76" s="45"/>
      <c r="I76" s="44"/>
      <c r="K76" s="5" t="s">
        <v>0</v>
      </c>
      <c r="L76" s="57" t="s">
        <v>58</v>
      </c>
      <c r="M76" s="88">
        <v>5</v>
      </c>
      <c r="N76" s="66">
        <f>ROUND(M76/$N$73*100,1)</f>
        <v>14.3</v>
      </c>
      <c r="O76" s="34"/>
      <c r="P76" s="45"/>
      <c r="Q76" s="44"/>
      <c r="R76" s="6"/>
      <c r="S76" s="1"/>
    </row>
    <row r="77" spans="3:19" ht="15" customHeight="1" thickBot="1" x14ac:dyDescent="0.2">
      <c r="C77" t="s">
        <v>405</v>
      </c>
      <c r="D77" s="9"/>
      <c r="E77" s="72" t="s">
        <v>138</v>
      </c>
      <c r="F77" s="62">
        <f>SUM(E79:E80)</f>
        <v>7</v>
      </c>
      <c r="G77" s="6"/>
      <c r="H77" s="45"/>
      <c r="I77" s="44"/>
      <c r="K77" s="1"/>
      <c r="L77" s="9"/>
      <c r="M77" s="83"/>
      <c r="N77" s="65"/>
      <c r="O77" s="34"/>
      <c r="P77" s="45"/>
      <c r="Q77" s="44"/>
      <c r="R77" s="6"/>
    </row>
    <row r="78" spans="3:19" ht="15" customHeight="1" thickBot="1" x14ac:dyDescent="0.2">
      <c r="C78" s="47" t="s">
        <v>221</v>
      </c>
      <c r="D78" s="48" t="s">
        <v>152</v>
      </c>
      <c r="E78" s="73" t="s">
        <v>231</v>
      </c>
      <c r="F78" s="61" t="s">
        <v>137</v>
      </c>
      <c r="K78" t="s">
        <v>61</v>
      </c>
      <c r="L78" s="9"/>
      <c r="M78" s="72" t="s">
        <v>138</v>
      </c>
      <c r="N78" s="62">
        <f>SUM(M80:M80)</f>
        <v>5</v>
      </c>
      <c r="O78" s="34"/>
      <c r="P78" s="45"/>
      <c r="Q78" s="44"/>
      <c r="R78" s="6"/>
    </row>
    <row r="79" spans="3:19" ht="15" customHeight="1" x14ac:dyDescent="0.15">
      <c r="C79" s="2" t="s">
        <v>53</v>
      </c>
      <c r="D79" s="55" t="s">
        <v>55</v>
      </c>
      <c r="E79" s="89">
        <v>5</v>
      </c>
      <c r="F79" s="13">
        <f>ROUND(E79/$F$77*100,1)</f>
        <v>71.400000000000006</v>
      </c>
      <c r="G79" s="12"/>
      <c r="K79" s="47" t="s">
        <v>221</v>
      </c>
      <c r="L79" s="48" t="s">
        <v>152</v>
      </c>
      <c r="M79" s="73" t="s">
        <v>231</v>
      </c>
      <c r="N79" s="61" t="s">
        <v>137</v>
      </c>
      <c r="O79" s="34"/>
      <c r="P79" s="45"/>
      <c r="Q79" s="44"/>
      <c r="R79" s="6"/>
    </row>
    <row r="80" spans="3:19" ht="15" customHeight="1" thickBot="1" x14ac:dyDescent="0.2">
      <c r="C80" s="5" t="s">
        <v>53</v>
      </c>
      <c r="D80" s="57" t="s">
        <v>215</v>
      </c>
      <c r="E80" s="88">
        <v>2</v>
      </c>
      <c r="F80" s="66">
        <f>ROUND(E80/$F$77*100,1)</f>
        <v>28.6</v>
      </c>
      <c r="G80" s="24"/>
      <c r="H80" s="43"/>
      <c r="I80" s="43"/>
      <c r="K80" s="5" t="s">
        <v>0</v>
      </c>
      <c r="L80" s="57" t="s">
        <v>61</v>
      </c>
      <c r="M80" s="88">
        <v>5</v>
      </c>
      <c r="N80" s="66">
        <f>ROUND(M80/$N$78*100,1)</f>
        <v>100</v>
      </c>
      <c r="O80" s="34"/>
      <c r="Q80" s="44"/>
    </row>
    <row r="81" spans="3:18" ht="15" customHeight="1" x14ac:dyDescent="0.15">
      <c r="C81" s="1"/>
      <c r="D81" s="9"/>
      <c r="E81" s="83"/>
      <c r="F81" s="16"/>
      <c r="G81" s="24"/>
      <c r="H81" s="43"/>
      <c r="I81" s="43"/>
      <c r="K81" s="1"/>
      <c r="L81" s="9"/>
      <c r="M81" s="83"/>
      <c r="N81" s="16"/>
      <c r="O81" s="34"/>
      <c r="Q81" s="44"/>
    </row>
    <row r="82" spans="3:18" ht="15" customHeight="1" x14ac:dyDescent="0.15">
      <c r="C82" s="1"/>
      <c r="D82" s="9"/>
      <c r="E82" s="83"/>
      <c r="F82" s="65"/>
      <c r="G82" s="6"/>
      <c r="H82" s="45"/>
      <c r="I82" s="70"/>
      <c r="O82" s="34"/>
      <c r="P82" s="43"/>
      <c r="Q82" s="44"/>
      <c r="R82" s="24"/>
    </row>
    <row r="83" spans="3:18" ht="15" customHeight="1" thickBot="1" x14ac:dyDescent="0.2">
      <c r="C83" t="s">
        <v>428</v>
      </c>
      <c r="D83" s="9"/>
      <c r="E83" s="72" t="s">
        <v>138</v>
      </c>
      <c r="F83" s="62">
        <f>SUM(E85:E85)</f>
        <v>10</v>
      </c>
      <c r="G83" s="6"/>
      <c r="H83" s="45"/>
      <c r="I83" s="44"/>
      <c r="K83" t="s">
        <v>406</v>
      </c>
      <c r="M83" s="80" t="s">
        <v>138</v>
      </c>
      <c r="N83" s="62">
        <f>SUM(M85:M86)</f>
        <v>10</v>
      </c>
      <c r="O83" s="34"/>
      <c r="P83" s="45"/>
      <c r="Q83" s="44"/>
      <c r="R83" s="6"/>
    </row>
    <row r="84" spans="3:18" ht="15" customHeight="1" x14ac:dyDescent="0.15">
      <c r="C84" s="47" t="s">
        <v>221</v>
      </c>
      <c r="D84" s="48" t="s">
        <v>152</v>
      </c>
      <c r="E84" s="73" t="s">
        <v>231</v>
      </c>
      <c r="F84" s="61" t="s">
        <v>137</v>
      </c>
      <c r="G84" s="6"/>
      <c r="H84" s="45"/>
      <c r="I84" s="44"/>
      <c r="K84" s="47" t="s">
        <v>221</v>
      </c>
      <c r="L84" s="48" t="s">
        <v>152</v>
      </c>
      <c r="M84" s="73" t="s">
        <v>231</v>
      </c>
      <c r="N84" s="61" t="s">
        <v>137</v>
      </c>
      <c r="O84" s="34"/>
      <c r="P84" s="45"/>
      <c r="Q84" s="44"/>
      <c r="R84" s="6"/>
    </row>
    <row r="85" spans="3:18" ht="15" customHeight="1" thickBot="1" x14ac:dyDescent="0.2">
      <c r="C85" s="5" t="s">
        <v>0</v>
      </c>
      <c r="D85" s="57" t="s">
        <v>181</v>
      </c>
      <c r="E85" s="88">
        <v>10</v>
      </c>
      <c r="F85" s="66">
        <f>ROUND(E85/$F$83*100,1)</f>
        <v>100</v>
      </c>
      <c r="G85" s="6"/>
      <c r="H85" s="45"/>
      <c r="I85" s="44"/>
      <c r="K85" s="2" t="s">
        <v>0</v>
      </c>
      <c r="L85" s="55" t="s">
        <v>216</v>
      </c>
      <c r="M85" s="89">
        <v>5</v>
      </c>
      <c r="N85" s="14">
        <f>ROUND(M85/$N$83*100,1)</f>
        <v>50</v>
      </c>
      <c r="O85" s="34"/>
      <c r="P85" s="45"/>
      <c r="Q85" s="44"/>
      <c r="R85" s="6"/>
    </row>
    <row r="86" spans="3:18" ht="15" customHeight="1" thickBot="1" x14ac:dyDescent="0.2">
      <c r="C86" s="1"/>
      <c r="D86" s="9"/>
      <c r="E86" s="83"/>
      <c r="F86" s="65"/>
      <c r="G86" s="6"/>
      <c r="H86" s="45"/>
      <c r="I86" s="44"/>
      <c r="K86" s="5" t="s">
        <v>7</v>
      </c>
      <c r="L86" s="57" t="s">
        <v>217</v>
      </c>
      <c r="M86" s="88">
        <v>5</v>
      </c>
      <c r="N86" s="15">
        <f>ROUND(M86/$N$83*100,1)</f>
        <v>50</v>
      </c>
      <c r="O86" s="34"/>
      <c r="P86" s="45"/>
      <c r="Q86" s="44"/>
      <c r="R86" s="6"/>
    </row>
    <row r="87" spans="3:18" ht="15" customHeight="1" thickBot="1" x14ac:dyDescent="0.2">
      <c r="C87" t="s">
        <v>408</v>
      </c>
      <c r="D87" s="9"/>
      <c r="E87" s="72" t="s">
        <v>138</v>
      </c>
      <c r="F87" s="62">
        <f>SUM(E89:E90)</f>
        <v>37</v>
      </c>
      <c r="G87" s="6"/>
      <c r="H87" s="45"/>
      <c r="I87" s="44"/>
      <c r="K87" s="1"/>
      <c r="L87" s="9"/>
      <c r="M87" s="90"/>
      <c r="N87" s="65"/>
      <c r="O87" s="34"/>
      <c r="P87" s="45"/>
      <c r="Q87" s="44"/>
      <c r="R87" s="6"/>
    </row>
    <row r="88" spans="3:18" ht="15" customHeight="1" thickBot="1" x14ac:dyDescent="0.2">
      <c r="C88" s="47" t="s">
        <v>221</v>
      </c>
      <c r="D88" s="48" t="s">
        <v>152</v>
      </c>
      <c r="E88" s="73" t="s">
        <v>231</v>
      </c>
      <c r="F88" s="61" t="s">
        <v>137</v>
      </c>
      <c r="G88" s="6"/>
      <c r="H88" s="45"/>
      <c r="I88" s="44"/>
      <c r="K88" t="s">
        <v>409</v>
      </c>
      <c r="M88" s="80" t="s">
        <v>138</v>
      </c>
      <c r="N88" s="62">
        <f>SUM(M90:M91)</f>
        <v>22</v>
      </c>
      <c r="O88" s="34"/>
      <c r="P88" s="45"/>
      <c r="Q88" s="44"/>
      <c r="R88" s="6"/>
    </row>
    <row r="89" spans="3:18" ht="15" customHeight="1" x14ac:dyDescent="0.15">
      <c r="C89" s="2" t="s">
        <v>31</v>
      </c>
      <c r="D89" s="55" t="s">
        <v>183</v>
      </c>
      <c r="E89" s="89">
        <v>31</v>
      </c>
      <c r="F89" s="13">
        <f>ROUND(E89/$F$87*100,1)</f>
        <v>83.8</v>
      </c>
      <c r="G89" s="6"/>
      <c r="H89" s="45"/>
      <c r="I89" s="44"/>
      <c r="K89" s="47" t="s">
        <v>221</v>
      </c>
      <c r="L89" s="48" t="s">
        <v>152</v>
      </c>
      <c r="M89" s="73" t="s">
        <v>231</v>
      </c>
      <c r="N89" s="61" t="s">
        <v>137</v>
      </c>
      <c r="O89" s="34"/>
      <c r="Q89" s="44"/>
    </row>
    <row r="90" spans="3:18" ht="15" customHeight="1" thickBot="1" x14ac:dyDescent="0.2">
      <c r="C90" s="5" t="s">
        <v>7</v>
      </c>
      <c r="D90" s="57" t="s">
        <v>184</v>
      </c>
      <c r="E90" s="88">
        <v>6</v>
      </c>
      <c r="F90" s="66">
        <f>ROUND(E90/$F$87*100,1)</f>
        <v>16.2</v>
      </c>
      <c r="G90" s="6"/>
      <c r="H90" s="45"/>
      <c r="I90" s="44"/>
      <c r="K90" s="2" t="s">
        <v>64</v>
      </c>
      <c r="L90" s="55" t="s">
        <v>68</v>
      </c>
      <c r="M90" s="89">
        <v>18</v>
      </c>
      <c r="N90" s="14">
        <f>ROUND(M90/$N$88*100,1)</f>
        <v>81.8</v>
      </c>
      <c r="O90" s="34"/>
      <c r="Q90" s="44"/>
      <c r="R90" s="12"/>
    </row>
    <row r="91" spans="3:18" ht="15" customHeight="1" thickBot="1" x14ac:dyDescent="0.2">
      <c r="C91" s="1"/>
      <c r="D91" s="9"/>
      <c r="E91" s="83"/>
      <c r="F91" s="65"/>
      <c r="G91" s="6"/>
      <c r="H91" s="45"/>
      <c r="I91" s="44"/>
      <c r="K91" s="5" t="s">
        <v>1</v>
      </c>
      <c r="L91" s="57" t="s">
        <v>67</v>
      </c>
      <c r="M91" s="88">
        <v>4</v>
      </c>
      <c r="N91" s="15">
        <f>ROUND(M91/$N$88*100,1)</f>
        <v>18.2</v>
      </c>
      <c r="O91" s="34"/>
      <c r="Q91" s="44"/>
      <c r="R91" s="12"/>
    </row>
    <row r="92" spans="3:18" ht="15" customHeight="1" x14ac:dyDescent="0.15">
      <c r="C92" s="1"/>
      <c r="D92" s="9"/>
      <c r="E92" s="83"/>
      <c r="F92" s="65"/>
      <c r="G92" s="6"/>
      <c r="H92" s="45"/>
      <c r="I92" s="44"/>
      <c r="K92" s="1"/>
      <c r="L92" s="9"/>
      <c r="M92" s="83"/>
      <c r="N92" s="16"/>
      <c r="O92" s="34"/>
      <c r="Q92" s="44"/>
      <c r="R92" s="12"/>
    </row>
    <row r="93" spans="3:18" ht="15" customHeight="1" x14ac:dyDescent="0.15">
      <c r="C93" s="1"/>
      <c r="D93" s="9"/>
      <c r="E93" s="83"/>
      <c r="F93" s="65"/>
      <c r="G93" s="6"/>
      <c r="H93" s="45"/>
      <c r="I93" s="44"/>
      <c r="K93" s="1"/>
      <c r="L93" s="9"/>
      <c r="M93" s="83"/>
      <c r="N93" s="16"/>
      <c r="O93" s="34"/>
      <c r="Q93" s="44"/>
      <c r="R93" s="12"/>
    </row>
    <row r="94" spans="3:18" ht="15" customHeight="1" x14ac:dyDescent="0.15">
      <c r="C94" s="1"/>
      <c r="D94" s="9"/>
      <c r="E94" s="83"/>
      <c r="F94" s="65"/>
      <c r="G94" s="6"/>
      <c r="H94" s="45"/>
      <c r="I94" s="70" t="s">
        <v>709</v>
      </c>
      <c r="K94" s="1"/>
      <c r="L94" s="9"/>
      <c r="M94" s="83"/>
      <c r="N94" s="16"/>
      <c r="O94" s="34"/>
      <c r="Q94" s="44"/>
      <c r="R94" s="12"/>
    </row>
    <row r="95" spans="3:18" ht="15" customHeight="1" thickBot="1" x14ac:dyDescent="0.2">
      <c r="C95" t="s">
        <v>397</v>
      </c>
      <c r="D95" s="9"/>
      <c r="E95" s="72" t="s">
        <v>138</v>
      </c>
      <c r="F95" s="62">
        <f>SUM(E97:E98)</f>
        <v>12</v>
      </c>
      <c r="G95" s="6"/>
      <c r="H95" s="45"/>
      <c r="I95" s="44"/>
      <c r="K95" t="s">
        <v>73</v>
      </c>
      <c r="M95" s="80" t="s">
        <v>138</v>
      </c>
      <c r="N95" s="62">
        <f>SUM(M97:M99)</f>
        <v>27</v>
      </c>
      <c r="O95" s="34"/>
      <c r="P95" s="45"/>
      <c r="Q95" s="44"/>
      <c r="R95" s="6"/>
    </row>
    <row r="96" spans="3:18" ht="15" customHeight="1" x14ac:dyDescent="0.15">
      <c r="C96" s="47" t="s">
        <v>221</v>
      </c>
      <c r="D96" s="48" t="s">
        <v>152</v>
      </c>
      <c r="E96" s="73" t="s">
        <v>231</v>
      </c>
      <c r="F96" s="61" t="s">
        <v>137</v>
      </c>
      <c r="G96" s="6"/>
      <c r="H96" s="45"/>
      <c r="I96" s="44"/>
      <c r="K96" s="47" t="s">
        <v>221</v>
      </c>
      <c r="L96" s="48" t="s">
        <v>152</v>
      </c>
      <c r="M96" s="73" t="s">
        <v>231</v>
      </c>
      <c r="N96" s="61" t="s">
        <v>137</v>
      </c>
      <c r="O96" s="34"/>
      <c r="P96" s="45"/>
      <c r="Q96" s="44"/>
      <c r="R96" s="6"/>
    </row>
    <row r="97" spans="3:18" ht="15" customHeight="1" x14ac:dyDescent="0.15">
      <c r="C97" s="2" t="s">
        <v>14</v>
      </c>
      <c r="D97" s="55" t="s">
        <v>185</v>
      </c>
      <c r="E97" s="89">
        <v>7</v>
      </c>
      <c r="F97" s="13">
        <f>ROUND(E97/$F$95*100,1)</f>
        <v>58.3</v>
      </c>
      <c r="G97" s="6"/>
      <c r="H97" s="45"/>
      <c r="I97" s="44"/>
      <c r="K97" s="2" t="s">
        <v>14</v>
      </c>
      <c r="L97" s="55" t="s">
        <v>187</v>
      </c>
      <c r="M97" s="89">
        <v>15</v>
      </c>
      <c r="N97" s="14">
        <f>ROUND(M97/$N$95*100,1)</f>
        <v>55.6</v>
      </c>
      <c r="O97" s="34"/>
      <c r="P97" s="45"/>
      <c r="Q97" s="44"/>
      <c r="R97" s="6"/>
    </row>
    <row r="98" spans="3:18" ht="15" customHeight="1" thickBot="1" x14ac:dyDescent="0.2">
      <c r="C98" s="5" t="s">
        <v>0</v>
      </c>
      <c r="D98" s="57" t="s">
        <v>69</v>
      </c>
      <c r="E98" s="88">
        <v>5</v>
      </c>
      <c r="F98" s="66">
        <f>ROUND(E98/$F$95*100,1)</f>
        <v>41.7</v>
      </c>
      <c r="G98" s="6"/>
      <c r="H98" s="45"/>
      <c r="I98" s="45"/>
      <c r="K98" s="2" t="s">
        <v>0</v>
      </c>
      <c r="L98" s="55" t="s">
        <v>73</v>
      </c>
      <c r="M98" s="89">
        <v>7</v>
      </c>
      <c r="N98" s="14">
        <f>ROUND(M98/$N$95*100,1)</f>
        <v>25.9</v>
      </c>
      <c r="O98" s="34"/>
      <c r="Q98" s="44"/>
    </row>
    <row r="99" spans="3:18" ht="15" customHeight="1" thickBot="1" x14ac:dyDescent="0.2">
      <c r="C99" s="1"/>
      <c r="D99" s="19"/>
      <c r="E99" s="72"/>
      <c r="F99" s="16"/>
      <c r="G99" s="6"/>
      <c r="H99" s="45"/>
      <c r="I99" s="44"/>
      <c r="K99" s="5" t="s">
        <v>53</v>
      </c>
      <c r="L99" s="57" t="s">
        <v>186</v>
      </c>
      <c r="M99" s="88">
        <v>5</v>
      </c>
      <c r="N99" s="15">
        <f>ROUND(M99/$N$95*100,1)</f>
        <v>18.5</v>
      </c>
      <c r="O99" s="34"/>
      <c r="P99" s="45"/>
      <c r="Q99" s="44"/>
      <c r="R99" s="6"/>
    </row>
    <row r="100" spans="3:18" ht="15" customHeight="1" thickBot="1" x14ac:dyDescent="0.2">
      <c r="C100" t="s">
        <v>354</v>
      </c>
      <c r="D100" s="9"/>
      <c r="E100" s="72" t="s">
        <v>138</v>
      </c>
      <c r="F100" s="62">
        <f>SUM(E102:E102)</f>
        <v>5</v>
      </c>
      <c r="G100" s="6"/>
      <c r="H100" s="45"/>
      <c r="I100" s="44"/>
      <c r="L100" s="10"/>
      <c r="N100" s="10"/>
      <c r="O100" s="34"/>
      <c r="P100" s="45"/>
      <c r="Q100" s="44"/>
      <c r="R100" s="6"/>
    </row>
    <row r="101" spans="3:18" ht="15" customHeight="1" x14ac:dyDescent="0.15">
      <c r="C101" s="47" t="s">
        <v>221</v>
      </c>
      <c r="D101" s="48" t="s">
        <v>152</v>
      </c>
      <c r="E101" s="73" t="s">
        <v>231</v>
      </c>
      <c r="F101" s="61" t="s">
        <v>137</v>
      </c>
      <c r="G101" s="6"/>
      <c r="H101" s="45"/>
      <c r="I101" s="44"/>
      <c r="K101" s="1"/>
      <c r="L101" s="9"/>
      <c r="M101" s="90"/>
      <c r="N101" s="65"/>
      <c r="O101" s="34"/>
      <c r="P101" s="45"/>
      <c r="Q101" s="44"/>
      <c r="R101" s="6"/>
    </row>
    <row r="102" spans="3:18" ht="15" customHeight="1" thickBot="1" x14ac:dyDescent="0.2">
      <c r="C102" s="5" t="s">
        <v>0</v>
      </c>
      <c r="D102" s="57" t="s">
        <v>71</v>
      </c>
      <c r="E102" s="88">
        <v>5</v>
      </c>
      <c r="F102" s="66">
        <f>ROUND(E102/$F$100*100,1)</f>
        <v>100</v>
      </c>
      <c r="G102" s="6"/>
      <c r="H102" s="45"/>
      <c r="I102" s="44"/>
      <c r="K102" t="s">
        <v>399</v>
      </c>
      <c r="L102" s="9"/>
      <c r="M102" s="72" t="s">
        <v>138</v>
      </c>
      <c r="N102" s="62">
        <f>SUM(M104:M117)</f>
        <v>64</v>
      </c>
      <c r="O102" s="34"/>
      <c r="Q102" s="44"/>
    </row>
    <row r="103" spans="3:18" ht="15" customHeight="1" x14ac:dyDescent="0.15">
      <c r="C103" s="1"/>
      <c r="D103" s="9"/>
      <c r="E103" s="83"/>
      <c r="F103" s="16"/>
      <c r="G103" s="6"/>
      <c r="H103" s="45"/>
      <c r="I103" s="45"/>
      <c r="K103" s="47" t="s">
        <v>221</v>
      </c>
      <c r="L103" s="48" t="s">
        <v>152</v>
      </c>
      <c r="M103" s="73" t="s">
        <v>231</v>
      </c>
      <c r="N103" s="61" t="s">
        <v>137</v>
      </c>
      <c r="O103" s="34"/>
      <c r="P103" s="45"/>
      <c r="Q103" s="44"/>
      <c r="R103" s="6"/>
    </row>
    <row r="104" spans="3:18" ht="15" customHeight="1" thickBot="1" x14ac:dyDescent="0.2">
      <c r="C104" t="s">
        <v>411</v>
      </c>
      <c r="D104" s="9"/>
      <c r="E104" s="72" t="s">
        <v>138</v>
      </c>
      <c r="F104" s="62">
        <f>SUM(E106:E110)</f>
        <v>42</v>
      </c>
      <c r="G104" s="6"/>
      <c r="H104" s="45"/>
      <c r="I104" s="44"/>
      <c r="K104" s="2" t="s">
        <v>80</v>
      </c>
      <c r="L104" s="55" t="s">
        <v>121</v>
      </c>
      <c r="M104" s="89">
        <v>11</v>
      </c>
      <c r="N104" s="68"/>
      <c r="O104" s="34"/>
      <c r="P104" s="45"/>
      <c r="Q104" s="44"/>
      <c r="R104" s="30"/>
    </row>
    <row r="105" spans="3:18" ht="15" customHeight="1" x14ac:dyDescent="0.15">
      <c r="C105" s="47" t="s">
        <v>221</v>
      </c>
      <c r="D105" s="48" t="s">
        <v>152</v>
      </c>
      <c r="E105" s="73" t="s">
        <v>231</v>
      </c>
      <c r="F105" s="61" t="s">
        <v>137</v>
      </c>
      <c r="G105" s="6"/>
      <c r="H105" s="45"/>
      <c r="I105" s="44"/>
      <c r="K105" s="2" t="s">
        <v>14</v>
      </c>
      <c r="L105" s="55" t="s">
        <v>112</v>
      </c>
      <c r="M105" s="89">
        <v>9</v>
      </c>
      <c r="N105" s="68"/>
      <c r="O105" s="34"/>
      <c r="P105" s="45"/>
      <c r="Q105" s="44"/>
      <c r="R105" s="30"/>
    </row>
    <row r="106" spans="3:18" ht="15" customHeight="1" x14ac:dyDescent="0.15">
      <c r="C106" s="2" t="s">
        <v>14</v>
      </c>
      <c r="D106" s="55" t="s">
        <v>230</v>
      </c>
      <c r="E106" s="89">
        <v>30</v>
      </c>
      <c r="F106" s="68"/>
      <c r="G106" s="6"/>
      <c r="H106" s="45"/>
      <c r="I106" s="44"/>
      <c r="K106" s="2" t="s">
        <v>14</v>
      </c>
      <c r="L106" s="55" t="s">
        <v>113</v>
      </c>
      <c r="M106" s="89">
        <v>9</v>
      </c>
      <c r="N106" s="68"/>
      <c r="O106" s="34"/>
      <c r="P106" s="45"/>
      <c r="Q106" s="44"/>
      <c r="R106" s="30"/>
    </row>
    <row r="107" spans="3:18" ht="15" customHeight="1" x14ac:dyDescent="0.15">
      <c r="C107" s="2" t="s">
        <v>14</v>
      </c>
      <c r="D107" s="55" t="s">
        <v>190</v>
      </c>
      <c r="E107" s="89">
        <v>3</v>
      </c>
      <c r="F107" s="68"/>
      <c r="G107" s="6"/>
      <c r="H107" s="45"/>
      <c r="I107" s="44"/>
      <c r="K107" s="2" t="s">
        <v>14</v>
      </c>
      <c r="L107" s="55" t="s">
        <v>118</v>
      </c>
      <c r="M107" s="89">
        <v>7</v>
      </c>
      <c r="N107" s="68"/>
      <c r="O107" s="34"/>
      <c r="P107" s="45"/>
      <c r="Q107" s="44"/>
      <c r="R107" s="30"/>
    </row>
    <row r="108" spans="3:18" ht="15" customHeight="1" x14ac:dyDescent="0.15">
      <c r="C108" s="2" t="s">
        <v>14</v>
      </c>
      <c r="D108" s="55" t="s">
        <v>218</v>
      </c>
      <c r="E108" s="89">
        <v>3</v>
      </c>
      <c r="F108" s="68"/>
      <c r="I108" s="44"/>
      <c r="K108" s="2" t="s">
        <v>14</v>
      </c>
      <c r="L108" s="55" t="s">
        <v>568</v>
      </c>
      <c r="M108" s="89">
        <v>5</v>
      </c>
      <c r="N108" s="68"/>
      <c r="O108" s="34"/>
      <c r="P108" s="45"/>
      <c r="Q108" s="44"/>
      <c r="R108" s="30"/>
    </row>
    <row r="109" spans="3:18" ht="15" customHeight="1" x14ac:dyDescent="0.15">
      <c r="C109" s="2" t="s">
        <v>14</v>
      </c>
      <c r="D109" s="55" t="s">
        <v>229</v>
      </c>
      <c r="E109" s="89">
        <v>3</v>
      </c>
      <c r="F109" s="68"/>
      <c r="I109" s="44"/>
      <c r="K109" s="2" t="s">
        <v>14</v>
      </c>
      <c r="L109" s="55" t="s">
        <v>597</v>
      </c>
      <c r="M109" s="89">
        <v>5</v>
      </c>
      <c r="N109" s="68"/>
      <c r="O109" s="34"/>
      <c r="P109" s="45"/>
      <c r="Q109" s="44"/>
      <c r="R109" s="30"/>
    </row>
    <row r="110" spans="3:18" ht="15" customHeight="1" thickBot="1" x14ac:dyDescent="0.2">
      <c r="C110" s="5" t="s">
        <v>122</v>
      </c>
      <c r="D110" s="57" t="s">
        <v>594</v>
      </c>
      <c r="E110" s="88">
        <v>3</v>
      </c>
      <c r="F110" s="69"/>
      <c r="G110" s="6"/>
      <c r="H110" s="45"/>
      <c r="I110" s="44"/>
      <c r="K110" s="2" t="s">
        <v>14</v>
      </c>
      <c r="L110" s="55" t="s">
        <v>109</v>
      </c>
      <c r="M110" s="89">
        <v>3</v>
      </c>
      <c r="N110" s="68"/>
      <c r="O110" s="34"/>
      <c r="P110" s="45"/>
      <c r="Q110" s="44"/>
      <c r="R110" s="30"/>
    </row>
    <row r="111" spans="3:18" ht="15" customHeight="1" x14ac:dyDescent="0.15">
      <c r="C111" s="1"/>
      <c r="D111" s="9"/>
      <c r="E111" s="83"/>
      <c r="F111" s="65"/>
      <c r="K111" s="2" t="s">
        <v>14</v>
      </c>
      <c r="L111" s="55" t="s">
        <v>93</v>
      </c>
      <c r="M111" s="89">
        <v>3</v>
      </c>
      <c r="N111" s="68"/>
      <c r="O111" s="34"/>
      <c r="P111" s="45"/>
      <c r="Q111" s="44"/>
      <c r="R111" s="30"/>
    </row>
    <row r="112" spans="3:18" ht="15" customHeight="1" thickBot="1" x14ac:dyDescent="0.2">
      <c r="C112" t="s">
        <v>410</v>
      </c>
      <c r="D112" s="9"/>
      <c r="E112" s="72" t="s">
        <v>138</v>
      </c>
      <c r="F112" s="62">
        <f>SUM(E114:E114)</f>
        <v>16</v>
      </c>
      <c r="K112" s="2" t="s">
        <v>14</v>
      </c>
      <c r="L112" s="55" t="s">
        <v>96</v>
      </c>
      <c r="M112" s="89">
        <v>3</v>
      </c>
      <c r="N112" s="68"/>
      <c r="O112" s="34"/>
      <c r="P112" s="45"/>
      <c r="Q112" s="44"/>
      <c r="R112" s="30"/>
    </row>
    <row r="113" spans="3:18" ht="15" customHeight="1" x14ac:dyDescent="0.15">
      <c r="C113" s="47" t="s">
        <v>221</v>
      </c>
      <c r="D113" s="48" t="s">
        <v>152</v>
      </c>
      <c r="E113" s="73" t="s">
        <v>231</v>
      </c>
      <c r="F113" s="61" t="s">
        <v>137</v>
      </c>
      <c r="K113" s="2" t="s">
        <v>14</v>
      </c>
      <c r="L113" s="55" t="s">
        <v>110</v>
      </c>
      <c r="M113" s="89">
        <v>2</v>
      </c>
      <c r="N113" s="68"/>
      <c r="O113" s="34"/>
      <c r="P113" s="45"/>
      <c r="Q113" s="44"/>
      <c r="R113" s="30"/>
    </row>
    <row r="114" spans="3:18" ht="15" customHeight="1" thickBot="1" x14ac:dyDescent="0.2">
      <c r="C114" s="5" t="s">
        <v>14</v>
      </c>
      <c r="D114" s="57" t="s">
        <v>219</v>
      </c>
      <c r="E114" s="88">
        <v>16</v>
      </c>
      <c r="F114" s="69"/>
      <c r="K114" s="2" t="s">
        <v>14</v>
      </c>
      <c r="L114" s="55" t="s">
        <v>89</v>
      </c>
      <c r="M114" s="89">
        <v>2</v>
      </c>
      <c r="N114" s="68"/>
      <c r="O114" s="34"/>
      <c r="P114" s="45"/>
      <c r="Q114" s="44"/>
      <c r="R114" s="30"/>
    </row>
    <row r="115" spans="3:18" ht="15" customHeight="1" x14ac:dyDescent="0.15">
      <c r="C115" s="1"/>
      <c r="D115" s="9"/>
      <c r="E115" s="83"/>
      <c r="F115" s="65"/>
      <c r="K115" s="2" t="s">
        <v>14</v>
      </c>
      <c r="L115" s="55" t="s">
        <v>100</v>
      </c>
      <c r="M115" s="89">
        <v>2</v>
      </c>
      <c r="N115" s="68"/>
    </row>
    <row r="116" spans="3:18" ht="15" customHeight="1" thickBot="1" x14ac:dyDescent="0.2">
      <c r="C116" t="s">
        <v>412</v>
      </c>
      <c r="D116" s="9"/>
      <c r="E116" s="72" t="s">
        <v>138</v>
      </c>
      <c r="F116" s="62">
        <f>SUM(E118:E118)</f>
        <v>9</v>
      </c>
      <c r="K116" s="2" t="s">
        <v>14</v>
      </c>
      <c r="L116" s="55" t="s">
        <v>103</v>
      </c>
      <c r="M116" s="89">
        <v>2</v>
      </c>
      <c r="N116" s="68"/>
    </row>
    <row r="117" spans="3:18" ht="15" customHeight="1" thickBot="1" x14ac:dyDescent="0.2">
      <c r="C117" s="47" t="s">
        <v>221</v>
      </c>
      <c r="D117" s="48" t="s">
        <v>152</v>
      </c>
      <c r="E117" s="73" t="s">
        <v>231</v>
      </c>
      <c r="F117" s="61" t="s">
        <v>137</v>
      </c>
      <c r="K117" s="5" t="s">
        <v>14</v>
      </c>
      <c r="L117" s="57" t="s">
        <v>108</v>
      </c>
      <c r="M117" s="88">
        <v>1</v>
      </c>
      <c r="N117" s="69"/>
    </row>
    <row r="118" spans="3:18" ht="15" customHeight="1" thickBot="1" x14ac:dyDescent="0.2">
      <c r="C118" s="5" t="s">
        <v>14</v>
      </c>
      <c r="D118" s="57" t="s">
        <v>147</v>
      </c>
      <c r="E118" s="88">
        <v>9</v>
      </c>
      <c r="F118" s="69"/>
    </row>
    <row r="119" spans="3:18" ht="15" customHeight="1" x14ac:dyDescent="0.15">
      <c r="I119" s="70"/>
    </row>
    <row r="195" spans="9:9" x14ac:dyDescent="0.15">
      <c r="I195" s="70" t="s">
        <v>710</v>
      </c>
    </row>
  </sheetData>
  <mergeCells count="1">
    <mergeCell ref="A48:A49"/>
  </mergeCells>
  <phoneticPr fontId="18"/>
  <pageMargins left="0.70866141732283472" right="0.6692913385826772" top="0.94488188976377963" bottom="0.35433070866141736" header="0.31496062992125984" footer="0.31496062992125984"/>
  <pageSetup paperSize="9" scale="55" firstPageNumber="6" fitToHeight="0" orientation="portrait" useFirstPageNumber="1" r:id="rId1"/>
  <headerFooter>
    <oddHeader xml:space="preserve">&amp;C&amp;"-,太字"&amp;20各校が選定した教科用図書の総括表＜第２部＞（教科・科目別）&amp;R
令和５年８月28日現在
</oddHeader>
  </headerFooter>
  <rowBreaks count="1" manualBreakCount="1">
    <brk id="94"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1"/>
  <sheetViews>
    <sheetView workbookViewId="0">
      <selection activeCell="F6" sqref="F6"/>
    </sheetView>
  </sheetViews>
  <sheetFormatPr defaultRowHeight="13.5" x14ac:dyDescent="0.15"/>
  <sheetData>
    <row r="3" spans="1:7" x14ac:dyDescent="0.15">
      <c r="A3" s="29" t="s">
        <v>372</v>
      </c>
      <c r="B3" s="29">
        <v>60459</v>
      </c>
      <c r="C3" s="29"/>
      <c r="D3" s="29" t="s">
        <v>372</v>
      </c>
      <c r="E3" s="29">
        <v>65050</v>
      </c>
      <c r="F3" s="29"/>
      <c r="G3" s="29">
        <f>SUM(B3,E3)</f>
        <v>125509</v>
      </c>
    </row>
    <row r="4" spans="1:7" x14ac:dyDescent="0.15">
      <c r="A4" s="29" t="s">
        <v>373</v>
      </c>
      <c r="B4" s="29">
        <v>53925</v>
      </c>
      <c r="C4" s="29"/>
      <c r="D4" s="29" t="s">
        <v>373</v>
      </c>
      <c r="E4" s="29">
        <v>83549</v>
      </c>
      <c r="F4" s="29"/>
      <c r="G4" s="29">
        <f>SUM(B4,E4)</f>
        <v>137474</v>
      </c>
    </row>
    <row r="5" spans="1:7" x14ac:dyDescent="0.15">
      <c r="A5" s="29" t="s">
        <v>375</v>
      </c>
      <c r="B5" s="29">
        <v>14992</v>
      </c>
      <c r="C5" s="29"/>
      <c r="D5" s="29" t="s">
        <v>375</v>
      </c>
      <c r="E5" s="29">
        <v>25221</v>
      </c>
      <c r="F5" s="29"/>
      <c r="G5" s="29">
        <f>SUM(B5,E5)</f>
        <v>40213</v>
      </c>
    </row>
    <row r="6" spans="1:7" x14ac:dyDescent="0.15">
      <c r="A6" s="29" t="s">
        <v>374</v>
      </c>
      <c r="B6" s="29">
        <v>59279</v>
      </c>
      <c r="C6" s="29"/>
      <c r="D6" s="29" t="s">
        <v>374</v>
      </c>
      <c r="E6" s="29">
        <v>53668</v>
      </c>
      <c r="F6" s="29"/>
      <c r="G6" s="29">
        <f>SUM(B6,E6)</f>
        <v>112947</v>
      </c>
    </row>
    <row r="7" spans="1:7" x14ac:dyDescent="0.15">
      <c r="A7" s="29" t="s">
        <v>376</v>
      </c>
      <c r="B7" s="29">
        <v>45206</v>
      </c>
      <c r="C7" s="29"/>
      <c r="D7" s="29" t="s">
        <v>376</v>
      </c>
      <c r="E7" s="29">
        <v>65080</v>
      </c>
      <c r="F7" s="29"/>
      <c r="G7" s="29">
        <f>SUM(B7,E7)</f>
        <v>110286</v>
      </c>
    </row>
    <row r="8" spans="1:7" x14ac:dyDescent="0.15">
      <c r="A8" s="29" t="s">
        <v>377</v>
      </c>
      <c r="B8" s="29">
        <v>35011</v>
      </c>
      <c r="C8" s="29"/>
      <c r="D8" s="29" t="s">
        <v>377</v>
      </c>
      <c r="E8" s="29">
        <v>113</v>
      </c>
      <c r="F8" s="29"/>
      <c r="G8" s="29">
        <f t="shared" ref="G8:G11" si="0">SUM(B8,E8)</f>
        <v>35124</v>
      </c>
    </row>
    <row r="9" spans="1:7" x14ac:dyDescent="0.15">
      <c r="A9" s="29" t="s">
        <v>378</v>
      </c>
      <c r="B9" s="29">
        <v>31673</v>
      </c>
      <c r="C9" s="29"/>
      <c r="D9" s="29" t="s">
        <v>378</v>
      </c>
      <c r="E9" s="29">
        <v>35862</v>
      </c>
      <c r="F9" s="29"/>
      <c r="G9" s="29">
        <f t="shared" si="0"/>
        <v>67535</v>
      </c>
    </row>
    <row r="10" spans="1:7" x14ac:dyDescent="0.15">
      <c r="A10" s="29" t="s">
        <v>379</v>
      </c>
      <c r="B10" s="29">
        <v>52809</v>
      </c>
      <c r="C10" s="29"/>
      <c r="D10" s="29" t="s">
        <v>379</v>
      </c>
      <c r="E10" s="29">
        <v>66869</v>
      </c>
      <c r="F10" s="29"/>
      <c r="G10" s="29">
        <f t="shared" si="0"/>
        <v>119678</v>
      </c>
    </row>
    <row r="11" spans="1:7" x14ac:dyDescent="0.15">
      <c r="A11" s="29" t="s">
        <v>380</v>
      </c>
      <c r="B11" s="29">
        <v>23733</v>
      </c>
      <c r="C11" s="29"/>
      <c r="D11" s="29" t="s">
        <v>380</v>
      </c>
      <c r="E11" s="29">
        <v>19140</v>
      </c>
      <c r="F11" s="29"/>
      <c r="G11" s="29">
        <f t="shared" si="0"/>
        <v>42873</v>
      </c>
    </row>
    <row r="12" spans="1:7" x14ac:dyDescent="0.15">
      <c r="A12" s="29" t="s">
        <v>381</v>
      </c>
      <c r="B12" s="29">
        <v>26149</v>
      </c>
      <c r="C12" s="29"/>
      <c r="D12" s="29" t="s">
        <v>381</v>
      </c>
      <c r="E12" s="29">
        <v>5966</v>
      </c>
      <c r="F12" s="29"/>
      <c r="G12" s="29">
        <f>SUM(B12,E12)</f>
        <v>32115</v>
      </c>
    </row>
    <row r="13" spans="1:7" x14ac:dyDescent="0.15">
      <c r="A13" s="29" t="s">
        <v>382</v>
      </c>
      <c r="B13" s="29">
        <v>120</v>
      </c>
      <c r="C13" s="29"/>
      <c r="D13" s="29"/>
      <c r="E13" s="29"/>
      <c r="F13" s="29"/>
      <c r="G13" s="29">
        <v>120</v>
      </c>
    </row>
    <row r="14" spans="1:7" x14ac:dyDescent="0.15">
      <c r="A14" s="29" t="s">
        <v>383</v>
      </c>
      <c r="B14" s="29">
        <v>943</v>
      </c>
      <c r="C14" s="29"/>
      <c r="D14" s="29" t="s">
        <v>383</v>
      </c>
      <c r="E14" s="29">
        <v>973</v>
      </c>
      <c r="F14" s="29"/>
      <c r="G14" s="29">
        <f>SUM(B14,E14)</f>
        <v>1916</v>
      </c>
    </row>
    <row r="15" spans="1:7" x14ac:dyDescent="0.15">
      <c r="A15" s="29" t="s">
        <v>384</v>
      </c>
      <c r="B15" s="29">
        <v>5961</v>
      </c>
      <c r="C15" s="29"/>
      <c r="D15" s="29" t="s">
        <v>384</v>
      </c>
      <c r="E15" s="29">
        <v>13628</v>
      </c>
      <c r="F15" s="29"/>
      <c r="G15" s="29">
        <f>SUM(B15,E15)</f>
        <v>19589</v>
      </c>
    </row>
    <row r="16" spans="1:7" x14ac:dyDescent="0.15">
      <c r="A16" s="29"/>
      <c r="B16" s="29"/>
      <c r="C16" s="29"/>
      <c r="D16" s="29" t="s">
        <v>385</v>
      </c>
      <c r="E16" s="29">
        <v>826</v>
      </c>
      <c r="F16" s="29"/>
      <c r="G16" s="29"/>
    </row>
    <row r="17" spans="1:7" x14ac:dyDescent="0.15">
      <c r="A17" s="29"/>
      <c r="B17" s="29"/>
      <c r="C17" s="29"/>
      <c r="D17" s="29" t="s">
        <v>386</v>
      </c>
      <c r="E17" s="29"/>
      <c r="F17" s="29"/>
      <c r="G17" s="29"/>
    </row>
    <row r="18" spans="1:7" x14ac:dyDescent="0.15">
      <c r="A18" s="29"/>
      <c r="B18" s="29"/>
      <c r="C18" s="29"/>
      <c r="D18" s="29" t="s">
        <v>380</v>
      </c>
      <c r="E18" s="29">
        <v>2495</v>
      </c>
      <c r="F18" s="29"/>
      <c r="G18" s="29"/>
    </row>
    <row r="19" spans="1:7" x14ac:dyDescent="0.15">
      <c r="A19" s="29"/>
      <c r="B19" s="29"/>
      <c r="C19" s="29"/>
      <c r="D19" s="29" t="s">
        <v>387</v>
      </c>
      <c r="E19" s="29"/>
      <c r="F19" s="29"/>
      <c r="G19" s="29"/>
    </row>
    <row r="20" spans="1:7" x14ac:dyDescent="0.15">
      <c r="A20" s="29"/>
      <c r="B20" s="29"/>
      <c r="C20" s="29"/>
      <c r="D20" s="29" t="s">
        <v>381</v>
      </c>
      <c r="E20" s="29">
        <v>557</v>
      </c>
      <c r="F20" s="29"/>
      <c r="G20" s="29"/>
    </row>
    <row r="21" spans="1:7" x14ac:dyDescent="0.15">
      <c r="A21" s="29" t="s">
        <v>388</v>
      </c>
      <c r="B21" s="29">
        <v>949</v>
      </c>
      <c r="C21" s="29"/>
      <c r="D21" s="29" t="s">
        <v>388</v>
      </c>
      <c r="E21" s="29">
        <v>949</v>
      </c>
      <c r="F21" s="29"/>
      <c r="G21" s="29">
        <f>SUM(B21,E21)</f>
        <v>1898</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教育委員会資料＜第１部＞R6</vt:lpstr>
      <vt:lpstr>教育委員会資料＜第２部＞R6</vt:lpstr>
      <vt:lpstr>Sheet1</vt:lpstr>
      <vt:lpstr>'教育委員会資料＜第１部＞R6'!Print_Area</vt:lpstr>
      <vt:lpstr>'教育委員会資料＜第２部＞R6'!Print_Area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香月　孝治</dc:creator>
  <cp:lastModifiedBy>職員端末機30年度3月調達</cp:lastModifiedBy>
  <cp:lastPrinted>2023-08-22T06:48:10Z</cp:lastPrinted>
  <dcterms:created xsi:type="dcterms:W3CDTF">2014-05-21T06:17:23Z</dcterms:created>
  <dcterms:modified xsi:type="dcterms:W3CDTF">2023-08-22T06:48:11Z</dcterms:modified>
</cp:coreProperties>
</file>