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770"/>
  </bookViews>
  <sheets>
    <sheet name="検査結果一覧" sheetId="7" r:id="rId1"/>
  </sheets>
  <definedNames>
    <definedName name="_xlnm._FilterDatabase" localSheetId="0" hidden="1">検査結果一覧!$B$6:$V$6</definedName>
    <definedName name="_xlnm.Print_Area" localSheetId="0">検査結果一覧!$A$1:$W$39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9" i="7" l="1"/>
  <c r="V9" i="7" s="1"/>
  <c r="T9" i="7"/>
  <c r="S9" i="7"/>
  <c r="U8" i="7"/>
  <c r="V8" i="7" s="1"/>
  <c r="T8" i="7"/>
  <c r="S8" i="7"/>
  <c r="U10" i="7" l="1"/>
  <c r="V10" i="7" s="1"/>
  <c r="T10" i="7"/>
  <c r="S10" i="7"/>
  <c r="U7" i="7" l="1"/>
  <c r="V7" i="7" s="1"/>
  <c r="T7" i="7"/>
  <c r="S7" i="7"/>
  <c r="U12" i="7" l="1"/>
  <c r="V12" i="7" s="1"/>
  <c r="T12" i="7"/>
  <c r="S12" i="7"/>
  <c r="U11" i="7"/>
  <c r="V11" i="7" s="1"/>
  <c r="T11" i="7"/>
  <c r="S11" i="7"/>
  <c r="T13" i="7" l="1"/>
  <c r="U13" i="7"/>
  <c r="V13" i="7" s="1"/>
  <c r="T14" i="7"/>
  <c r="U14" i="7"/>
  <c r="V14" i="7" s="1"/>
  <c r="T15" i="7"/>
  <c r="U15" i="7"/>
  <c r="V15" i="7" s="1"/>
  <c r="S13" i="7"/>
  <c r="S14" i="7"/>
  <c r="T16" i="7" l="1"/>
  <c r="S16" i="7"/>
  <c r="T17" i="7"/>
  <c r="S17" i="7"/>
  <c r="T18" i="7"/>
  <c r="S18" i="7"/>
  <c r="U18" i="7" l="1"/>
  <c r="V18" i="7" s="1"/>
  <c r="U17" i="7"/>
  <c r="V17" i="7" s="1"/>
  <c r="U16" i="7"/>
  <c r="V16" i="7" s="1"/>
  <c r="T19" i="7"/>
  <c r="S15" i="7"/>
  <c r="S19" i="7"/>
  <c r="U19" i="7" s="1"/>
  <c r="V19" i="7" s="1"/>
  <c r="T21" i="7" l="1"/>
  <c r="S21" i="7"/>
  <c r="U21" i="7" s="1"/>
  <c r="V21" i="7" s="1"/>
  <c r="T20" i="7"/>
  <c r="S20" i="7"/>
  <c r="U20" i="7" s="1"/>
  <c r="V20" i="7" s="1"/>
  <c r="T23" i="7" l="1"/>
  <c r="S23" i="7"/>
  <c r="T24" i="7"/>
  <c r="S24" i="7"/>
  <c r="U23" i="7" l="1"/>
  <c r="V23" i="7" s="1"/>
  <c r="U24" i="7"/>
  <c r="V24" i="7" s="1"/>
  <c r="T25" i="7"/>
  <c r="S25" i="7"/>
  <c r="T22" i="7"/>
  <c r="S22" i="7"/>
  <c r="U25" i="7" l="1"/>
  <c r="V25" i="7" s="1"/>
  <c r="U22" i="7"/>
  <c r="V22" i="7" s="1"/>
  <c r="T26" i="7"/>
  <c r="S26" i="7"/>
  <c r="U26" i="7" l="1"/>
  <c r="V26" i="7" s="1"/>
  <c r="T27" i="7"/>
  <c r="S27" i="7"/>
  <c r="U27" i="7" l="1"/>
  <c r="V27" i="7" s="1"/>
  <c r="T29" i="7"/>
  <c r="S29" i="7"/>
  <c r="T28" i="7"/>
  <c r="S28" i="7"/>
  <c r="U28" i="7" l="1"/>
  <c r="V28" i="7" s="1"/>
  <c r="U29" i="7"/>
  <c r="V29" i="7" s="1"/>
  <c r="T31" i="7"/>
  <c r="S31" i="7"/>
  <c r="T30" i="7"/>
  <c r="S30" i="7"/>
  <c r="U31" i="7" l="1"/>
  <c r="V31" i="7" s="1"/>
  <c r="U30" i="7"/>
  <c r="V30" i="7" s="1"/>
  <c r="T32" i="7"/>
  <c r="S32" i="7"/>
  <c r="U32" i="7" l="1"/>
  <c r="V32" i="7" s="1"/>
  <c r="S33" i="7" l="1"/>
  <c r="T33" i="7" l="1"/>
  <c r="U33" i="7" s="1"/>
  <c r="V33" i="7" s="1"/>
</calcChain>
</file>

<file path=xl/sharedStrings.xml><?xml version="1.0" encoding="utf-8"?>
<sst xmlns="http://schemas.openxmlformats.org/spreadsheetml/2006/main" count="411" uniqueCount="193">
  <si>
    <t>採取日
（購入日)</t>
  </si>
  <si>
    <t>産地</t>
    <rPh sb="0" eb="2">
      <t>サンチ</t>
    </rPh>
    <phoneticPr fontId="1"/>
  </si>
  <si>
    <t>品目</t>
    <rPh sb="0" eb="2">
      <t>ヒンモク</t>
    </rPh>
    <phoneticPr fontId="1"/>
  </si>
  <si>
    <t>結果（Bq/kg)</t>
    <rPh sb="0" eb="2">
      <t>ケッカ</t>
    </rPh>
    <phoneticPr fontId="1"/>
  </si>
  <si>
    <t>NO</t>
    <phoneticPr fontId="1"/>
  </si>
  <si>
    <t>市町村</t>
    <rPh sb="0" eb="3">
      <t>シチョウソン</t>
    </rPh>
    <phoneticPr fontId="1"/>
  </si>
  <si>
    <t>品目名</t>
    <rPh sb="2" eb="3">
      <t>メイ</t>
    </rPh>
    <phoneticPr fontId="1"/>
  </si>
  <si>
    <t>検査機関</t>
    <phoneticPr fontId="1"/>
  </si>
  <si>
    <t>結果
判明日</t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</si>
  <si>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</si>
  <si>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</si>
  <si>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</si>
  <si>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検査</t>
    <phoneticPr fontId="1"/>
  </si>
  <si>
    <t>日時</t>
    <rPh sb="0" eb="2">
      <t>ニチジ</t>
    </rPh>
    <phoneticPr fontId="1"/>
  </si>
  <si>
    <t>基準超過</t>
    <rPh sb="0" eb="2">
      <t>キジュン</t>
    </rPh>
    <rPh sb="2" eb="4">
      <t>チョウカ</t>
    </rPh>
    <phoneticPr fontId="1"/>
  </si>
  <si>
    <t>制限なし</t>
    <rPh sb="0" eb="2">
      <t>セイゲン</t>
    </rPh>
    <phoneticPr fontId="3"/>
  </si>
  <si>
    <t>入力用</t>
    <rPh sb="0" eb="3">
      <t>ニュウリョクヨウ</t>
    </rPh>
    <phoneticPr fontId="7"/>
  </si>
  <si>
    <t>Cs-134</t>
    <phoneticPr fontId="7"/>
  </si>
  <si>
    <t>Cs-137</t>
    <phoneticPr fontId="7"/>
  </si>
  <si>
    <t>Cs合計</t>
    <rPh sb="2" eb="4">
      <t>ゴウケイ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</si>
  <si>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7"/>
  </si>
  <si>
    <t>大阪健康安全基盤研究所</t>
  </si>
  <si>
    <t>Ge</t>
  </si>
  <si>
    <t>都道府県</t>
    <rPh sb="0" eb="4">
      <t>トドウフケン</t>
    </rPh>
    <phoneticPr fontId="1"/>
  </si>
  <si>
    <t>非流通品
／流通品</t>
    <rPh sb="0" eb="1">
      <t>ヒ</t>
    </rPh>
    <rPh sb="1" eb="3">
      <t>リュウツウ</t>
    </rPh>
    <rPh sb="3" eb="4">
      <t>ヒン</t>
    </rPh>
    <phoneticPr fontId="1"/>
  </si>
  <si>
    <t>食品
カテゴリ</t>
    <phoneticPr fontId="1"/>
  </si>
  <si>
    <t>検査法</t>
    <rPh sb="0" eb="2">
      <t>ケンサ</t>
    </rPh>
    <rPh sb="2" eb="3">
      <t>ホウ</t>
    </rPh>
    <phoneticPr fontId="1"/>
  </si>
  <si>
    <t>茨城県</t>
    <rPh sb="0" eb="3">
      <t>イバラキケン</t>
    </rPh>
    <phoneticPr fontId="1"/>
  </si>
  <si>
    <t>●放射性物質の規制値</t>
    <phoneticPr fontId="1"/>
  </si>
  <si>
    <t>ミネラルウォーター類・原料に茶を含む清涼飲料水・飲用に供する茶：10Bq/kg</t>
    <phoneticPr fontId="1"/>
  </si>
  <si>
    <t>上記以外の食品：100Bq/kg</t>
    <phoneticPr fontId="1"/>
  </si>
  <si>
    <t>大阪健康安全基盤研究所</t>
    <phoneticPr fontId="1"/>
  </si>
  <si>
    <t>-</t>
    <phoneticPr fontId="1"/>
  </si>
  <si>
    <t>Ge</t>
    <phoneticPr fontId="1"/>
  </si>
  <si>
    <t>制限なし</t>
    <rPh sb="0" eb="2">
      <t>セイゲン</t>
    </rPh>
    <phoneticPr fontId="7"/>
  </si>
  <si>
    <t>徳島県</t>
    <rPh sb="0" eb="3">
      <t>トクシマケン</t>
    </rPh>
    <phoneticPr fontId="1"/>
  </si>
  <si>
    <t>農産物</t>
    <rPh sb="0" eb="3">
      <t>ノウサンブツ</t>
    </rPh>
    <phoneticPr fontId="2"/>
  </si>
  <si>
    <t>コマツナ</t>
  </si>
  <si>
    <t>カンショ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</si>
  <si>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"/>
  </si>
  <si>
    <t>&lt; 2.96</t>
  </si>
  <si>
    <t>&lt; 3.98</t>
  </si>
  <si>
    <t>&lt; 6.9</t>
  </si>
  <si>
    <t>&lt; 2.41</t>
  </si>
  <si>
    <t>&lt; 2.87</t>
  </si>
  <si>
    <t>&lt; 5.3</t>
  </si>
  <si>
    <t>-</t>
    <phoneticPr fontId="1"/>
  </si>
  <si>
    <t>福井県</t>
    <phoneticPr fontId="1"/>
  </si>
  <si>
    <t>ダイコン</t>
    <phoneticPr fontId="1"/>
  </si>
  <si>
    <t>&lt; 3.18</t>
    <phoneticPr fontId="1"/>
  </si>
  <si>
    <t>&lt; 3.30</t>
    <phoneticPr fontId="1"/>
  </si>
  <si>
    <t>&lt; 6.5</t>
    <phoneticPr fontId="1"/>
  </si>
  <si>
    <t>&lt; 2.01</t>
    <phoneticPr fontId="1"/>
  </si>
  <si>
    <t>&lt; 2.17</t>
    <phoneticPr fontId="1"/>
  </si>
  <si>
    <t>&lt; 4.2</t>
    <phoneticPr fontId="1"/>
  </si>
  <si>
    <t>鉾田市</t>
    <phoneticPr fontId="1"/>
  </si>
  <si>
    <t>-</t>
    <phoneticPr fontId="1"/>
  </si>
  <si>
    <t>非流通品（出荷予定あり）</t>
    <phoneticPr fontId="1"/>
  </si>
  <si>
    <t>コマツナ</t>
    <phoneticPr fontId="1"/>
  </si>
  <si>
    <t>ミズナ</t>
    <phoneticPr fontId="1"/>
  </si>
  <si>
    <t>制限なし</t>
    <rPh sb="0" eb="2">
      <t>セイゲン</t>
    </rPh>
    <phoneticPr fontId="1"/>
  </si>
  <si>
    <t>大阪健康安全基盤研究所</t>
    <phoneticPr fontId="1"/>
  </si>
  <si>
    <t>Ge</t>
    <phoneticPr fontId="1"/>
  </si>
  <si>
    <t>&lt; 3.87</t>
  </si>
  <si>
    <t>&lt; 3.60</t>
  </si>
  <si>
    <t>&lt; 7.5</t>
  </si>
  <si>
    <t>&lt; 2.18</t>
  </si>
  <si>
    <t>&lt; 4.26</t>
  </si>
  <si>
    <t>&lt; 6.4</t>
  </si>
  <si>
    <t>北海道</t>
    <rPh sb="0" eb="3">
      <t>ホッカイドウ</t>
    </rPh>
    <phoneticPr fontId="2"/>
  </si>
  <si>
    <t>網走市</t>
    <rPh sb="0" eb="2">
      <t>アバシリ</t>
    </rPh>
    <rPh sb="2" eb="3">
      <t>シ</t>
    </rPh>
    <phoneticPr fontId="2"/>
  </si>
  <si>
    <t>水産物</t>
    <rPh sb="0" eb="3">
      <t>スイサンブツ</t>
    </rPh>
    <phoneticPr fontId="2"/>
  </si>
  <si>
    <t>ホタテ</t>
  </si>
  <si>
    <t>天然</t>
    <rPh sb="0" eb="2">
      <t>テンネン</t>
    </rPh>
    <phoneticPr fontId="2"/>
  </si>
  <si>
    <t>&lt; 8.69</t>
  </si>
  <si>
    <t>&lt; 9.44</t>
  </si>
  <si>
    <t>&lt; 18</t>
  </si>
  <si>
    <t>栽培</t>
    <rPh sb="0" eb="2">
      <t>サイバイ</t>
    </rPh>
    <phoneticPr fontId="1"/>
  </si>
  <si>
    <t>牛乳・乳児用食品：50Bq/kg</t>
    <phoneticPr fontId="1"/>
  </si>
  <si>
    <t>令和3年度 食品中の放射性物質の検査結果について</t>
    <rPh sb="0" eb="2">
      <t>レイワ</t>
    </rPh>
    <rPh sb="3" eb="5">
      <t>ネンド</t>
    </rPh>
    <phoneticPr fontId="1"/>
  </si>
  <si>
    <t>ミズガレイ</t>
    <phoneticPr fontId="1"/>
  </si>
  <si>
    <t>宮城県</t>
    <rPh sb="0" eb="3">
      <t>ミヤギケン</t>
    </rPh>
    <phoneticPr fontId="2"/>
  </si>
  <si>
    <t>石巻市</t>
    <rPh sb="0" eb="3">
      <t>イシノマキシ</t>
    </rPh>
    <phoneticPr fontId="2"/>
  </si>
  <si>
    <t>&lt; 2.88</t>
  </si>
  <si>
    <t>&lt; 2.73</t>
  </si>
  <si>
    <t>&lt; 5.6</t>
  </si>
  <si>
    <r>
      <t>その他
（</t>
    </r>
    <r>
      <rPr>
        <sz val="11"/>
        <rFont val="ＭＳ Ｐゴシック"/>
        <family val="3"/>
        <charset val="128"/>
      </rPr>
      <t>原木、菌床、
露地栽培、
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8" eb="20">
      <t>シセツ</t>
    </rPh>
    <rPh sb="20" eb="22">
      <t>サイバイ</t>
    </rPh>
    <rPh sb="22" eb="23">
      <t>トウ</t>
    </rPh>
    <phoneticPr fontId="1"/>
  </si>
  <si>
    <t>採取時点の出荷制限等の
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2" eb="14">
      <t>ジョウキョウ</t>
    </rPh>
    <phoneticPr fontId="1"/>
  </si>
  <si>
    <t>その他
（海域、河川、
製造所等）</t>
    <rPh sb="2" eb="3">
      <t>タ</t>
    </rPh>
    <rPh sb="5" eb="7">
      <t>カイイキ</t>
    </rPh>
    <rPh sb="8" eb="10">
      <t>カセン</t>
    </rPh>
    <rPh sb="12" eb="15">
      <t>セイゾウショ</t>
    </rPh>
    <rPh sb="15" eb="16">
      <t>トウ</t>
    </rPh>
    <phoneticPr fontId="1"/>
  </si>
  <si>
    <t>【きのこ類、山菜類、水産物等の
場合】
野生（又は天然）／栽培（又は養殖）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6" eb="18">
      <t>バアイ</t>
    </rPh>
    <rPh sb="20" eb="22">
      <t>ヤセイ</t>
    </rPh>
    <rPh sb="23" eb="24">
      <t>マタ</t>
    </rPh>
    <rPh sb="25" eb="27">
      <t>テンネン</t>
    </rPh>
    <rPh sb="29" eb="31">
      <t>サイバイ</t>
    </rPh>
    <rPh sb="32" eb="33">
      <t>マタ</t>
    </rPh>
    <rPh sb="34" eb="36">
      <t>ヨウショク</t>
    </rPh>
    <phoneticPr fontId="1"/>
  </si>
  <si>
    <t>長野県</t>
    <phoneticPr fontId="2"/>
  </si>
  <si>
    <t>南佐久郡
南牧村</t>
    <rPh sb="0" eb="4">
      <t>ミナミサクグン</t>
    </rPh>
    <rPh sb="5" eb="7">
      <t>ミナミマキ</t>
    </rPh>
    <rPh sb="7" eb="8">
      <t>ムラ</t>
    </rPh>
    <phoneticPr fontId="2"/>
  </si>
  <si>
    <t>チンゲンサイ</t>
    <phoneticPr fontId="1"/>
  </si>
  <si>
    <t>栽培</t>
    <rPh sb="0" eb="2">
      <t>サイバイ</t>
    </rPh>
    <phoneticPr fontId="2"/>
  </si>
  <si>
    <t>&lt; 3.63</t>
    <phoneticPr fontId="1"/>
  </si>
  <si>
    <t>&lt; 2.88</t>
    <phoneticPr fontId="1"/>
  </si>
  <si>
    <t>&lt; 1.87</t>
    <phoneticPr fontId="1"/>
  </si>
  <si>
    <t>&lt; 2.60</t>
    <phoneticPr fontId="1"/>
  </si>
  <si>
    <t>&lt; 4.5</t>
    <phoneticPr fontId="1"/>
  </si>
  <si>
    <t>茨城県</t>
  </si>
  <si>
    <t>茨城県</t>
    <phoneticPr fontId="1"/>
  </si>
  <si>
    <t>-</t>
    <phoneticPr fontId="1"/>
  </si>
  <si>
    <t>コマツナ</t>
    <phoneticPr fontId="1"/>
  </si>
  <si>
    <t>カボチャ</t>
    <phoneticPr fontId="1"/>
  </si>
  <si>
    <t>鉾田市</t>
    <phoneticPr fontId="2"/>
  </si>
  <si>
    <t>北海道</t>
    <phoneticPr fontId="1"/>
  </si>
  <si>
    <t>&lt; 3.21</t>
    <phoneticPr fontId="7"/>
  </si>
  <si>
    <t>&lt; 4.06</t>
    <phoneticPr fontId="7"/>
  </si>
  <si>
    <t>&lt; 7.3</t>
    <phoneticPr fontId="7"/>
  </si>
  <si>
    <t>&lt; 2.29</t>
    <phoneticPr fontId="1"/>
  </si>
  <si>
    <t>&lt; 3.92</t>
    <phoneticPr fontId="1"/>
  </si>
  <si>
    <t>&lt; 6.2</t>
    <phoneticPr fontId="1"/>
  </si>
  <si>
    <t>茨城県</t>
    <rPh sb="0" eb="3">
      <t>イバラキケン</t>
    </rPh>
    <phoneticPr fontId="1"/>
  </si>
  <si>
    <t>新潟県</t>
    <rPh sb="0" eb="3">
      <t>ニイガタケン</t>
    </rPh>
    <phoneticPr fontId="1"/>
  </si>
  <si>
    <t>新潟市</t>
    <rPh sb="0" eb="3">
      <t>ニイガタシ</t>
    </rPh>
    <phoneticPr fontId="1"/>
  </si>
  <si>
    <t>-</t>
    <phoneticPr fontId="1"/>
  </si>
  <si>
    <t>非流通品（出荷予定あり）</t>
    <phoneticPr fontId="1"/>
  </si>
  <si>
    <t>農産物</t>
    <rPh sb="0" eb="3">
      <t>ノウサンブツ</t>
    </rPh>
    <phoneticPr fontId="1"/>
  </si>
  <si>
    <t>栽培</t>
    <rPh sb="0" eb="2">
      <t>サイバイ</t>
    </rPh>
    <phoneticPr fontId="1"/>
  </si>
  <si>
    <t>制限なし　</t>
    <rPh sb="0" eb="2">
      <t>セイゲン</t>
    </rPh>
    <phoneticPr fontId="1"/>
  </si>
  <si>
    <t>制限なし</t>
    <rPh sb="0" eb="2">
      <t>セイゲン</t>
    </rPh>
    <phoneticPr fontId="1"/>
  </si>
  <si>
    <t>大阪健康安全基盤研究所</t>
    <phoneticPr fontId="1"/>
  </si>
  <si>
    <t>&lt; 2.67</t>
  </si>
  <si>
    <t>&lt; 3.27</t>
  </si>
  <si>
    <t>&lt; 5.9</t>
  </si>
  <si>
    <t>&lt; 3.45</t>
  </si>
  <si>
    <t>&lt; 2.59</t>
  </si>
  <si>
    <t>&lt; 6.0</t>
  </si>
  <si>
    <t>滋賀県</t>
    <rPh sb="0" eb="3">
      <t>シガケン</t>
    </rPh>
    <phoneticPr fontId="1"/>
  </si>
  <si>
    <t>-</t>
  </si>
  <si>
    <t>非流通品（出荷予定あり）</t>
  </si>
  <si>
    <t>玄米</t>
    <rPh sb="0" eb="2">
      <t>ゲンマイ</t>
    </rPh>
    <phoneticPr fontId="2"/>
  </si>
  <si>
    <t>－</t>
  </si>
  <si>
    <t>制限なし</t>
    <rPh sb="0" eb="2">
      <t>セイゲン</t>
    </rPh>
    <phoneticPr fontId="4"/>
  </si>
  <si>
    <t>&lt; 3.20</t>
  </si>
  <si>
    <t>&lt; 3.94</t>
  </si>
  <si>
    <t>&lt; 7.1</t>
  </si>
  <si>
    <t>山形県</t>
    <rPh sb="0" eb="3">
      <t>ヤマガタケン</t>
    </rPh>
    <phoneticPr fontId="1"/>
  </si>
  <si>
    <t>山形市</t>
    <rPh sb="0" eb="3">
      <t>ヤマガタシ</t>
    </rPh>
    <phoneticPr fontId="1"/>
  </si>
  <si>
    <t>北安曇郡</t>
    <rPh sb="0" eb="2">
      <t>キタヤス</t>
    </rPh>
    <rPh sb="2" eb="3">
      <t>クモリ</t>
    </rPh>
    <rPh sb="3" eb="4">
      <t>グン</t>
    </rPh>
    <phoneticPr fontId="1"/>
  </si>
  <si>
    <t>会津若松市</t>
    <rPh sb="0" eb="5">
      <t>アイズワカマツシ</t>
    </rPh>
    <phoneticPr fontId="1"/>
  </si>
  <si>
    <t>福島県</t>
    <rPh sb="0" eb="3">
      <t>フクシマケン</t>
    </rPh>
    <phoneticPr fontId="1"/>
  </si>
  <si>
    <t>&lt; 3.53</t>
  </si>
  <si>
    <t>&lt; 2.92</t>
  </si>
  <si>
    <t>&lt; 6.5</t>
  </si>
  <si>
    <t>&lt; 3.63</t>
  </si>
  <si>
    <t>&lt; 4.81</t>
  </si>
  <si>
    <t>&lt; 8.4</t>
  </si>
  <si>
    <t>&lt; 2.57</t>
  </si>
  <si>
    <t>&lt; 4.17</t>
  </si>
  <si>
    <t>&lt; 6.7</t>
  </si>
  <si>
    <t>茨城県</t>
    <rPh sb="0" eb="3">
      <t>イバラキケン</t>
    </rPh>
    <phoneticPr fontId="2"/>
  </si>
  <si>
    <t>鉾田市</t>
    <rPh sb="0" eb="3">
      <t>ホコタシ</t>
    </rPh>
    <phoneticPr fontId="2"/>
  </si>
  <si>
    <t>ミズナ</t>
  </si>
  <si>
    <t>&lt; 3.41</t>
  </si>
  <si>
    <t>&lt; 3.73</t>
  </si>
  <si>
    <t>&lt; 3.23</t>
  </si>
  <si>
    <t>&lt; 3.64</t>
  </si>
  <si>
    <t>-</t>
    <phoneticPr fontId="1"/>
  </si>
  <si>
    <t>コマツナ</t>
    <phoneticPr fontId="1"/>
  </si>
  <si>
    <t>カンショ</t>
    <phoneticPr fontId="1"/>
  </si>
  <si>
    <t>&lt; 3.48</t>
  </si>
  <si>
    <t>&lt; 2.84</t>
  </si>
  <si>
    <t>&lt; 3.01</t>
  </si>
  <si>
    <t>北海道</t>
    <rPh sb="0" eb="3">
      <t>ホッカイドウ</t>
    </rPh>
    <phoneticPr fontId="1"/>
  </si>
  <si>
    <t>野付郡</t>
    <rPh sb="0" eb="3">
      <t>ノツケグン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</si>
  <si>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"/>
  </si>
  <si>
    <t>水産物</t>
    <rPh sb="0" eb="3">
      <t>スイサンブツ</t>
    </rPh>
    <phoneticPr fontId="1"/>
  </si>
  <si>
    <t>ホタテ</t>
    <phoneticPr fontId="1"/>
  </si>
  <si>
    <t>天然</t>
    <rPh sb="0" eb="2">
      <t>テンネン</t>
    </rPh>
    <phoneticPr fontId="1"/>
  </si>
  <si>
    <t>-</t>
    <phoneticPr fontId="1"/>
  </si>
  <si>
    <t>&lt; 9.85</t>
    <phoneticPr fontId="1"/>
  </si>
  <si>
    <t>&lt; 8.93</t>
    <phoneticPr fontId="1"/>
  </si>
  <si>
    <t>&lt; 19</t>
    <phoneticPr fontId="1"/>
  </si>
  <si>
    <t>宮城県</t>
    <phoneticPr fontId="1"/>
  </si>
  <si>
    <t>-</t>
    <phoneticPr fontId="1"/>
  </si>
  <si>
    <t>三陸南部沖</t>
    <phoneticPr fontId="1"/>
  </si>
  <si>
    <t>水産物</t>
    <phoneticPr fontId="1"/>
  </si>
  <si>
    <t>ミズガレイ</t>
    <phoneticPr fontId="1"/>
  </si>
  <si>
    <t>天然</t>
    <phoneticPr fontId="1"/>
  </si>
  <si>
    <t>栽培</t>
    <rPh sb="0" eb="2">
      <t>サイバイ</t>
    </rPh>
    <phoneticPr fontId="1"/>
  </si>
  <si>
    <t>農産物</t>
    <rPh sb="0" eb="3">
      <t>ノウサンブツ</t>
    </rPh>
    <phoneticPr fontId="1"/>
  </si>
  <si>
    <t>&lt; 5.61</t>
    <phoneticPr fontId="1"/>
  </si>
  <si>
    <t>&lt; 9.39</t>
    <phoneticPr fontId="1"/>
  </si>
  <si>
    <t>&lt; 15</t>
    <phoneticPr fontId="1"/>
  </si>
  <si>
    <t>茨城県</t>
    <phoneticPr fontId="1"/>
  </si>
  <si>
    <t>鉾田市</t>
    <phoneticPr fontId="1"/>
  </si>
  <si>
    <t>&lt; 2.71</t>
    <phoneticPr fontId="1"/>
  </si>
  <si>
    <t>&lt; 3.58</t>
    <phoneticPr fontId="1"/>
  </si>
  <si>
    <t>&lt; 6.3</t>
    <phoneticPr fontId="1"/>
  </si>
  <si>
    <t>&lt; 2.70</t>
    <phoneticPr fontId="1"/>
  </si>
  <si>
    <t>&lt; 3.38</t>
    <phoneticPr fontId="1"/>
  </si>
  <si>
    <t>&lt; 6.1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</si>
</sst>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</cellStyleXfs>
  <cellXfs count="149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 wrapText="1"/>
    </xf>
    <xf numFmtId="0" fontId="6" fillId="2" borderId="0" xfId="0" applyNumberFormat="1" applyFont="1" applyFill="1" applyAlignment="1">
      <alignment horizontal="center" vertical="center" wrapText="1"/>
    </xf>
    <xf numFmtId="0" fontId="9" fillId="2" borderId="9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6" fillId="2" borderId="24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29" xfId="0" applyNumberFormat="1" applyFont="1" applyFill="1" applyBorder="1" applyAlignment="1">
      <alignment horizontal="center" vertical="center" wrapText="1"/>
    </xf>
    <xf numFmtId="0" fontId="6" fillId="2" borderId="27" xfId="0" applyNumberFormat="1" applyFont="1" applyFill="1" applyBorder="1" applyAlignment="1">
      <alignment horizontal="center" vertical="center" wrapText="1"/>
    </xf>
    <xf numFmtId="0" fontId="6" fillId="2" borderId="30" xfId="0" applyNumberFormat="1" applyFont="1" applyFill="1" applyBorder="1" applyAlignment="1">
      <alignment horizontal="center" vertical="center" wrapText="1"/>
    </xf>
    <xf numFmtId="0" fontId="6" fillId="3" borderId="27" xfId="0" applyNumberFormat="1" applyFont="1" applyFill="1" applyBorder="1" applyAlignment="1">
      <alignment horizontal="center" vertical="center" wrapText="1"/>
    </xf>
    <xf numFmtId="0" fontId="6" fillId="3" borderId="28" xfId="0" applyNumberFormat="1" applyFont="1" applyFill="1" applyBorder="1" applyAlignment="1">
      <alignment horizontal="center" vertical="center" wrapText="1"/>
    </xf>
    <xf numFmtId="0" fontId="6" fillId="2" borderId="26" xfId="0" applyNumberFormat="1" applyFont="1" applyFill="1" applyBorder="1" applyAlignment="1">
      <alignment horizontal="center" vertical="center" wrapText="1"/>
    </xf>
    <xf numFmtId="57" fontId="6" fillId="2" borderId="26" xfId="0" applyNumberFormat="1" applyFont="1" applyFill="1" applyBorder="1" applyAlignment="1">
      <alignment horizontal="center" vertical="center" wrapText="1"/>
    </xf>
    <xf numFmtId="176" fontId="6" fillId="2" borderId="26" xfId="0" applyNumberFormat="1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6" fillId="2" borderId="33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2" borderId="32" xfId="0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horizontal="left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31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176" fontId="6" fillId="2" borderId="36" xfId="0" applyNumberFormat="1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16" xfId="0" applyNumberFormat="1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176" fontId="6" fillId="2" borderId="32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176" fontId="6" fillId="2" borderId="40" xfId="0" applyNumberFormat="1" applyFont="1" applyFill="1" applyBorder="1" applyAlignment="1">
      <alignment horizontal="center" vertical="center" wrapText="1"/>
    </xf>
    <xf numFmtId="0" fontId="6" fillId="2" borderId="42" xfId="0" applyNumberFormat="1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6" fontId="6" fillId="2" borderId="39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3" borderId="44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76" fontId="6" fillId="2" borderId="31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176" fontId="6" fillId="2" borderId="42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4" xfId="0" applyNumberFormat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20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44" xfId="0" applyNumberFormat="1" applyFont="1" applyFill="1" applyBorder="1" applyAlignment="1">
      <alignment horizontal="center" vertical="center" wrapText="1"/>
    </xf>
    <xf numFmtId="176" fontId="6" fillId="0" borderId="32" xfId="0" applyNumberFormat="1" applyFont="1" applyFill="1" applyBorder="1" applyAlignment="1">
      <alignment horizontal="center" vertical="center" wrapText="1"/>
    </xf>
    <xf numFmtId="0" fontId="6" fillId="0" borderId="3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4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16" xfId="0" applyNumberFormat="1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39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0" borderId="39" xfId="0" applyNumberFormat="1" applyFont="1" applyFill="1" applyBorder="1" applyAlignment="1">
      <alignment horizontal="center" vertical="center" wrapText="1"/>
    </xf>
    <xf numFmtId="0" fontId="6" fillId="0" borderId="4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16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57" fontId="6" fillId="2" borderId="47" xfId="0" applyNumberFormat="1" applyFont="1" applyFill="1" applyBorder="1" applyAlignment="1">
      <alignment horizontal="center" vertical="center" wrapText="1"/>
    </xf>
    <xf numFmtId="176" fontId="6" fillId="2" borderId="48" xfId="0" applyNumberFormat="1" applyFont="1" applyFill="1" applyBorder="1" applyAlignment="1">
      <alignment horizontal="center" vertical="center" wrapText="1"/>
    </xf>
    <xf numFmtId="176" fontId="6" fillId="2" borderId="51" xfId="0" applyNumberFormat="1" applyFont="1" applyFill="1" applyBorder="1" applyAlignment="1">
      <alignment horizontal="center" vertical="center" wrapText="1"/>
    </xf>
    <xf numFmtId="0" fontId="6" fillId="2" borderId="48" xfId="0" applyNumberFormat="1" applyFont="1" applyFill="1" applyBorder="1" applyAlignment="1">
      <alignment horizontal="center" vertical="center" wrapText="1"/>
    </xf>
    <xf numFmtId="0" fontId="6" fillId="2" borderId="49" xfId="0" applyNumberFormat="1" applyFont="1" applyFill="1" applyBorder="1" applyAlignment="1">
      <alignment horizontal="center" vertical="center" wrapText="1"/>
    </xf>
    <xf numFmtId="176" fontId="6" fillId="2" borderId="52" xfId="0" applyNumberFormat="1" applyFont="1" applyFill="1" applyBorder="1" applyAlignment="1">
      <alignment horizontal="center" vertical="center" wrapText="1"/>
    </xf>
    <xf numFmtId="0" fontId="6" fillId="3" borderId="49" xfId="0" applyNumberFormat="1" applyFont="1" applyFill="1" applyBorder="1" applyAlignment="1">
      <alignment horizontal="center" vertical="center" wrapText="1"/>
    </xf>
    <xf numFmtId="0" fontId="6" fillId="3" borderId="17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57" fontId="6" fillId="2" borderId="4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176" fontId="9" fillId="2" borderId="10" xfId="0" applyNumberFormat="1" applyFont="1" applyFill="1" applyBorder="1" applyAlignment="1">
      <alignment horizontal="center" vertical="center" wrapText="1"/>
    </xf>
    <xf numFmtId="176" fontId="9" fillId="2" borderId="11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176" fontId="6" fillId="2" borderId="20" xfId="0" applyNumberFormat="1" applyFont="1" applyFill="1" applyBorder="1" applyAlignment="1">
      <alignment horizontal="center" vertical="center" wrapText="1"/>
    </xf>
    <xf numFmtId="176" fontId="6" fillId="2" borderId="23" xfId="0" applyNumberFormat="1" applyFont="1" applyFill="1" applyBorder="1" applyAlignment="1">
      <alignment horizontal="center" vertical="center" wrapText="1"/>
    </xf>
    <xf numFmtId="176" fontId="6" fillId="2" borderId="18" xfId="0" applyNumberFormat="1" applyFont="1" applyFill="1" applyBorder="1" applyAlignment="1">
      <alignment horizontal="center" vertical="center" wrapText="1"/>
    </xf>
    <xf numFmtId="176" fontId="6" fillId="2" borderId="19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176" fontId="6" fillId="2" borderId="16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6" fillId="2" borderId="16" xfId="0" applyNumberFormat="1" applyFont="1" applyFill="1" applyBorder="1" applyAlignment="1">
      <alignment horizontal="left" vertical="center" wrapText="1"/>
    </xf>
    <xf numFmtId="0" fontId="6" fillId="2" borderId="6" xfId="0" applyNumberFormat="1" applyFont="1" applyFill="1" applyBorder="1" applyAlignment="1">
      <alignment horizontal="left" vertical="center" wrapText="1"/>
    </xf>
    <xf numFmtId="0" fontId="6" fillId="2" borderId="7" xfId="0" applyNumberFormat="1" applyFont="1" applyFill="1" applyBorder="1" applyAlignment="1">
      <alignment horizontal="left" vertical="center" wrapText="1"/>
    </xf>
  </cellXfs>
  <cellStyles count="3">
    <cellStyle name="標準" xfId="0" builtinId="0"/>
    <cellStyle name="標準 2" xfId="1"/>
    <cellStyle name="標準 3" xfId="2"/>
  </cellStyles>
  <dxfs count="1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W44"/>
  <sheetViews>
    <sheetView tabSelected="1" view="pageBreakPreview" zoomScale="70" zoomScaleNormal="80" zoomScaleSheetLayoutView="70" workbookViewId="0">
      <selection activeCell="R9" sqref="R9"/>
    </sheetView>
  </sheetViews>
  <sheetFormatPr defaultRowHeight="13.5" x14ac:dyDescent="0.15"/>
  <cols>
    <col min="1" max="1" width="0.5" style="1" customWidth="1"/>
    <col min="2" max="2" width="8.625" style="1" customWidth="1"/>
    <col min="3" max="4" width="10.625" style="3" customWidth="1"/>
    <col min="5" max="5" width="20.625" style="3" customWidth="1"/>
    <col min="6" max="7" width="10.625" style="4" customWidth="1"/>
    <col min="8" max="8" width="19.5" style="3" bestFit="1" customWidth="1"/>
    <col min="9" max="10" width="16.625" style="3" customWidth="1"/>
    <col min="11" max="11" width="25.625" style="3" customWidth="1"/>
    <col min="12" max="12" width="16.625" style="3" customWidth="1"/>
    <col min="13" max="13" width="10.625" style="3" customWidth="1"/>
    <col min="14" max="15" width="10.625" style="5" customWidth="1"/>
    <col min="16" max="17" width="12.625" style="6" customWidth="1"/>
    <col min="18" max="18" width="12.625" style="5" customWidth="1"/>
    <col min="19" max="21" width="10.625" style="3" customWidth="1"/>
    <col min="22" max="22" width="10.625" style="1" customWidth="1"/>
    <col min="23" max="23" width="0.625" style="1" customWidth="1"/>
    <col min="24" max="16384" width="9" style="1"/>
  </cols>
  <sheetData>
    <row r="1" spans="1:23" ht="29.25" customHeight="1" x14ac:dyDescent="0.15">
      <c r="B1" s="65" t="s">
        <v>79</v>
      </c>
      <c r="C1" s="64"/>
      <c r="D1" s="64"/>
      <c r="E1" s="64"/>
      <c r="F1" s="29"/>
      <c r="G1" s="29"/>
      <c r="H1" s="30"/>
      <c r="I1" s="30"/>
      <c r="J1" s="30"/>
      <c r="K1" s="30"/>
      <c r="L1" s="30"/>
      <c r="M1" s="30"/>
      <c r="N1" s="31"/>
      <c r="O1" s="31"/>
      <c r="P1" s="32"/>
      <c r="Q1" s="32"/>
      <c r="R1" s="31"/>
      <c r="S1" s="30"/>
      <c r="T1" s="30"/>
      <c r="U1" s="30"/>
      <c r="V1" s="33"/>
    </row>
    <row r="2" spans="1:23" ht="14.25" customHeight="1" thickBot="1" x14ac:dyDescent="0.2">
      <c r="B2" s="64"/>
      <c r="C2" s="64"/>
      <c r="D2" s="64"/>
      <c r="E2" s="64"/>
      <c r="F2" s="34"/>
      <c r="G2" s="34"/>
      <c r="H2" s="34"/>
      <c r="I2" s="34"/>
      <c r="J2" s="34"/>
      <c r="K2" s="34"/>
      <c r="L2" s="35"/>
      <c r="M2" s="34"/>
      <c r="N2" s="36"/>
      <c r="O2" s="37"/>
      <c r="P2" s="38"/>
      <c r="Q2" s="38"/>
      <c r="R2" s="37"/>
      <c r="S2" s="34"/>
      <c r="T2" s="34"/>
      <c r="U2" s="33"/>
      <c r="V2" s="33"/>
    </row>
    <row r="3" spans="1:23" ht="13.5" customHeight="1" x14ac:dyDescent="0.15">
      <c r="B3" s="121" t="s">
        <v>4</v>
      </c>
      <c r="C3" s="118" t="s">
        <v>1</v>
      </c>
      <c r="D3" s="119"/>
      <c r="E3" s="120"/>
      <c r="F3" s="123" t="s">
        <v>24</v>
      </c>
      <c r="G3" s="125" t="s">
        <v>25</v>
      </c>
      <c r="H3" s="130" t="s">
        <v>2</v>
      </c>
      <c r="I3" s="119"/>
      <c r="J3" s="119"/>
      <c r="K3" s="120"/>
      <c r="L3" s="118" t="s">
        <v>12</v>
      </c>
      <c r="M3" s="120"/>
      <c r="N3" s="131" t="s">
        <v>13</v>
      </c>
      <c r="O3" s="132"/>
      <c r="P3" s="118" t="s">
        <v>3</v>
      </c>
      <c r="Q3" s="119"/>
      <c r="R3" s="119"/>
      <c r="S3" s="119"/>
      <c r="T3" s="119"/>
      <c r="U3" s="119"/>
      <c r="V3" s="120"/>
      <c r="W3" s="9"/>
    </row>
    <row r="4" spans="1:23" ht="13.5" customHeight="1" x14ac:dyDescent="0.15">
      <c r="B4" s="122"/>
      <c r="C4" s="127" t="s">
        <v>23</v>
      </c>
      <c r="D4" s="121" t="s">
        <v>5</v>
      </c>
      <c r="E4" s="128" t="s">
        <v>88</v>
      </c>
      <c r="F4" s="124"/>
      <c r="G4" s="126"/>
      <c r="H4" s="133" t="s">
        <v>6</v>
      </c>
      <c r="I4" s="8"/>
      <c r="J4" s="7"/>
      <c r="K4" s="128" t="s">
        <v>87</v>
      </c>
      <c r="L4" s="133" t="s">
        <v>7</v>
      </c>
      <c r="M4" s="128" t="s">
        <v>26</v>
      </c>
      <c r="N4" s="137" t="s">
        <v>0</v>
      </c>
      <c r="O4" s="139" t="s">
        <v>8</v>
      </c>
      <c r="P4" s="144" t="s">
        <v>16</v>
      </c>
      <c r="Q4" s="145"/>
      <c r="R4" s="145"/>
      <c r="S4" s="141" t="s">
        <v>9</v>
      </c>
      <c r="T4" s="141" t="s">
        <v>10</v>
      </c>
      <c r="U4" s="141" t="s">
        <v>11</v>
      </c>
      <c r="V4" s="128" t="s">
        <v>14</v>
      </c>
      <c r="W4" s="9"/>
    </row>
    <row r="5" spans="1:23" ht="90.75" customHeight="1" x14ac:dyDescent="0.15">
      <c r="B5" s="122"/>
      <c r="C5" s="126"/>
      <c r="D5" s="122"/>
      <c r="E5" s="129"/>
      <c r="F5" s="124"/>
      <c r="G5" s="126"/>
      <c r="H5" s="134"/>
      <c r="I5" s="135" t="s">
        <v>89</v>
      </c>
      <c r="J5" s="135" t="s">
        <v>86</v>
      </c>
      <c r="K5" s="129"/>
      <c r="L5" s="134"/>
      <c r="M5" s="129"/>
      <c r="N5" s="138"/>
      <c r="O5" s="140"/>
      <c r="P5" s="146" t="s">
        <v>20</v>
      </c>
      <c r="Q5" s="147"/>
      <c r="R5" s="148"/>
      <c r="S5" s="142"/>
      <c r="T5" s="142"/>
      <c r="U5" s="142"/>
      <c r="V5" s="129"/>
      <c r="W5" s="9"/>
    </row>
    <row r="6" spans="1:23" ht="30" customHeight="1" thickBot="1" x14ac:dyDescent="0.2">
      <c r="B6" s="122"/>
      <c r="C6" s="126"/>
      <c r="D6" s="122"/>
      <c r="E6" s="129"/>
      <c r="F6" s="124"/>
      <c r="G6" s="126"/>
      <c r="H6" s="134"/>
      <c r="I6" s="121"/>
      <c r="J6" s="121"/>
      <c r="K6" s="129"/>
      <c r="L6" s="134"/>
      <c r="M6" s="129"/>
      <c r="N6" s="138"/>
      <c r="O6" s="140"/>
      <c r="P6" s="77" t="s">
        <v>17</v>
      </c>
      <c r="Q6" s="78" t="s">
        <v>18</v>
      </c>
      <c r="R6" s="79" t="s">
        <v>19</v>
      </c>
      <c r="S6" s="142"/>
      <c r="T6" s="143"/>
      <c r="U6" s="142"/>
      <c r="V6" s="136"/>
      <c r="W6" s="9"/>
    </row>
    <row r="7" spans="1:23" ht="45" customHeight="1" thickTop="1" x14ac:dyDescent="0.15">
      <c r="B7" s="100">
        <v>27</v>
      </c>
      <c r="C7" s="101" t="s">
        <v>185</v>
      </c>
      <c r="D7" s="102" t="s">
        <v>186</v>
      </c>
      <c r="E7" s="100" t="s">
        <v>32</v>
      </c>
      <c r="F7" s="103" t="s">
        <v>166</v>
      </c>
      <c r="G7" s="101" t="s">
        <v>181</v>
      </c>
      <c r="H7" s="102" t="s">
        <v>58</v>
      </c>
      <c r="I7" s="102" t="s">
        <v>180</v>
      </c>
      <c r="J7" s="102" t="s">
        <v>170</v>
      </c>
      <c r="K7" s="104" t="s">
        <v>15</v>
      </c>
      <c r="L7" s="105" t="s">
        <v>21</v>
      </c>
      <c r="M7" s="106" t="s">
        <v>22</v>
      </c>
      <c r="N7" s="107">
        <v>44630</v>
      </c>
      <c r="O7" s="108">
        <v>44630</v>
      </c>
      <c r="P7" s="109" t="s">
        <v>187</v>
      </c>
      <c r="Q7" s="110" t="s">
        <v>188</v>
      </c>
      <c r="R7" s="111" t="s">
        <v>189</v>
      </c>
      <c r="S7" s="112" t="str">
        <f t="shared" ref="S7:S12" si="0">IF(P7="","",IF(NOT(ISERROR(P7*1)),ROUNDDOWN(P7*1,2-INT(LOG(ABS(P7*1)))),IFERROR("&lt;"&amp;ROUNDDOWN(IF(SUBSTITUTE(P7,"&lt;","")*1&lt;=50,SUBSTITUTE(P7,"&lt;","")*1,""),2-INT(LOG(ABS(SUBSTITUTE(P7,"&lt;","")*1)))),IF(P7="-",P7,"入力形式が間違っています"))))</f>
        <v>&lt;2.71</v>
      </c>
      <c r="T7" s="113" t="str">
        <f t="shared" ref="T7:T12" si="1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&lt;3.58</v>
      </c>
      <c r="U7" s="112" t="str">
        <f t="shared" ref="U7:U12" si="2"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&lt;6.3</v>
      </c>
      <c r="V7" s="114" t="str">
        <f t="shared" ref="V7:V9" si="3">IF(ISERROR(U7*1),"",IF(AND(G7="飲料水",U7&gt;=11),"○",IF(AND(G7="牛乳・乳児用食品",U7&gt;=51),"○",IF(AND(G7&lt;&gt;"",U7&gt;=110),"○",""))))</f>
        <v/>
      </c>
      <c r="W7" s="10"/>
    </row>
    <row r="8" spans="1:23" ht="45" customHeight="1" x14ac:dyDescent="0.15">
      <c r="B8" s="51">
        <v>26</v>
      </c>
      <c r="C8" s="53" t="s">
        <v>185</v>
      </c>
      <c r="D8" s="117" t="s">
        <v>186</v>
      </c>
      <c r="E8" s="51" t="s">
        <v>32</v>
      </c>
      <c r="F8" s="59" t="s">
        <v>166</v>
      </c>
      <c r="G8" s="53" t="s">
        <v>181</v>
      </c>
      <c r="H8" s="117" t="s">
        <v>160</v>
      </c>
      <c r="I8" s="117" t="s">
        <v>180</v>
      </c>
      <c r="J8" s="117" t="s">
        <v>32</v>
      </c>
      <c r="K8" s="50" t="s">
        <v>15</v>
      </c>
      <c r="L8" s="115" t="s">
        <v>21</v>
      </c>
      <c r="M8" s="116" t="s">
        <v>22</v>
      </c>
      <c r="N8" s="72">
        <v>44630</v>
      </c>
      <c r="O8" s="61">
        <v>44630</v>
      </c>
      <c r="P8" s="58" t="s">
        <v>190</v>
      </c>
      <c r="Q8" s="62" t="s">
        <v>191</v>
      </c>
      <c r="R8" s="88" t="s">
        <v>192</v>
      </c>
      <c r="S8" s="20" t="str">
        <f t="shared" si="0"/>
        <v>&lt;2.7</v>
      </c>
      <c r="T8" s="20" t="str">
        <f t="shared" si="1"/>
        <v>&lt;3.38</v>
      </c>
      <c r="U8" s="20" t="str">
        <f t="shared" si="2"/>
        <v>&lt;6.1</v>
      </c>
      <c r="V8" s="90" t="str">
        <f t="shared" si="3"/>
        <v/>
      </c>
      <c r="W8" s="10"/>
    </row>
    <row r="9" spans="1:23" ht="45" customHeight="1" x14ac:dyDescent="0.15">
      <c r="B9" s="49">
        <v>25</v>
      </c>
      <c r="C9" s="19" t="s">
        <v>174</v>
      </c>
      <c r="D9" s="49" t="s">
        <v>175</v>
      </c>
      <c r="E9" s="49" t="s">
        <v>176</v>
      </c>
      <c r="F9" s="59" t="s">
        <v>166</v>
      </c>
      <c r="G9" s="19" t="s">
        <v>177</v>
      </c>
      <c r="H9" s="49" t="s">
        <v>178</v>
      </c>
      <c r="I9" s="2" t="s">
        <v>179</v>
      </c>
      <c r="J9" s="2" t="s">
        <v>129</v>
      </c>
      <c r="K9" s="54" t="s">
        <v>133</v>
      </c>
      <c r="L9" s="76" t="s">
        <v>21</v>
      </c>
      <c r="M9" s="54" t="s">
        <v>22</v>
      </c>
      <c r="N9" s="66">
        <v>44609</v>
      </c>
      <c r="O9" s="81">
        <v>44609</v>
      </c>
      <c r="P9" s="82" t="s">
        <v>182</v>
      </c>
      <c r="Q9" s="83" t="s">
        <v>183</v>
      </c>
      <c r="R9" s="84" t="s">
        <v>184</v>
      </c>
      <c r="S9" s="22" t="str">
        <f t="shared" ref="S9" si="4">IF(P9="","",IF(NOT(ISERROR(P9*1)),ROUNDDOWN(P9*1,2-INT(LOG(ABS(P9*1)))),IFERROR("&lt;"&amp;ROUNDDOWN(IF(SUBSTITUTE(P9,"&lt;","")*1&lt;=50,SUBSTITUTE(P9,"&lt;","")*1,""),2-INT(LOG(ABS(SUBSTITUTE(P9,"&lt;","")*1)))),IF(P9="-",P9,"入力形式が間違っています"))))</f>
        <v>&lt;5.61</v>
      </c>
      <c r="T9" s="22" t="str">
        <f t="shared" ref="T9" si="5">IF(Q9="","",IF(NOT(ISERROR(Q9*1)),ROUNDDOWN(Q9*1,2-INT(LOG(ABS(Q9*1)))),IFERROR("&lt;"&amp;ROUNDDOWN(IF(SUBSTITUTE(Q9,"&lt;","")*1&lt;=50,SUBSTITUTE(Q9,"&lt;","")*1,""),2-INT(LOG(ABS(SUBSTITUTE(Q9,"&lt;","")*1)))),IF(Q9="-",Q9,"入力形式が間違っています"))))</f>
        <v>&lt;9.39</v>
      </c>
      <c r="U9" s="22" t="str">
        <f t="shared" ref="U9" si="6">IF(R9="","",IF(NOT(ISERROR(R9*1)),ROUNDDOWN(R9*1,2-INT(LOG(ABS(R9*1)))),IFERROR("&lt;"&amp;ROUNDDOWN(IF(SUBSTITUTE(R9,"&lt;","")*1&lt;=50,SUBSTITUTE(R9,"&lt;","")*1,""),2-INT(LOG(ABS(SUBSTITUTE(R9,"&lt;","")*1)))),IF(R9="-",R9,"入力形式が間違っています"))))</f>
        <v>&lt;15</v>
      </c>
      <c r="V9" s="23" t="str">
        <f t="shared" si="3"/>
        <v/>
      </c>
      <c r="W9" s="10"/>
    </row>
    <row r="10" spans="1:23" ht="45" customHeight="1" x14ac:dyDescent="0.15">
      <c r="B10" s="51">
        <v>24</v>
      </c>
      <c r="C10" s="53" t="s">
        <v>164</v>
      </c>
      <c r="D10" s="99" t="s">
        <v>165</v>
      </c>
      <c r="E10" s="51" t="s">
        <v>32</v>
      </c>
      <c r="F10" s="59" t="s">
        <v>166</v>
      </c>
      <c r="G10" s="53" t="s">
        <v>167</v>
      </c>
      <c r="H10" s="99" t="s">
        <v>168</v>
      </c>
      <c r="I10" s="99" t="s">
        <v>169</v>
      </c>
      <c r="J10" s="99" t="s">
        <v>32</v>
      </c>
      <c r="K10" s="50" t="s">
        <v>15</v>
      </c>
      <c r="L10" s="115" t="s">
        <v>21</v>
      </c>
      <c r="M10" s="116" t="s">
        <v>22</v>
      </c>
      <c r="N10" s="72">
        <v>44595</v>
      </c>
      <c r="O10" s="61">
        <v>44595</v>
      </c>
      <c r="P10" s="58" t="s">
        <v>171</v>
      </c>
      <c r="Q10" s="62" t="s">
        <v>172</v>
      </c>
      <c r="R10" s="88" t="s">
        <v>173</v>
      </c>
      <c r="S10" s="20" t="str">
        <f t="shared" ref="S10" si="7">IF(P10="","",IF(NOT(ISERROR(P10*1)),ROUNDDOWN(P10*1,2-INT(LOG(ABS(P10*1)))),IFERROR("&lt;"&amp;ROUNDDOWN(IF(SUBSTITUTE(P10,"&lt;","")*1&lt;=50,SUBSTITUTE(P10,"&lt;","")*1,""),2-INT(LOG(ABS(SUBSTITUTE(P10,"&lt;","")*1)))),IF(P10="-",P10,"入力形式が間違っています"))))</f>
        <v>&lt;9.85</v>
      </c>
      <c r="T10" s="20" t="str">
        <f t="shared" ref="T10" si="8">IF(Q10="","",IF(NOT(ISERROR(Q10*1)),ROUNDDOWN(Q10*1,2-INT(LOG(ABS(Q10*1)))),IFERROR("&lt;"&amp;ROUNDDOWN(IF(SUBSTITUTE(Q10,"&lt;","")*1&lt;=50,SUBSTITUTE(Q10,"&lt;","")*1,""),2-INT(LOG(ABS(SUBSTITUTE(Q10,"&lt;","")*1)))),IF(Q10="-",Q10,"入力形式が間違っています"))))</f>
        <v>&lt;8.93</v>
      </c>
      <c r="U10" s="20" t="str">
        <f t="shared" ref="U10" si="9">IF(R10="","",IF(NOT(ISERROR(R10*1)),ROUNDDOWN(R10*1,2-INT(LOG(ABS(R10*1)))),IFERROR("&lt;"&amp;ROUNDDOWN(IF(SUBSTITUTE(R10,"&lt;","")*1&lt;=50,SUBSTITUTE(R10,"&lt;","")*1,""),2-INT(LOG(ABS(SUBSTITUTE(R10,"&lt;","")*1)))),IF(R10="-",R10,"入力形式が間違っています"))))</f>
        <v>&lt;19</v>
      </c>
      <c r="V10" s="90" t="str">
        <f t="shared" ref="V10" si="10">IF(ISERROR(U10*1),"",IF(AND(G10="飲料水",U10&gt;=11),"○",IF(AND(G10="牛乳・乳児用食品",U10&gt;=51),"○",IF(AND(G10&lt;&gt;"",U10&gt;=110),"○",""))))</f>
        <v/>
      </c>
      <c r="W10" s="10"/>
    </row>
    <row r="11" spans="1:23" ht="45" customHeight="1" x14ac:dyDescent="0.15">
      <c r="B11" s="49">
        <v>23</v>
      </c>
      <c r="C11" s="19" t="s">
        <v>151</v>
      </c>
      <c r="D11" s="49" t="s">
        <v>152</v>
      </c>
      <c r="E11" s="49" t="s">
        <v>32</v>
      </c>
      <c r="F11" s="52" t="s">
        <v>39</v>
      </c>
      <c r="G11" s="19" t="s">
        <v>36</v>
      </c>
      <c r="H11" s="49" t="s">
        <v>159</v>
      </c>
      <c r="I11" s="2" t="s">
        <v>93</v>
      </c>
      <c r="J11" s="2" t="s">
        <v>129</v>
      </c>
      <c r="K11" s="54" t="s">
        <v>133</v>
      </c>
      <c r="L11" s="76" t="s">
        <v>21</v>
      </c>
      <c r="M11" s="54" t="s">
        <v>22</v>
      </c>
      <c r="N11" s="66">
        <v>44539</v>
      </c>
      <c r="O11" s="81">
        <v>44539</v>
      </c>
      <c r="P11" s="82" t="s">
        <v>161</v>
      </c>
      <c r="Q11" s="83" t="s">
        <v>157</v>
      </c>
      <c r="R11" s="84" t="s">
        <v>136</v>
      </c>
      <c r="S11" s="22" t="str">
        <f t="shared" si="0"/>
        <v>&lt;3.48</v>
      </c>
      <c r="T11" s="22" t="str">
        <f t="shared" si="1"/>
        <v>&lt;3.64</v>
      </c>
      <c r="U11" s="22" t="str">
        <f t="shared" si="2"/>
        <v>&lt;7.1</v>
      </c>
      <c r="V11" s="23" t="str">
        <f t="shared" ref="V11:V18" si="11">IF(ISERROR(U11*1),"",IF(AND(G11="飲料水",U11&gt;=11),"○",IF(AND(G11="牛乳・乳児用食品",U11&gt;=51),"○",IF(AND(G11&lt;&gt;"",U11&gt;=110),"○",""))))</f>
        <v/>
      </c>
      <c r="W11" s="10"/>
    </row>
    <row r="12" spans="1:23" ht="45" customHeight="1" x14ac:dyDescent="0.15">
      <c r="A12" s="1">
        <v>22</v>
      </c>
      <c r="B12" s="51">
        <v>22</v>
      </c>
      <c r="C12" s="53" t="s">
        <v>151</v>
      </c>
      <c r="D12" s="51" t="s">
        <v>152</v>
      </c>
      <c r="E12" s="50" t="s">
        <v>32</v>
      </c>
      <c r="F12" s="59" t="s">
        <v>39</v>
      </c>
      <c r="G12" s="53" t="s">
        <v>36</v>
      </c>
      <c r="H12" s="51" t="s">
        <v>160</v>
      </c>
      <c r="I12" s="91" t="s">
        <v>93</v>
      </c>
      <c r="J12" s="91" t="s">
        <v>129</v>
      </c>
      <c r="K12" s="50" t="s">
        <v>133</v>
      </c>
      <c r="L12" s="56" t="s">
        <v>21</v>
      </c>
      <c r="M12" s="50" t="s">
        <v>22</v>
      </c>
      <c r="N12" s="72">
        <v>44539</v>
      </c>
      <c r="O12" s="92">
        <v>44539</v>
      </c>
      <c r="P12" s="93" t="s">
        <v>162</v>
      </c>
      <c r="Q12" s="94" t="s">
        <v>163</v>
      </c>
      <c r="R12" s="95" t="s">
        <v>124</v>
      </c>
      <c r="S12" s="20" t="str">
        <f t="shared" si="0"/>
        <v>&lt;2.84</v>
      </c>
      <c r="T12" s="20" t="str">
        <f t="shared" si="1"/>
        <v>&lt;3.01</v>
      </c>
      <c r="U12" s="20" t="str">
        <f t="shared" si="2"/>
        <v>&lt;5.9</v>
      </c>
      <c r="V12" s="23" t="str">
        <f t="shared" si="11"/>
        <v/>
      </c>
      <c r="W12" s="10"/>
    </row>
    <row r="13" spans="1:23" ht="45" customHeight="1" x14ac:dyDescent="0.15">
      <c r="B13" s="49">
        <v>21</v>
      </c>
      <c r="C13" s="19" t="s">
        <v>151</v>
      </c>
      <c r="D13" s="49" t="s">
        <v>152</v>
      </c>
      <c r="E13" s="49" t="s">
        <v>158</v>
      </c>
      <c r="F13" s="52" t="s">
        <v>39</v>
      </c>
      <c r="G13" s="19" t="s">
        <v>36</v>
      </c>
      <c r="H13" s="49" t="s">
        <v>153</v>
      </c>
      <c r="I13" s="2" t="s">
        <v>93</v>
      </c>
      <c r="J13" s="2" t="s">
        <v>129</v>
      </c>
      <c r="K13" s="54" t="s">
        <v>133</v>
      </c>
      <c r="L13" s="76" t="s">
        <v>21</v>
      </c>
      <c r="M13" s="54" t="s">
        <v>22</v>
      </c>
      <c r="N13" s="66">
        <v>44518</v>
      </c>
      <c r="O13" s="55">
        <v>44518</v>
      </c>
      <c r="P13" s="41" t="s">
        <v>154</v>
      </c>
      <c r="Q13" s="40" t="s">
        <v>155</v>
      </c>
      <c r="R13" s="80" t="s">
        <v>136</v>
      </c>
      <c r="S13" s="22" t="str">
        <f t="shared" ref="S13:T21" si="12">IF(P13="","",IF(NOT(ISERROR(P13*1)),ROUNDDOWN(P13*1,2-INT(LOG(ABS(P13*1)))),IFERROR("&lt;"&amp;ROUNDDOWN(IF(SUBSTITUTE(P13,"&lt;","")*1&lt;=50,SUBSTITUTE(P13,"&lt;","")*1,""),2-INT(LOG(ABS(SUBSTITUTE(P13,"&lt;","")*1)))),IF(P13="-",P13,"入力形式が間違っています"))))</f>
        <v>&lt;3.41</v>
      </c>
      <c r="T13" s="22" t="str">
        <f t="shared" ref="T13:T15" si="13">IF(Q13="","",IF(NOT(ISERROR(Q13*1)),ROUNDDOWN(Q13*1,2-INT(LOG(ABS(Q13*1)))),IFERROR("&lt;"&amp;ROUNDDOWN(IF(SUBSTITUTE(Q13,"&lt;","")*1&lt;=50,SUBSTITUTE(Q13,"&lt;","")*1,""),2-INT(LOG(ABS(SUBSTITUTE(Q13,"&lt;","")*1)))),IF(Q13="-",Q13,"入力形式が間違っています"))))</f>
        <v>&lt;3.73</v>
      </c>
      <c r="U13" s="22" t="str">
        <f t="shared" ref="U13:U15" si="14">IF(R13="","",IF(NOT(ISERROR(R13*1)),ROUNDDOWN(R13*1,2-INT(LOG(ABS(R13*1)))),IFERROR("&lt;"&amp;ROUNDDOWN(IF(SUBSTITUTE(R13,"&lt;","")*1&lt;=50,SUBSTITUTE(R13,"&lt;","")*1,""),2-INT(LOG(ABS(SUBSTITUTE(R13,"&lt;","")*1)))),IF(R13="-",R13,"入力形式が間違っています"))))</f>
        <v>&lt;7.1</v>
      </c>
      <c r="V13" s="23" t="str">
        <f t="shared" si="11"/>
        <v/>
      </c>
      <c r="W13" s="10"/>
    </row>
    <row r="14" spans="1:23" ht="45" customHeight="1" x14ac:dyDescent="0.15">
      <c r="B14" s="51">
        <v>20</v>
      </c>
      <c r="C14" s="53" t="s">
        <v>151</v>
      </c>
      <c r="D14" s="51" t="s">
        <v>152</v>
      </c>
      <c r="E14" s="51" t="s">
        <v>158</v>
      </c>
      <c r="F14" s="59" t="s">
        <v>39</v>
      </c>
      <c r="G14" s="53" t="s">
        <v>36</v>
      </c>
      <c r="H14" s="51" t="s">
        <v>153</v>
      </c>
      <c r="I14" s="85" t="s">
        <v>93</v>
      </c>
      <c r="J14" s="85" t="s">
        <v>129</v>
      </c>
      <c r="K14" s="50" t="s">
        <v>133</v>
      </c>
      <c r="L14" s="60" t="s">
        <v>21</v>
      </c>
      <c r="M14" s="50" t="s">
        <v>22</v>
      </c>
      <c r="N14" s="72">
        <v>44518</v>
      </c>
      <c r="O14" s="61">
        <v>44518</v>
      </c>
      <c r="P14" s="58" t="s">
        <v>156</v>
      </c>
      <c r="Q14" s="62" t="s">
        <v>157</v>
      </c>
      <c r="R14" s="88" t="s">
        <v>42</v>
      </c>
      <c r="S14" s="22" t="str">
        <f t="shared" si="12"/>
        <v>&lt;3.23</v>
      </c>
      <c r="T14" s="22" t="str">
        <f t="shared" si="13"/>
        <v>&lt;3.64</v>
      </c>
      <c r="U14" s="22" t="str">
        <f t="shared" si="14"/>
        <v>&lt;6.9</v>
      </c>
      <c r="V14" s="23" t="str">
        <f t="shared" si="11"/>
        <v/>
      </c>
      <c r="W14" s="10"/>
    </row>
    <row r="15" spans="1:23" ht="45" customHeight="1" x14ac:dyDescent="0.15">
      <c r="B15" s="49">
        <v>19</v>
      </c>
      <c r="C15" s="19" t="s">
        <v>137</v>
      </c>
      <c r="D15" s="49" t="s">
        <v>138</v>
      </c>
      <c r="E15" s="49" t="s">
        <v>129</v>
      </c>
      <c r="F15" s="52" t="s">
        <v>130</v>
      </c>
      <c r="G15" s="19" t="s">
        <v>117</v>
      </c>
      <c r="H15" s="49" t="s">
        <v>131</v>
      </c>
      <c r="I15" s="2" t="s">
        <v>93</v>
      </c>
      <c r="J15" s="2" t="s">
        <v>132</v>
      </c>
      <c r="K15" s="54" t="s">
        <v>133</v>
      </c>
      <c r="L15" s="76" t="s">
        <v>21</v>
      </c>
      <c r="M15" s="54" t="s">
        <v>22</v>
      </c>
      <c r="N15" s="66">
        <v>44515</v>
      </c>
      <c r="O15" s="81">
        <v>44515</v>
      </c>
      <c r="P15" s="82" t="s">
        <v>142</v>
      </c>
      <c r="Q15" s="83" t="s">
        <v>143</v>
      </c>
      <c r="R15" s="84" t="s">
        <v>144</v>
      </c>
      <c r="S15" s="22" t="str">
        <f t="shared" si="12"/>
        <v>&lt;3.53</v>
      </c>
      <c r="T15" s="22" t="str">
        <f t="shared" si="13"/>
        <v>&lt;2.92</v>
      </c>
      <c r="U15" s="22" t="str">
        <f t="shared" si="14"/>
        <v>&lt;6.5</v>
      </c>
      <c r="V15" s="23" t="str">
        <f t="shared" si="11"/>
        <v/>
      </c>
      <c r="W15" s="10"/>
    </row>
    <row r="16" spans="1:23" ht="45" customHeight="1" x14ac:dyDescent="0.15">
      <c r="B16" s="49">
        <v>18</v>
      </c>
      <c r="C16" s="19" t="s">
        <v>90</v>
      </c>
      <c r="D16" s="49" t="s">
        <v>139</v>
      </c>
      <c r="E16" s="49" t="s">
        <v>129</v>
      </c>
      <c r="F16" s="52" t="s">
        <v>57</v>
      </c>
      <c r="G16" s="19" t="s">
        <v>117</v>
      </c>
      <c r="H16" s="49" t="s">
        <v>131</v>
      </c>
      <c r="I16" s="2" t="s">
        <v>93</v>
      </c>
      <c r="J16" s="2" t="s">
        <v>132</v>
      </c>
      <c r="K16" s="54" t="s">
        <v>133</v>
      </c>
      <c r="L16" s="76" t="s">
        <v>21</v>
      </c>
      <c r="M16" s="54" t="s">
        <v>22</v>
      </c>
      <c r="N16" s="66">
        <v>44515</v>
      </c>
      <c r="O16" s="81">
        <v>44515</v>
      </c>
      <c r="P16" s="82" t="s">
        <v>145</v>
      </c>
      <c r="Q16" s="83" t="s">
        <v>146</v>
      </c>
      <c r="R16" s="84" t="s">
        <v>147</v>
      </c>
      <c r="S16" s="22" t="str">
        <f t="shared" ref="S16" si="15">IF(P16="","",IF(NOT(ISERROR(P16*1)),ROUNDDOWN(P16*1,2-INT(LOG(ABS(P16*1)))),IFERROR("&lt;"&amp;ROUNDDOWN(IF(SUBSTITUTE(P16,"&lt;","")*1&lt;=50,SUBSTITUTE(P16,"&lt;","")*1,""),2-INT(LOG(ABS(SUBSTITUTE(P16,"&lt;","")*1)))),IF(P16="-",P16,"入力形式が間違っています"))))</f>
        <v>&lt;3.63</v>
      </c>
      <c r="T16" s="22" t="str">
        <f t="shared" ref="T16" si="16"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&lt;4.81</v>
      </c>
      <c r="U16" s="63" t="str">
        <f t="shared" ref="U16" si="17">IFERROR(IF(AND(S16="",T16=""),"",IF(AND(S16="-",T16="-"),IF(R16="","Cs合計を入力してください",R16),IF(NOT(ISERROR(S16*1+T16*1)),ROUND(S16+T16, 1-INT(LOG(ABS(S16+T16)))),IF(NOT(ISERROR(S16*1)),ROUND(S16, 1-INT(LOG(ABS(S16)))),IF(NOT(ISERROR(T16*1)),ROUND(T16, 1-INT(LOG(ABS(T16)))),IF(ISERROR(S16*1+T16*1),"&lt;"&amp;ROUND(IF(S16="-",0,SUBSTITUTE(S16,"&lt;",""))*1+IF(T16="-",0,SUBSTITUTE(T16,"&lt;",""))*1,1-INT(LOG(ABS(IF(S16="-",0,SUBSTITUTE(S16,"&lt;",""))*1+IF(T16="-",0,SUBSTITUTE(T16,"&lt;",""))*1)))))))))),"入力形式が間違っています")</f>
        <v>&lt;8.4</v>
      </c>
      <c r="V16" s="23" t="str">
        <f t="shared" si="11"/>
        <v/>
      </c>
      <c r="W16" s="10"/>
    </row>
    <row r="17" spans="2:23" ht="45" customHeight="1" x14ac:dyDescent="0.15">
      <c r="B17" s="49">
        <v>17</v>
      </c>
      <c r="C17" s="19" t="s">
        <v>141</v>
      </c>
      <c r="D17" s="49" t="s">
        <v>140</v>
      </c>
      <c r="E17" s="49" t="s">
        <v>129</v>
      </c>
      <c r="F17" s="52" t="s">
        <v>57</v>
      </c>
      <c r="G17" s="19" t="s">
        <v>117</v>
      </c>
      <c r="H17" s="49" t="s">
        <v>131</v>
      </c>
      <c r="I17" s="2" t="s">
        <v>93</v>
      </c>
      <c r="J17" s="2" t="s">
        <v>132</v>
      </c>
      <c r="K17" s="54" t="s">
        <v>133</v>
      </c>
      <c r="L17" s="76" t="s">
        <v>21</v>
      </c>
      <c r="M17" s="54" t="s">
        <v>22</v>
      </c>
      <c r="N17" s="66">
        <v>44515</v>
      </c>
      <c r="O17" s="81">
        <v>44515</v>
      </c>
      <c r="P17" s="82" t="s">
        <v>148</v>
      </c>
      <c r="Q17" s="83" t="s">
        <v>149</v>
      </c>
      <c r="R17" s="84" t="s">
        <v>150</v>
      </c>
      <c r="S17" s="22" t="str">
        <f t="shared" si="12"/>
        <v>&lt;2.57</v>
      </c>
      <c r="T17" s="22" t="str">
        <f t="shared" si="12"/>
        <v>&lt;4.17</v>
      </c>
      <c r="U17" s="63" t="str">
        <f t="shared" ref="U17:U21" si="18">IFERROR(IF(AND(S17="",T17=""),"",IF(AND(S17="-",T17="-"),IF(R17="","Cs合計を入力してください",R17),IF(NOT(ISERROR(S17*1+T17*1)),ROUND(S17+T17, 1-INT(LOG(ABS(S17+T17)))),IF(NOT(ISERROR(S17*1)),ROUND(S17, 1-INT(LOG(ABS(S17)))),IF(NOT(ISERROR(T17*1)),ROUND(T17, 1-INT(LOG(ABS(T17)))),IF(ISERROR(S17*1+T17*1),"&lt;"&amp;ROUND(IF(S17="-",0,SUBSTITUTE(S17,"&lt;",""))*1+IF(T17="-",0,SUBSTITUTE(T17,"&lt;",""))*1,1-INT(LOG(ABS(IF(S17="-",0,SUBSTITUTE(S17,"&lt;",""))*1+IF(T17="-",0,SUBSTITUTE(T17,"&lt;",""))*1)))))))))),"入力形式が間違っています")</f>
        <v>&lt;6.7</v>
      </c>
      <c r="V17" s="23" t="str">
        <f t="shared" si="11"/>
        <v/>
      </c>
      <c r="W17" s="10"/>
    </row>
    <row r="18" spans="2:23" ht="45" customHeight="1" x14ac:dyDescent="0.15">
      <c r="B18" s="49">
        <v>16</v>
      </c>
      <c r="C18" s="19" t="s">
        <v>105</v>
      </c>
      <c r="D18" s="49" t="s">
        <v>129</v>
      </c>
      <c r="E18" s="49" t="s">
        <v>129</v>
      </c>
      <c r="F18" s="52" t="s">
        <v>57</v>
      </c>
      <c r="G18" s="19" t="s">
        <v>117</v>
      </c>
      <c r="H18" s="49" t="s">
        <v>131</v>
      </c>
      <c r="I18" s="2" t="s">
        <v>93</v>
      </c>
      <c r="J18" s="2" t="s">
        <v>132</v>
      </c>
      <c r="K18" s="54" t="s">
        <v>133</v>
      </c>
      <c r="L18" s="76" t="s">
        <v>21</v>
      </c>
      <c r="M18" s="54" t="s">
        <v>22</v>
      </c>
      <c r="N18" s="66">
        <v>44509</v>
      </c>
      <c r="O18" s="55">
        <v>44509</v>
      </c>
      <c r="P18" s="41" t="s">
        <v>134</v>
      </c>
      <c r="Q18" s="40" t="s">
        <v>135</v>
      </c>
      <c r="R18" s="80" t="s">
        <v>136</v>
      </c>
      <c r="S18" s="22" t="str">
        <f t="shared" ref="S18" si="19">IF(P18="","",IF(NOT(ISERROR(P18*1)),ROUNDDOWN(P18*1,2-INT(LOG(ABS(P18*1)))),IFERROR("&lt;"&amp;ROUNDDOWN(IF(SUBSTITUTE(P18,"&lt;","")*1&lt;=50,SUBSTITUTE(P18,"&lt;","")*1,""),2-INT(LOG(ABS(SUBSTITUTE(P18,"&lt;","")*1)))),IF(P18="-",P18,"入力形式が間違っています"))))</f>
        <v>&lt;3.2</v>
      </c>
      <c r="T18" s="22" t="str">
        <f t="shared" ref="T18" si="20">IF(Q18="","",IF(NOT(ISERROR(Q18*1)),ROUNDDOWN(Q18*1,2-INT(LOG(ABS(Q18*1)))),IFERROR("&lt;"&amp;ROUNDDOWN(IF(SUBSTITUTE(Q18,"&lt;","")*1&lt;=50,SUBSTITUTE(Q18,"&lt;","")*1,""),2-INT(LOG(ABS(SUBSTITUTE(Q18,"&lt;","")*1)))),IF(Q18="-",Q18,"入力形式が間違っています"))))</f>
        <v>&lt;3.94</v>
      </c>
      <c r="U18" s="63" t="str">
        <f t="shared" ref="U18" si="21">IFERROR(IF(AND(S18="",T18=""),"",IF(AND(S18="-",T18="-"),IF(R18="","Cs合計を入力してください",R18),IF(NOT(ISERROR(S18*1+T18*1)),ROUND(S18+T18, 1-INT(LOG(ABS(S18+T18)))),IF(NOT(ISERROR(S18*1)),ROUND(S18, 1-INT(LOG(ABS(S18)))),IF(NOT(ISERROR(T18*1)),ROUND(T18, 1-INT(LOG(ABS(T18)))),IF(ISERROR(S18*1+T18*1),"&lt;"&amp;ROUND(IF(S18="-",0,SUBSTITUTE(S18,"&lt;",""))*1+IF(T18="-",0,SUBSTITUTE(T18,"&lt;",""))*1,1-INT(LOG(ABS(IF(S18="-",0,SUBSTITUTE(S18,"&lt;",""))*1+IF(T18="-",0,SUBSTITUTE(T18,"&lt;",""))*1)))))))))),"入力形式が間違っています")</f>
        <v>&lt;7.1</v>
      </c>
      <c r="V18" s="23" t="str">
        <f t="shared" si="11"/>
        <v/>
      </c>
      <c r="W18" s="10"/>
    </row>
    <row r="19" spans="2:23" ht="45" customHeight="1" x14ac:dyDescent="0.15">
      <c r="B19" s="49">
        <v>15</v>
      </c>
      <c r="C19" s="19" t="s">
        <v>128</v>
      </c>
      <c r="D19" s="49" t="s">
        <v>129</v>
      </c>
      <c r="E19" s="49" t="s">
        <v>129</v>
      </c>
      <c r="F19" s="52" t="s">
        <v>57</v>
      </c>
      <c r="G19" s="19" t="s">
        <v>117</v>
      </c>
      <c r="H19" s="49" t="s">
        <v>131</v>
      </c>
      <c r="I19" s="2" t="s">
        <v>93</v>
      </c>
      <c r="J19" s="2" t="s">
        <v>132</v>
      </c>
      <c r="K19" s="54" t="s">
        <v>133</v>
      </c>
      <c r="L19" s="76" t="s">
        <v>21</v>
      </c>
      <c r="M19" s="54" t="s">
        <v>22</v>
      </c>
      <c r="N19" s="66">
        <v>44509</v>
      </c>
      <c r="O19" s="55">
        <v>44509</v>
      </c>
      <c r="P19" s="41" t="s">
        <v>134</v>
      </c>
      <c r="Q19" s="40" t="s">
        <v>135</v>
      </c>
      <c r="R19" s="80" t="s">
        <v>136</v>
      </c>
      <c r="S19" s="22" t="str">
        <f t="shared" si="12"/>
        <v>&lt;3.2</v>
      </c>
      <c r="T19" s="22" t="str">
        <f t="shared" si="12"/>
        <v>&lt;3.94</v>
      </c>
      <c r="U19" s="63" t="str">
        <f t="shared" si="18"/>
        <v>&lt;7.1</v>
      </c>
      <c r="V19" s="23" t="str">
        <f t="shared" ref="V19:V21" si="22">IF(ISERROR(U19*1),"",IF(AND(G19="飲料水",U19&gt;=11),"○",IF(AND(G19="牛乳・乳児用食品",U19&gt;=51),"○",IF(AND(G19&lt;&gt;"",U19&gt;=110),"○",""))))</f>
        <v/>
      </c>
      <c r="W19" s="10"/>
    </row>
    <row r="20" spans="2:23" ht="45" customHeight="1" x14ac:dyDescent="0.15">
      <c r="B20" s="49">
        <v>14</v>
      </c>
      <c r="C20" s="19" t="s">
        <v>112</v>
      </c>
      <c r="D20" s="2" t="s">
        <v>104</v>
      </c>
      <c r="E20" s="49" t="s">
        <v>32</v>
      </c>
      <c r="F20" s="52" t="s">
        <v>116</v>
      </c>
      <c r="G20" s="19" t="s">
        <v>117</v>
      </c>
      <c r="H20" s="49" t="s">
        <v>58</v>
      </c>
      <c r="I20" s="2" t="s">
        <v>118</v>
      </c>
      <c r="J20" s="2" t="s">
        <v>115</v>
      </c>
      <c r="K20" s="54" t="s">
        <v>119</v>
      </c>
      <c r="L20" s="76" t="s">
        <v>121</v>
      </c>
      <c r="M20" s="54" t="s">
        <v>33</v>
      </c>
      <c r="N20" s="66">
        <v>44476</v>
      </c>
      <c r="O20" s="55">
        <v>44476</v>
      </c>
      <c r="P20" s="41" t="s">
        <v>122</v>
      </c>
      <c r="Q20" s="40" t="s">
        <v>123</v>
      </c>
      <c r="R20" s="75" t="s">
        <v>124</v>
      </c>
      <c r="S20" s="22" t="str">
        <f t="shared" si="12"/>
        <v>&lt;2.67</v>
      </c>
      <c r="T20" s="22" t="str">
        <f t="shared" si="12"/>
        <v>&lt;3.27</v>
      </c>
      <c r="U20" s="63" t="str">
        <f t="shared" si="18"/>
        <v>&lt;5.9</v>
      </c>
      <c r="V20" s="23" t="str">
        <f t="shared" si="22"/>
        <v/>
      </c>
      <c r="W20" s="10"/>
    </row>
    <row r="21" spans="2:23" ht="45" customHeight="1" x14ac:dyDescent="0.15">
      <c r="B21" s="49">
        <v>13</v>
      </c>
      <c r="C21" s="19" t="s">
        <v>113</v>
      </c>
      <c r="D21" s="2" t="s">
        <v>114</v>
      </c>
      <c r="E21" s="49" t="s">
        <v>115</v>
      </c>
      <c r="F21" s="52" t="s">
        <v>57</v>
      </c>
      <c r="G21" s="19" t="s">
        <v>117</v>
      </c>
      <c r="H21" s="49" t="s">
        <v>48</v>
      </c>
      <c r="I21" s="2" t="s">
        <v>118</v>
      </c>
      <c r="J21" s="2" t="s">
        <v>115</v>
      </c>
      <c r="K21" s="54" t="s">
        <v>120</v>
      </c>
      <c r="L21" s="76" t="s">
        <v>121</v>
      </c>
      <c r="M21" s="54" t="s">
        <v>33</v>
      </c>
      <c r="N21" s="66">
        <v>44476</v>
      </c>
      <c r="O21" s="55">
        <v>44476</v>
      </c>
      <c r="P21" s="58" t="s">
        <v>125</v>
      </c>
      <c r="Q21" s="62" t="s">
        <v>126</v>
      </c>
      <c r="R21" s="21" t="s">
        <v>127</v>
      </c>
      <c r="S21" s="22" t="str">
        <f t="shared" si="12"/>
        <v>&lt;3.45</v>
      </c>
      <c r="T21" s="22" t="str">
        <f t="shared" si="12"/>
        <v>&lt;2.59</v>
      </c>
      <c r="U21" s="63" t="str">
        <f t="shared" si="18"/>
        <v>&lt;6</v>
      </c>
      <c r="V21" s="23" t="str">
        <f t="shared" si="22"/>
        <v/>
      </c>
      <c r="W21" s="10"/>
    </row>
    <row r="22" spans="2:23" ht="45" customHeight="1" x14ac:dyDescent="0.15">
      <c r="B22" s="49">
        <v>12</v>
      </c>
      <c r="C22" s="19" t="s">
        <v>99</v>
      </c>
      <c r="D22" s="2" t="s">
        <v>104</v>
      </c>
      <c r="E22" s="49" t="s">
        <v>32</v>
      </c>
      <c r="F22" s="52" t="s">
        <v>57</v>
      </c>
      <c r="G22" s="19" t="s">
        <v>36</v>
      </c>
      <c r="H22" s="49" t="s">
        <v>102</v>
      </c>
      <c r="I22" s="2" t="s">
        <v>93</v>
      </c>
      <c r="J22" s="2" t="s">
        <v>32</v>
      </c>
      <c r="K22" s="54" t="s">
        <v>60</v>
      </c>
      <c r="L22" s="71" t="s">
        <v>31</v>
      </c>
      <c r="M22" s="54" t="s">
        <v>33</v>
      </c>
      <c r="N22" s="66">
        <v>44455</v>
      </c>
      <c r="O22" s="55">
        <v>44455</v>
      </c>
      <c r="P22" s="41" t="s">
        <v>106</v>
      </c>
      <c r="Q22" s="40" t="s">
        <v>107</v>
      </c>
      <c r="R22" s="75" t="s">
        <v>108</v>
      </c>
      <c r="S22" s="22" t="str">
        <f t="shared" ref="S22:S25" si="23">IF(P22="","",IF(NOT(ISERROR(P22*1)),ROUNDDOWN(P22*1,2-INT(LOG(ABS(P22*1)))),IFERROR("&lt;"&amp;ROUNDDOWN(IF(SUBSTITUTE(P22,"&lt;","")*1&lt;=50,SUBSTITUTE(P22,"&lt;","")*1,""),2-INT(LOG(ABS(SUBSTITUTE(P22,"&lt;","")*1)))),IF(P22="-",P22,"入力形式が間違っています"))))</f>
        <v>&lt;3.21</v>
      </c>
      <c r="T22" s="22" t="str">
        <f t="shared" ref="T22:T25" si="24">IF(Q22="","",IF(NOT(ISERROR(Q22*1)),ROUNDDOWN(Q22*1,2-INT(LOG(ABS(Q22*1)))),IFERROR("&lt;"&amp;ROUNDDOWN(IF(SUBSTITUTE(Q22,"&lt;","")*1&lt;=50,SUBSTITUTE(Q22,"&lt;","")*1,""),2-INT(LOG(ABS(SUBSTITUTE(Q22,"&lt;","")*1)))),IF(Q22="-",Q22,"入力形式が間違っています"))))</f>
        <v>&lt;4.06</v>
      </c>
      <c r="U22" s="63" t="str">
        <f t="shared" ref="U22:U25" si="25">IFERROR(IF(AND(S22="",T22=""),"",IF(AND(S22="-",T22="-"),IF(R22="","Cs合計を入力してください",R22),IF(NOT(ISERROR(S22*1+T22*1)),ROUND(S22+T22, 1-INT(LOG(ABS(S22+T22)))),IF(NOT(ISERROR(S22*1)),ROUND(S22, 1-INT(LOG(ABS(S22)))),IF(NOT(ISERROR(T22*1)),ROUND(T22, 1-INT(LOG(ABS(T22)))),IF(ISERROR(S22*1+T22*1),"&lt;"&amp;ROUND(IF(S22="-",0,SUBSTITUTE(S22,"&lt;",""))*1+IF(T22="-",0,SUBSTITUTE(T22,"&lt;",""))*1,1-INT(LOG(ABS(IF(S22="-",0,SUBSTITUTE(S22,"&lt;",""))*1+IF(T22="-",0,SUBSTITUTE(T22,"&lt;",""))*1)))))))))),"入力形式が間違っています")</f>
        <v>&lt;7.3</v>
      </c>
      <c r="V22" s="23" t="str">
        <f t="shared" ref="V22:V25" si="26">IF(ISERROR(U22*1),"",IF(AND(G22="飲料水",U22&gt;=11),"○",IF(AND(G22="牛乳・乳児用食品",U22&gt;=51),"○",IF(AND(G22&lt;&gt;"",U22&gt;=110),"○",""))))</f>
        <v/>
      </c>
      <c r="W22" s="10"/>
    </row>
    <row r="23" spans="2:23" ht="45" customHeight="1" x14ac:dyDescent="0.15">
      <c r="B23" s="50">
        <v>11</v>
      </c>
      <c r="C23" s="53" t="s">
        <v>105</v>
      </c>
      <c r="D23" s="73" t="s">
        <v>101</v>
      </c>
      <c r="E23" s="50" t="s">
        <v>32</v>
      </c>
      <c r="F23" s="59" t="s">
        <v>57</v>
      </c>
      <c r="G23" s="53" t="s">
        <v>36</v>
      </c>
      <c r="H23" s="51" t="s">
        <v>103</v>
      </c>
      <c r="I23" s="74" t="s">
        <v>93</v>
      </c>
      <c r="J23" s="74" t="s">
        <v>32</v>
      </c>
      <c r="K23" s="50" t="s">
        <v>60</v>
      </c>
      <c r="L23" s="53" t="s">
        <v>31</v>
      </c>
      <c r="M23" s="50" t="s">
        <v>33</v>
      </c>
      <c r="N23" s="72">
        <v>44455</v>
      </c>
      <c r="O23" s="61">
        <v>44455</v>
      </c>
      <c r="P23" s="41" t="s">
        <v>109</v>
      </c>
      <c r="Q23" s="40" t="s">
        <v>110</v>
      </c>
      <c r="R23" s="21" t="s">
        <v>111</v>
      </c>
      <c r="S23" s="22" t="str">
        <f t="shared" si="23"/>
        <v>&lt;2.29</v>
      </c>
      <c r="T23" s="22" t="str">
        <f t="shared" si="24"/>
        <v>&lt;3.92</v>
      </c>
      <c r="U23" s="63" t="str">
        <f t="shared" si="25"/>
        <v>&lt;6.2</v>
      </c>
      <c r="V23" s="23" t="str">
        <f t="shared" si="26"/>
        <v/>
      </c>
      <c r="W23" s="10"/>
    </row>
    <row r="24" spans="2:23" ht="45" customHeight="1" x14ac:dyDescent="0.15">
      <c r="B24" s="50">
        <v>10</v>
      </c>
      <c r="C24" s="53" t="s">
        <v>100</v>
      </c>
      <c r="D24" s="74" t="s">
        <v>101</v>
      </c>
      <c r="E24" s="50" t="s">
        <v>32</v>
      </c>
      <c r="F24" s="59" t="s">
        <v>57</v>
      </c>
      <c r="G24" s="53" t="s">
        <v>36</v>
      </c>
      <c r="H24" s="51" t="s">
        <v>102</v>
      </c>
      <c r="I24" s="74" t="s">
        <v>93</v>
      </c>
      <c r="J24" s="74" t="s">
        <v>32</v>
      </c>
      <c r="K24" s="50" t="s">
        <v>60</v>
      </c>
      <c r="L24" s="53" t="s">
        <v>31</v>
      </c>
      <c r="M24" s="50" t="s">
        <v>33</v>
      </c>
      <c r="N24" s="72">
        <v>44413</v>
      </c>
      <c r="O24" s="61">
        <v>44413</v>
      </c>
      <c r="P24" s="41" t="s">
        <v>94</v>
      </c>
      <c r="Q24" s="40" t="s">
        <v>95</v>
      </c>
      <c r="R24" s="21" t="s">
        <v>51</v>
      </c>
      <c r="S24" s="22" t="str">
        <f t="shared" ref="S24" si="27">IF(P24="","",IF(NOT(ISERROR(P24*1)),ROUNDDOWN(P24*1,2-INT(LOG(ABS(P24*1)))),IFERROR("&lt;"&amp;ROUNDDOWN(IF(SUBSTITUTE(P24,"&lt;","")*1&lt;=50,SUBSTITUTE(P24,"&lt;","")*1,""),2-INT(LOG(ABS(SUBSTITUTE(P24,"&lt;","")*1)))),IF(P24="-",P24,"入力形式が間違っています"))))</f>
        <v>&lt;3.63</v>
      </c>
      <c r="T24" s="22" t="str">
        <f t="shared" ref="T24" si="28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&lt;2.88</v>
      </c>
      <c r="U24" s="63" t="str">
        <f t="shared" ref="U24" si="29">IFERROR(IF(AND(S24="",T24=""),"",IF(AND(S24="-",T24="-"),IF(R24="","Cs合計を入力してください",R24),IF(NOT(ISERROR(S24*1+T24*1)),ROUND(S24+T24, 1-INT(LOG(ABS(S24+T24)))),IF(NOT(ISERROR(S24*1)),ROUND(S24, 1-INT(LOG(ABS(S24)))),IF(NOT(ISERROR(T24*1)),ROUND(T24, 1-INT(LOG(ABS(T24)))),IF(ISERROR(S24*1+T24*1),"&lt;"&amp;ROUND(IF(S24="-",0,SUBSTITUTE(S24,"&lt;",""))*1+IF(T24="-",0,SUBSTITUTE(T24,"&lt;",""))*1,1-INT(LOG(ABS(IF(S24="-",0,SUBSTITUTE(S24,"&lt;",""))*1+IF(T24="-",0,SUBSTITUTE(T24,"&lt;",""))*1)))))))))),"入力形式が間違っています")</f>
        <v>&lt;6.5</v>
      </c>
      <c r="V24" s="23" t="str">
        <f t="shared" ref="V24" si="30">IF(ISERROR(U24*1),"",IF(AND(G24="飲料水",U24&gt;=11),"○",IF(AND(G24="牛乳・乳児用食品",U24&gt;=51),"○",IF(AND(G24&lt;&gt;"",U24&gt;=110),"○",""))))</f>
        <v/>
      </c>
      <c r="W24" s="10"/>
    </row>
    <row r="25" spans="2:23" ht="45" customHeight="1" x14ac:dyDescent="0.15">
      <c r="B25" s="69">
        <v>9</v>
      </c>
      <c r="C25" s="53" t="s">
        <v>90</v>
      </c>
      <c r="D25" s="67" t="s">
        <v>91</v>
      </c>
      <c r="E25" s="50" t="s">
        <v>32</v>
      </c>
      <c r="F25" s="68" t="s">
        <v>57</v>
      </c>
      <c r="G25" s="53" t="s">
        <v>36</v>
      </c>
      <c r="H25" s="51" t="s">
        <v>92</v>
      </c>
      <c r="I25" s="70" t="s">
        <v>93</v>
      </c>
      <c r="J25" s="70" t="s">
        <v>32</v>
      </c>
      <c r="K25" s="50" t="s">
        <v>60</v>
      </c>
      <c r="L25" s="53" t="s">
        <v>31</v>
      </c>
      <c r="M25" s="50" t="s">
        <v>33</v>
      </c>
      <c r="N25" s="72">
        <v>44413</v>
      </c>
      <c r="O25" s="61">
        <v>44413</v>
      </c>
      <c r="P25" s="41" t="s">
        <v>96</v>
      </c>
      <c r="Q25" s="40" t="s">
        <v>97</v>
      </c>
      <c r="R25" s="21" t="s">
        <v>98</v>
      </c>
      <c r="S25" s="22" t="str">
        <f t="shared" si="23"/>
        <v>&lt;1.87</v>
      </c>
      <c r="T25" s="22" t="str">
        <f t="shared" si="24"/>
        <v>&lt;2.6</v>
      </c>
      <c r="U25" s="63" t="str">
        <f t="shared" si="25"/>
        <v>&lt;4.5</v>
      </c>
      <c r="V25" s="23" t="str">
        <f t="shared" si="26"/>
        <v/>
      </c>
      <c r="W25" s="10"/>
    </row>
    <row r="26" spans="2:23" ht="45" customHeight="1" x14ac:dyDescent="0.15">
      <c r="B26" s="50">
        <v>8</v>
      </c>
      <c r="C26" s="19" t="s">
        <v>81</v>
      </c>
      <c r="D26" s="70" t="s">
        <v>82</v>
      </c>
      <c r="E26" s="49" t="s">
        <v>32</v>
      </c>
      <c r="F26" s="59" t="s">
        <v>57</v>
      </c>
      <c r="G26" s="19" t="s">
        <v>71</v>
      </c>
      <c r="H26" s="49" t="s">
        <v>80</v>
      </c>
      <c r="I26" s="2" t="s">
        <v>73</v>
      </c>
      <c r="J26" s="2" t="s">
        <v>32</v>
      </c>
      <c r="K26" s="54" t="s">
        <v>60</v>
      </c>
      <c r="L26" s="71" t="s">
        <v>31</v>
      </c>
      <c r="M26" s="54" t="s">
        <v>33</v>
      </c>
      <c r="N26" s="66">
        <v>44392</v>
      </c>
      <c r="O26" s="55">
        <v>44392</v>
      </c>
      <c r="P26" s="41" t="s">
        <v>83</v>
      </c>
      <c r="Q26" s="40" t="s">
        <v>84</v>
      </c>
      <c r="R26" s="21" t="s">
        <v>85</v>
      </c>
      <c r="S26" s="22" t="str">
        <f t="shared" ref="S26" si="31">IF(P26="","",IF(NOT(ISERROR(P26*1)),ROUNDDOWN(P26*1,2-INT(LOG(ABS(P26*1)))),IFERROR("&lt;"&amp;ROUNDDOWN(IF(SUBSTITUTE(P26,"&lt;","")*1&lt;=50,SUBSTITUTE(P26,"&lt;","")*1,""),2-INT(LOG(ABS(SUBSTITUTE(P26,"&lt;","")*1)))),IF(P26="-",P26,"入力形式が間違っています"))))</f>
        <v>&lt;2.88</v>
      </c>
      <c r="T26" s="22" t="str">
        <f t="shared" ref="T26" si="32">IF(Q26="","",IF(NOT(ISERROR(Q26*1)),ROUNDDOWN(Q26*1,2-INT(LOG(ABS(Q26*1)))),IFERROR("&lt;"&amp;ROUNDDOWN(IF(SUBSTITUTE(Q26,"&lt;","")*1&lt;=50,SUBSTITUTE(Q26,"&lt;","")*1,""),2-INT(LOG(ABS(SUBSTITUTE(Q26,"&lt;","")*1)))),IF(Q26="-",Q26,"入力形式が間違っています"))))</f>
        <v>&lt;2.73</v>
      </c>
      <c r="U26" s="63" t="str">
        <f t="shared" ref="U26" si="33">IFERROR(IF(AND(S26="",T26=""),"",IF(AND(S26="-",T26="-"),IF(R26="","Cs合計を入力してください",R26),IF(NOT(ISERROR(S26*1+T26*1)),ROUND(S26+T26, 1-INT(LOG(ABS(S26+T26)))),IF(NOT(ISERROR(S26*1)),ROUND(S26, 1-INT(LOG(ABS(S26)))),IF(NOT(ISERROR(T26*1)),ROUND(T26, 1-INT(LOG(ABS(T26)))),IF(ISERROR(S26*1+T26*1),"&lt;"&amp;ROUND(IF(S26="-",0,SUBSTITUTE(S26,"&lt;",""))*1+IF(T26="-",0,SUBSTITUTE(T26,"&lt;",""))*1,1-INT(LOG(ABS(IF(S26="-",0,SUBSTITUTE(S26,"&lt;",""))*1+IF(T26="-",0,SUBSTITUTE(T26,"&lt;",""))*1)))))))))),"入力形式が間違っています")</f>
        <v>&lt;5.6</v>
      </c>
      <c r="V26" s="23" t="str">
        <f t="shared" ref="V26" si="34">IF(ISERROR(U26*1),"",IF(AND(G26="飲料水",U26&gt;=11),"○",IF(AND(G26="牛乳・乳児用食品",U26&gt;=51),"○",IF(AND(G26&lt;&gt;"",U26&gt;=110),"○",""))))</f>
        <v/>
      </c>
      <c r="W26" s="10"/>
    </row>
    <row r="27" spans="2:23" ht="45" customHeight="1" x14ac:dyDescent="0.15">
      <c r="B27" s="49">
        <v>7</v>
      </c>
      <c r="C27" s="19" t="s">
        <v>69</v>
      </c>
      <c r="D27" s="2" t="s">
        <v>70</v>
      </c>
      <c r="E27" s="49" t="s">
        <v>32</v>
      </c>
      <c r="F27" s="52" t="s">
        <v>57</v>
      </c>
      <c r="G27" s="19" t="s">
        <v>71</v>
      </c>
      <c r="H27" s="49" t="s">
        <v>72</v>
      </c>
      <c r="I27" s="2" t="s">
        <v>73</v>
      </c>
      <c r="J27" s="2" t="s">
        <v>32</v>
      </c>
      <c r="K27" s="54" t="s">
        <v>60</v>
      </c>
      <c r="L27" s="53" t="s">
        <v>31</v>
      </c>
      <c r="M27" s="54" t="s">
        <v>33</v>
      </c>
      <c r="N27" s="66">
        <v>44385</v>
      </c>
      <c r="O27" s="55">
        <v>44385</v>
      </c>
      <c r="P27" s="41" t="s">
        <v>74</v>
      </c>
      <c r="Q27" s="40" t="s">
        <v>75</v>
      </c>
      <c r="R27" s="21" t="s">
        <v>76</v>
      </c>
      <c r="S27" s="22" t="str">
        <f t="shared" ref="S27" si="35">IF(P27="","",IF(NOT(ISERROR(P27*1)),ROUNDDOWN(P27*1,2-INT(LOG(ABS(P27*1)))),IFERROR("&lt;"&amp;ROUNDDOWN(IF(SUBSTITUTE(P27,"&lt;","")*1&lt;=50,SUBSTITUTE(P27,"&lt;","")*1,""),2-INT(LOG(ABS(SUBSTITUTE(P27,"&lt;","")*1)))),IF(P27="-",P27,"入力形式が間違っています"))))</f>
        <v>&lt;8.69</v>
      </c>
      <c r="T27" s="22" t="str">
        <f t="shared" ref="T27" si="36">IF(Q27="","",IF(NOT(ISERROR(Q27*1)),ROUNDDOWN(Q27*1,2-INT(LOG(ABS(Q27*1)))),IFERROR("&lt;"&amp;ROUNDDOWN(IF(SUBSTITUTE(Q27,"&lt;","")*1&lt;=50,SUBSTITUTE(Q27,"&lt;","")*1,""),2-INT(LOG(ABS(SUBSTITUTE(Q27,"&lt;","")*1)))),IF(Q27="-",Q27,"入力形式が間違っています"))))</f>
        <v>&lt;9.44</v>
      </c>
      <c r="U27" s="63" t="str">
        <f t="shared" ref="U27" si="37">IFERROR(IF(AND(S27="",T27=""),"",IF(AND(S27="-",T27="-"),IF(R27="","Cs合計を入力してください",R27),IF(NOT(ISERROR(S27*1+T27*1)),ROUND(S27+T27, 1-INT(LOG(ABS(S27+T27)))),IF(NOT(ISERROR(S27*1)),ROUND(S27, 1-INT(LOG(ABS(S27)))),IF(NOT(ISERROR(T27*1)),ROUND(T27, 1-INT(LOG(ABS(T27)))),IF(ISERROR(S27*1+T27*1),"&lt;"&amp;ROUND(IF(S27="-",0,SUBSTITUTE(S27,"&lt;",""))*1+IF(T27="-",0,SUBSTITUTE(T27,"&lt;",""))*1,1-INT(LOG(ABS(IF(S27="-",0,SUBSTITUTE(S27,"&lt;",""))*1+IF(T27="-",0,SUBSTITUTE(T27,"&lt;",""))*1)))))))))),"入力形式が間違っています")</f>
        <v>&lt;18</v>
      </c>
      <c r="V27" s="23" t="str">
        <f t="shared" ref="V27" si="38">IF(ISERROR(U27*1),"",IF(AND(G27="飲料水",U27&gt;=11),"○",IF(AND(G27="牛乳・乳児用食品",U27&gt;=51),"○",IF(AND(G27&lt;&gt;"",U27&gt;=110),"○",""))))</f>
        <v/>
      </c>
      <c r="W27" s="10"/>
    </row>
    <row r="28" spans="2:23" ht="45" customHeight="1" x14ac:dyDescent="0.15">
      <c r="B28" s="51">
        <v>6</v>
      </c>
      <c r="C28" s="53" t="s">
        <v>27</v>
      </c>
      <c r="D28" s="99" t="s">
        <v>55</v>
      </c>
      <c r="E28" s="51" t="s">
        <v>56</v>
      </c>
      <c r="F28" s="59" t="s">
        <v>57</v>
      </c>
      <c r="G28" s="53" t="s">
        <v>36</v>
      </c>
      <c r="H28" s="51" t="s">
        <v>58</v>
      </c>
      <c r="I28" s="99" t="s">
        <v>77</v>
      </c>
      <c r="J28" s="99" t="s">
        <v>56</v>
      </c>
      <c r="K28" s="50" t="s">
        <v>60</v>
      </c>
      <c r="L28" s="60" t="s">
        <v>61</v>
      </c>
      <c r="M28" s="50" t="s">
        <v>62</v>
      </c>
      <c r="N28" s="72">
        <v>44357</v>
      </c>
      <c r="O28" s="61">
        <v>44357</v>
      </c>
      <c r="P28" s="58" t="s">
        <v>63</v>
      </c>
      <c r="Q28" s="62" t="s">
        <v>64</v>
      </c>
      <c r="R28" s="89" t="s">
        <v>65</v>
      </c>
      <c r="S28" s="20" t="str">
        <f t="shared" ref="S28:T29" si="39">IF(P28="","",IF(NOT(ISERROR(P28*1)),ROUNDDOWN(P28*1,2-INT(LOG(ABS(P28*1)))),IFERROR("&lt;"&amp;ROUNDDOWN(IF(SUBSTITUTE(P28,"&lt;","")*1&lt;=50,SUBSTITUTE(P28,"&lt;","")*1,""),2-INT(LOG(ABS(SUBSTITUTE(P28,"&lt;","")*1)))),IF(P28="-",P28,"入力形式が間違っています"))))</f>
        <v>&lt;3.87</v>
      </c>
      <c r="T28" s="20" t="str">
        <f t="shared" si="39"/>
        <v>&lt;3.6</v>
      </c>
      <c r="U28" s="98" t="str">
        <f t="shared" ref="U28:U29" si="40">IFERROR(IF(AND(S28="",T28=""),"",IF(AND(S28="-",T28="-"),IF(R28="","Cs合計を入力してください",R28),IF(NOT(ISERROR(S28*1+T28*1)),ROUND(S28+T28, 1-INT(LOG(ABS(S28+T28)))),IF(NOT(ISERROR(S28*1)),ROUND(S28, 1-INT(LOG(ABS(S28)))),IF(NOT(ISERROR(T28*1)),ROUND(T28, 1-INT(LOG(ABS(T28)))),IF(ISERROR(S28*1+T28*1),"&lt;"&amp;ROUND(IF(S28="-",0,SUBSTITUTE(S28,"&lt;",""))*1+IF(T28="-",0,SUBSTITUTE(T28,"&lt;",""))*1,1-INT(LOG(ABS(IF(S28="-",0,SUBSTITUTE(S28,"&lt;",""))*1+IF(T28="-",0,SUBSTITUTE(T28,"&lt;",""))*1)))))))))),"入力形式が間違っています")</f>
        <v>&lt;7.5</v>
      </c>
      <c r="V28" s="90" t="str">
        <f t="shared" ref="V28:V29" si="41">IF(ISERROR(U28*1),"",IF(AND(G28="飲料水",U28&gt;=11),"○",IF(AND(G28="牛乳・乳児用食品",U28&gt;=51),"○",IF(AND(G28&lt;&gt;"",U28&gt;=110),"○",""))))</f>
        <v/>
      </c>
      <c r="W28" s="10"/>
    </row>
    <row r="29" spans="2:23" ht="45" customHeight="1" x14ac:dyDescent="0.15">
      <c r="B29" s="51">
        <v>5</v>
      </c>
      <c r="C29" s="53" t="s">
        <v>27</v>
      </c>
      <c r="D29" s="96" t="s">
        <v>55</v>
      </c>
      <c r="E29" s="51" t="s">
        <v>56</v>
      </c>
      <c r="F29" s="59" t="s">
        <v>57</v>
      </c>
      <c r="G29" s="53" t="s">
        <v>36</v>
      </c>
      <c r="H29" s="51" t="s">
        <v>59</v>
      </c>
      <c r="I29" s="96" t="s">
        <v>77</v>
      </c>
      <c r="J29" s="96" t="s">
        <v>56</v>
      </c>
      <c r="K29" s="50" t="s">
        <v>60</v>
      </c>
      <c r="L29" s="60" t="s">
        <v>61</v>
      </c>
      <c r="M29" s="50" t="s">
        <v>62</v>
      </c>
      <c r="N29" s="97">
        <v>44357</v>
      </c>
      <c r="O29" s="61">
        <v>44357</v>
      </c>
      <c r="P29" s="58" t="s">
        <v>66</v>
      </c>
      <c r="Q29" s="62" t="s">
        <v>67</v>
      </c>
      <c r="R29" s="89" t="s">
        <v>68</v>
      </c>
      <c r="S29" s="20" t="str">
        <f t="shared" si="39"/>
        <v>&lt;2.18</v>
      </c>
      <c r="T29" s="20" t="str">
        <f t="shared" si="39"/>
        <v>&lt;4.26</v>
      </c>
      <c r="U29" s="98" t="str">
        <f t="shared" si="40"/>
        <v>&lt;6.4</v>
      </c>
      <c r="V29" s="90" t="str">
        <f t="shared" si="41"/>
        <v/>
      </c>
      <c r="W29" s="10"/>
    </row>
    <row r="30" spans="2:23" ht="45" customHeight="1" x14ac:dyDescent="0.15">
      <c r="B30" s="50">
        <v>4</v>
      </c>
      <c r="C30" s="53" t="s">
        <v>27</v>
      </c>
      <c r="D30" s="96" t="s">
        <v>55</v>
      </c>
      <c r="E30" s="50" t="s">
        <v>32</v>
      </c>
      <c r="F30" s="59" t="s">
        <v>39</v>
      </c>
      <c r="G30" s="53" t="s">
        <v>36</v>
      </c>
      <c r="H30" s="96" t="s">
        <v>37</v>
      </c>
      <c r="I30" s="96" t="s">
        <v>77</v>
      </c>
      <c r="J30" s="96" t="s">
        <v>32</v>
      </c>
      <c r="K30" s="50" t="s">
        <v>34</v>
      </c>
      <c r="L30" s="56" t="s">
        <v>31</v>
      </c>
      <c r="M30" s="50" t="s">
        <v>33</v>
      </c>
      <c r="N30" s="97">
        <v>44329</v>
      </c>
      <c r="O30" s="61">
        <v>44329</v>
      </c>
      <c r="P30" s="58" t="s">
        <v>49</v>
      </c>
      <c r="Q30" s="62" t="s">
        <v>50</v>
      </c>
      <c r="R30" s="89" t="s">
        <v>51</v>
      </c>
      <c r="S30" s="20" t="str">
        <f>IF(P30="","",IF(NOT(ISERROR(P30*1)),ROUNDDOWN(P30*1,2-INT(LOG(ABS(P30*1)))),IFERROR("&lt;"&amp;ROUNDDOWN(IF(SUBSTITUTE(P30,"&lt;","")*1&lt;=50,SUBSTITUTE(P30,"&lt;","")*1,""),2-INT(LOG(ABS(SUBSTITUTE(P30,"&lt;","")*1)))),IF(P30="-",P30,"入力形式が間違っています"))))</f>
        <v>&lt;3.18</v>
      </c>
      <c r="T30" s="20" t="str">
        <f t="shared" ref="T30:T31" si="42"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&lt;3.3</v>
      </c>
      <c r="U30" s="20" t="str">
        <f t="shared" ref="U30:U31" si="43">IFERROR(IF(AND(S30="",T30=""),"",IF(AND(S30="-",T30="-"),IF(R30="","Cs合計を入力してください",R30),IF(NOT(ISERROR(S30*1+T30*1)),ROUND(S30+T30, 1-INT(LOG(ABS(S30+T30)))),IF(NOT(ISERROR(S30*1)),ROUND(S30, 1-INT(LOG(ABS(S30)))),IF(NOT(ISERROR(T30*1)),ROUND(T30, 1-INT(LOG(ABS(T30)))),IF(ISERROR(S30*1+T30*1),"&lt;"&amp;ROUND(IF(S30="-",0,SUBSTITUTE(S30,"&lt;",""))*1+IF(T30="-",0,SUBSTITUTE(T30,"&lt;",""))*1,1-INT(LOG(ABS(IF(S30="-",0,SUBSTITUTE(S30,"&lt;",""))*1+IF(T30="-",0,SUBSTITUTE(T30,"&lt;",""))*1)))))))))),"入力形式が間違っています")</f>
        <v>&lt;6.5</v>
      </c>
      <c r="V30" s="90" t="str">
        <f t="shared" ref="V30:V31" si="44">IF(ISERROR(U30*1),"",IF(AND(G30="飲料水",U30&gt;=11),"○",IF(AND(G30="牛乳・乳児用食品",U30&gt;=51),"○",IF(AND(G30&lt;&gt;"",U30&gt;=110),"○",""))))</f>
        <v/>
      </c>
      <c r="W30" s="10"/>
    </row>
    <row r="31" spans="2:23" ht="45" customHeight="1" x14ac:dyDescent="0.15">
      <c r="B31" s="46">
        <v>3</v>
      </c>
      <c r="C31" s="19" t="s">
        <v>47</v>
      </c>
      <c r="D31" s="2" t="s">
        <v>32</v>
      </c>
      <c r="E31" s="51" t="s">
        <v>32</v>
      </c>
      <c r="F31" s="59" t="s">
        <v>39</v>
      </c>
      <c r="G31" s="53" t="s">
        <v>36</v>
      </c>
      <c r="H31" s="47" t="s">
        <v>48</v>
      </c>
      <c r="I31" s="47" t="s">
        <v>77</v>
      </c>
      <c r="J31" s="47" t="s">
        <v>32</v>
      </c>
      <c r="K31" s="50" t="s">
        <v>34</v>
      </c>
      <c r="L31" s="56" t="s">
        <v>31</v>
      </c>
      <c r="M31" s="50" t="s">
        <v>33</v>
      </c>
      <c r="N31" s="48">
        <v>44329</v>
      </c>
      <c r="O31" s="57">
        <v>44329</v>
      </c>
      <c r="P31" s="58" t="s">
        <v>52</v>
      </c>
      <c r="Q31" s="40" t="s">
        <v>53</v>
      </c>
      <c r="R31" s="21" t="s">
        <v>54</v>
      </c>
      <c r="S31" s="20" t="str">
        <f>IF(P31="","",IF(NOT(ISERROR(P31*1)),ROUNDDOWN(P31*1,2-INT(LOG(ABS(P31*1)))),IFERROR("&lt;"&amp;ROUNDDOWN(IF(SUBSTITUTE(P31,"&lt;","")*1&lt;=50,SUBSTITUTE(P31,"&lt;","")*1,""),2-INT(LOG(ABS(SUBSTITUTE(P31,"&lt;","")*1)))),IF(P31="-",P31,"入力形式が間違っています"))))</f>
        <v>&lt;2.01</v>
      </c>
      <c r="T31" s="22" t="str">
        <f t="shared" si="42"/>
        <v>&lt;2.17</v>
      </c>
      <c r="U31" s="22" t="str">
        <f t="shared" si="43"/>
        <v>&lt;4.2</v>
      </c>
      <c r="V31" s="23" t="str">
        <f t="shared" si="44"/>
        <v/>
      </c>
      <c r="W31" s="10"/>
    </row>
    <row r="32" spans="2:23" ht="45" customHeight="1" x14ac:dyDescent="0.15">
      <c r="B32" s="50">
        <v>2</v>
      </c>
      <c r="C32" s="53" t="s">
        <v>27</v>
      </c>
      <c r="D32" s="86" t="s">
        <v>32</v>
      </c>
      <c r="E32" s="51" t="s">
        <v>32</v>
      </c>
      <c r="F32" s="59" t="s">
        <v>39</v>
      </c>
      <c r="G32" s="53" t="s">
        <v>36</v>
      </c>
      <c r="H32" s="86" t="s">
        <v>37</v>
      </c>
      <c r="I32" s="86" t="s">
        <v>77</v>
      </c>
      <c r="J32" s="86" t="s">
        <v>32</v>
      </c>
      <c r="K32" s="50" t="s">
        <v>34</v>
      </c>
      <c r="L32" s="56" t="s">
        <v>31</v>
      </c>
      <c r="M32" s="50" t="s">
        <v>33</v>
      </c>
      <c r="N32" s="87">
        <v>44294</v>
      </c>
      <c r="O32" s="61">
        <v>44299</v>
      </c>
      <c r="P32" s="58" t="s">
        <v>40</v>
      </c>
      <c r="Q32" s="62" t="s">
        <v>41</v>
      </c>
      <c r="R32" s="89" t="s">
        <v>42</v>
      </c>
      <c r="S32" s="20" t="str">
        <f>IF(P32="","",IF(NOT(ISERROR(P32*1)),ROUNDDOWN(P32*1,2-INT(LOG(ABS(P32*1)))),IFERROR("&lt;"&amp;ROUNDDOWN(IF(SUBSTITUTE(P32,"&lt;","")*1&lt;=50,SUBSTITUTE(P32,"&lt;","")*1,""),2-INT(LOG(ABS(SUBSTITUTE(P32,"&lt;","")*1)))),IF(P32="-",P32,"入力形式が間違っています"))))</f>
        <v>&lt;2.96</v>
      </c>
      <c r="T32" s="20" t="str">
        <f t="shared" ref="T32" si="45">IF(Q32="","",IF(NOT(ISERROR(Q32*1)),ROUNDDOWN(Q32*1,2-INT(LOG(ABS(Q32*1)))),IFERROR("&lt;"&amp;ROUNDDOWN(IF(SUBSTITUTE(Q32,"&lt;","")*1&lt;=50,SUBSTITUTE(Q32,"&lt;","")*1,""),2-INT(LOG(ABS(SUBSTITUTE(Q32,"&lt;","")*1)))),IF(Q32="-",Q32,"入力形式が間違っています"))))</f>
        <v>&lt;3.98</v>
      </c>
      <c r="U32" s="20" t="str">
        <f t="shared" ref="U32" si="46">IFERROR(IF(AND(S32="",T32=""),"",IF(AND(S32="-",T32="-"),IF(R32="","Cs合計を入力してください",R32),IF(NOT(ISERROR(S32*1+T32*1)),ROUND(S32+T32, 1-INT(LOG(ABS(S32+T32)))),IF(NOT(ISERROR(S32*1)),ROUND(S32, 1-INT(LOG(ABS(S32)))),IF(NOT(ISERROR(T32*1)),ROUND(T32, 1-INT(LOG(ABS(T32)))),IF(ISERROR(S32*1+T32*1),"&lt;"&amp;ROUND(IF(S32="-",0,SUBSTITUTE(S32,"&lt;",""))*1+IF(T32="-",0,SUBSTITUTE(T32,"&lt;",""))*1,1-INT(LOG(ABS(IF(S32="-",0,SUBSTITUTE(S32,"&lt;",""))*1+IF(T32="-",0,SUBSTITUTE(T32,"&lt;",""))*1)))))))))),"入力形式が間違っています")</f>
        <v>&lt;6.9</v>
      </c>
      <c r="V32" s="90" t="str">
        <f t="shared" ref="V32" si="47">IF(ISERROR(U32*1),"",IF(AND(G32="飲料水",U32&gt;=11),"○",IF(AND(G32="牛乳・乳児用食品",U32&gt;=51),"○",IF(AND(G32&lt;&gt;"",U32&gt;=110),"○",""))))</f>
        <v/>
      </c>
      <c r="W32" s="10"/>
    </row>
    <row r="33" spans="2:23" ht="43.5" customHeight="1" thickBot="1" x14ac:dyDescent="0.2">
      <c r="B33" s="2">
        <v>1</v>
      </c>
      <c r="C33" s="42" t="s">
        <v>35</v>
      </c>
      <c r="D33" s="25" t="s">
        <v>46</v>
      </c>
      <c r="E33" s="26" t="s">
        <v>46</v>
      </c>
      <c r="F33" s="27" t="s">
        <v>39</v>
      </c>
      <c r="G33" s="24" t="s">
        <v>36</v>
      </c>
      <c r="H33" s="25" t="s">
        <v>38</v>
      </c>
      <c r="I33" s="25" t="s">
        <v>77</v>
      </c>
      <c r="J33" s="25" t="s">
        <v>32</v>
      </c>
      <c r="K33" s="26" t="s">
        <v>15</v>
      </c>
      <c r="L33" s="45" t="s">
        <v>21</v>
      </c>
      <c r="M33" s="17" t="s">
        <v>22</v>
      </c>
      <c r="N33" s="43">
        <v>44294</v>
      </c>
      <c r="O33" s="18">
        <v>44299</v>
      </c>
      <c r="P33" s="11" t="s">
        <v>43</v>
      </c>
      <c r="Q33" s="12" t="s">
        <v>44</v>
      </c>
      <c r="R33" s="13" t="s">
        <v>45</v>
      </c>
      <c r="S33" s="14" t="str">
        <f t="shared" ref="S33" si="48">IF(P33="","",IF(NOT(ISERROR(P33*1)),ROUNDDOWN(P33*1,2-INT(LOG(ABS(P33*1)))),IFERROR("&lt;"&amp;ROUNDDOWN(IF(SUBSTITUTE(P33,"&lt;","")*1&lt;=50,SUBSTITUTE(P33,"&lt;","")*1,""),2-INT(LOG(ABS(SUBSTITUTE(P33,"&lt;","")*1)))),IF(P33="-",P33,"入力形式が間違っています"))))</f>
        <v>&lt;2.41</v>
      </c>
      <c r="T33" s="14" t="str">
        <f t="shared" ref="T33" si="49">IF(Q33="","",IF(NOT(ISERROR(Q33*1)),ROUNDDOWN(Q33*1,2-INT(LOG(ABS(Q33*1)))),IFERROR("&lt;"&amp;ROUNDDOWN(IF(SUBSTITUTE(Q33,"&lt;","")*1&lt;=50,SUBSTITUTE(Q33,"&lt;","")*1,""),2-INT(LOG(ABS(SUBSTITUTE(Q33,"&lt;","")*1)))),IF(Q33="-",Q33,"入力形式が間違っています"))))</f>
        <v>&lt;2.87</v>
      </c>
      <c r="U33" s="15" t="str">
        <f t="shared" ref="U33" si="50">IFERROR(IF(AND(S33="",T33=""),"",IF(AND(S33="-",T33="-"),IF(R33="","Cs合計を入力してください",R33),IF(NOT(ISERROR(S33*1+T33*1)),ROUND(S33+T33, 1-INT(LOG(ABS(S33+T33)))),IF(NOT(ISERROR(S33*1)),ROUND(S33, 1-INT(LOG(ABS(S33)))),IF(NOT(ISERROR(T33*1)),ROUND(T33, 1-INT(LOG(ABS(T33)))),IF(ISERROR(S33*1+T33*1),"&lt;"&amp;ROUND(IF(S33="-",0,SUBSTITUTE(S33,"&lt;",""))*1+IF(T33="-",0,SUBSTITUTE(T33,"&lt;",""))*1,1-INT(LOG(ABS(IF(S33="-",0,SUBSTITUTE(S33,"&lt;",""))*1+IF(T33="-",0,SUBSTITUTE(T33,"&lt;",""))*1)))))))))),"入力形式が間違っています")</f>
        <v>&lt;5.3</v>
      </c>
      <c r="V33" s="16" t="str">
        <f t="shared" ref="V33" si="51">IF(ISERROR(U33*1),"",IF(AND(G33="飲料水",U33&gt;=11),"○",IF(AND(G33="牛乳・乳児用食品",U33&gt;=51),"○",IF(AND(G33&lt;&gt;"",U33&gt;=110),"○",""))))</f>
        <v/>
      </c>
      <c r="W33" s="10"/>
    </row>
    <row r="34" spans="2:23" ht="15.75" customHeight="1" x14ac:dyDescent="0.15">
      <c r="B34" s="28"/>
      <c r="C34" s="44"/>
      <c r="D34" s="30"/>
      <c r="E34" s="30"/>
      <c r="F34" s="29"/>
      <c r="G34" s="29"/>
      <c r="H34" s="30"/>
      <c r="I34" s="30"/>
      <c r="J34" s="30"/>
      <c r="K34" s="30"/>
      <c r="L34" s="30"/>
      <c r="M34" s="30"/>
      <c r="N34" s="31"/>
      <c r="O34" s="31"/>
      <c r="P34" s="39"/>
      <c r="Q34" s="32"/>
      <c r="R34" s="31"/>
    </row>
    <row r="35" spans="2:23" ht="17.25" x14ac:dyDescent="0.15">
      <c r="B35" s="28" t="s">
        <v>28</v>
      </c>
      <c r="C35" s="30"/>
      <c r="D35" s="30"/>
      <c r="E35" s="30"/>
      <c r="F35" s="29"/>
      <c r="G35" s="29"/>
      <c r="H35" s="30"/>
      <c r="I35" s="30"/>
      <c r="J35" s="30"/>
      <c r="K35" s="30"/>
      <c r="L35" s="30"/>
      <c r="M35" s="30"/>
      <c r="N35" s="31"/>
      <c r="O35" s="31"/>
      <c r="P35" s="32"/>
      <c r="Q35" s="32"/>
      <c r="R35" s="31"/>
    </row>
    <row r="36" spans="2:23" ht="17.25" x14ac:dyDescent="0.15">
      <c r="B36" s="28" t="s">
        <v>78</v>
      </c>
      <c r="C36" s="30"/>
      <c r="D36" s="30"/>
      <c r="E36" s="30"/>
      <c r="F36" s="29"/>
      <c r="G36" s="29"/>
      <c r="H36" s="30"/>
      <c r="I36" s="30"/>
      <c r="J36" s="30"/>
      <c r="K36" s="30"/>
      <c r="L36" s="30"/>
      <c r="M36" s="30"/>
      <c r="N36" s="31"/>
      <c r="O36" s="31"/>
      <c r="P36" s="32"/>
      <c r="Q36" s="32"/>
      <c r="R36" s="31"/>
    </row>
    <row r="37" spans="2:23" ht="17.25" x14ac:dyDescent="0.15">
      <c r="B37" s="28" t="s">
        <v>29</v>
      </c>
      <c r="C37" s="30"/>
      <c r="D37" s="30"/>
      <c r="E37" s="30"/>
      <c r="F37" s="29"/>
      <c r="G37" s="29"/>
      <c r="H37" s="30"/>
      <c r="I37" s="30"/>
      <c r="J37" s="30"/>
      <c r="K37" s="30"/>
      <c r="L37" s="30"/>
      <c r="M37" s="30"/>
      <c r="N37" s="31"/>
      <c r="O37" s="31"/>
      <c r="P37" s="32"/>
      <c r="Q37" s="32"/>
      <c r="R37" s="31"/>
    </row>
    <row r="38" spans="2:23" ht="17.25" x14ac:dyDescent="0.15">
      <c r="B38" s="28" t="s">
        <v>30</v>
      </c>
      <c r="C38" s="30"/>
      <c r="D38" s="30"/>
      <c r="E38" s="30"/>
      <c r="F38" s="29"/>
      <c r="G38" s="29"/>
      <c r="H38" s="30"/>
      <c r="I38" s="30"/>
      <c r="J38" s="30"/>
      <c r="K38" s="30"/>
      <c r="L38" s="30"/>
      <c r="M38" s="30"/>
      <c r="N38" s="31"/>
      <c r="O38" s="31"/>
      <c r="P38" s="32"/>
      <c r="Q38" s="32"/>
      <c r="R38" s="31"/>
    </row>
    <row r="39" spans="2:23" x14ac:dyDescent="0.15">
      <c r="B39" s="33"/>
      <c r="C39" s="30"/>
      <c r="D39" s="30"/>
      <c r="E39" s="30"/>
      <c r="F39" s="29"/>
      <c r="G39" s="29"/>
      <c r="H39" s="30"/>
      <c r="I39" s="30"/>
      <c r="J39" s="30"/>
      <c r="K39" s="30"/>
      <c r="L39" s="30"/>
      <c r="M39" s="30"/>
      <c r="N39" s="31"/>
      <c r="O39" s="31"/>
      <c r="P39" s="32"/>
      <c r="Q39" s="32"/>
      <c r="R39" s="31"/>
    </row>
    <row r="40" spans="2:23" x14ac:dyDescent="0.15">
      <c r="B40" s="33"/>
      <c r="C40" s="30"/>
      <c r="D40" s="30"/>
      <c r="E40" s="30"/>
      <c r="F40" s="29"/>
      <c r="G40" s="29"/>
      <c r="H40" s="30"/>
      <c r="I40" s="30"/>
      <c r="J40" s="30"/>
      <c r="K40" s="30"/>
      <c r="L40" s="30"/>
      <c r="M40" s="30"/>
      <c r="N40" s="31"/>
      <c r="O40" s="31"/>
      <c r="P40" s="32"/>
      <c r="Q40" s="32"/>
      <c r="R40" s="31"/>
    </row>
    <row r="41" spans="2:23" x14ac:dyDescent="0.15">
      <c r="B41" s="33"/>
      <c r="C41" s="30"/>
      <c r="D41" s="30"/>
      <c r="E41" s="30"/>
      <c r="F41" s="29"/>
      <c r="G41" s="29"/>
      <c r="H41" s="30"/>
      <c r="I41" s="30"/>
      <c r="J41" s="30"/>
      <c r="K41" s="30"/>
      <c r="L41" s="30"/>
      <c r="M41" s="30"/>
      <c r="N41" s="31"/>
      <c r="O41" s="31"/>
      <c r="P41" s="32"/>
      <c r="Q41" s="32"/>
      <c r="R41" s="31"/>
    </row>
    <row r="42" spans="2:23" x14ac:dyDescent="0.15">
      <c r="B42" s="33"/>
      <c r="C42" s="30"/>
      <c r="D42" s="30"/>
      <c r="E42" s="30"/>
      <c r="F42" s="29"/>
      <c r="G42" s="29"/>
      <c r="H42" s="30"/>
      <c r="I42" s="30"/>
      <c r="J42" s="30"/>
      <c r="K42" s="30"/>
      <c r="L42" s="30"/>
      <c r="M42" s="30"/>
      <c r="N42" s="31"/>
      <c r="O42" s="31"/>
      <c r="P42" s="32"/>
      <c r="Q42" s="32"/>
      <c r="R42" s="31"/>
    </row>
    <row r="43" spans="2:23" x14ac:dyDescent="0.15">
      <c r="B43" s="33"/>
      <c r="C43" s="30"/>
      <c r="D43" s="30"/>
      <c r="E43" s="30"/>
      <c r="F43" s="29"/>
      <c r="G43" s="29"/>
      <c r="H43" s="30"/>
      <c r="I43" s="30"/>
      <c r="J43" s="30"/>
      <c r="K43" s="30"/>
      <c r="L43" s="30"/>
      <c r="M43" s="30"/>
      <c r="N43" s="31"/>
      <c r="O43" s="31"/>
      <c r="P43" s="32"/>
      <c r="Q43" s="32"/>
      <c r="R43" s="31"/>
    </row>
    <row r="44" spans="2:23" x14ac:dyDescent="0.15">
      <c r="B44" s="33"/>
      <c r="C44" s="30"/>
      <c r="D44" s="30"/>
      <c r="E44" s="30"/>
      <c r="F44" s="29"/>
      <c r="G44" s="29"/>
      <c r="H44" s="30"/>
      <c r="I44" s="30"/>
      <c r="J44" s="30"/>
      <c r="K44" s="30"/>
      <c r="L44" s="30"/>
      <c r="M44" s="30"/>
      <c r="N44" s="31"/>
      <c r="O44" s="31"/>
      <c r="P44" s="32"/>
      <c r="Q44" s="32"/>
      <c r="R44" s="31"/>
    </row>
  </sheetData>
  <dataConsolidate/>
  <mergeCells count="25">
    <mergeCell ref="J5:J6"/>
    <mergeCell ref="V4:V6"/>
    <mergeCell ref="N4:N6"/>
    <mergeCell ref="O4:O6"/>
    <mergeCell ref="S4:S6"/>
    <mergeCell ref="T4:T6"/>
    <mergeCell ref="P4:R4"/>
    <mergeCell ref="U4:U6"/>
    <mergeCell ref="P5:R5"/>
    <mergeCell ref="P3:V3"/>
    <mergeCell ref="B3:B6"/>
    <mergeCell ref="F3:F6"/>
    <mergeCell ref="G3:G6"/>
    <mergeCell ref="C4:C6"/>
    <mergeCell ref="D4:D6"/>
    <mergeCell ref="E4:E6"/>
    <mergeCell ref="C3:E3"/>
    <mergeCell ref="H3:K3"/>
    <mergeCell ref="N3:O3"/>
    <mergeCell ref="H4:H6"/>
    <mergeCell ref="K4:K6"/>
    <mergeCell ref="L3:M3"/>
    <mergeCell ref="L4:L6"/>
    <mergeCell ref="M4:M6"/>
    <mergeCell ref="I5:I6"/>
  </mergeCells>
  <phoneticPr fontId="1"/>
  <conditionalFormatting sqref="U33">
    <cfRule type="expression" dxfId="14" priority="25">
      <formula>$V33="○"</formula>
    </cfRule>
  </conditionalFormatting>
  <conditionalFormatting sqref="U32">
    <cfRule type="expression" dxfId="13" priority="20">
      <formula>$X32="○"</formula>
    </cfRule>
  </conditionalFormatting>
  <conditionalFormatting sqref="U30">
    <cfRule type="expression" dxfId="12" priority="13">
      <formula>$X30="○"</formula>
    </cfRule>
  </conditionalFormatting>
  <conditionalFormatting sqref="U31">
    <cfRule type="expression" dxfId="11" priority="12">
      <formula>$X31="○"</formula>
    </cfRule>
  </conditionalFormatting>
  <conditionalFormatting sqref="U28:U29">
    <cfRule type="expression" dxfId="10" priority="11">
      <formula>$W28="○"</formula>
    </cfRule>
  </conditionalFormatting>
  <conditionalFormatting sqref="U27">
    <cfRule type="expression" dxfId="9" priority="10">
      <formula>$W27="○"</formula>
    </cfRule>
  </conditionalFormatting>
  <conditionalFormatting sqref="U26">
    <cfRule type="expression" dxfId="8" priority="9">
      <formula>$W26="○"</formula>
    </cfRule>
  </conditionalFormatting>
  <conditionalFormatting sqref="U25">
    <cfRule type="expression" dxfId="7" priority="8">
      <formula>$W25="○"</formula>
    </cfRule>
  </conditionalFormatting>
  <conditionalFormatting sqref="U22">
    <cfRule type="expression" dxfId="6" priority="7">
      <formula>$W22="○"</formula>
    </cfRule>
  </conditionalFormatting>
  <conditionalFormatting sqref="U24">
    <cfRule type="expression" dxfId="5" priority="6">
      <formula>$W24="○"</formula>
    </cfRule>
  </conditionalFormatting>
  <conditionalFormatting sqref="U23">
    <cfRule type="expression" dxfId="4" priority="5">
      <formula>$W23="○"</formula>
    </cfRule>
  </conditionalFormatting>
  <conditionalFormatting sqref="U19:U21">
    <cfRule type="expression" dxfId="3" priority="4">
      <formula>$W19="○"</formula>
    </cfRule>
  </conditionalFormatting>
  <conditionalFormatting sqref="U18">
    <cfRule type="expression" dxfId="2" priority="3">
      <formula>$W18="○"</formula>
    </cfRule>
  </conditionalFormatting>
  <conditionalFormatting sqref="U17">
    <cfRule type="expression" dxfId="1" priority="2">
      <formula>$W17="○"</formula>
    </cfRule>
  </conditionalFormatting>
  <conditionalFormatting sqref="U16">
    <cfRule type="expression" dxfId="0" priority="1">
      <formula>$W16="○"</formula>
    </cfRule>
  </conditionalFormatting>
  <printOptions horizontalCentered="1"/>
  <pageMargins left="0.39370078740157483" right="0.39370078740157483" top="0.55118110236220474" bottom="0.74803149606299213" header="0.70866141732283472" footer="0.31496062992125984"/>
  <pageSetup paperSize="9" scale="49" fitToHeight="0" orientation="landscape" r:id="rId1"/>
  <rowBreaks count="2" manualBreakCount="2">
    <brk id="26" max="22" man="1"/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検査結果一覧</vt:lpstr>
      <vt:lpstr>検査結果一覧!Print_Area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2022-02-03T07:02:11Z</dcterms:created>
  <dcterms:modified xsi:type="dcterms:W3CDTF">2022-03-10T10:22:35Z</dcterms:modified>
</cp:coreProperties>
</file>