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KizawaM\AppData\Local\Microsoft\Windows\INetCache\Content.Outlook\27OQEE2H\"/>
    </mc:Choice>
  </mc:AlternateContent>
  <bookViews>
    <workbookView xWindow="0" yWindow="0" windowWidth="20490" windowHeight="7680"/>
  </bookViews>
  <sheets>
    <sheet name="国保特会計" sheetId="34" r:id="rId1"/>
    <sheet name="繰出金" sheetId="39" state="hidden" r:id="rId2"/>
    <sheet name="Module1" sheetId="13" state="veryHidden" r:id="rId3"/>
  </sheets>
  <definedNames>
    <definedName name="_xlnm.Print_Area" localSheetId="1">繰出金!$C$1:$AB$84</definedName>
    <definedName name="_xlnm.Print_Area" localSheetId="0">国保特会計!$A$1:$L$57</definedName>
  </definedNames>
  <calcPr calcId="162913"/>
</workbook>
</file>

<file path=xl/calcChain.xml><?xml version="1.0" encoding="utf-8"?>
<calcChain xmlns="http://schemas.openxmlformats.org/spreadsheetml/2006/main">
  <c r="AC67" i="39" l="1"/>
  <c r="AB67" i="39"/>
  <c r="AA67" i="39"/>
  <c r="AC66" i="39" l="1"/>
  <c r="AB66" i="39"/>
  <c r="J66" i="39"/>
  <c r="R69" i="39" l="1"/>
  <c r="M69" i="39"/>
  <c r="AK68" i="39"/>
  <c r="AJ68" i="39"/>
  <c r="AA68" i="39"/>
  <c r="O68" i="39" s="1"/>
  <c r="K68" i="39" s="1"/>
  <c r="T68" i="39"/>
  <c r="P68" i="39" s="1"/>
  <c r="I68" i="39"/>
  <c r="AK66" i="39"/>
  <c r="AJ66" i="39"/>
  <c r="S66" i="39"/>
  <c r="P66" i="39" s="1"/>
  <c r="AK65" i="39"/>
  <c r="AA65" i="39"/>
  <c r="AA64" i="39"/>
  <c r="O59" i="39" s="1"/>
  <c r="AA63" i="39"/>
  <c r="AA62" i="39"/>
  <c r="AA61" i="39"/>
  <c r="AA60" i="39"/>
  <c r="AA59" i="39"/>
  <c r="T59" i="39"/>
  <c r="S59" i="39"/>
  <c r="Q59" i="39"/>
  <c r="J59" i="39"/>
  <c r="AJ65" i="39" s="1"/>
  <c r="AK58" i="39"/>
  <c r="AJ58" i="39"/>
  <c r="AA58" i="39"/>
  <c r="N58" i="39" s="1"/>
  <c r="K58" i="39" s="1"/>
  <c r="S58" i="39"/>
  <c r="P58" i="39" s="1"/>
  <c r="I58" i="39"/>
  <c r="AK57" i="39"/>
  <c r="AJ57" i="39"/>
  <c r="AA57" i="39"/>
  <c r="N57" i="39" s="1"/>
  <c r="K57" i="39" s="1"/>
  <c r="S57" i="39"/>
  <c r="P57" i="39" s="1"/>
  <c r="I57" i="39"/>
  <c r="AK56" i="39"/>
  <c r="AA56" i="39"/>
  <c r="AA55" i="39"/>
  <c r="AA54" i="39"/>
  <c r="S54" i="39"/>
  <c r="P54" i="39" s="1"/>
  <c r="J54" i="39"/>
  <c r="I54" i="39" s="1"/>
  <c r="AK53" i="39"/>
  <c r="AJ53" i="39"/>
  <c r="AA53" i="39"/>
  <c r="O53" i="39" s="1"/>
  <c r="K53" i="39" s="1"/>
  <c r="T53" i="39"/>
  <c r="P53" i="39" s="1"/>
  <c r="I53" i="39"/>
  <c r="AK52" i="39"/>
  <c r="AJ52" i="39"/>
  <c r="AA52" i="39"/>
  <c r="O52" i="39" s="1"/>
  <c r="K52" i="39" s="1"/>
  <c r="T52" i="39"/>
  <c r="P52" i="39" s="1"/>
  <c r="I52" i="39"/>
  <c r="AK51" i="39"/>
  <c r="AA51" i="39"/>
  <c r="AA50" i="39"/>
  <c r="N48" i="39" s="1"/>
  <c r="AA49" i="39"/>
  <c r="AA48" i="39"/>
  <c r="T48" i="39"/>
  <c r="S48" i="39"/>
  <c r="J48" i="39"/>
  <c r="AJ51" i="39" s="1"/>
  <c r="AK47" i="39"/>
  <c r="AJ47" i="39"/>
  <c r="AA47" i="39"/>
  <c r="N47" i="39" s="1"/>
  <c r="K47" i="39" s="1"/>
  <c r="S47" i="39"/>
  <c r="P47" i="39" s="1"/>
  <c r="I47" i="39"/>
  <c r="AK46" i="39"/>
  <c r="AJ46" i="39"/>
  <c r="AA46" i="39"/>
  <c r="AA45" i="39"/>
  <c r="AA44" i="39"/>
  <c r="S44" i="39"/>
  <c r="P44" i="39" s="1"/>
  <c r="I44" i="39"/>
  <c r="AK43" i="39"/>
  <c r="AJ43" i="39"/>
  <c r="AA43" i="39"/>
  <c r="N43" i="39" s="1"/>
  <c r="K43" i="39" s="1"/>
  <c r="S43" i="39"/>
  <c r="P43" i="39" s="1"/>
  <c r="I43" i="39"/>
  <c r="AB42" i="39"/>
  <c r="AA42" i="39" s="1"/>
  <c r="AA41" i="39"/>
  <c r="AA40" i="39"/>
  <c r="O36" i="39" s="1"/>
  <c r="AB39" i="39"/>
  <c r="AA39" i="39" s="1"/>
  <c r="AA38" i="39"/>
  <c r="AA37" i="39"/>
  <c r="AB36" i="39"/>
  <c r="T36" i="39"/>
  <c r="Q36" i="39"/>
  <c r="J36" i="39"/>
  <c r="AJ42" i="39" s="1"/>
  <c r="AK35" i="39"/>
  <c r="AJ35" i="39"/>
  <c r="AA35" i="39"/>
  <c r="N35" i="39" s="1"/>
  <c r="K35" i="39" s="1"/>
  <c r="S35" i="39"/>
  <c r="P35" i="39" s="1"/>
  <c r="I35" i="39"/>
  <c r="AK34" i="39"/>
  <c r="AJ34" i="39"/>
  <c r="AA34" i="39"/>
  <c r="N34" i="39" s="1"/>
  <c r="K34" i="39" s="1"/>
  <c r="S34" i="39"/>
  <c r="P34" i="39" s="1"/>
  <c r="I34" i="39"/>
  <c r="AJ33" i="39"/>
  <c r="AA33" i="39"/>
  <c r="AA32" i="39"/>
  <c r="O29" i="39" s="1"/>
  <c r="AB31" i="39"/>
  <c r="AK33" i="39" s="1"/>
  <c r="AA30" i="39"/>
  <c r="AA29" i="39"/>
  <c r="T29" i="39"/>
  <c r="S29" i="39"/>
  <c r="I29" i="39"/>
  <c r="AA28" i="39"/>
  <c r="N23" i="39" s="1"/>
  <c r="AB27" i="39"/>
  <c r="AA27" i="39" s="1"/>
  <c r="J27" i="39"/>
  <c r="AA26" i="39"/>
  <c r="AB25" i="39"/>
  <c r="AA25" i="39" s="1"/>
  <c r="AB24" i="39"/>
  <c r="AA24" i="39" s="1"/>
  <c r="J24" i="39"/>
  <c r="AA23" i="39"/>
  <c r="S23" i="39"/>
  <c r="J23" i="39"/>
  <c r="I23" i="39" s="1"/>
  <c r="AA22" i="39"/>
  <c r="AA21" i="39"/>
  <c r="AA20" i="39"/>
  <c r="AB19" i="39"/>
  <c r="AA19" i="39" s="1"/>
  <c r="AA18" i="39"/>
  <c r="AB17" i="39"/>
  <c r="AA17" i="39" s="1"/>
  <c r="AA16" i="39"/>
  <c r="AA15" i="39"/>
  <c r="J15" i="39"/>
  <c r="AA14" i="39"/>
  <c r="AB13" i="39"/>
  <c r="J13" i="39"/>
  <c r="AA12" i="39"/>
  <c r="AB11" i="39"/>
  <c r="AA11" i="39"/>
  <c r="AB10" i="39"/>
  <c r="AA10" i="39" s="1"/>
  <c r="AA9" i="39"/>
  <c r="AS8" i="39"/>
  <c r="AA8" i="39"/>
  <c r="AV7" i="39"/>
  <c r="AP7" i="39"/>
  <c r="AA7" i="39"/>
  <c r="AA6" i="39"/>
  <c r="AB5" i="39"/>
  <c r="T23" i="39" l="1"/>
  <c r="L36" i="39"/>
  <c r="AQ7" i="39"/>
  <c r="S36" i="39"/>
  <c r="J5" i="39"/>
  <c r="AA31" i="39"/>
  <c r="AM34" i="39"/>
  <c r="O66" i="39"/>
  <c r="AM66" i="39"/>
  <c r="AM68" i="39"/>
  <c r="L29" i="39"/>
  <c r="K29" i="39" s="1"/>
  <c r="O5" i="39"/>
  <c r="P48" i="39"/>
  <c r="N54" i="39"/>
  <c r="K54" i="39" s="1"/>
  <c r="AM58" i="39"/>
  <c r="AQ5" i="39"/>
  <c r="T5" i="39"/>
  <c r="T69" i="39" s="1"/>
  <c r="AR7" i="39"/>
  <c r="AT7" i="39" s="1"/>
  <c r="O23" i="39"/>
  <c r="AM51" i="39"/>
  <c r="AM65" i="39"/>
  <c r="Q5" i="39"/>
  <c r="AP6" i="39"/>
  <c r="N29" i="39"/>
  <c r="AM46" i="39"/>
  <c r="I48" i="39"/>
  <c r="O48" i="39"/>
  <c r="K48" i="39" s="1"/>
  <c r="AA13" i="39"/>
  <c r="N44" i="39"/>
  <c r="K44" i="39" s="1"/>
  <c r="AM52" i="39"/>
  <c r="L59" i="39"/>
  <c r="AM57" i="39"/>
  <c r="AK22" i="39"/>
  <c r="AV6" i="39"/>
  <c r="N59" i="39"/>
  <c r="AW7" i="39"/>
  <c r="F12" i="39" s="1"/>
  <c r="Q23" i="39"/>
  <c r="P23" i="39" s="1"/>
  <c r="AM35" i="39"/>
  <c r="AM47" i="39"/>
  <c r="AM53" i="39"/>
  <c r="P59" i="39"/>
  <c r="L5" i="39"/>
  <c r="P36" i="39"/>
  <c r="L23" i="39"/>
  <c r="AM33" i="39"/>
  <c r="AJ28" i="39"/>
  <c r="AK42" i="39"/>
  <c r="AM42" i="39" s="1"/>
  <c r="AJ56" i="39"/>
  <c r="AM56" i="39" s="1"/>
  <c r="I5" i="39"/>
  <c r="S5" i="39"/>
  <c r="AP5" i="39"/>
  <c r="AV5" i="39"/>
  <c r="AQ6" i="39"/>
  <c r="AK28" i="39"/>
  <c r="Q29" i="39"/>
  <c r="P29" i="39" s="1"/>
  <c r="AA36" i="39"/>
  <c r="I59" i="39"/>
  <c r="J69" i="39"/>
  <c r="AB69" i="39"/>
  <c r="AJ22" i="39"/>
  <c r="AA5" i="39"/>
  <c r="I36" i="39"/>
  <c r="O69" i="39" l="1"/>
  <c r="AK70" i="39"/>
  <c r="S69" i="39"/>
  <c r="AR6" i="39"/>
  <c r="AT6" i="39" s="1"/>
  <c r="K23" i="39"/>
  <c r="AV8" i="39"/>
  <c r="Q69" i="39"/>
  <c r="K59" i="39"/>
  <c r="AM28" i="39"/>
  <c r="P5" i="39"/>
  <c r="P69" i="39" s="1"/>
  <c r="AJ69" i="39"/>
  <c r="AW5" i="39"/>
  <c r="N5" i="39"/>
  <c r="K5" i="39" s="1"/>
  <c r="AQ8" i="39"/>
  <c r="AJ70" i="39"/>
  <c r="AO22" i="39"/>
  <c r="AP22" i="39" s="1"/>
  <c r="AM22" i="39"/>
  <c r="AR5" i="39"/>
  <c r="AP8" i="39"/>
  <c r="L69" i="39"/>
  <c r="N36" i="39"/>
  <c r="K36" i="39" s="1"/>
  <c r="AW6" i="39"/>
  <c r="F11" i="39" s="1"/>
  <c r="AM70" i="39" l="1"/>
  <c r="AR8" i="39"/>
  <c r="AT8" i="39" s="1"/>
  <c r="AT5" i="39"/>
  <c r="F10" i="39"/>
  <c r="F13" i="39" s="1"/>
  <c r="AW8" i="39"/>
  <c r="I66" i="39" l="1"/>
  <c r="I69" i="39" s="1"/>
  <c r="AA66" i="39" l="1"/>
  <c r="AA69" i="39" s="1"/>
  <c r="K66" i="39" l="1"/>
  <c r="K69" i="39" s="1"/>
  <c r="N66" i="39"/>
  <c r="N69" i="39" s="1"/>
</calcChain>
</file>

<file path=xl/comments1.xml><?xml version="1.0" encoding="utf-8"?>
<comments xmlns="http://schemas.openxmlformats.org/spreadsheetml/2006/main">
  <authors>
    <author>HOSTNAME</author>
  </authors>
  <commentList>
    <comment ref="AB12" authorId="0" shapeId="0">
      <text>
        <r>
          <rPr>
            <b/>
            <sz val="9"/>
            <color indexed="81"/>
            <rFont val="ＭＳ Ｐゴシック"/>
            <family val="3"/>
            <charset val="128"/>
          </rPr>
          <t>都道府県分は、ここへ充てる。</t>
        </r>
      </text>
    </comment>
    <comment ref="AB13" authorId="0" shapeId="0">
      <text>
        <r>
          <rPr>
            <b/>
            <sz val="9"/>
            <color indexed="81"/>
            <rFont val="ＭＳ Ｐゴシック"/>
            <family val="3"/>
            <charset val="128"/>
          </rPr>
          <t>一般被保険者に係る納付金算定に充てる「退職者前期調整額（調整対象基準額）」＋退職者分に充てる「療養給付費等交付金」</t>
        </r>
      </text>
    </comment>
    <comment ref="AB17" authorId="0" shapeId="0">
      <text>
        <r>
          <rPr>
            <b/>
            <sz val="9"/>
            <color indexed="81"/>
            <rFont val="ＭＳ Ｐゴシック"/>
            <family val="3"/>
            <charset val="128"/>
          </rPr>
          <t>努力支援制度都道府県分を減額し、特別交付金へ回す。</t>
        </r>
      </text>
    </comment>
    <comment ref="H25" authorId="0" shapeId="0">
      <text>
        <r>
          <rPr>
            <b/>
            <sz val="9"/>
            <color indexed="81"/>
            <rFont val="ＭＳ Ｐゴシック"/>
            <family val="3"/>
            <charset val="128"/>
          </rPr>
          <t>交付金ガイドラインの変更により、特別交付金として交付する努力支援制度分は、市町村分のみ。
都道府県分をインセンティブとして活用する場合は、都道府県2号繰入金として交付可能。
その場合、
特別交付金＝繰入金１％相当＋努力支援都道府県分
普通交付金（の財源）＝（繰入金8％相当－努力支援都道府県分）＋努力支援都道府県分</t>
        </r>
      </text>
    </comment>
    <comment ref="AB25" authorId="0" shapeId="0">
      <text>
        <r>
          <rPr>
            <b/>
            <sz val="9"/>
            <color indexed="81"/>
            <rFont val="ＭＳ Ｐゴシック"/>
            <family val="3"/>
            <charset val="128"/>
          </rPr>
          <t>ガイドラインの変更により、努力支援制度は市町村向けのみ特別交付金での交付となり、都道府県分は、保険者努力支援制度ではなく、都道府県2号繰入金として交付する。都道府県分は、普通交付金の財源に回り、同額を1号繰入金を減額。</t>
        </r>
      </text>
    </comment>
    <comment ref="J27" authorId="0" shapeId="0">
      <text>
        <r>
          <rPr>
            <b/>
            <sz val="9"/>
            <color indexed="81"/>
            <rFont val="ＭＳ Ｐゴシック"/>
            <family val="3"/>
            <charset val="128"/>
          </rPr>
          <t>2号繰入金＋努力支援都道府県分</t>
        </r>
      </text>
    </comment>
    <comment ref="AC42" authorId="0" shapeId="0">
      <text>
        <r>
          <rPr>
            <b/>
            <sz val="9"/>
            <color indexed="81"/>
            <rFont val="ＭＳ Ｐゴシック"/>
            <family val="3"/>
            <charset val="128"/>
          </rPr>
          <t>療養給付費等交付金は、調整対象基準額＋後期分を合算して交付される。
医療分の財源に充てられる交付金から、このマイナスした額が実際に基金から交付される総額になる見込み。</t>
        </r>
      </text>
    </comment>
    <comment ref="Y59" authorId="0" shapeId="0">
      <text>
        <r>
          <rPr>
            <b/>
            <sz val="9"/>
            <color indexed="81"/>
            <rFont val="ＭＳ Ｐゴシック"/>
            <family val="3"/>
            <charset val="128"/>
          </rPr>
          <t xml:space="preserve">市町村への交付分の補填分（財政安定化基金拠出金＝市町村負担分1/3）
</t>
        </r>
      </text>
    </comment>
    <comment ref="Y61" authorId="0" shapeId="0">
      <text>
        <r>
          <rPr>
            <b/>
            <sz val="9"/>
            <color indexed="81"/>
            <rFont val="ＭＳ Ｐゴシック"/>
            <family val="3"/>
            <charset val="128"/>
          </rPr>
          <t xml:space="preserve">市町村への交付分の補填分（国1/3負担分）
</t>
        </r>
      </text>
    </comment>
    <comment ref="Y64" authorId="0" shapeId="0">
      <text>
        <r>
          <rPr>
            <b/>
            <sz val="9"/>
            <color indexed="81"/>
            <rFont val="ＭＳ Ｐゴシック"/>
            <family val="3"/>
            <charset val="128"/>
          </rPr>
          <t xml:space="preserve">・市町村への交付分の補填分（府1/3負担分）
</t>
        </r>
      </text>
    </comment>
    <comment ref="Y65" authorId="0" shapeId="0">
      <text>
        <r>
          <rPr>
            <b/>
            <sz val="9"/>
            <color indexed="81"/>
            <rFont val="ＭＳ Ｐゴシック"/>
            <family val="3"/>
            <charset val="128"/>
          </rPr>
          <t>市町村貸付分の返還分</t>
        </r>
      </text>
    </comment>
  </commentList>
</comments>
</file>

<file path=xl/sharedStrings.xml><?xml version="1.0" encoding="utf-8"?>
<sst xmlns="http://schemas.openxmlformats.org/spreadsheetml/2006/main" count="910" uniqueCount="306">
  <si>
    <t>・　国民健康保険特別会計から一般会計への繰出に係る経費。</t>
    <rPh sb="2" eb="4">
      <t>コクミン</t>
    </rPh>
    <rPh sb="4" eb="6">
      <t>ケンコウ</t>
    </rPh>
    <rPh sb="6" eb="8">
      <t>ホケン</t>
    </rPh>
    <rPh sb="8" eb="10">
      <t>トクベツ</t>
    </rPh>
    <rPh sb="10" eb="12">
      <t>カイケイ</t>
    </rPh>
    <rPh sb="14" eb="16">
      <t>イッパン</t>
    </rPh>
    <rPh sb="16" eb="18">
      <t>カイケイ</t>
    </rPh>
    <rPh sb="20" eb="22">
      <t>クリダ</t>
    </rPh>
    <rPh sb="23" eb="24">
      <t>カカ</t>
    </rPh>
    <rPh sb="25" eb="27">
      <t>ケイヒ</t>
    </rPh>
    <phoneticPr fontId="4"/>
  </si>
  <si>
    <t>（千円）</t>
    <phoneticPr fontId="9"/>
  </si>
  <si>
    <t>特別会計（歳入。特別会計上の財源）</t>
    <rPh sb="0" eb="2">
      <t>トクベツ</t>
    </rPh>
    <rPh sb="2" eb="4">
      <t>カイケイ</t>
    </rPh>
    <rPh sb="5" eb="7">
      <t>サイニュウ</t>
    </rPh>
    <rPh sb="8" eb="10">
      <t>トクベツ</t>
    </rPh>
    <rPh sb="10" eb="12">
      <t>カイケイ</t>
    </rPh>
    <rPh sb="12" eb="13">
      <t>ウエ</t>
    </rPh>
    <rPh sb="14" eb="16">
      <t>ザイゲン</t>
    </rPh>
    <phoneticPr fontId="9"/>
  </si>
  <si>
    <t>歳出計</t>
    <rPh sb="0" eb="2">
      <t>サイシュツ</t>
    </rPh>
    <rPh sb="2" eb="3">
      <t>ケイ</t>
    </rPh>
    <phoneticPr fontId="9"/>
  </si>
  <si>
    <t>歳入計</t>
    <rPh sb="0" eb="2">
      <t>サイニュウ</t>
    </rPh>
    <rPh sb="2" eb="3">
      <t>ケイ</t>
    </rPh>
    <phoneticPr fontId="9"/>
  </si>
  <si>
    <t>会計</t>
    <rPh sb="0" eb="2">
      <t>カイケイ</t>
    </rPh>
    <phoneticPr fontId="9"/>
  </si>
  <si>
    <t>科目コード</t>
  </si>
  <si>
    <t>区分</t>
    <rPh sb="0" eb="2">
      <t>クブン</t>
    </rPh>
    <phoneticPr fontId="9"/>
  </si>
  <si>
    <t>款名称</t>
  </si>
  <si>
    <t>項名称</t>
  </si>
  <si>
    <t>目名称</t>
  </si>
  <si>
    <t>節名称</t>
  </si>
  <si>
    <t>細節名称</t>
  </si>
  <si>
    <t>財源区分</t>
    <rPh sb="0" eb="2">
      <t>ザイゲン</t>
    </rPh>
    <rPh sb="2" eb="4">
      <t>クブン</t>
    </rPh>
    <phoneticPr fontId="9"/>
  </si>
  <si>
    <t>国民健康保険特別会計</t>
    <rPh sb="0" eb="2">
      <t>コクミン</t>
    </rPh>
    <rPh sb="2" eb="4">
      <t>ケンコウ</t>
    </rPh>
    <rPh sb="4" eb="6">
      <t>ホケン</t>
    </rPh>
    <rPh sb="6" eb="8">
      <t>トクベツ</t>
    </rPh>
    <rPh sb="8" eb="10">
      <t>カイケイ</t>
    </rPh>
    <phoneticPr fontId="9"/>
  </si>
  <si>
    <t>義</t>
    <rPh sb="0" eb="1">
      <t>ギ</t>
    </rPh>
    <phoneticPr fontId="9"/>
  </si>
  <si>
    <t>保険給付費等交付金</t>
    <rPh sb="0" eb="2">
      <t>ホケン</t>
    </rPh>
    <rPh sb="2" eb="4">
      <t>キュウフ</t>
    </rPh>
    <rPh sb="4" eb="5">
      <t>ヒ</t>
    </rPh>
    <rPh sb="5" eb="6">
      <t>トウ</t>
    </rPh>
    <rPh sb="6" eb="9">
      <t>コウフキン</t>
    </rPh>
    <phoneticPr fontId="9"/>
  </si>
  <si>
    <t>保険給付費等交付金（普通交付金）</t>
    <rPh sb="0" eb="2">
      <t>ホケン</t>
    </rPh>
    <rPh sb="2" eb="4">
      <t>キュウフ</t>
    </rPh>
    <rPh sb="4" eb="5">
      <t>ヒ</t>
    </rPh>
    <rPh sb="5" eb="6">
      <t>トウ</t>
    </rPh>
    <rPh sb="6" eb="9">
      <t>コウフキン</t>
    </rPh>
    <rPh sb="10" eb="12">
      <t>フツウ</t>
    </rPh>
    <rPh sb="12" eb="15">
      <t>コウフキン</t>
    </rPh>
    <phoneticPr fontId="9"/>
  </si>
  <si>
    <t>分担金及び負担金</t>
    <phoneticPr fontId="9"/>
  </si>
  <si>
    <t>負担金</t>
    <phoneticPr fontId="9"/>
  </si>
  <si>
    <t>国民健康保険事業費納付金</t>
    <rPh sb="0" eb="2">
      <t>コクミン</t>
    </rPh>
    <rPh sb="2" eb="4">
      <t>ケンコウ</t>
    </rPh>
    <rPh sb="4" eb="6">
      <t>ホケン</t>
    </rPh>
    <rPh sb="6" eb="8">
      <t>ジギョウ</t>
    </rPh>
    <rPh sb="8" eb="9">
      <t>ヒ</t>
    </rPh>
    <rPh sb="9" eb="12">
      <t>ノウフキン</t>
    </rPh>
    <phoneticPr fontId="9"/>
  </si>
  <si>
    <t>医療給付費分</t>
    <rPh sb="0" eb="2">
      <t>イリョウ</t>
    </rPh>
    <rPh sb="2" eb="4">
      <t>キュウフ</t>
    </rPh>
    <rPh sb="4" eb="5">
      <t>ヒ</t>
    </rPh>
    <rPh sb="5" eb="6">
      <t>ブン</t>
    </rPh>
    <phoneticPr fontId="9"/>
  </si>
  <si>
    <t>一般被保険者医療給付費分</t>
    <rPh sb="0" eb="2">
      <t>イッパン</t>
    </rPh>
    <rPh sb="2" eb="6">
      <t>ヒホケンシャ</t>
    </rPh>
    <rPh sb="6" eb="8">
      <t>イリョウ</t>
    </rPh>
    <rPh sb="8" eb="10">
      <t>キュウフ</t>
    </rPh>
    <rPh sb="10" eb="11">
      <t>ヒ</t>
    </rPh>
    <rPh sb="11" eb="12">
      <t>ブン</t>
    </rPh>
    <phoneticPr fontId="9"/>
  </si>
  <si>
    <t>3:その他</t>
    <rPh sb="4" eb="5">
      <t>タ</t>
    </rPh>
    <phoneticPr fontId="9"/>
  </si>
  <si>
    <t>退職被保険者等医療給付費分</t>
    <rPh sb="0" eb="2">
      <t>タイショク</t>
    </rPh>
    <rPh sb="2" eb="6">
      <t>ヒホケンシャ</t>
    </rPh>
    <rPh sb="6" eb="7">
      <t>トウ</t>
    </rPh>
    <rPh sb="7" eb="9">
      <t>イリョウ</t>
    </rPh>
    <rPh sb="9" eb="11">
      <t>キュウフ</t>
    </rPh>
    <rPh sb="11" eb="12">
      <t>ヒ</t>
    </rPh>
    <rPh sb="12" eb="13">
      <t>ブン</t>
    </rPh>
    <phoneticPr fontId="9"/>
  </si>
  <si>
    <t>審査・支払手数料分</t>
    <rPh sb="0" eb="2">
      <t>シンサ</t>
    </rPh>
    <rPh sb="3" eb="5">
      <t>シハラ</t>
    </rPh>
    <rPh sb="5" eb="8">
      <t>テスウリョウ</t>
    </rPh>
    <rPh sb="8" eb="9">
      <t>ブン</t>
    </rPh>
    <phoneticPr fontId="9"/>
  </si>
  <si>
    <t>国庫支出金</t>
    <rPh sb="0" eb="2">
      <t>コッコ</t>
    </rPh>
    <rPh sb="2" eb="5">
      <t>シシュツキン</t>
    </rPh>
    <phoneticPr fontId="9"/>
  </si>
  <si>
    <t>国庫負担金</t>
    <rPh sb="0" eb="2">
      <t>コッコ</t>
    </rPh>
    <rPh sb="2" eb="5">
      <t>フタンキン</t>
    </rPh>
    <phoneticPr fontId="9"/>
  </si>
  <si>
    <t>療養給付費等負担金</t>
    <rPh sb="0" eb="2">
      <t>リョウヨウ</t>
    </rPh>
    <rPh sb="2" eb="4">
      <t>キュウフ</t>
    </rPh>
    <rPh sb="4" eb="5">
      <t>ヒ</t>
    </rPh>
    <rPh sb="5" eb="6">
      <t>トウ</t>
    </rPh>
    <rPh sb="6" eb="9">
      <t>フタンキン</t>
    </rPh>
    <phoneticPr fontId="9"/>
  </si>
  <si>
    <t>1:国庫</t>
    <rPh sb="2" eb="4">
      <t>コッコ</t>
    </rPh>
    <phoneticPr fontId="9"/>
  </si>
  <si>
    <t>介護納付金分</t>
    <rPh sb="0" eb="2">
      <t>カイゴ</t>
    </rPh>
    <rPh sb="2" eb="5">
      <t>ノウフキン</t>
    </rPh>
    <rPh sb="5" eb="6">
      <t>ブン</t>
    </rPh>
    <phoneticPr fontId="9"/>
  </si>
  <si>
    <t>高額医療費負担金</t>
    <rPh sb="0" eb="2">
      <t>コウガク</t>
    </rPh>
    <rPh sb="2" eb="5">
      <t>イリョウヒ</t>
    </rPh>
    <rPh sb="5" eb="7">
      <t>フタン</t>
    </rPh>
    <rPh sb="7" eb="8">
      <t>キン</t>
    </rPh>
    <phoneticPr fontId="9"/>
  </si>
  <si>
    <t>財政安定化基金負担金</t>
    <rPh sb="0" eb="2">
      <t>ザイセイ</t>
    </rPh>
    <rPh sb="2" eb="5">
      <t>アンテイカ</t>
    </rPh>
    <rPh sb="5" eb="7">
      <t>キキン</t>
    </rPh>
    <rPh sb="7" eb="10">
      <t>フタンキン</t>
    </rPh>
    <phoneticPr fontId="9"/>
  </si>
  <si>
    <t>国庫補助金</t>
    <rPh sb="0" eb="2">
      <t>コッコ</t>
    </rPh>
    <rPh sb="2" eb="5">
      <t>ホジョキン</t>
    </rPh>
    <phoneticPr fontId="9"/>
  </si>
  <si>
    <t>調整交付金</t>
    <rPh sb="0" eb="2">
      <t>チョウセイ</t>
    </rPh>
    <rPh sb="2" eb="5">
      <t>コウフキン</t>
    </rPh>
    <phoneticPr fontId="9"/>
  </si>
  <si>
    <t>普通調整交付金</t>
    <rPh sb="0" eb="2">
      <t>フツウ</t>
    </rPh>
    <rPh sb="2" eb="4">
      <t>チョウセイ</t>
    </rPh>
    <rPh sb="4" eb="7">
      <t>コウフキン</t>
    </rPh>
    <phoneticPr fontId="9"/>
  </si>
  <si>
    <t>特別調整交付金</t>
    <rPh sb="0" eb="2">
      <t>トクベツ</t>
    </rPh>
    <rPh sb="2" eb="4">
      <t>チョウセイ</t>
    </rPh>
    <rPh sb="4" eb="7">
      <t>コウフキン</t>
    </rPh>
    <phoneticPr fontId="9"/>
  </si>
  <si>
    <t>保険者努力支援制度交付金</t>
    <rPh sb="0" eb="2">
      <t>ホケン</t>
    </rPh>
    <rPh sb="2" eb="3">
      <t>シャ</t>
    </rPh>
    <rPh sb="3" eb="5">
      <t>ドリョク</t>
    </rPh>
    <rPh sb="5" eb="7">
      <t>シエン</t>
    </rPh>
    <rPh sb="7" eb="9">
      <t>セイド</t>
    </rPh>
    <rPh sb="9" eb="12">
      <t>コウフキン</t>
    </rPh>
    <phoneticPr fontId="9"/>
  </si>
  <si>
    <t>特別高額医療費共同事業負担金</t>
    <rPh sb="0" eb="2">
      <t>トクベツ</t>
    </rPh>
    <rPh sb="2" eb="4">
      <t>コウガク</t>
    </rPh>
    <rPh sb="4" eb="7">
      <t>イリョウヒ</t>
    </rPh>
    <rPh sb="7" eb="9">
      <t>キョウドウ</t>
    </rPh>
    <rPh sb="9" eb="11">
      <t>ジギョウ</t>
    </rPh>
    <rPh sb="11" eb="14">
      <t>フタンキン</t>
    </rPh>
    <phoneticPr fontId="9"/>
  </si>
  <si>
    <t>療養給付費等交付金</t>
    <rPh sb="0" eb="2">
      <t>リョウヨウ</t>
    </rPh>
    <rPh sb="2" eb="4">
      <t>キュウフ</t>
    </rPh>
    <rPh sb="4" eb="5">
      <t>ヒ</t>
    </rPh>
    <rPh sb="5" eb="6">
      <t>トウ</t>
    </rPh>
    <rPh sb="6" eb="9">
      <t>コウフキン</t>
    </rPh>
    <phoneticPr fontId="9"/>
  </si>
  <si>
    <t>特定健診等負担金</t>
    <rPh sb="0" eb="2">
      <t>トクテイ</t>
    </rPh>
    <rPh sb="2" eb="4">
      <t>ケンシン</t>
    </rPh>
    <rPh sb="4" eb="5">
      <t>トウ</t>
    </rPh>
    <rPh sb="5" eb="8">
      <t>フタンキン</t>
    </rPh>
    <phoneticPr fontId="9"/>
  </si>
  <si>
    <t>前期高齢者交付金</t>
    <rPh sb="0" eb="2">
      <t>ゼンキ</t>
    </rPh>
    <rPh sb="2" eb="5">
      <t>コウレイシャ</t>
    </rPh>
    <rPh sb="5" eb="8">
      <t>コウフキン</t>
    </rPh>
    <phoneticPr fontId="9"/>
  </si>
  <si>
    <t>共同事業交付金</t>
    <rPh sb="0" eb="2">
      <t>キョウドウ</t>
    </rPh>
    <rPh sb="2" eb="4">
      <t>ジギョウ</t>
    </rPh>
    <rPh sb="4" eb="7">
      <t>コウフキン</t>
    </rPh>
    <phoneticPr fontId="9"/>
  </si>
  <si>
    <t>特別高額医療費共同事業交付金</t>
    <rPh sb="0" eb="2">
      <t>トクベツ</t>
    </rPh>
    <rPh sb="2" eb="4">
      <t>コウガク</t>
    </rPh>
    <rPh sb="4" eb="7">
      <t>イリョウヒ</t>
    </rPh>
    <rPh sb="7" eb="9">
      <t>キョウドウ</t>
    </rPh>
    <rPh sb="9" eb="11">
      <t>ジギョウ</t>
    </rPh>
    <rPh sb="11" eb="14">
      <t>コウフキン</t>
    </rPh>
    <phoneticPr fontId="9"/>
  </si>
  <si>
    <t>繰入金</t>
    <rPh sb="0" eb="2">
      <t>クリイレ</t>
    </rPh>
    <rPh sb="2" eb="3">
      <t>キン</t>
    </rPh>
    <phoneticPr fontId="9"/>
  </si>
  <si>
    <t>他会計繰入金</t>
    <rPh sb="0" eb="1">
      <t>ホカ</t>
    </rPh>
    <rPh sb="1" eb="3">
      <t>カイケイ</t>
    </rPh>
    <rPh sb="3" eb="5">
      <t>クリイレ</t>
    </rPh>
    <rPh sb="5" eb="6">
      <t>キン</t>
    </rPh>
    <phoneticPr fontId="9"/>
  </si>
  <si>
    <t>一般会計繰入金</t>
    <rPh sb="0" eb="2">
      <t>イッパン</t>
    </rPh>
    <rPh sb="2" eb="4">
      <t>カイケイ</t>
    </rPh>
    <rPh sb="4" eb="6">
      <t>クリイレ</t>
    </rPh>
    <rPh sb="6" eb="7">
      <t>キン</t>
    </rPh>
    <phoneticPr fontId="9"/>
  </si>
  <si>
    <t>都道府県繰入金</t>
    <rPh sb="0" eb="4">
      <t>トドウフケン</t>
    </rPh>
    <rPh sb="4" eb="6">
      <t>クリイレ</t>
    </rPh>
    <rPh sb="6" eb="7">
      <t>キン</t>
    </rPh>
    <phoneticPr fontId="9"/>
  </si>
  <si>
    <t>4:一般</t>
  </si>
  <si>
    <t>高額医療費負担金繰入金</t>
    <rPh sb="0" eb="2">
      <t>コウガク</t>
    </rPh>
    <rPh sb="2" eb="5">
      <t>イリョウヒ</t>
    </rPh>
    <rPh sb="5" eb="8">
      <t>フタンキン</t>
    </rPh>
    <rPh sb="8" eb="10">
      <t>クリイレ</t>
    </rPh>
    <rPh sb="10" eb="11">
      <t>キン</t>
    </rPh>
    <phoneticPr fontId="9"/>
  </si>
  <si>
    <t>基金繰入金</t>
    <rPh sb="0" eb="2">
      <t>キキン</t>
    </rPh>
    <rPh sb="2" eb="4">
      <t>クリイレ</t>
    </rPh>
    <rPh sb="4" eb="5">
      <t>キン</t>
    </rPh>
    <phoneticPr fontId="9"/>
  </si>
  <si>
    <t>財政安定化基金繰入金</t>
    <rPh sb="0" eb="2">
      <t>ザイセイ</t>
    </rPh>
    <rPh sb="2" eb="5">
      <t>アンテイカ</t>
    </rPh>
    <rPh sb="5" eb="7">
      <t>キキン</t>
    </rPh>
    <rPh sb="7" eb="9">
      <t>クリイレ</t>
    </rPh>
    <rPh sb="9" eb="10">
      <t>キン</t>
    </rPh>
    <phoneticPr fontId="9"/>
  </si>
  <si>
    <t>特例基金繰入金</t>
    <rPh sb="0" eb="2">
      <t>トクレイ</t>
    </rPh>
    <rPh sb="2" eb="4">
      <t>キキン</t>
    </rPh>
    <rPh sb="4" eb="6">
      <t>クリイレ</t>
    </rPh>
    <rPh sb="6" eb="7">
      <t>キン</t>
    </rPh>
    <phoneticPr fontId="12"/>
  </si>
  <si>
    <t>3:その他</t>
    <rPh sb="4" eb="5">
      <t>タ</t>
    </rPh>
    <phoneticPr fontId="12"/>
  </si>
  <si>
    <t>保険給付費等交付金（特別交付金）</t>
    <rPh sb="0" eb="2">
      <t>ホケン</t>
    </rPh>
    <rPh sb="2" eb="4">
      <t>キュウフ</t>
    </rPh>
    <rPh sb="4" eb="5">
      <t>ヒ</t>
    </rPh>
    <rPh sb="5" eb="6">
      <t>トウ</t>
    </rPh>
    <rPh sb="6" eb="9">
      <t>コウフキン</t>
    </rPh>
    <rPh sb="10" eb="12">
      <t>トクベツ</t>
    </rPh>
    <rPh sb="12" eb="15">
      <t>コウフキン</t>
    </rPh>
    <phoneticPr fontId="9"/>
  </si>
  <si>
    <t>財政安定化基金補助金</t>
    <rPh sb="0" eb="2">
      <t>ザイセイ</t>
    </rPh>
    <rPh sb="2" eb="5">
      <t>アンテイカ</t>
    </rPh>
    <rPh sb="5" eb="7">
      <t>キキン</t>
    </rPh>
    <rPh sb="7" eb="10">
      <t>ホジョキン</t>
    </rPh>
    <phoneticPr fontId="9"/>
  </si>
  <si>
    <t>特定健康診査等負担金繰入金</t>
    <rPh sb="0" eb="2">
      <t>トクテイ</t>
    </rPh>
    <rPh sb="2" eb="4">
      <t>ケンコウ</t>
    </rPh>
    <rPh sb="4" eb="6">
      <t>シンサ</t>
    </rPh>
    <rPh sb="6" eb="7">
      <t>トウ</t>
    </rPh>
    <rPh sb="7" eb="10">
      <t>フタンキン</t>
    </rPh>
    <rPh sb="10" eb="12">
      <t>クリイレ</t>
    </rPh>
    <rPh sb="12" eb="13">
      <t>キン</t>
    </rPh>
    <phoneticPr fontId="9"/>
  </si>
  <si>
    <t>財産収入</t>
    <rPh sb="0" eb="2">
      <t>ザイサン</t>
    </rPh>
    <rPh sb="2" eb="4">
      <t>シュウニュウ</t>
    </rPh>
    <phoneticPr fontId="9"/>
  </si>
  <si>
    <t>財産運用収入</t>
    <rPh sb="0" eb="2">
      <t>ザイサン</t>
    </rPh>
    <rPh sb="2" eb="4">
      <t>ウンヨウ</t>
    </rPh>
    <rPh sb="4" eb="6">
      <t>シュウニュウ</t>
    </rPh>
    <phoneticPr fontId="9"/>
  </si>
  <si>
    <t>財産貸付収入</t>
    <rPh sb="0" eb="2">
      <t>ザイサン</t>
    </rPh>
    <rPh sb="2" eb="4">
      <t>カシツケ</t>
    </rPh>
    <rPh sb="4" eb="6">
      <t>シュウニュウ</t>
    </rPh>
    <phoneticPr fontId="9"/>
  </si>
  <si>
    <t>介護納付金</t>
    <rPh sb="0" eb="2">
      <t>カイゴ</t>
    </rPh>
    <rPh sb="2" eb="5">
      <t>ノウフキン</t>
    </rPh>
    <phoneticPr fontId="9"/>
  </si>
  <si>
    <t>利子及び配当金</t>
    <rPh sb="0" eb="2">
      <t>リシ</t>
    </rPh>
    <rPh sb="2" eb="3">
      <t>オヨ</t>
    </rPh>
    <rPh sb="4" eb="7">
      <t>ハイトウキン</t>
    </rPh>
    <phoneticPr fontId="9"/>
  </si>
  <si>
    <t>前期高齢者納付金等</t>
    <rPh sb="0" eb="2">
      <t>ゼンキ</t>
    </rPh>
    <rPh sb="2" eb="5">
      <t>コウレイシャ</t>
    </rPh>
    <rPh sb="5" eb="8">
      <t>ノウフキン</t>
    </rPh>
    <rPh sb="8" eb="9">
      <t>トウ</t>
    </rPh>
    <phoneticPr fontId="13"/>
  </si>
  <si>
    <t>前期高齢者納付金</t>
    <rPh sb="0" eb="2">
      <t>ゼンキ</t>
    </rPh>
    <rPh sb="2" eb="5">
      <t>コウレイシャ</t>
    </rPh>
    <rPh sb="5" eb="8">
      <t>ノウフキン</t>
    </rPh>
    <phoneticPr fontId="13"/>
  </si>
  <si>
    <t>寄附金</t>
    <rPh sb="0" eb="3">
      <t>キフキン</t>
    </rPh>
    <phoneticPr fontId="9"/>
  </si>
  <si>
    <t>一般寄付金</t>
    <rPh sb="0" eb="2">
      <t>イッパン</t>
    </rPh>
    <rPh sb="2" eb="5">
      <t>キフキン</t>
    </rPh>
    <phoneticPr fontId="9"/>
  </si>
  <si>
    <t>前期高齢者関係事務費拠出金</t>
    <rPh sb="0" eb="2">
      <t>ゼンキ</t>
    </rPh>
    <rPh sb="2" eb="5">
      <t>コウレイシャ</t>
    </rPh>
    <rPh sb="5" eb="7">
      <t>カンケイ</t>
    </rPh>
    <rPh sb="7" eb="10">
      <t>ジムヒ</t>
    </rPh>
    <rPh sb="10" eb="13">
      <t>キョシュツキン</t>
    </rPh>
    <phoneticPr fontId="9"/>
  </si>
  <si>
    <t>後期高齢者支援金等</t>
    <rPh sb="0" eb="2">
      <t>コウキ</t>
    </rPh>
    <rPh sb="2" eb="5">
      <t>コウレイシャ</t>
    </rPh>
    <rPh sb="5" eb="7">
      <t>シエン</t>
    </rPh>
    <rPh sb="7" eb="8">
      <t>キン</t>
    </rPh>
    <rPh sb="8" eb="9">
      <t>トウ</t>
    </rPh>
    <phoneticPr fontId="9"/>
  </si>
  <si>
    <t>後期高齢者支援金</t>
    <rPh sb="0" eb="2">
      <t>コウキ</t>
    </rPh>
    <rPh sb="2" eb="5">
      <t>コウレイシャ</t>
    </rPh>
    <rPh sb="5" eb="7">
      <t>シエン</t>
    </rPh>
    <rPh sb="7" eb="8">
      <t>キン</t>
    </rPh>
    <phoneticPr fontId="9"/>
  </si>
  <si>
    <t>後期高齢者支援金等分</t>
    <rPh sb="0" eb="2">
      <t>コウキ</t>
    </rPh>
    <rPh sb="2" eb="5">
      <t>コウレイシャ</t>
    </rPh>
    <rPh sb="5" eb="7">
      <t>シエン</t>
    </rPh>
    <rPh sb="7" eb="8">
      <t>キン</t>
    </rPh>
    <rPh sb="8" eb="9">
      <t>トウ</t>
    </rPh>
    <rPh sb="9" eb="10">
      <t>ブン</t>
    </rPh>
    <phoneticPr fontId="9"/>
  </si>
  <si>
    <t>一般被保険者後期高齢者支援金等分</t>
    <rPh sb="0" eb="2">
      <t>イッパン</t>
    </rPh>
    <rPh sb="2" eb="6">
      <t>ヒホケンシャ</t>
    </rPh>
    <rPh sb="6" eb="8">
      <t>コウキ</t>
    </rPh>
    <rPh sb="8" eb="11">
      <t>コウレイシャ</t>
    </rPh>
    <rPh sb="11" eb="13">
      <t>シエン</t>
    </rPh>
    <rPh sb="13" eb="14">
      <t>キン</t>
    </rPh>
    <rPh sb="14" eb="15">
      <t>トウ</t>
    </rPh>
    <rPh sb="15" eb="16">
      <t>ブン</t>
    </rPh>
    <phoneticPr fontId="9"/>
  </si>
  <si>
    <t>退職被保険者等後期高齢者支援金等分</t>
    <rPh sb="0" eb="2">
      <t>タイショク</t>
    </rPh>
    <rPh sb="2" eb="6">
      <t>ヒホケンシャ</t>
    </rPh>
    <rPh sb="6" eb="7">
      <t>トウ</t>
    </rPh>
    <rPh sb="7" eb="9">
      <t>コウキ</t>
    </rPh>
    <rPh sb="9" eb="12">
      <t>コウレイシャ</t>
    </rPh>
    <rPh sb="12" eb="14">
      <t>シエン</t>
    </rPh>
    <rPh sb="14" eb="15">
      <t>キン</t>
    </rPh>
    <rPh sb="15" eb="16">
      <t>トウ</t>
    </rPh>
    <rPh sb="16" eb="17">
      <t>ブン</t>
    </rPh>
    <phoneticPr fontId="9"/>
  </si>
  <si>
    <t>後期高齢者関係事務費拠出金</t>
    <rPh sb="0" eb="2">
      <t>コウキ</t>
    </rPh>
    <rPh sb="2" eb="5">
      <t>コウレイシャ</t>
    </rPh>
    <rPh sb="5" eb="7">
      <t>カンケイ</t>
    </rPh>
    <rPh sb="7" eb="10">
      <t>ジムヒ</t>
    </rPh>
    <rPh sb="10" eb="13">
      <t>キョシュツキン</t>
    </rPh>
    <phoneticPr fontId="9"/>
  </si>
  <si>
    <t>職員給与等繰入金</t>
    <rPh sb="0" eb="2">
      <t>ショクイン</t>
    </rPh>
    <rPh sb="2" eb="4">
      <t>キュウヨ</t>
    </rPh>
    <rPh sb="4" eb="5">
      <t>トウ</t>
    </rPh>
    <rPh sb="5" eb="7">
      <t>クリイレ</t>
    </rPh>
    <rPh sb="7" eb="8">
      <t>キン</t>
    </rPh>
    <phoneticPr fontId="9"/>
  </si>
  <si>
    <t>病床転換支援金等</t>
    <rPh sb="0" eb="2">
      <t>ビョウショウ</t>
    </rPh>
    <rPh sb="2" eb="4">
      <t>テンカン</t>
    </rPh>
    <rPh sb="4" eb="6">
      <t>シエン</t>
    </rPh>
    <rPh sb="6" eb="7">
      <t>キン</t>
    </rPh>
    <rPh sb="7" eb="8">
      <t>トウ</t>
    </rPh>
    <phoneticPr fontId="9"/>
  </si>
  <si>
    <t>病床転換支援金</t>
    <rPh sb="0" eb="2">
      <t>ビョウショウ</t>
    </rPh>
    <rPh sb="2" eb="4">
      <t>テンカン</t>
    </rPh>
    <rPh sb="4" eb="6">
      <t>シエン</t>
    </rPh>
    <rPh sb="6" eb="7">
      <t>キン</t>
    </rPh>
    <phoneticPr fontId="9"/>
  </si>
  <si>
    <t>財政安定化基金支出金繰入金</t>
    <rPh sb="0" eb="2">
      <t>ザイセイ</t>
    </rPh>
    <rPh sb="2" eb="5">
      <t>アンテイカ</t>
    </rPh>
    <rPh sb="5" eb="7">
      <t>キキン</t>
    </rPh>
    <rPh sb="7" eb="10">
      <t>シシュツキン</t>
    </rPh>
    <rPh sb="10" eb="12">
      <t>クリイレ</t>
    </rPh>
    <rPh sb="12" eb="13">
      <t>キン</t>
    </rPh>
    <phoneticPr fontId="9"/>
  </si>
  <si>
    <t>その他一般会計繰入金</t>
    <rPh sb="2" eb="3">
      <t>タ</t>
    </rPh>
    <rPh sb="3" eb="5">
      <t>イッパン</t>
    </rPh>
    <rPh sb="5" eb="7">
      <t>カイケイ</t>
    </rPh>
    <rPh sb="7" eb="9">
      <t>クリイレ</t>
    </rPh>
    <rPh sb="9" eb="10">
      <t>キン</t>
    </rPh>
    <phoneticPr fontId="9"/>
  </si>
  <si>
    <t>病床転換支援金関係事務費拠出金</t>
    <rPh sb="0" eb="2">
      <t>ビョウショウ</t>
    </rPh>
    <rPh sb="2" eb="4">
      <t>テンカン</t>
    </rPh>
    <rPh sb="4" eb="6">
      <t>シエン</t>
    </rPh>
    <rPh sb="6" eb="7">
      <t>キン</t>
    </rPh>
    <rPh sb="7" eb="9">
      <t>カンケイ</t>
    </rPh>
    <rPh sb="9" eb="12">
      <t>ジムヒ</t>
    </rPh>
    <rPh sb="12" eb="15">
      <t>キョシュツキン</t>
    </rPh>
    <phoneticPr fontId="9"/>
  </si>
  <si>
    <t>経</t>
    <rPh sb="0" eb="1">
      <t>キョウ</t>
    </rPh>
    <phoneticPr fontId="9"/>
  </si>
  <si>
    <t>総務費</t>
    <rPh sb="0" eb="3">
      <t>ソウムヒ</t>
    </rPh>
    <phoneticPr fontId="13"/>
  </si>
  <si>
    <t>総務管理費</t>
    <rPh sb="0" eb="2">
      <t>ソウム</t>
    </rPh>
    <rPh sb="2" eb="5">
      <t>カンリヒ</t>
    </rPh>
    <phoneticPr fontId="13"/>
  </si>
  <si>
    <t>一般管理費</t>
    <rPh sb="0" eb="2">
      <t>イッパン</t>
    </rPh>
    <rPh sb="2" eb="5">
      <t>カンリヒ</t>
    </rPh>
    <phoneticPr fontId="9"/>
  </si>
  <si>
    <t>特例基金繰入金</t>
    <rPh sb="0" eb="2">
      <t>トクレイ</t>
    </rPh>
    <rPh sb="2" eb="4">
      <t>キキン</t>
    </rPh>
    <rPh sb="4" eb="6">
      <t>クリイレ</t>
    </rPh>
    <rPh sb="6" eb="7">
      <t>キン</t>
    </rPh>
    <phoneticPr fontId="9"/>
  </si>
  <si>
    <t>繰越金</t>
    <rPh sb="0" eb="2">
      <t>クリコシ</t>
    </rPh>
    <rPh sb="2" eb="3">
      <t>キン</t>
    </rPh>
    <phoneticPr fontId="9"/>
  </si>
  <si>
    <t>前年度繰越金</t>
    <rPh sb="0" eb="3">
      <t>ゼンネンド</t>
    </rPh>
    <rPh sb="3" eb="5">
      <t>クリコシ</t>
    </rPh>
    <rPh sb="5" eb="6">
      <t>キン</t>
    </rPh>
    <phoneticPr fontId="9"/>
  </si>
  <si>
    <t>政</t>
    <rPh sb="0" eb="1">
      <t>セイ</t>
    </rPh>
    <phoneticPr fontId="9"/>
  </si>
  <si>
    <t>国民健康保険団体連合会負担金</t>
    <rPh sb="0" eb="2">
      <t>コクミン</t>
    </rPh>
    <rPh sb="2" eb="4">
      <t>ケンコウ</t>
    </rPh>
    <rPh sb="4" eb="6">
      <t>ホケン</t>
    </rPh>
    <rPh sb="6" eb="8">
      <t>ダンタイ</t>
    </rPh>
    <rPh sb="8" eb="11">
      <t>レンゴウカイ</t>
    </rPh>
    <rPh sb="11" eb="14">
      <t>フタンキン</t>
    </rPh>
    <phoneticPr fontId="9"/>
  </si>
  <si>
    <t>諸収入</t>
    <rPh sb="0" eb="1">
      <t>ショ</t>
    </rPh>
    <rPh sb="1" eb="3">
      <t>シュウニュウ</t>
    </rPh>
    <phoneticPr fontId="9"/>
  </si>
  <si>
    <t>貸付金元利収入</t>
    <rPh sb="0" eb="2">
      <t>カシツケ</t>
    </rPh>
    <rPh sb="2" eb="3">
      <t>キン</t>
    </rPh>
    <rPh sb="3" eb="5">
      <t>ガンリ</t>
    </rPh>
    <rPh sb="5" eb="7">
      <t>シュウニュウ</t>
    </rPh>
    <phoneticPr fontId="9"/>
  </si>
  <si>
    <t>財政安定化基金貸付金返還金</t>
    <rPh sb="0" eb="2">
      <t>ザイセイ</t>
    </rPh>
    <rPh sb="2" eb="5">
      <t>アンテイカ</t>
    </rPh>
    <rPh sb="5" eb="7">
      <t>キキン</t>
    </rPh>
    <rPh sb="7" eb="9">
      <t>カシツケ</t>
    </rPh>
    <rPh sb="9" eb="10">
      <t>キン</t>
    </rPh>
    <rPh sb="10" eb="13">
      <t>ヘンカンキン</t>
    </rPh>
    <phoneticPr fontId="9"/>
  </si>
  <si>
    <t>運営協議会費</t>
    <rPh sb="0" eb="2">
      <t>ウンエイ</t>
    </rPh>
    <rPh sb="2" eb="5">
      <t>キョウギカイ</t>
    </rPh>
    <rPh sb="5" eb="6">
      <t>ヒ</t>
    </rPh>
    <phoneticPr fontId="9"/>
  </si>
  <si>
    <t>預金利子</t>
    <rPh sb="0" eb="2">
      <t>ヨキン</t>
    </rPh>
    <rPh sb="2" eb="4">
      <t>リシ</t>
    </rPh>
    <phoneticPr fontId="9"/>
  </si>
  <si>
    <t>府預金利子</t>
    <rPh sb="0" eb="1">
      <t>フ</t>
    </rPh>
    <rPh sb="1" eb="3">
      <t>ヨキン</t>
    </rPh>
    <rPh sb="3" eb="5">
      <t>リシ</t>
    </rPh>
    <phoneticPr fontId="9"/>
  </si>
  <si>
    <t>共同事業拠出金</t>
    <rPh sb="0" eb="2">
      <t>キョウドウ</t>
    </rPh>
    <rPh sb="2" eb="4">
      <t>ジギョウ</t>
    </rPh>
    <rPh sb="4" eb="6">
      <t>キョシュツ</t>
    </rPh>
    <rPh sb="6" eb="7">
      <t>キン</t>
    </rPh>
    <phoneticPr fontId="13"/>
  </si>
  <si>
    <t>特別高額医療費共同事業拠出金</t>
    <rPh sb="0" eb="2">
      <t>トクベツ</t>
    </rPh>
    <rPh sb="2" eb="4">
      <t>コウガク</t>
    </rPh>
    <rPh sb="4" eb="7">
      <t>イリョウヒ</t>
    </rPh>
    <rPh sb="7" eb="9">
      <t>キョウドウ</t>
    </rPh>
    <rPh sb="9" eb="11">
      <t>ジギョウ</t>
    </rPh>
    <rPh sb="11" eb="14">
      <t>キョシュツキン</t>
    </rPh>
    <phoneticPr fontId="9"/>
  </si>
  <si>
    <t>雑入</t>
    <rPh sb="0" eb="2">
      <t>ザツニュウ</t>
    </rPh>
    <phoneticPr fontId="9"/>
  </si>
  <si>
    <t>違約金及び延納利息</t>
    <rPh sb="0" eb="3">
      <t>イヤクキン</t>
    </rPh>
    <rPh sb="3" eb="4">
      <t>オヨ</t>
    </rPh>
    <rPh sb="5" eb="7">
      <t>エンノウ</t>
    </rPh>
    <rPh sb="7" eb="9">
      <t>リソク</t>
    </rPh>
    <phoneticPr fontId="9"/>
  </si>
  <si>
    <t>保険給付費等交付金返還金</t>
    <rPh sb="0" eb="2">
      <t>ホケン</t>
    </rPh>
    <rPh sb="2" eb="4">
      <t>キュウフ</t>
    </rPh>
    <rPh sb="4" eb="5">
      <t>ヒ</t>
    </rPh>
    <rPh sb="5" eb="6">
      <t>トウ</t>
    </rPh>
    <rPh sb="6" eb="9">
      <t>コウフキン</t>
    </rPh>
    <rPh sb="9" eb="11">
      <t>ヘンカン</t>
    </rPh>
    <rPh sb="11" eb="12">
      <t>キン</t>
    </rPh>
    <phoneticPr fontId="9"/>
  </si>
  <si>
    <t>財政安定化基金支出金</t>
    <rPh sb="0" eb="2">
      <t>ザイセイ</t>
    </rPh>
    <rPh sb="2" eb="5">
      <t>アンテイカ</t>
    </rPh>
    <rPh sb="5" eb="7">
      <t>キキン</t>
    </rPh>
    <rPh sb="7" eb="10">
      <t>シシュツキン</t>
    </rPh>
    <phoneticPr fontId="9"/>
  </si>
  <si>
    <t>財政安定化基金貸付金</t>
    <rPh sb="0" eb="2">
      <t>ザイセイ</t>
    </rPh>
    <rPh sb="2" eb="5">
      <t>アンテイカ</t>
    </rPh>
    <rPh sb="5" eb="7">
      <t>キキン</t>
    </rPh>
    <rPh sb="7" eb="9">
      <t>カシツケ</t>
    </rPh>
    <rPh sb="9" eb="10">
      <t>キン</t>
    </rPh>
    <phoneticPr fontId="9"/>
  </si>
  <si>
    <t>財政安定化基金交付金</t>
    <rPh sb="0" eb="2">
      <t>ザイセイ</t>
    </rPh>
    <rPh sb="2" eb="5">
      <t>アンテイカ</t>
    </rPh>
    <rPh sb="5" eb="7">
      <t>キキン</t>
    </rPh>
    <rPh sb="7" eb="9">
      <t>コウフ</t>
    </rPh>
    <rPh sb="9" eb="10">
      <t>キン</t>
    </rPh>
    <phoneticPr fontId="9"/>
  </si>
  <si>
    <t>基金積立金</t>
    <rPh sb="0" eb="2">
      <t>キキン</t>
    </rPh>
    <rPh sb="2" eb="4">
      <t>ツミタテ</t>
    </rPh>
    <rPh sb="4" eb="5">
      <t>キン</t>
    </rPh>
    <phoneticPr fontId="13"/>
  </si>
  <si>
    <t>財政安定化基金積立金</t>
    <rPh sb="0" eb="2">
      <t>ザイセイ</t>
    </rPh>
    <rPh sb="2" eb="5">
      <t>アンテイカ</t>
    </rPh>
    <rPh sb="5" eb="7">
      <t>キキン</t>
    </rPh>
    <rPh sb="7" eb="9">
      <t>ツミタテ</t>
    </rPh>
    <rPh sb="9" eb="10">
      <t>キン</t>
    </rPh>
    <phoneticPr fontId="9"/>
  </si>
  <si>
    <t>一般会計繰出金</t>
    <rPh sb="0" eb="2">
      <t>イッパン</t>
    </rPh>
    <rPh sb="2" eb="4">
      <t>カイケイ</t>
    </rPh>
    <rPh sb="4" eb="6">
      <t>クリダ</t>
    </rPh>
    <rPh sb="6" eb="7">
      <t>キン</t>
    </rPh>
    <phoneticPr fontId="9"/>
  </si>
  <si>
    <t>予備費</t>
    <rPh sb="0" eb="3">
      <t>ヨビヒ</t>
    </rPh>
    <phoneticPr fontId="9"/>
  </si>
  <si>
    <t>※１　特会予算については、H30当初に限り、すべて政策のステージで要求</t>
    <rPh sb="3" eb="5">
      <t>トッカイ</t>
    </rPh>
    <rPh sb="5" eb="7">
      <t>ヨサン</t>
    </rPh>
    <rPh sb="16" eb="18">
      <t>トウショ</t>
    </rPh>
    <rPh sb="19" eb="20">
      <t>カギ</t>
    </rPh>
    <rPh sb="25" eb="27">
      <t>セイサク</t>
    </rPh>
    <rPh sb="33" eb="35">
      <t>ヨウキュウ</t>
    </rPh>
    <phoneticPr fontId="9"/>
  </si>
  <si>
    <t>※４　審査支払手数料に充てる分</t>
    <rPh sb="3" eb="5">
      <t>シンサ</t>
    </rPh>
    <rPh sb="5" eb="7">
      <t>シハライ</t>
    </rPh>
    <rPh sb="7" eb="10">
      <t>テスウリョウ</t>
    </rPh>
    <rPh sb="11" eb="12">
      <t>ア</t>
    </rPh>
    <rPh sb="14" eb="15">
      <t>ブン</t>
    </rPh>
    <phoneticPr fontId="9"/>
  </si>
  <si>
    <t>※７　H30は該当なし</t>
    <rPh sb="7" eb="9">
      <t>ガイトウ</t>
    </rPh>
    <phoneticPr fontId="9"/>
  </si>
  <si>
    <t>※２　激変緩和分（全国300億）＋事業費に充てる分（全国500億）を想定</t>
    <rPh sb="3" eb="5">
      <t>ゲキヘン</t>
    </rPh>
    <rPh sb="5" eb="7">
      <t>カンワ</t>
    </rPh>
    <rPh sb="7" eb="8">
      <t>ブン</t>
    </rPh>
    <rPh sb="9" eb="11">
      <t>ゼンコク</t>
    </rPh>
    <rPh sb="14" eb="15">
      <t>オク</t>
    </rPh>
    <rPh sb="17" eb="19">
      <t>ジギョウ</t>
    </rPh>
    <rPh sb="19" eb="20">
      <t>ヒ</t>
    </rPh>
    <rPh sb="21" eb="22">
      <t>ア</t>
    </rPh>
    <rPh sb="24" eb="25">
      <t>ブン</t>
    </rPh>
    <rPh sb="26" eb="28">
      <t>ゼンコク</t>
    </rPh>
    <rPh sb="31" eb="32">
      <t>オク</t>
    </rPh>
    <rPh sb="34" eb="36">
      <t>ソウテイ</t>
    </rPh>
    <phoneticPr fontId="9"/>
  </si>
  <si>
    <r>
      <t>※５　ここの財源は納付金で、特別高額は交付金の財源</t>
    </r>
    <r>
      <rPr>
        <sz val="12"/>
        <color indexed="10"/>
        <rFont val="ＭＳ Ｐゴシック"/>
        <family val="3"/>
        <charset val="128"/>
      </rPr>
      <t>（交付金ガイドライン）</t>
    </r>
    <rPh sb="26" eb="29">
      <t>コウフキン</t>
    </rPh>
    <phoneticPr fontId="9"/>
  </si>
  <si>
    <t>※８　ここの財源は納付金？</t>
    <rPh sb="6" eb="8">
      <t>ザイゲン</t>
    </rPh>
    <rPh sb="9" eb="12">
      <t>ノウフキン</t>
    </rPh>
    <phoneticPr fontId="9"/>
  </si>
  <si>
    <t>※３　事業費に充てる分（全国500億）を想定</t>
    <rPh sb="3" eb="5">
      <t>ジギョウ</t>
    </rPh>
    <rPh sb="5" eb="6">
      <t>ヒ</t>
    </rPh>
    <rPh sb="7" eb="8">
      <t>ア</t>
    </rPh>
    <rPh sb="10" eb="11">
      <t>ブン</t>
    </rPh>
    <rPh sb="12" eb="14">
      <t>ゼンコク</t>
    </rPh>
    <rPh sb="17" eb="18">
      <t>オク</t>
    </rPh>
    <rPh sb="20" eb="22">
      <t>ソウテイ</t>
    </rPh>
    <phoneticPr fontId="9"/>
  </si>
  <si>
    <t>※６　H30当初は要求せず、補正で対応予定</t>
    <rPh sb="6" eb="8">
      <t>トウショ</t>
    </rPh>
    <rPh sb="9" eb="11">
      <t>ヨウキュウ</t>
    </rPh>
    <rPh sb="14" eb="16">
      <t>ホセイ</t>
    </rPh>
    <rPh sb="17" eb="19">
      <t>タイオウ</t>
    </rPh>
    <rPh sb="19" eb="21">
      <t>ヨテイ</t>
    </rPh>
    <phoneticPr fontId="9"/>
  </si>
  <si>
    <t>※９　療養給付費等交付金に含まれる後期・病床転換支援金</t>
    <rPh sb="3" eb="5">
      <t>リョウヨウ</t>
    </rPh>
    <rPh sb="5" eb="7">
      <t>キュウフ</t>
    </rPh>
    <rPh sb="7" eb="8">
      <t>ヒ</t>
    </rPh>
    <rPh sb="8" eb="9">
      <t>トウ</t>
    </rPh>
    <rPh sb="9" eb="12">
      <t>コウフキン</t>
    </rPh>
    <rPh sb="13" eb="14">
      <t>フク</t>
    </rPh>
    <rPh sb="17" eb="19">
      <t>コウキ</t>
    </rPh>
    <rPh sb="20" eb="22">
      <t>ビョウショウ</t>
    </rPh>
    <rPh sb="22" eb="24">
      <t>テンカン</t>
    </rPh>
    <rPh sb="24" eb="26">
      <t>シエン</t>
    </rPh>
    <rPh sb="26" eb="27">
      <t>キン</t>
    </rPh>
    <phoneticPr fontId="9"/>
  </si>
  <si>
    <t>　　　 に係る退職分</t>
    <rPh sb="5" eb="6">
      <t>カカ</t>
    </rPh>
    <rPh sb="7" eb="9">
      <t>タイショク</t>
    </rPh>
    <rPh sb="9" eb="10">
      <t>ブン</t>
    </rPh>
    <phoneticPr fontId="9"/>
  </si>
  <si>
    <t>療養諸費（一般被保険者分）</t>
    <rPh sb="0" eb="2">
      <t>リョウヨウ</t>
    </rPh>
    <rPh sb="2" eb="4">
      <t>ショヒ</t>
    </rPh>
    <rPh sb="5" eb="7">
      <t>イッパン</t>
    </rPh>
    <rPh sb="7" eb="11">
      <t>ヒホケンシャ</t>
    </rPh>
    <rPh sb="11" eb="12">
      <t>ブン</t>
    </rPh>
    <phoneticPr fontId="4"/>
  </si>
  <si>
    <t>療養諸費（退職被保険者等分）</t>
    <rPh sb="0" eb="2">
      <t>リョウヨウ</t>
    </rPh>
    <rPh sb="2" eb="4">
      <t>ショヒ</t>
    </rPh>
    <rPh sb="5" eb="7">
      <t>タイショク</t>
    </rPh>
    <rPh sb="7" eb="11">
      <t>ヒホケンシャ</t>
    </rPh>
    <rPh sb="11" eb="12">
      <t>トウ</t>
    </rPh>
    <rPh sb="12" eb="13">
      <t>ブン</t>
    </rPh>
    <phoneticPr fontId="4"/>
  </si>
  <si>
    <t>出産育児諸費</t>
    <rPh sb="0" eb="2">
      <t>シュッサン</t>
    </rPh>
    <rPh sb="2" eb="4">
      <t>イクジ</t>
    </rPh>
    <rPh sb="4" eb="6">
      <t>ショヒ</t>
    </rPh>
    <phoneticPr fontId="4"/>
  </si>
  <si>
    <t>葬祭諸費</t>
    <rPh sb="0" eb="2">
      <t>ソウサイ</t>
    </rPh>
    <rPh sb="2" eb="4">
      <t>ショヒ</t>
    </rPh>
    <phoneticPr fontId="4"/>
  </si>
  <si>
    <t>その他保険給付費</t>
    <rPh sb="2" eb="3">
      <t>タ</t>
    </rPh>
    <rPh sb="3" eb="5">
      <t>ホケン</t>
    </rPh>
    <rPh sb="5" eb="7">
      <t>キュウフ</t>
    </rPh>
    <rPh sb="7" eb="8">
      <t>ヒ</t>
    </rPh>
    <phoneticPr fontId="4"/>
  </si>
  <si>
    <t>保険料減免分</t>
    <rPh sb="0" eb="3">
      <t>ホケンリョウ</t>
    </rPh>
    <rPh sb="3" eb="5">
      <t>ゲンメン</t>
    </rPh>
    <rPh sb="5" eb="6">
      <t>ブン</t>
    </rPh>
    <phoneticPr fontId="4"/>
  </si>
  <si>
    <t>一部負担金減減免分</t>
    <rPh sb="0" eb="2">
      <t>イチブ</t>
    </rPh>
    <rPh sb="2" eb="5">
      <t>フタンキン</t>
    </rPh>
    <rPh sb="5" eb="6">
      <t>ゲン</t>
    </rPh>
    <rPh sb="6" eb="8">
      <t>ゲンメン</t>
    </rPh>
    <rPh sb="8" eb="9">
      <t>ブン</t>
    </rPh>
    <phoneticPr fontId="4"/>
  </si>
  <si>
    <t>審査支払手数料分</t>
    <rPh sb="0" eb="2">
      <t>シンサ</t>
    </rPh>
    <rPh sb="2" eb="4">
      <t>シハライ</t>
    </rPh>
    <rPh sb="4" eb="7">
      <t>テスウリョウ</t>
    </rPh>
    <rPh sb="7" eb="8">
      <t>ブン</t>
    </rPh>
    <phoneticPr fontId="4"/>
  </si>
  <si>
    <t>特別調整交付金</t>
    <rPh sb="0" eb="2">
      <t>トクベツ</t>
    </rPh>
    <rPh sb="2" eb="4">
      <t>チョウセイ</t>
    </rPh>
    <rPh sb="4" eb="7">
      <t>コウフキン</t>
    </rPh>
    <phoneticPr fontId="4"/>
  </si>
  <si>
    <t>都道府県繰入金</t>
    <rPh sb="0" eb="4">
      <t>トドウフケン</t>
    </rPh>
    <rPh sb="4" eb="6">
      <t>クリイレ</t>
    </rPh>
    <rPh sb="6" eb="7">
      <t>キン</t>
    </rPh>
    <phoneticPr fontId="4"/>
  </si>
  <si>
    <t>特定健診負担金</t>
    <rPh sb="0" eb="2">
      <t>トクテイ</t>
    </rPh>
    <rPh sb="2" eb="4">
      <t>ケンシン</t>
    </rPh>
    <rPh sb="4" eb="7">
      <t>フタンキン</t>
    </rPh>
    <phoneticPr fontId="4"/>
  </si>
  <si>
    <t>職員費</t>
    <rPh sb="0" eb="2">
      <t>ショクイン</t>
    </rPh>
    <rPh sb="2" eb="3">
      <t>ヒ</t>
    </rPh>
    <phoneticPr fontId="4"/>
  </si>
  <si>
    <t>事務費</t>
    <rPh sb="0" eb="2">
      <t>ジム</t>
    </rPh>
    <rPh sb="2" eb="3">
      <t>ヒ</t>
    </rPh>
    <phoneticPr fontId="4"/>
  </si>
  <si>
    <t>委託費等</t>
    <rPh sb="0" eb="2">
      <t>イタク</t>
    </rPh>
    <rPh sb="2" eb="3">
      <t>ヒ</t>
    </rPh>
    <rPh sb="3" eb="4">
      <t>トウ</t>
    </rPh>
    <phoneticPr fontId="4"/>
  </si>
  <si>
    <t>特別高額医療費共同事業事業費拠出金</t>
    <rPh sb="0" eb="2">
      <t>トクベツ</t>
    </rPh>
    <rPh sb="2" eb="4">
      <t>コウガク</t>
    </rPh>
    <rPh sb="4" eb="7">
      <t>イリョウヒ</t>
    </rPh>
    <rPh sb="7" eb="9">
      <t>キョウドウ</t>
    </rPh>
    <rPh sb="9" eb="11">
      <t>ジギョウ</t>
    </rPh>
    <rPh sb="11" eb="13">
      <t>ジギョウ</t>
    </rPh>
    <rPh sb="13" eb="14">
      <t>ヒ</t>
    </rPh>
    <rPh sb="14" eb="17">
      <t>キョシュツキン</t>
    </rPh>
    <phoneticPr fontId="4"/>
  </si>
  <si>
    <t>特別高額医療費共同事業事務費拠出金</t>
    <rPh sb="0" eb="2">
      <t>トクベツ</t>
    </rPh>
    <rPh sb="2" eb="4">
      <t>コウガク</t>
    </rPh>
    <rPh sb="4" eb="7">
      <t>イリョウヒ</t>
    </rPh>
    <rPh sb="7" eb="9">
      <t>キョウドウ</t>
    </rPh>
    <rPh sb="9" eb="11">
      <t>ジギョウ</t>
    </rPh>
    <rPh sb="11" eb="13">
      <t>ジム</t>
    </rPh>
    <rPh sb="13" eb="14">
      <t>ヒ</t>
    </rPh>
    <rPh sb="14" eb="17">
      <t>キョシュツキン</t>
    </rPh>
    <phoneticPr fontId="4"/>
  </si>
  <si>
    <t>財政安定化基金積立金（拠出金分）</t>
    <rPh sb="0" eb="2">
      <t>ザイセイ</t>
    </rPh>
    <rPh sb="2" eb="5">
      <t>アンテイカ</t>
    </rPh>
    <rPh sb="5" eb="7">
      <t>キキン</t>
    </rPh>
    <rPh sb="7" eb="9">
      <t>ツミタテ</t>
    </rPh>
    <rPh sb="9" eb="10">
      <t>キン</t>
    </rPh>
    <rPh sb="11" eb="13">
      <t>キョシュツ</t>
    </rPh>
    <rPh sb="13" eb="14">
      <t>キン</t>
    </rPh>
    <rPh sb="14" eb="15">
      <t>ブン</t>
    </rPh>
    <phoneticPr fontId="4"/>
  </si>
  <si>
    <t>財政安定化基金積立金（貸付返済分）</t>
    <rPh sb="0" eb="2">
      <t>ザイセイ</t>
    </rPh>
    <rPh sb="2" eb="5">
      <t>アンテイカ</t>
    </rPh>
    <rPh sb="5" eb="7">
      <t>キキン</t>
    </rPh>
    <rPh sb="7" eb="9">
      <t>ツミタテ</t>
    </rPh>
    <rPh sb="9" eb="10">
      <t>キン</t>
    </rPh>
    <rPh sb="11" eb="13">
      <t>カシツケ</t>
    </rPh>
    <rPh sb="13" eb="15">
      <t>ヘンサイ</t>
    </rPh>
    <rPh sb="15" eb="16">
      <t>ブン</t>
    </rPh>
    <phoneticPr fontId="4"/>
  </si>
  <si>
    <t>財政安定化基金積立金（預金利子分）</t>
    <rPh sb="0" eb="2">
      <t>ザイセイ</t>
    </rPh>
    <rPh sb="2" eb="5">
      <t>アンテイカ</t>
    </rPh>
    <rPh sb="5" eb="7">
      <t>キキン</t>
    </rPh>
    <rPh sb="7" eb="9">
      <t>ツミタテ</t>
    </rPh>
    <rPh sb="9" eb="10">
      <t>キン</t>
    </rPh>
    <rPh sb="11" eb="13">
      <t>ヨキン</t>
    </rPh>
    <rPh sb="13" eb="15">
      <t>リシ</t>
    </rPh>
    <rPh sb="15" eb="16">
      <t>ブン</t>
    </rPh>
    <phoneticPr fontId="4"/>
  </si>
  <si>
    <t>財政安定化基金積立金（積立分）</t>
    <rPh sb="0" eb="2">
      <t>ザイセイ</t>
    </rPh>
    <rPh sb="2" eb="5">
      <t>アンテイカ</t>
    </rPh>
    <rPh sb="5" eb="7">
      <t>キキン</t>
    </rPh>
    <rPh sb="7" eb="9">
      <t>ツミタテ</t>
    </rPh>
    <rPh sb="9" eb="10">
      <t>キン</t>
    </rPh>
    <rPh sb="11" eb="13">
      <t>ツミタテ</t>
    </rPh>
    <rPh sb="13" eb="14">
      <t>ブン</t>
    </rPh>
    <phoneticPr fontId="4"/>
  </si>
  <si>
    <t>国庫支出金</t>
    <rPh sb="0" eb="2">
      <t>コッコ</t>
    </rPh>
    <rPh sb="2" eb="5">
      <t>シシュツキン</t>
    </rPh>
    <phoneticPr fontId="4"/>
  </si>
  <si>
    <t>地方債</t>
    <rPh sb="0" eb="3">
      <t>チホウサイ</t>
    </rPh>
    <phoneticPr fontId="4"/>
  </si>
  <si>
    <t>その他</t>
    <rPh sb="2" eb="3">
      <t>タ</t>
    </rPh>
    <phoneticPr fontId="4"/>
  </si>
  <si>
    <t>他会計から繰入</t>
    <rPh sb="0" eb="1">
      <t>ホカ</t>
    </rPh>
    <rPh sb="1" eb="3">
      <t>カイケイ</t>
    </rPh>
    <rPh sb="5" eb="6">
      <t>ク</t>
    </rPh>
    <rPh sb="6" eb="7">
      <t>イ</t>
    </rPh>
    <phoneticPr fontId="4"/>
  </si>
  <si>
    <t>合計</t>
    <rPh sb="0" eb="2">
      <t>ゴウケイ</t>
    </rPh>
    <phoneticPr fontId="4"/>
  </si>
  <si>
    <t>特別会計（歳出）</t>
    <rPh sb="0" eb="2">
      <t>トクベツ</t>
    </rPh>
    <rPh sb="2" eb="4">
      <t>カイケイ</t>
    </rPh>
    <rPh sb="5" eb="7">
      <t>サイシュツ</t>
    </rPh>
    <phoneticPr fontId="9"/>
  </si>
  <si>
    <t>一般被保険者分</t>
    <rPh sb="0" eb="2">
      <t>イッパン</t>
    </rPh>
    <rPh sb="2" eb="6">
      <t>ヒホケンシャ</t>
    </rPh>
    <rPh sb="6" eb="7">
      <t>ブン</t>
    </rPh>
    <phoneticPr fontId="4"/>
  </si>
  <si>
    <t>分担金及び負担金</t>
  </si>
  <si>
    <t>負担金</t>
  </si>
  <si>
    <t>貸付返還分</t>
    <rPh sb="0" eb="2">
      <t>カシツケ</t>
    </rPh>
    <rPh sb="2" eb="4">
      <t>ヘンカン</t>
    </rPh>
    <rPh sb="4" eb="5">
      <t>ブン</t>
    </rPh>
    <phoneticPr fontId="12"/>
  </si>
  <si>
    <t>都道府県取崩分</t>
    <rPh sb="0" eb="2">
      <t>トドウ</t>
    </rPh>
    <rPh sb="2" eb="3">
      <t>フ</t>
    </rPh>
    <rPh sb="3" eb="4">
      <t>ケン</t>
    </rPh>
    <rPh sb="4" eb="6">
      <t>トリクズシ</t>
    </rPh>
    <rPh sb="6" eb="7">
      <t>ブン</t>
    </rPh>
    <phoneticPr fontId="12"/>
  </si>
  <si>
    <t>交付分ｂ補填（市町村1/3）</t>
    <rPh sb="0" eb="2">
      <t>コウフ</t>
    </rPh>
    <rPh sb="2" eb="3">
      <t>ブン</t>
    </rPh>
    <rPh sb="4" eb="6">
      <t>ホテン</t>
    </rPh>
    <rPh sb="7" eb="10">
      <t>シチョウソン</t>
    </rPh>
    <phoneticPr fontId="12"/>
  </si>
  <si>
    <t>交付分補填（国1/3）</t>
    <rPh sb="0" eb="2">
      <t>コウフ</t>
    </rPh>
    <rPh sb="2" eb="3">
      <t>ブン</t>
    </rPh>
    <rPh sb="3" eb="5">
      <t>ホテン</t>
    </rPh>
    <rPh sb="6" eb="7">
      <t>クニ</t>
    </rPh>
    <phoneticPr fontId="12"/>
  </si>
  <si>
    <t>交付分補填（府1/3）</t>
    <rPh sb="0" eb="2">
      <t>コウフ</t>
    </rPh>
    <rPh sb="2" eb="3">
      <t>ブン</t>
    </rPh>
    <rPh sb="3" eb="5">
      <t>ホテン</t>
    </rPh>
    <rPh sb="6" eb="7">
      <t>フ</t>
    </rPh>
    <phoneticPr fontId="12"/>
  </si>
  <si>
    <t>（円）</t>
    <phoneticPr fontId="9"/>
  </si>
  <si>
    <t>予算額（千円）</t>
    <rPh sb="0" eb="3">
      <t>ヨサンガク</t>
    </rPh>
    <rPh sb="4" eb="6">
      <t>センエン</t>
    </rPh>
    <phoneticPr fontId="12"/>
  </si>
  <si>
    <t>予算額（円）</t>
    <rPh sb="0" eb="3">
      <t>ヨサンガク</t>
    </rPh>
    <rPh sb="4" eb="5">
      <t>エン</t>
    </rPh>
    <phoneticPr fontId="9"/>
  </si>
  <si>
    <t>予算額（千円）</t>
    <rPh sb="0" eb="3">
      <t>ヨサンガク</t>
    </rPh>
    <rPh sb="4" eb="6">
      <t>センエン</t>
    </rPh>
    <phoneticPr fontId="9"/>
  </si>
  <si>
    <t>基金からの活用分</t>
    <rPh sb="0" eb="2">
      <t>キキン</t>
    </rPh>
    <rPh sb="5" eb="7">
      <t>カツヨウ</t>
    </rPh>
    <rPh sb="7" eb="8">
      <t>ブン</t>
    </rPh>
    <phoneticPr fontId="12"/>
  </si>
  <si>
    <t>納付金総額</t>
    <rPh sb="0" eb="3">
      <t>ノウフキン</t>
    </rPh>
    <rPh sb="3" eb="5">
      <t>ソウガク</t>
    </rPh>
    <phoneticPr fontId="12"/>
  </si>
  <si>
    <t>医療分</t>
    <rPh sb="0" eb="2">
      <t>イリョウ</t>
    </rPh>
    <rPh sb="2" eb="3">
      <t>ブン</t>
    </rPh>
    <phoneticPr fontId="12"/>
  </si>
  <si>
    <t>歳出</t>
    <rPh sb="0" eb="2">
      <t>サイシュツ</t>
    </rPh>
    <phoneticPr fontId="12"/>
  </si>
  <si>
    <t>歳入</t>
    <rPh sb="0" eb="2">
      <t>サイニュウ</t>
    </rPh>
    <phoneticPr fontId="12"/>
  </si>
  <si>
    <t>納付金</t>
    <rPh sb="0" eb="3">
      <t>ノウフキン</t>
    </rPh>
    <phoneticPr fontId="12"/>
  </si>
  <si>
    <t>後期分</t>
    <rPh sb="0" eb="2">
      <t>コウキ</t>
    </rPh>
    <rPh sb="2" eb="3">
      <t>ブン</t>
    </rPh>
    <phoneticPr fontId="12"/>
  </si>
  <si>
    <t>介護分</t>
    <rPh sb="0" eb="2">
      <t>カイゴ</t>
    </rPh>
    <rPh sb="2" eb="3">
      <t>ブン</t>
    </rPh>
    <phoneticPr fontId="12"/>
  </si>
  <si>
    <t>納付金（べた打ち）</t>
    <rPh sb="0" eb="3">
      <t>ノウフキン</t>
    </rPh>
    <rPh sb="6" eb="7">
      <t>ウ</t>
    </rPh>
    <phoneticPr fontId="12"/>
  </si>
  <si>
    <t>↓「0」ならＯＫ</t>
    <phoneticPr fontId="12"/>
  </si>
  <si>
    <t>保険者努力支援制度交付金（都道府県分）</t>
    <rPh sb="0" eb="3">
      <t>ホケンシャ</t>
    </rPh>
    <rPh sb="3" eb="5">
      <t>ドリョク</t>
    </rPh>
    <rPh sb="5" eb="7">
      <t>シエン</t>
    </rPh>
    <rPh sb="7" eb="9">
      <t>セイド</t>
    </rPh>
    <rPh sb="9" eb="12">
      <t>コウフキン</t>
    </rPh>
    <rPh sb="13" eb="17">
      <t>トドウフケン</t>
    </rPh>
    <rPh sb="17" eb="18">
      <t>ブン</t>
    </rPh>
    <phoneticPr fontId="4"/>
  </si>
  <si>
    <t>保険者努力支援制度交付金（市町村分）</t>
    <rPh sb="0" eb="3">
      <t>ホケンシャ</t>
    </rPh>
    <rPh sb="3" eb="5">
      <t>ドリョク</t>
    </rPh>
    <rPh sb="5" eb="7">
      <t>シエン</t>
    </rPh>
    <rPh sb="7" eb="9">
      <t>セイド</t>
    </rPh>
    <rPh sb="9" eb="12">
      <t>コウフキン</t>
    </rPh>
    <rPh sb="13" eb="16">
      <t>シチョウソン</t>
    </rPh>
    <rPh sb="16" eb="17">
      <t>ブン</t>
    </rPh>
    <phoneticPr fontId="4"/>
  </si>
  <si>
    <t>市町村向け算定可能分を除いた分</t>
    <rPh sb="0" eb="3">
      <t>シチョウソン</t>
    </rPh>
    <rPh sb="3" eb="4">
      <t>ム</t>
    </rPh>
    <rPh sb="5" eb="7">
      <t>サンテイ</t>
    </rPh>
    <rPh sb="7" eb="9">
      <t>カノウ</t>
    </rPh>
    <rPh sb="9" eb="10">
      <t>ブン</t>
    </rPh>
    <rPh sb="11" eb="12">
      <t>ノゾ</t>
    </rPh>
    <rPh sb="14" eb="15">
      <t>ブン</t>
    </rPh>
    <phoneticPr fontId="12"/>
  </si>
  <si>
    <t>拡充分（保険者努力分へ）</t>
    <rPh sb="0" eb="2">
      <t>カクジュウ</t>
    </rPh>
    <rPh sb="2" eb="3">
      <t>ブン</t>
    </rPh>
    <rPh sb="4" eb="7">
      <t>ホケンシャ</t>
    </rPh>
    <rPh sb="7" eb="9">
      <t>ドリョク</t>
    </rPh>
    <rPh sb="9" eb="10">
      <t>ブン</t>
    </rPh>
    <phoneticPr fontId="12"/>
  </si>
  <si>
    <t>保健事業分</t>
    <rPh sb="0" eb="2">
      <t>ホケン</t>
    </rPh>
    <rPh sb="2" eb="4">
      <t>ジギョウ</t>
    </rPh>
    <rPh sb="4" eb="5">
      <t>ブン</t>
    </rPh>
    <phoneticPr fontId="4"/>
  </si>
  <si>
    <t>納付金（計算）</t>
    <rPh sb="0" eb="3">
      <t>ノウフキン</t>
    </rPh>
    <rPh sb="4" eb="6">
      <t>ケイサン</t>
    </rPh>
    <phoneticPr fontId="12"/>
  </si>
  <si>
    <t>歳入</t>
    <rPh sb="0" eb="2">
      <t>サイニュウ</t>
    </rPh>
    <phoneticPr fontId="28"/>
  </si>
  <si>
    <t>歳出</t>
    <rPh sb="0" eb="2">
      <t>サイシュツ</t>
    </rPh>
    <phoneticPr fontId="28"/>
  </si>
  <si>
    <t>科目</t>
    <rPh sb="0" eb="2">
      <t>カモク</t>
    </rPh>
    <phoneticPr fontId="28"/>
  </si>
  <si>
    <t>収入額</t>
    <rPh sb="0" eb="2">
      <t>シュウニュウ</t>
    </rPh>
    <rPh sb="2" eb="3">
      <t>ガク</t>
    </rPh>
    <phoneticPr fontId="28"/>
  </si>
  <si>
    <t>医療分（再掲）</t>
    <rPh sb="0" eb="2">
      <t>イリョウ</t>
    </rPh>
    <rPh sb="2" eb="3">
      <t>ブン</t>
    </rPh>
    <rPh sb="4" eb="6">
      <t>サイケイ</t>
    </rPh>
    <phoneticPr fontId="28"/>
  </si>
  <si>
    <t>後期分（再掲）</t>
    <rPh sb="0" eb="2">
      <t>コウキ</t>
    </rPh>
    <rPh sb="2" eb="3">
      <t>ブン</t>
    </rPh>
    <rPh sb="4" eb="6">
      <t>サイケイ</t>
    </rPh>
    <phoneticPr fontId="28"/>
  </si>
  <si>
    <t>介護分（再掲）</t>
    <rPh sb="0" eb="2">
      <t>カイゴ</t>
    </rPh>
    <rPh sb="2" eb="3">
      <t>ブン</t>
    </rPh>
    <rPh sb="4" eb="6">
      <t>サイケイ</t>
    </rPh>
    <phoneticPr fontId="28"/>
  </si>
  <si>
    <t>支出額</t>
    <rPh sb="0" eb="2">
      <t>シシュツ</t>
    </rPh>
    <rPh sb="2" eb="3">
      <t>ガク</t>
    </rPh>
    <phoneticPr fontId="28"/>
  </si>
  <si>
    <t>分担金及び負担金</t>
    <rPh sb="0" eb="3">
      <t>ブンタンキン</t>
    </rPh>
    <rPh sb="3" eb="4">
      <t>オヨ</t>
    </rPh>
    <rPh sb="5" eb="8">
      <t>フタンキン</t>
    </rPh>
    <phoneticPr fontId="28"/>
  </si>
  <si>
    <t>事業費納付金</t>
    <rPh sb="0" eb="2">
      <t>ジギョウ</t>
    </rPh>
    <rPh sb="2" eb="3">
      <t>ヒ</t>
    </rPh>
    <rPh sb="3" eb="6">
      <t>ノウフキン</t>
    </rPh>
    <phoneticPr fontId="28"/>
  </si>
  <si>
    <t>一般被保険者分</t>
    <rPh sb="0" eb="2">
      <t>イッパン</t>
    </rPh>
    <rPh sb="2" eb="6">
      <t>ヒホケンシャ</t>
    </rPh>
    <rPh sb="6" eb="7">
      <t>ブン</t>
    </rPh>
    <phoneticPr fontId="28"/>
  </si>
  <si>
    <t>医療給付分</t>
    <rPh sb="0" eb="2">
      <t>イリョウ</t>
    </rPh>
    <rPh sb="2" eb="4">
      <t>キュウフ</t>
    </rPh>
    <rPh sb="4" eb="5">
      <t>フン</t>
    </rPh>
    <phoneticPr fontId="28"/>
  </si>
  <si>
    <t>保険給付費等交付金</t>
    <rPh sb="0" eb="2">
      <t>ホケン</t>
    </rPh>
    <rPh sb="2" eb="4">
      <t>キュウフ</t>
    </rPh>
    <rPh sb="4" eb="5">
      <t>ヒ</t>
    </rPh>
    <rPh sb="5" eb="6">
      <t>トウ</t>
    </rPh>
    <rPh sb="6" eb="9">
      <t>コウフキン</t>
    </rPh>
    <phoneticPr fontId="28"/>
  </si>
  <si>
    <t>普通交付金</t>
    <rPh sb="0" eb="2">
      <t>フツウ</t>
    </rPh>
    <rPh sb="2" eb="5">
      <t>コウフキン</t>
    </rPh>
    <phoneticPr fontId="28"/>
  </si>
  <si>
    <t>療養諸費（一般被保険者分）</t>
    <rPh sb="0" eb="2">
      <t>リョウヨウ</t>
    </rPh>
    <rPh sb="2" eb="4">
      <t>ショヒ</t>
    </rPh>
    <rPh sb="5" eb="7">
      <t>イッパン</t>
    </rPh>
    <rPh sb="7" eb="8">
      <t>ヒ</t>
    </rPh>
    <rPh sb="8" eb="11">
      <t>ホケンシャ</t>
    </rPh>
    <rPh sb="11" eb="12">
      <t>ブン</t>
    </rPh>
    <phoneticPr fontId="28"/>
  </si>
  <si>
    <t>後期高齢者支援金分</t>
    <rPh sb="0" eb="2">
      <t>コウキ</t>
    </rPh>
    <rPh sb="2" eb="5">
      <t>コウレイシャ</t>
    </rPh>
    <rPh sb="5" eb="7">
      <t>シエン</t>
    </rPh>
    <rPh sb="7" eb="8">
      <t>キン</t>
    </rPh>
    <rPh sb="8" eb="9">
      <t>ブン</t>
    </rPh>
    <phoneticPr fontId="28"/>
  </si>
  <si>
    <t>療養諸費（退職被保険者等分）</t>
    <rPh sb="0" eb="2">
      <t>リョウヨウ</t>
    </rPh>
    <rPh sb="2" eb="4">
      <t>ショヒ</t>
    </rPh>
    <rPh sb="5" eb="7">
      <t>タイショク</t>
    </rPh>
    <rPh sb="7" eb="8">
      <t>ヒ</t>
    </rPh>
    <rPh sb="8" eb="11">
      <t>ホケンシャ</t>
    </rPh>
    <rPh sb="11" eb="12">
      <t>トウ</t>
    </rPh>
    <rPh sb="12" eb="13">
      <t>ブン</t>
    </rPh>
    <phoneticPr fontId="28"/>
  </si>
  <si>
    <t>介護納付金分</t>
    <rPh sb="0" eb="2">
      <t>カイゴ</t>
    </rPh>
    <rPh sb="2" eb="5">
      <t>ノウフキン</t>
    </rPh>
    <rPh sb="5" eb="6">
      <t>ブン</t>
    </rPh>
    <phoneticPr fontId="28"/>
  </si>
  <si>
    <t>出産育児諸費</t>
    <rPh sb="0" eb="2">
      <t>シュッサン</t>
    </rPh>
    <rPh sb="2" eb="4">
      <t>イクジ</t>
    </rPh>
    <rPh sb="4" eb="6">
      <t>ショヒ</t>
    </rPh>
    <phoneticPr fontId="28"/>
  </si>
  <si>
    <t>計</t>
    <rPh sb="0" eb="1">
      <t>ケイ</t>
    </rPh>
    <phoneticPr fontId="28"/>
  </si>
  <si>
    <t>葬祭諸費</t>
    <rPh sb="0" eb="2">
      <t>ソウサイ</t>
    </rPh>
    <rPh sb="2" eb="4">
      <t>ショヒ</t>
    </rPh>
    <phoneticPr fontId="28"/>
  </si>
  <si>
    <t>退職被保険者等分</t>
    <rPh sb="0" eb="2">
      <t>タイショク</t>
    </rPh>
    <rPh sb="2" eb="3">
      <t>ヒ</t>
    </rPh>
    <rPh sb="3" eb="6">
      <t>ホケンシャ</t>
    </rPh>
    <rPh sb="6" eb="7">
      <t>トウ</t>
    </rPh>
    <rPh sb="7" eb="8">
      <t>ブン</t>
    </rPh>
    <phoneticPr fontId="28"/>
  </si>
  <si>
    <t>その他保険給付費</t>
    <rPh sb="2" eb="3">
      <t>タ</t>
    </rPh>
    <rPh sb="3" eb="5">
      <t>ホケン</t>
    </rPh>
    <rPh sb="5" eb="7">
      <t>キュウフ</t>
    </rPh>
    <rPh sb="7" eb="8">
      <t>ヒ</t>
    </rPh>
    <phoneticPr fontId="28"/>
  </si>
  <si>
    <t>保険料減免分</t>
    <rPh sb="0" eb="3">
      <t>ホケンリョウ</t>
    </rPh>
    <rPh sb="3" eb="5">
      <t>ゲンメン</t>
    </rPh>
    <rPh sb="5" eb="6">
      <t>ブン</t>
    </rPh>
    <phoneticPr fontId="28"/>
  </si>
  <si>
    <t>一部負担金減免分</t>
    <rPh sb="0" eb="2">
      <t>イチブ</t>
    </rPh>
    <rPh sb="2" eb="5">
      <t>フタンキン</t>
    </rPh>
    <rPh sb="5" eb="7">
      <t>ゲンメン</t>
    </rPh>
    <rPh sb="7" eb="8">
      <t>ブン</t>
    </rPh>
    <phoneticPr fontId="28"/>
  </si>
  <si>
    <t>審査支払手数料分</t>
    <rPh sb="0" eb="2">
      <t>シンサ</t>
    </rPh>
    <rPh sb="2" eb="4">
      <t>シハライ</t>
    </rPh>
    <rPh sb="4" eb="7">
      <t>テスウリョウ</t>
    </rPh>
    <rPh sb="7" eb="8">
      <t>ブン</t>
    </rPh>
    <phoneticPr fontId="28"/>
  </si>
  <si>
    <t>国庫支出金</t>
    <rPh sb="0" eb="2">
      <t>コッコ</t>
    </rPh>
    <rPh sb="2" eb="5">
      <t>シシュツキン</t>
    </rPh>
    <phoneticPr fontId="28"/>
  </si>
  <si>
    <t>療養給付費等負担金</t>
    <rPh sb="0" eb="2">
      <t>リョウヨウ</t>
    </rPh>
    <rPh sb="2" eb="4">
      <t>キュウフ</t>
    </rPh>
    <rPh sb="4" eb="5">
      <t>ヒ</t>
    </rPh>
    <rPh sb="5" eb="6">
      <t>トウ</t>
    </rPh>
    <rPh sb="6" eb="9">
      <t>フタンキン</t>
    </rPh>
    <phoneticPr fontId="28"/>
  </si>
  <si>
    <t>高額医療費負担金</t>
    <rPh sb="0" eb="2">
      <t>コウガク</t>
    </rPh>
    <rPh sb="2" eb="5">
      <t>イリョウヒ</t>
    </rPh>
    <rPh sb="5" eb="8">
      <t>フタンキン</t>
    </rPh>
    <phoneticPr fontId="28"/>
  </si>
  <si>
    <t>特別交付金</t>
    <rPh sb="0" eb="2">
      <t>トクベツ</t>
    </rPh>
    <rPh sb="2" eb="5">
      <t>コウフキン</t>
    </rPh>
    <phoneticPr fontId="28"/>
  </si>
  <si>
    <t>特別調整交付金</t>
    <rPh sb="0" eb="2">
      <t>トクベツ</t>
    </rPh>
    <rPh sb="2" eb="4">
      <t>チョウセイ</t>
    </rPh>
    <rPh sb="4" eb="7">
      <t>コウフキン</t>
    </rPh>
    <phoneticPr fontId="28"/>
  </si>
  <si>
    <t>特定健診等負担金</t>
    <rPh sb="0" eb="2">
      <t>トクテイ</t>
    </rPh>
    <rPh sb="2" eb="4">
      <t>ケンシン</t>
    </rPh>
    <rPh sb="4" eb="5">
      <t>トウ</t>
    </rPh>
    <rPh sb="5" eb="8">
      <t>フタンキン</t>
    </rPh>
    <phoneticPr fontId="28"/>
  </si>
  <si>
    <t>保険者努力支援制度交付金
（都道府県分）</t>
    <rPh sb="0" eb="3">
      <t>ホケンシャ</t>
    </rPh>
    <rPh sb="3" eb="5">
      <t>ドリョク</t>
    </rPh>
    <rPh sb="5" eb="7">
      <t>シエン</t>
    </rPh>
    <rPh sb="7" eb="9">
      <t>セイド</t>
    </rPh>
    <rPh sb="9" eb="12">
      <t>コウフキン</t>
    </rPh>
    <rPh sb="14" eb="18">
      <t>トドウフケン</t>
    </rPh>
    <rPh sb="18" eb="19">
      <t>ブン</t>
    </rPh>
    <phoneticPr fontId="28"/>
  </si>
  <si>
    <t>特別高額医療費共同事業負担金</t>
    <rPh sb="0" eb="2">
      <t>トクベツ</t>
    </rPh>
    <rPh sb="2" eb="4">
      <t>コウガク</t>
    </rPh>
    <rPh sb="4" eb="7">
      <t>イリョウヒ</t>
    </rPh>
    <rPh sb="7" eb="9">
      <t>キョウドウ</t>
    </rPh>
    <rPh sb="9" eb="11">
      <t>ジギョウ</t>
    </rPh>
    <rPh sb="11" eb="14">
      <t>フタンキン</t>
    </rPh>
    <phoneticPr fontId="28"/>
  </si>
  <si>
    <t>保険者努力支援制度交付金
（市町村分）</t>
    <rPh sb="0" eb="3">
      <t>ホケンシャ</t>
    </rPh>
    <rPh sb="3" eb="5">
      <t>ドリョク</t>
    </rPh>
    <rPh sb="5" eb="7">
      <t>シエン</t>
    </rPh>
    <rPh sb="7" eb="9">
      <t>セイド</t>
    </rPh>
    <rPh sb="9" eb="12">
      <t>コウフキン</t>
    </rPh>
    <rPh sb="14" eb="17">
      <t>シチョウソン</t>
    </rPh>
    <rPh sb="17" eb="18">
      <t>ブン</t>
    </rPh>
    <phoneticPr fontId="28"/>
  </si>
  <si>
    <t>普通調整交付金</t>
    <rPh sb="0" eb="2">
      <t>フツウ</t>
    </rPh>
    <rPh sb="2" eb="4">
      <t>チョウセイ</t>
    </rPh>
    <rPh sb="4" eb="7">
      <t>コウフキン</t>
    </rPh>
    <phoneticPr fontId="28"/>
  </si>
  <si>
    <t>都道府県繰入金</t>
    <rPh sb="0" eb="4">
      <t>トドウフケン</t>
    </rPh>
    <rPh sb="4" eb="6">
      <t>クリイレ</t>
    </rPh>
    <rPh sb="6" eb="7">
      <t>キン</t>
    </rPh>
    <phoneticPr fontId="28"/>
  </si>
  <si>
    <t>都道府県分</t>
    <rPh sb="0" eb="4">
      <t>トドウフケン</t>
    </rPh>
    <rPh sb="4" eb="5">
      <t>ブン</t>
    </rPh>
    <phoneticPr fontId="28"/>
  </si>
  <si>
    <t>特定健診負担金</t>
    <rPh sb="0" eb="2">
      <t>トクテイ</t>
    </rPh>
    <rPh sb="2" eb="4">
      <t>ケンシン</t>
    </rPh>
    <rPh sb="4" eb="7">
      <t>フタンキン</t>
    </rPh>
    <phoneticPr fontId="28"/>
  </si>
  <si>
    <t>市町村分</t>
    <rPh sb="0" eb="3">
      <t>シチョウソン</t>
    </rPh>
    <rPh sb="3" eb="4">
      <t>ブン</t>
    </rPh>
    <phoneticPr fontId="28"/>
  </si>
  <si>
    <t>保険者努力支援制度交付金</t>
    <rPh sb="0" eb="3">
      <t>ホケンシャ</t>
    </rPh>
    <rPh sb="3" eb="5">
      <t>ドリョク</t>
    </rPh>
    <rPh sb="5" eb="7">
      <t>シエン</t>
    </rPh>
    <rPh sb="7" eb="9">
      <t>セイド</t>
    </rPh>
    <rPh sb="9" eb="12">
      <t>コウフキン</t>
    </rPh>
    <phoneticPr fontId="28"/>
  </si>
  <si>
    <t>介護納付金</t>
    <rPh sb="0" eb="2">
      <t>カイゴ</t>
    </rPh>
    <rPh sb="2" eb="5">
      <t>ノウフキン</t>
    </rPh>
    <phoneticPr fontId="28"/>
  </si>
  <si>
    <t>前期高齢者納付金等</t>
    <rPh sb="0" eb="2">
      <t>ゼンキ</t>
    </rPh>
    <rPh sb="2" eb="5">
      <t>コウレイシャ</t>
    </rPh>
    <rPh sb="5" eb="8">
      <t>ノウフキン</t>
    </rPh>
    <rPh sb="8" eb="9">
      <t>トウ</t>
    </rPh>
    <phoneticPr fontId="28"/>
  </si>
  <si>
    <t>前期高齢者納付金</t>
    <rPh sb="0" eb="2">
      <t>ゼンキ</t>
    </rPh>
    <rPh sb="2" eb="5">
      <t>コウレイシャ</t>
    </rPh>
    <rPh sb="5" eb="8">
      <t>ノウフキン</t>
    </rPh>
    <phoneticPr fontId="28"/>
  </si>
  <si>
    <t>前期高齢者関係事務費拠出金</t>
    <rPh sb="0" eb="2">
      <t>ゼンキ</t>
    </rPh>
    <rPh sb="2" eb="5">
      <t>コウレイシャ</t>
    </rPh>
    <rPh sb="5" eb="7">
      <t>カンケイ</t>
    </rPh>
    <rPh sb="7" eb="10">
      <t>ジムヒ</t>
    </rPh>
    <rPh sb="10" eb="13">
      <t>キョシュツキン</t>
    </rPh>
    <phoneticPr fontId="28"/>
  </si>
  <si>
    <t>財政安定化基金補助金</t>
    <rPh sb="0" eb="2">
      <t>ザイセイ</t>
    </rPh>
    <rPh sb="2" eb="5">
      <t>アンテイカ</t>
    </rPh>
    <rPh sb="5" eb="7">
      <t>キキン</t>
    </rPh>
    <rPh sb="7" eb="10">
      <t>ホジョキン</t>
    </rPh>
    <phoneticPr fontId="28"/>
  </si>
  <si>
    <t>後期高齢者支援金等</t>
    <rPh sb="0" eb="2">
      <t>コウキ</t>
    </rPh>
    <rPh sb="2" eb="5">
      <t>コウレイシャ</t>
    </rPh>
    <rPh sb="5" eb="7">
      <t>シエン</t>
    </rPh>
    <rPh sb="7" eb="8">
      <t>キン</t>
    </rPh>
    <rPh sb="8" eb="9">
      <t>トウ</t>
    </rPh>
    <phoneticPr fontId="28"/>
  </si>
  <si>
    <t>後期高齢者支援金</t>
    <rPh sb="0" eb="2">
      <t>コウキ</t>
    </rPh>
    <rPh sb="2" eb="5">
      <t>コウレイシャ</t>
    </rPh>
    <rPh sb="5" eb="7">
      <t>シエン</t>
    </rPh>
    <rPh sb="7" eb="8">
      <t>キン</t>
    </rPh>
    <phoneticPr fontId="28"/>
  </si>
  <si>
    <t>療養給付費等交付金</t>
    <rPh sb="0" eb="2">
      <t>リョウヨウ</t>
    </rPh>
    <rPh sb="2" eb="4">
      <t>キュウフ</t>
    </rPh>
    <rPh sb="4" eb="5">
      <t>ヒ</t>
    </rPh>
    <rPh sb="5" eb="6">
      <t>トウ</t>
    </rPh>
    <rPh sb="6" eb="9">
      <t>コウフキン</t>
    </rPh>
    <phoneticPr fontId="28"/>
  </si>
  <si>
    <t>後期高齢者関係事務費拠出金</t>
    <rPh sb="0" eb="2">
      <t>コウキ</t>
    </rPh>
    <rPh sb="2" eb="5">
      <t>コウレイシャ</t>
    </rPh>
    <rPh sb="5" eb="7">
      <t>カンケイ</t>
    </rPh>
    <rPh sb="7" eb="10">
      <t>ジムヒ</t>
    </rPh>
    <rPh sb="10" eb="13">
      <t>キョシュツキン</t>
    </rPh>
    <phoneticPr fontId="28"/>
  </si>
  <si>
    <t>前期高齢者交付金</t>
    <rPh sb="0" eb="2">
      <t>ゼンキ</t>
    </rPh>
    <rPh sb="2" eb="5">
      <t>コウレイシャ</t>
    </rPh>
    <rPh sb="5" eb="8">
      <t>コウフキン</t>
    </rPh>
    <phoneticPr fontId="28"/>
  </si>
  <si>
    <t>共同事業交付金</t>
    <rPh sb="0" eb="2">
      <t>キョウドウ</t>
    </rPh>
    <rPh sb="2" eb="4">
      <t>ジギョウ</t>
    </rPh>
    <rPh sb="4" eb="7">
      <t>コウフキン</t>
    </rPh>
    <phoneticPr fontId="28"/>
  </si>
  <si>
    <t>特別高額医療費共同事業交付金</t>
    <rPh sb="0" eb="2">
      <t>トクベツ</t>
    </rPh>
    <rPh sb="2" eb="4">
      <t>コウガク</t>
    </rPh>
    <rPh sb="4" eb="7">
      <t>イリョウヒ</t>
    </rPh>
    <rPh sb="7" eb="9">
      <t>キョウドウ</t>
    </rPh>
    <rPh sb="9" eb="11">
      <t>ジギョウ</t>
    </rPh>
    <rPh sb="11" eb="14">
      <t>コウフキン</t>
    </rPh>
    <phoneticPr fontId="28"/>
  </si>
  <si>
    <t>病床転換支援金等</t>
    <rPh sb="0" eb="2">
      <t>ビョウショウ</t>
    </rPh>
    <rPh sb="2" eb="4">
      <t>テンカン</t>
    </rPh>
    <rPh sb="4" eb="6">
      <t>シエン</t>
    </rPh>
    <rPh sb="6" eb="7">
      <t>キン</t>
    </rPh>
    <rPh sb="7" eb="8">
      <t>トウ</t>
    </rPh>
    <phoneticPr fontId="28"/>
  </si>
  <si>
    <t>病床転換支援金</t>
    <rPh sb="0" eb="2">
      <t>ビョウショウ</t>
    </rPh>
    <rPh sb="2" eb="4">
      <t>テンカン</t>
    </rPh>
    <rPh sb="4" eb="6">
      <t>シエン</t>
    </rPh>
    <rPh sb="6" eb="7">
      <t>キン</t>
    </rPh>
    <phoneticPr fontId="28"/>
  </si>
  <si>
    <t>財産収入</t>
    <rPh sb="0" eb="2">
      <t>ザイサン</t>
    </rPh>
    <rPh sb="2" eb="4">
      <t>シュウニュウ</t>
    </rPh>
    <phoneticPr fontId="28"/>
  </si>
  <si>
    <t>利子及び配当金</t>
    <rPh sb="0" eb="2">
      <t>リシ</t>
    </rPh>
    <rPh sb="2" eb="3">
      <t>オヨ</t>
    </rPh>
    <rPh sb="4" eb="7">
      <t>ハイトウキン</t>
    </rPh>
    <phoneticPr fontId="28"/>
  </si>
  <si>
    <t>病床転換支援金関係事務費拠出金</t>
    <rPh sb="0" eb="2">
      <t>ビョウショウ</t>
    </rPh>
    <rPh sb="2" eb="4">
      <t>テンカン</t>
    </rPh>
    <rPh sb="4" eb="6">
      <t>シエン</t>
    </rPh>
    <rPh sb="6" eb="7">
      <t>キン</t>
    </rPh>
    <rPh sb="7" eb="9">
      <t>カンケイ</t>
    </rPh>
    <rPh sb="9" eb="12">
      <t>ジムヒ</t>
    </rPh>
    <rPh sb="12" eb="14">
      <t>キョシュツ</t>
    </rPh>
    <rPh sb="14" eb="15">
      <t>キン</t>
    </rPh>
    <phoneticPr fontId="28"/>
  </si>
  <si>
    <t>繰入金</t>
    <rPh sb="0" eb="2">
      <t>クリイレ</t>
    </rPh>
    <rPh sb="2" eb="3">
      <t>キン</t>
    </rPh>
    <phoneticPr fontId="28"/>
  </si>
  <si>
    <t>一般会計繰入金</t>
    <rPh sb="0" eb="2">
      <t>イッパン</t>
    </rPh>
    <rPh sb="2" eb="4">
      <t>カイケイ</t>
    </rPh>
    <rPh sb="4" eb="6">
      <t>クリイレ</t>
    </rPh>
    <rPh sb="6" eb="7">
      <t>キン</t>
    </rPh>
    <phoneticPr fontId="28"/>
  </si>
  <si>
    <t>1号繰入金</t>
    <rPh sb="1" eb="2">
      <t>ゴウ</t>
    </rPh>
    <rPh sb="2" eb="4">
      <t>クリイレ</t>
    </rPh>
    <rPh sb="4" eb="5">
      <t>キン</t>
    </rPh>
    <phoneticPr fontId="28"/>
  </si>
  <si>
    <t>2号繰入金</t>
    <rPh sb="1" eb="2">
      <t>ゴウ</t>
    </rPh>
    <rPh sb="2" eb="4">
      <t>クリイレ</t>
    </rPh>
    <rPh sb="4" eb="5">
      <t>キン</t>
    </rPh>
    <phoneticPr fontId="28"/>
  </si>
  <si>
    <t>総務費</t>
    <rPh sb="0" eb="3">
      <t>ソウムヒ</t>
    </rPh>
    <phoneticPr fontId="28"/>
  </si>
  <si>
    <t>一般管理費</t>
    <rPh sb="0" eb="2">
      <t>イッパン</t>
    </rPh>
    <rPh sb="2" eb="5">
      <t>カンリヒ</t>
    </rPh>
    <phoneticPr fontId="28"/>
  </si>
  <si>
    <t>職員費</t>
    <rPh sb="0" eb="2">
      <t>ショクイン</t>
    </rPh>
    <rPh sb="2" eb="3">
      <t>ヒ</t>
    </rPh>
    <phoneticPr fontId="28"/>
  </si>
  <si>
    <t>事務費</t>
    <rPh sb="0" eb="2">
      <t>ジム</t>
    </rPh>
    <rPh sb="2" eb="3">
      <t>ヒ</t>
    </rPh>
    <phoneticPr fontId="28"/>
  </si>
  <si>
    <t>高額医療費繰入金</t>
    <rPh sb="0" eb="2">
      <t>コウガク</t>
    </rPh>
    <rPh sb="2" eb="5">
      <t>イリョウヒ</t>
    </rPh>
    <rPh sb="5" eb="7">
      <t>クリイレ</t>
    </rPh>
    <rPh sb="7" eb="8">
      <t>キン</t>
    </rPh>
    <phoneticPr fontId="28"/>
  </si>
  <si>
    <t>委託費等</t>
    <rPh sb="0" eb="2">
      <t>イタク</t>
    </rPh>
    <rPh sb="2" eb="3">
      <t>ヒ</t>
    </rPh>
    <rPh sb="3" eb="4">
      <t>トウ</t>
    </rPh>
    <phoneticPr fontId="28"/>
  </si>
  <si>
    <t>特定健診等繰入金</t>
    <rPh sb="0" eb="2">
      <t>トクテイ</t>
    </rPh>
    <rPh sb="2" eb="4">
      <t>ケンシン</t>
    </rPh>
    <rPh sb="4" eb="5">
      <t>トウ</t>
    </rPh>
    <rPh sb="5" eb="7">
      <t>クリイレ</t>
    </rPh>
    <rPh sb="7" eb="8">
      <t>キン</t>
    </rPh>
    <phoneticPr fontId="28"/>
  </si>
  <si>
    <t>職員給与等繰入金</t>
    <rPh sb="0" eb="2">
      <t>ショクイン</t>
    </rPh>
    <rPh sb="2" eb="4">
      <t>キュウヨ</t>
    </rPh>
    <rPh sb="4" eb="5">
      <t>トウ</t>
    </rPh>
    <rPh sb="5" eb="7">
      <t>クリイレ</t>
    </rPh>
    <rPh sb="7" eb="8">
      <t>キン</t>
    </rPh>
    <phoneticPr fontId="28"/>
  </si>
  <si>
    <t>国民健康保険団体連合会負担金</t>
    <rPh sb="0" eb="2">
      <t>コクミン</t>
    </rPh>
    <rPh sb="2" eb="4">
      <t>ケンコウ</t>
    </rPh>
    <rPh sb="4" eb="6">
      <t>ホケン</t>
    </rPh>
    <rPh sb="6" eb="8">
      <t>ダンタイ</t>
    </rPh>
    <rPh sb="8" eb="11">
      <t>レンゴウカイ</t>
    </rPh>
    <rPh sb="11" eb="14">
      <t>フタンキン</t>
    </rPh>
    <phoneticPr fontId="28"/>
  </si>
  <si>
    <t>その他一般会計繰入金</t>
    <rPh sb="2" eb="3">
      <t>タ</t>
    </rPh>
    <rPh sb="3" eb="5">
      <t>イッパン</t>
    </rPh>
    <rPh sb="5" eb="7">
      <t>カイケイ</t>
    </rPh>
    <rPh sb="7" eb="9">
      <t>クリイレ</t>
    </rPh>
    <rPh sb="9" eb="10">
      <t>キン</t>
    </rPh>
    <phoneticPr fontId="28"/>
  </si>
  <si>
    <t>運営協議会費</t>
    <rPh sb="0" eb="2">
      <t>ウンエイ</t>
    </rPh>
    <rPh sb="2" eb="5">
      <t>キョウギカイ</t>
    </rPh>
    <rPh sb="5" eb="6">
      <t>ヒ</t>
    </rPh>
    <phoneticPr fontId="28"/>
  </si>
  <si>
    <t>基金繰入金</t>
    <rPh sb="0" eb="2">
      <t>キキン</t>
    </rPh>
    <rPh sb="2" eb="4">
      <t>クリイレ</t>
    </rPh>
    <rPh sb="4" eb="5">
      <t>キン</t>
    </rPh>
    <phoneticPr fontId="28"/>
  </si>
  <si>
    <t>財政安定化基金繰入金</t>
    <rPh sb="0" eb="2">
      <t>ザイセイ</t>
    </rPh>
    <rPh sb="2" eb="5">
      <t>アンテイカ</t>
    </rPh>
    <rPh sb="5" eb="7">
      <t>キキン</t>
    </rPh>
    <rPh sb="7" eb="9">
      <t>クリイレ</t>
    </rPh>
    <rPh sb="9" eb="10">
      <t>キン</t>
    </rPh>
    <phoneticPr fontId="28"/>
  </si>
  <si>
    <t>共同事業拠出金</t>
    <rPh sb="0" eb="2">
      <t>キョウドウ</t>
    </rPh>
    <rPh sb="2" eb="4">
      <t>ジギョウ</t>
    </rPh>
    <rPh sb="4" eb="6">
      <t>キョシュツ</t>
    </rPh>
    <rPh sb="6" eb="7">
      <t>キン</t>
    </rPh>
    <phoneticPr fontId="28"/>
  </si>
  <si>
    <t>特別高額医療費共同事業事業費拠出金</t>
    <rPh sb="0" eb="2">
      <t>トクベツ</t>
    </rPh>
    <rPh sb="2" eb="4">
      <t>コウガク</t>
    </rPh>
    <rPh sb="4" eb="7">
      <t>イリョウヒ</t>
    </rPh>
    <rPh sb="7" eb="9">
      <t>キョウドウ</t>
    </rPh>
    <rPh sb="9" eb="11">
      <t>ジギョウ</t>
    </rPh>
    <rPh sb="11" eb="13">
      <t>ジギョウ</t>
    </rPh>
    <rPh sb="13" eb="14">
      <t>ヒ</t>
    </rPh>
    <rPh sb="14" eb="17">
      <t>キョシュツキン</t>
    </rPh>
    <phoneticPr fontId="28"/>
  </si>
  <si>
    <t>特例基金繰入金</t>
    <rPh sb="0" eb="2">
      <t>トクレイ</t>
    </rPh>
    <rPh sb="2" eb="4">
      <t>キキン</t>
    </rPh>
    <rPh sb="4" eb="6">
      <t>クリイレ</t>
    </rPh>
    <rPh sb="6" eb="7">
      <t>キン</t>
    </rPh>
    <phoneticPr fontId="28"/>
  </si>
  <si>
    <t>特別高額医療費共同事業事務費拠出金</t>
    <rPh sb="0" eb="2">
      <t>トクベツ</t>
    </rPh>
    <rPh sb="2" eb="4">
      <t>コウガク</t>
    </rPh>
    <rPh sb="4" eb="7">
      <t>イリョウヒ</t>
    </rPh>
    <rPh sb="7" eb="9">
      <t>キョウドウ</t>
    </rPh>
    <rPh sb="9" eb="11">
      <t>ジギョウ</t>
    </rPh>
    <rPh sb="11" eb="13">
      <t>ジム</t>
    </rPh>
    <rPh sb="13" eb="14">
      <t>ヒ</t>
    </rPh>
    <rPh sb="14" eb="17">
      <t>キョシュツキン</t>
    </rPh>
    <phoneticPr fontId="28"/>
  </si>
  <si>
    <t>財政安定化基金支出金</t>
    <rPh sb="0" eb="2">
      <t>ザイセイ</t>
    </rPh>
    <rPh sb="2" eb="5">
      <t>アンテイカ</t>
    </rPh>
    <rPh sb="5" eb="7">
      <t>キキン</t>
    </rPh>
    <rPh sb="7" eb="9">
      <t>シシュツ</t>
    </rPh>
    <rPh sb="9" eb="10">
      <t>キン</t>
    </rPh>
    <phoneticPr fontId="28"/>
  </si>
  <si>
    <t>財政安定化基金貸付金</t>
    <rPh sb="0" eb="2">
      <t>ザイセイ</t>
    </rPh>
    <rPh sb="2" eb="5">
      <t>アンテイカ</t>
    </rPh>
    <rPh sb="5" eb="7">
      <t>キキン</t>
    </rPh>
    <rPh sb="7" eb="9">
      <t>カシツケ</t>
    </rPh>
    <rPh sb="9" eb="10">
      <t>キン</t>
    </rPh>
    <phoneticPr fontId="28"/>
  </si>
  <si>
    <t>財政安定化基金交付金</t>
    <rPh sb="0" eb="2">
      <t>ザイセイ</t>
    </rPh>
    <rPh sb="2" eb="5">
      <t>アンテイカ</t>
    </rPh>
    <rPh sb="5" eb="7">
      <t>キキン</t>
    </rPh>
    <rPh sb="7" eb="9">
      <t>コウフ</t>
    </rPh>
    <rPh sb="9" eb="10">
      <t>キン</t>
    </rPh>
    <phoneticPr fontId="28"/>
  </si>
  <si>
    <t>基金積立金</t>
    <rPh sb="0" eb="2">
      <t>キキン</t>
    </rPh>
    <rPh sb="2" eb="4">
      <t>ツミタテ</t>
    </rPh>
    <rPh sb="4" eb="5">
      <t>キン</t>
    </rPh>
    <phoneticPr fontId="28"/>
  </si>
  <si>
    <t>財政安定化基金積立金（拠出金分）</t>
    <rPh sb="0" eb="2">
      <t>ザイセイ</t>
    </rPh>
    <rPh sb="2" eb="5">
      <t>アンテイカ</t>
    </rPh>
    <rPh sb="5" eb="7">
      <t>キキン</t>
    </rPh>
    <rPh sb="7" eb="9">
      <t>ツミタテ</t>
    </rPh>
    <rPh sb="9" eb="10">
      <t>キン</t>
    </rPh>
    <rPh sb="11" eb="14">
      <t>キョシュツキン</t>
    </rPh>
    <rPh sb="14" eb="15">
      <t>ブン</t>
    </rPh>
    <phoneticPr fontId="28"/>
  </si>
  <si>
    <t>財政安定化基金積立金（貸付返済分）</t>
    <rPh sb="0" eb="2">
      <t>ザイセイ</t>
    </rPh>
    <rPh sb="2" eb="5">
      <t>アンテイカ</t>
    </rPh>
    <rPh sb="5" eb="7">
      <t>キキン</t>
    </rPh>
    <rPh sb="7" eb="9">
      <t>ツミタテ</t>
    </rPh>
    <rPh sb="9" eb="10">
      <t>キン</t>
    </rPh>
    <rPh sb="11" eb="13">
      <t>カシツケ</t>
    </rPh>
    <rPh sb="13" eb="15">
      <t>ヘンサイ</t>
    </rPh>
    <rPh sb="15" eb="16">
      <t>ブン</t>
    </rPh>
    <phoneticPr fontId="28"/>
  </si>
  <si>
    <t>3,243,152,117円</t>
    <rPh sb="13" eb="14">
      <t>エン</t>
    </rPh>
    <phoneticPr fontId="28"/>
  </si>
  <si>
    <t>財政安定化基金積立金（預金利子分）</t>
    <rPh sb="0" eb="2">
      <t>ザイセイ</t>
    </rPh>
    <rPh sb="2" eb="5">
      <t>アンテイカ</t>
    </rPh>
    <rPh sb="5" eb="7">
      <t>キキン</t>
    </rPh>
    <rPh sb="7" eb="9">
      <t>ツミタテ</t>
    </rPh>
    <rPh sb="9" eb="10">
      <t>キン</t>
    </rPh>
    <rPh sb="11" eb="13">
      <t>ヨキン</t>
    </rPh>
    <rPh sb="13" eb="15">
      <t>リシ</t>
    </rPh>
    <rPh sb="15" eb="16">
      <t>ブン</t>
    </rPh>
    <phoneticPr fontId="28"/>
  </si>
  <si>
    <t>財政安定化基金積立金（積立分）</t>
    <rPh sb="0" eb="2">
      <t>ザイセイ</t>
    </rPh>
    <rPh sb="2" eb="5">
      <t>アンテイカ</t>
    </rPh>
    <rPh sb="5" eb="7">
      <t>キキン</t>
    </rPh>
    <rPh sb="7" eb="9">
      <t>ツミタテ</t>
    </rPh>
    <rPh sb="9" eb="10">
      <t>キン</t>
    </rPh>
    <rPh sb="11" eb="13">
      <t>ツミタテ</t>
    </rPh>
    <rPh sb="13" eb="14">
      <t>ブン</t>
    </rPh>
    <phoneticPr fontId="28"/>
  </si>
  <si>
    <t>繰出金</t>
    <rPh sb="0" eb="2">
      <t>クリダ</t>
    </rPh>
    <rPh sb="2" eb="3">
      <t>キン</t>
    </rPh>
    <phoneticPr fontId="28"/>
  </si>
  <si>
    <t>一般会計繰出金</t>
    <rPh sb="0" eb="2">
      <t>イッパン</t>
    </rPh>
    <rPh sb="2" eb="4">
      <t>カイケイ</t>
    </rPh>
    <rPh sb="4" eb="6">
      <t>クリダ</t>
    </rPh>
    <rPh sb="6" eb="7">
      <t>キン</t>
    </rPh>
    <phoneticPr fontId="28"/>
  </si>
  <si>
    <t>予備費</t>
    <rPh sb="0" eb="3">
      <t>ヨビヒ</t>
    </rPh>
    <phoneticPr fontId="28"/>
  </si>
  <si>
    <t>参考：事業費納付金の額</t>
    <rPh sb="0" eb="2">
      <t>サンコウ</t>
    </rPh>
    <rPh sb="3" eb="5">
      <t>ジギョウ</t>
    </rPh>
    <rPh sb="5" eb="6">
      <t>ヒ</t>
    </rPh>
    <rPh sb="6" eb="9">
      <t>ノウフキン</t>
    </rPh>
    <rPh sb="10" eb="11">
      <t>ガク</t>
    </rPh>
    <phoneticPr fontId="12"/>
  </si>
  <si>
    <t>計</t>
    <rPh sb="0" eb="1">
      <t>ケイ</t>
    </rPh>
    <phoneticPr fontId="12"/>
  </si>
  <si>
    <t>（千円）</t>
    <rPh sb="1" eb="2">
      <t>セン</t>
    </rPh>
    <rPh sb="2" eb="3">
      <t>エン</t>
    </rPh>
    <phoneticPr fontId="28"/>
  </si>
  <si>
    <t>（千円）</t>
    <rPh sb="1" eb="2">
      <t>セン</t>
    </rPh>
    <rPh sb="2" eb="3">
      <t>エン</t>
    </rPh>
    <phoneticPr fontId="12"/>
  </si>
  <si>
    <t>①</t>
    <phoneticPr fontId="12"/>
  </si>
  <si>
    <t>②</t>
    <phoneticPr fontId="12"/>
  </si>
  <si>
    <t>③</t>
    <phoneticPr fontId="12"/>
  </si>
  <si>
    <t>④</t>
    <phoneticPr fontId="12"/>
  </si>
  <si>
    <t>⑤</t>
    <phoneticPr fontId="12"/>
  </si>
  <si>
    <t>⑥</t>
    <phoneticPr fontId="12"/>
  </si>
  <si>
    <t>⑦</t>
    <phoneticPr fontId="12"/>
  </si>
  <si>
    <t>⑧</t>
    <phoneticPr fontId="12"/>
  </si>
  <si>
    <t>⑨</t>
    <phoneticPr fontId="12"/>
  </si>
  <si>
    <t>⑫</t>
    <phoneticPr fontId="12"/>
  </si>
  <si>
    <t>⑬</t>
    <phoneticPr fontId="12"/>
  </si>
  <si>
    <t>⑭</t>
    <phoneticPr fontId="12"/>
  </si>
  <si>
    <t>⑮</t>
    <phoneticPr fontId="12"/>
  </si>
  <si>
    <t>⑯</t>
    <phoneticPr fontId="12"/>
  </si>
  <si>
    <t>⑩</t>
    <phoneticPr fontId="12"/>
  </si>
  <si>
    <t>⑪</t>
    <phoneticPr fontId="12"/>
  </si>
  <si>
    <t>⑰</t>
    <phoneticPr fontId="12"/>
  </si>
  <si>
    <t>⑱</t>
    <phoneticPr fontId="12"/>
  </si>
  <si>
    <t>⑰繰出金</t>
    <rPh sb="1" eb="2">
      <t>クリ</t>
    </rPh>
    <rPh sb="2" eb="4">
      <t>シュッキン</t>
    </rPh>
    <phoneticPr fontId="4"/>
  </si>
  <si>
    <t>都道府県分＋算定可能な特調分</t>
    <rPh sb="0" eb="1">
      <t>ミヤコ</t>
    </rPh>
    <rPh sb="1" eb="4">
      <t>ドウフケン</t>
    </rPh>
    <rPh sb="4" eb="5">
      <t>ブン</t>
    </rPh>
    <rPh sb="6" eb="8">
      <t>サンテイ</t>
    </rPh>
    <rPh sb="8" eb="10">
      <t>カノウ</t>
    </rPh>
    <rPh sb="11" eb="12">
      <t>トク</t>
    </rPh>
    <rPh sb="12" eb="13">
      <t>チョウ</t>
    </rPh>
    <rPh sb="13" eb="14">
      <t>ブン</t>
    </rPh>
    <phoneticPr fontId="12"/>
  </si>
  <si>
    <r>
      <rPr>
        <strike/>
        <sz val="12"/>
        <rFont val="ＭＳ Ｐゴシック"/>
        <family val="3"/>
        <charset val="128"/>
      </rPr>
      <t>都道府県分+</t>
    </r>
    <r>
      <rPr>
        <sz val="12"/>
        <rFont val="ＭＳ Ｐゴシック"/>
        <family val="3"/>
        <charset val="128"/>
      </rPr>
      <t>市町村分</t>
    </r>
    <rPh sb="0" eb="4">
      <t>トドウフケン</t>
    </rPh>
    <rPh sb="4" eb="5">
      <t>ブン</t>
    </rPh>
    <rPh sb="6" eb="9">
      <t>シチョウソン</t>
    </rPh>
    <rPh sb="9" eb="10">
      <t>ブン</t>
    </rPh>
    <phoneticPr fontId="12"/>
  </si>
  <si>
    <t>2号＋努力支援府分</t>
    <rPh sb="1" eb="2">
      <t>ゴウ</t>
    </rPh>
    <rPh sb="3" eb="5">
      <t>ドリョク</t>
    </rPh>
    <rPh sb="5" eb="7">
      <t>シエン</t>
    </rPh>
    <rPh sb="7" eb="8">
      <t>フ</t>
    </rPh>
    <rPh sb="8" eb="9">
      <t>ブン</t>
    </rPh>
    <phoneticPr fontId="4"/>
  </si>
  <si>
    <t>＋暫定措置</t>
    <phoneticPr fontId="4"/>
  </si>
  <si>
    <t>特定健診等分</t>
    <rPh sb="0" eb="2">
      <t>トクテイ</t>
    </rPh>
    <rPh sb="2" eb="4">
      <t>ケンシン</t>
    </rPh>
    <rPh sb="4" eb="5">
      <t>トウ</t>
    </rPh>
    <rPh sb="5" eb="6">
      <t>ブン</t>
    </rPh>
    <phoneticPr fontId="4"/>
  </si>
  <si>
    <t>医療分からこの額が減額されて交付</t>
    <rPh sb="0" eb="2">
      <t>イリョウ</t>
    </rPh>
    <rPh sb="2" eb="3">
      <t>ブン</t>
    </rPh>
    <rPh sb="7" eb="8">
      <t>ガク</t>
    </rPh>
    <rPh sb="9" eb="11">
      <t>ゲンガク</t>
    </rPh>
    <rPh sb="14" eb="16">
      <t>コウフ</t>
    </rPh>
    <phoneticPr fontId="4"/>
  </si>
  <si>
    <t>特定健診等・保健事業分</t>
    <rPh sb="0" eb="2">
      <t>トクテイ</t>
    </rPh>
    <rPh sb="2" eb="4">
      <t>ケンシン</t>
    </rPh>
    <rPh sb="4" eb="5">
      <t>トウ</t>
    </rPh>
    <rPh sb="6" eb="8">
      <t>ホケン</t>
    </rPh>
    <rPh sb="8" eb="10">
      <t>ジギョウ</t>
    </rPh>
    <rPh sb="10" eb="11">
      <t>ブン</t>
    </rPh>
    <phoneticPr fontId="28"/>
  </si>
  <si>
    <t>退職者分の財源に回る</t>
    <rPh sb="0" eb="2">
      <t>タイショク</t>
    </rPh>
    <rPh sb="2" eb="3">
      <t>シャ</t>
    </rPh>
    <rPh sb="3" eb="4">
      <t>ブン</t>
    </rPh>
    <rPh sb="5" eb="7">
      <t>ザイゲン</t>
    </rPh>
    <rPh sb="8" eb="9">
      <t>マワ</t>
    </rPh>
    <phoneticPr fontId="4"/>
  </si>
  <si>
    <t>退職分＋調整対象基準額－後期の退職分（マイナスの場合）</t>
    <rPh sb="0" eb="2">
      <t>タイショク</t>
    </rPh>
    <rPh sb="2" eb="3">
      <t>ブン</t>
    </rPh>
    <rPh sb="4" eb="6">
      <t>チョウセイ</t>
    </rPh>
    <rPh sb="6" eb="8">
      <t>タイショウ</t>
    </rPh>
    <rPh sb="8" eb="10">
      <t>キジュン</t>
    </rPh>
    <rPh sb="10" eb="11">
      <t>ガク</t>
    </rPh>
    <rPh sb="12" eb="14">
      <t>コウキ</t>
    </rPh>
    <rPh sb="15" eb="17">
      <t>タイショク</t>
    </rPh>
    <rPh sb="17" eb="18">
      <t>ブン</t>
    </rPh>
    <rPh sb="24" eb="26">
      <t>バアイ</t>
    </rPh>
    <phoneticPr fontId="4"/>
  </si>
  <si>
    <t>目名称</t>
    <rPh sb="0" eb="1">
      <t>モク</t>
    </rPh>
    <phoneticPr fontId="4"/>
  </si>
  <si>
    <t>事業名称</t>
    <rPh sb="0" eb="2">
      <t>ジギョウ</t>
    </rPh>
    <phoneticPr fontId="4"/>
  </si>
  <si>
    <t>細事業名称</t>
    <rPh sb="0" eb="1">
      <t>サイ</t>
    </rPh>
    <rPh sb="1" eb="3">
      <t>ジギョウ</t>
    </rPh>
    <phoneticPr fontId="4"/>
  </si>
  <si>
    <t>国民健康保険運営費</t>
    <rPh sb="0" eb="2">
      <t>コクミン</t>
    </rPh>
    <rPh sb="2" eb="4">
      <t>ケンコウ</t>
    </rPh>
    <rPh sb="4" eb="6">
      <t>ホケン</t>
    </rPh>
    <rPh sb="6" eb="8">
      <t>ウンエイ</t>
    </rPh>
    <rPh sb="8" eb="9">
      <t>ヒ</t>
    </rPh>
    <phoneticPr fontId="9"/>
  </si>
  <si>
    <t>　款：国民健康保険事業費　項：国民健康保険事業費　特別会計（歳出）</t>
    <rPh sb="25" eb="27">
      <t>トクベツ</t>
    </rPh>
    <rPh sb="27" eb="29">
      <t>カイケイ</t>
    </rPh>
    <rPh sb="30" eb="32">
      <t>サイシュツ</t>
    </rPh>
    <phoneticPr fontId="9"/>
  </si>
  <si>
    <t>平成31年度　国民健康保険特別会計について</t>
    <rPh sb="0" eb="2">
      <t>ヘイセイ</t>
    </rPh>
    <rPh sb="4" eb="6">
      <t>ネンド</t>
    </rPh>
    <rPh sb="7" eb="9">
      <t>コクミン</t>
    </rPh>
    <rPh sb="9" eb="11">
      <t>ケンコウ</t>
    </rPh>
    <rPh sb="11" eb="13">
      <t>ホケン</t>
    </rPh>
    <rPh sb="13" eb="15">
      <t>トクベツ</t>
    </rPh>
    <rPh sb="15" eb="17">
      <t>カイケイ</t>
    </rPh>
    <phoneticPr fontId="28"/>
  </si>
  <si>
    <t>国民健康保険ヘルスアップ支援事業費</t>
    <rPh sb="0" eb="2">
      <t>コクミン</t>
    </rPh>
    <rPh sb="2" eb="4">
      <t>ケンコウ</t>
    </rPh>
    <rPh sb="4" eb="6">
      <t>ホケン</t>
    </rPh>
    <rPh sb="12" eb="14">
      <t>シエン</t>
    </rPh>
    <rPh sb="14" eb="16">
      <t>ジギョウ</t>
    </rPh>
    <rPh sb="16" eb="17">
      <t>ヒ</t>
    </rPh>
    <phoneticPr fontId="28"/>
  </si>
  <si>
    <t>その他の収入</t>
    <rPh sb="2" eb="3">
      <t>タ</t>
    </rPh>
    <rPh sb="4" eb="6">
      <t>シュウニュウ</t>
    </rPh>
    <phoneticPr fontId="4"/>
  </si>
  <si>
    <t>諸支出金</t>
    <rPh sb="0" eb="1">
      <t>ショ</t>
    </rPh>
    <rPh sb="1" eb="4">
      <t>シシュツキン</t>
    </rPh>
    <phoneticPr fontId="28"/>
  </si>
  <si>
    <t>保健事業費</t>
    <rPh sb="0" eb="2">
      <t>ホケン</t>
    </rPh>
    <rPh sb="2" eb="4">
      <t>ジギョウ</t>
    </rPh>
    <rPh sb="4" eb="5">
      <t>ヒ</t>
    </rPh>
    <phoneticPr fontId="28"/>
  </si>
  <si>
    <t>健康づくり支援プラットフォーム事業費</t>
    <rPh sb="0" eb="2">
      <t>ケンコウ</t>
    </rPh>
    <rPh sb="5" eb="7">
      <t>シエン</t>
    </rPh>
    <rPh sb="15" eb="18">
      <t>ジギョウヒ</t>
    </rPh>
    <phoneticPr fontId="28"/>
  </si>
  <si>
    <t>不正利得等回収受託事業</t>
    <rPh sb="0" eb="2">
      <t>フセイ</t>
    </rPh>
    <rPh sb="2" eb="4">
      <t>リトク</t>
    </rPh>
    <rPh sb="4" eb="5">
      <t>トウ</t>
    </rPh>
    <rPh sb="5" eb="7">
      <t>カイシュウ</t>
    </rPh>
    <rPh sb="7" eb="9">
      <t>ジュタク</t>
    </rPh>
    <rPh sb="9" eb="11">
      <t>ジギョウ</t>
    </rPh>
    <phoneticPr fontId="28"/>
  </si>
  <si>
    <t>資料３－３</t>
    <rPh sb="0" eb="2">
      <t>シリョウ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</si>
</sst>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name val="明朝"/>
      <family val="1"/>
      <charset val="128"/>
    </font>
    <font>
      <sz val="11"/>
      <color theme="1"/>
      <name val="ＭＳ Ｐゴシック"/>
      <family val="2"/>
      <charset val="128"/>
      <scheme val="minor"/>
    </font>
    <font>
      <sz val="11"/>
      <color theme="1"/>
      <name val="ＭＳ Ｐゴシック"/>
      <family val="2"/>
      <charset val="128"/>
      <scheme val="minor"/>
    </font>
    <font>
      <sz val="11"/>
      <name val="明朝"/>
      <family val="1"/>
      <charset val="128"/>
    </font>
    <font>
      <sz val="6"/>
      <name val="明朝"/>
      <family val="1"/>
      <charset val="128"/>
    </font>
    <font>
      <sz val="11"/>
      <name val="ＭＳ Ｐゴシック"/>
      <family val="3"/>
      <charset val="128"/>
    </font>
    <font>
      <sz val="12"/>
      <name val="ＭＳ Ｐゴシック"/>
      <family val="3"/>
      <charset val="128"/>
    </font>
    <font>
      <sz val="10"/>
      <name val="ＭＳ Ｐゴシック"/>
      <family val="3"/>
      <charset val="128"/>
    </font>
    <font>
      <b/>
      <sz val="10"/>
      <name val="ＭＳ Ｐゴシック"/>
      <family val="3"/>
      <charset val="128"/>
    </font>
    <font>
      <sz val="6"/>
      <name val="ＭＳ Ｐゴシック"/>
      <family val="3"/>
      <charset val="128"/>
    </font>
    <font>
      <sz val="12"/>
      <color rgb="FFFF0000"/>
      <name val="ＭＳ Ｐゴシック"/>
      <family val="3"/>
      <charset val="128"/>
    </font>
    <font>
      <sz val="11"/>
      <color rgb="FFFF0000"/>
      <name val="ＭＳ Ｐゴシック"/>
      <family val="3"/>
      <charset val="128"/>
    </font>
    <font>
      <sz val="11"/>
      <color indexed="8"/>
      <name val="ＭＳ Ｐゴシック"/>
      <family val="3"/>
      <charset val="128"/>
    </font>
    <font>
      <sz val="11"/>
      <color indexed="20"/>
      <name val="ＭＳ Ｐゴシック"/>
      <family val="3"/>
      <charset val="128"/>
    </font>
    <font>
      <strike/>
      <u/>
      <sz val="12"/>
      <name val="ＭＳ Ｐゴシック"/>
      <family val="3"/>
      <charset val="128"/>
    </font>
    <font>
      <strike/>
      <sz val="12"/>
      <color rgb="FFFF0000"/>
      <name val="ＭＳ Ｐゴシック"/>
      <family val="3"/>
      <charset val="128"/>
    </font>
    <font>
      <u/>
      <sz val="12"/>
      <name val="ＭＳ Ｐゴシック"/>
      <family val="3"/>
      <charset val="128"/>
    </font>
    <font>
      <sz val="12"/>
      <color indexed="10"/>
      <name val="ＭＳ Ｐゴシック"/>
      <family val="3"/>
      <charset val="128"/>
    </font>
    <font>
      <b/>
      <sz val="9"/>
      <color indexed="81"/>
      <name val="ＭＳ Ｐゴシック"/>
      <family val="3"/>
      <charset val="128"/>
    </font>
    <font>
      <strike/>
      <sz val="12"/>
      <name val="ＭＳ Ｐゴシック"/>
      <family val="3"/>
      <charset val="128"/>
    </font>
    <font>
      <b/>
      <sz val="12"/>
      <name val="ＭＳ Ｐゴシック"/>
      <family val="3"/>
      <charset val="128"/>
    </font>
    <font>
      <b/>
      <sz val="11"/>
      <name val="ＭＳ Ｐゴシック"/>
      <family val="3"/>
      <charset val="128"/>
    </font>
    <font>
      <b/>
      <strike/>
      <sz val="12"/>
      <name val="ＭＳ Ｐゴシック"/>
      <family val="3"/>
      <charset val="128"/>
    </font>
    <font>
      <sz val="24"/>
      <name val="ＭＳ Ｐゴシック"/>
      <family val="3"/>
      <charset val="128"/>
    </font>
    <font>
      <b/>
      <sz val="12"/>
      <color rgb="FFFF0000"/>
      <name val="ＭＳ Ｐゴシック"/>
      <family val="3"/>
      <charset val="128"/>
    </font>
    <font>
      <sz val="14"/>
      <name val="ＭＳ Ｐゴシック"/>
      <family val="3"/>
      <charset val="128"/>
    </font>
    <font>
      <sz val="22"/>
      <name val="ＭＳ Ｐゴシック"/>
      <family val="3"/>
      <charset val="128"/>
    </font>
    <font>
      <b/>
      <sz val="22"/>
      <name val="ＭＳ Ｐゴシック"/>
      <family val="3"/>
      <charset val="128"/>
    </font>
    <font>
      <sz val="6"/>
      <name val="ＭＳ Ｐゴシック"/>
      <family val="2"/>
      <charset val="128"/>
      <scheme val="minor"/>
    </font>
    <font>
      <sz val="11"/>
      <color theme="1"/>
      <name val="ＭＳ Ｐゴシック"/>
      <family val="3"/>
      <charset val="128"/>
      <scheme val="minor"/>
    </font>
    <font>
      <sz val="24"/>
      <color theme="1"/>
      <name val="ＭＳ Ｐゴシック"/>
      <family val="3"/>
      <charset val="128"/>
      <scheme val="minor"/>
    </font>
    <font>
      <sz val="26"/>
      <color theme="1"/>
      <name val="ＭＳ Ｐゴシック"/>
      <family val="3"/>
      <charset val="128"/>
      <scheme val="minor"/>
    </font>
    <font>
      <sz val="11"/>
      <name val="ＭＳ Ｐゴシック"/>
      <family val="3"/>
      <charset val="128"/>
      <scheme val="minor"/>
    </font>
    <font>
      <sz val="11"/>
      <color theme="0"/>
      <name val="明朝"/>
      <family val="1"/>
      <charset val="128"/>
    </font>
    <font>
      <sz val="11"/>
      <color rgb="FFFF0000"/>
      <name val="明朝"/>
      <family val="1"/>
      <charset val="128"/>
    </font>
    <font>
      <sz val="20"/>
      <name val="ＭＳ Ｐゴシック"/>
      <family val="3"/>
      <charset val="128"/>
    </font>
    <font>
      <b/>
      <sz val="16"/>
      <color theme="1"/>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249977111117893"/>
        <bgColor indexed="64"/>
      </patternFill>
    </fill>
  </fills>
  <borders count="125">
    <border>
      <left/>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double">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bottom style="medium">
        <color indexed="64"/>
      </bottom>
      <diagonal/>
    </border>
    <border>
      <left style="double">
        <color indexed="64"/>
      </left>
      <right/>
      <top style="medium">
        <color indexed="64"/>
      </top>
      <bottom style="medium">
        <color indexed="64"/>
      </bottom>
      <diagonal/>
    </border>
    <border>
      <left/>
      <right style="medium">
        <color indexed="64"/>
      </right>
      <top/>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right/>
      <top/>
      <bottom style="thin">
        <color indexed="64"/>
      </bottom>
      <diagonal/>
    </border>
    <border>
      <left/>
      <right style="double">
        <color indexed="64"/>
      </right>
      <top/>
      <bottom/>
      <diagonal/>
    </border>
    <border>
      <left style="double">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indexed="64"/>
      </right>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9">
    <xf numFmtId="0" fontId="0" fillId="0" borderId="0"/>
    <xf numFmtId="38" fontId="3" fillId="0" borderId="0" applyFont="0" applyFill="0" applyBorder="0" applyAlignment="0" applyProtection="0"/>
    <xf numFmtId="0" fontId="3" fillId="0" borderId="0"/>
    <xf numFmtId="0" fontId="5" fillId="0" borderId="0">
      <alignment vertical="center"/>
    </xf>
    <xf numFmtId="38" fontId="5"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2">
    <xf numFmtId="0" fontId="0" fillId="0" borderId="0" xfId="0"/>
    <xf numFmtId="0" fontId="5" fillId="0" borderId="0" xfId="3">
      <alignment vertical="center"/>
    </xf>
    <xf numFmtId="0" fontId="5" fillId="0" borderId="0" xfId="3" applyFont="1">
      <alignment vertical="center"/>
    </xf>
    <xf numFmtId="0" fontId="5" fillId="0" borderId="0" xfId="3" applyFont="1" applyAlignment="1">
      <alignment horizontal="right" vertical="center"/>
    </xf>
    <xf numFmtId="0" fontId="5" fillId="0" borderId="16" xfId="3" applyFont="1" applyBorder="1">
      <alignment vertical="center"/>
    </xf>
    <xf numFmtId="0" fontId="5" fillId="0" borderId="8" xfId="3" applyBorder="1">
      <alignment vertical="center"/>
    </xf>
    <xf numFmtId="0" fontId="5" fillId="0" borderId="9" xfId="3" applyBorder="1">
      <alignment vertical="center"/>
    </xf>
    <xf numFmtId="0" fontId="5" fillId="0" borderId="3" xfId="3" applyBorder="1" applyAlignment="1">
      <alignment horizontal="center" vertical="center"/>
    </xf>
    <xf numFmtId="0" fontId="5" fillId="0" borderId="5" xfId="3" applyBorder="1" applyAlignment="1">
      <alignment horizontal="center" vertical="center"/>
    </xf>
    <xf numFmtId="0" fontId="7" fillId="0" borderId="18" xfId="3" applyFont="1" applyBorder="1" applyAlignment="1">
      <alignment horizontal="center" vertical="center"/>
    </xf>
    <xf numFmtId="0" fontId="7" fillId="0" borderId="19" xfId="3" applyFont="1" applyBorder="1" applyAlignment="1">
      <alignment horizontal="center" vertical="center"/>
    </xf>
    <xf numFmtId="0" fontId="6" fillId="4" borderId="18" xfId="3" applyFont="1" applyFill="1" applyBorder="1" applyAlignment="1">
      <alignment horizontal="center" vertical="center"/>
    </xf>
    <xf numFmtId="0" fontId="6" fillId="4" borderId="20" xfId="3" applyFont="1" applyFill="1" applyBorder="1" applyAlignment="1">
      <alignment horizontal="center" vertical="center"/>
    </xf>
    <xf numFmtId="0" fontId="6" fillId="4" borderId="21" xfId="3" applyFont="1" applyFill="1" applyBorder="1" applyAlignment="1">
      <alignment horizontal="center" vertical="center"/>
    </xf>
    <xf numFmtId="0" fontId="6" fillId="4" borderId="22" xfId="3" applyFont="1" applyFill="1" applyBorder="1" applyAlignment="1">
      <alignment horizontal="center" vertical="center"/>
    </xf>
    <xf numFmtId="0" fontId="6" fillId="4" borderId="7" xfId="3" applyFont="1" applyFill="1" applyBorder="1" applyAlignment="1">
      <alignment horizontal="center" vertical="center"/>
    </xf>
    <xf numFmtId="0" fontId="6" fillId="4" borderId="23" xfId="3" applyFont="1" applyFill="1" applyBorder="1" applyAlignment="1">
      <alignment horizontal="center" vertical="center"/>
    </xf>
    <xf numFmtId="0" fontId="8" fillId="0" borderId="0" xfId="3" applyFont="1" applyAlignment="1">
      <alignment horizontal="center"/>
    </xf>
    <xf numFmtId="0" fontId="7" fillId="0" borderId="20" xfId="3" applyFont="1" applyBorder="1" applyAlignment="1">
      <alignment horizontal="center"/>
    </xf>
    <xf numFmtId="0" fontId="7" fillId="3" borderId="20" xfId="3" applyFont="1" applyFill="1" applyBorder="1" applyAlignment="1">
      <alignment horizontal="center"/>
    </xf>
    <xf numFmtId="0" fontId="7" fillId="0" borderId="19" xfId="3" applyFont="1" applyBorder="1" applyAlignment="1">
      <alignment horizontal="center"/>
    </xf>
    <xf numFmtId="38" fontId="8" fillId="0" borderId="15" xfId="4" applyFont="1" applyBorder="1" applyAlignment="1">
      <alignment horizontal="center"/>
    </xf>
    <xf numFmtId="38" fontId="8" fillId="0" borderId="12" xfId="4" applyFont="1" applyBorder="1" applyAlignment="1">
      <alignment horizontal="center"/>
    </xf>
    <xf numFmtId="38" fontId="8" fillId="0" borderId="0" xfId="4" applyFont="1" applyAlignment="1">
      <alignment horizontal="center"/>
    </xf>
    <xf numFmtId="38" fontId="7" fillId="0" borderId="0" xfId="4" applyFont="1" applyAlignment="1">
      <alignment horizontal="center"/>
    </xf>
    <xf numFmtId="0" fontId="5" fillId="0" borderId="24" xfId="3" applyFill="1" applyBorder="1">
      <alignment vertical="center"/>
    </xf>
    <xf numFmtId="0" fontId="5" fillId="0" borderId="2" xfId="3" applyFill="1" applyBorder="1">
      <alignment vertical="center"/>
    </xf>
    <xf numFmtId="0" fontId="6" fillId="0" borderId="24" xfId="3" applyFont="1" applyFill="1" applyBorder="1">
      <alignment vertical="center"/>
    </xf>
    <xf numFmtId="0" fontId="6" fillId="0" borderId="3" xfId="3" applyFont="1" applyFill="1" applyBorder="1">
      <alignment vertical="center"/>
    </xf>
    <xf numFmtId="0" fontId="5" fillId="2" borderId="3" xfId="3" applyFill="1" applyBorder="1" applyAlignment="1">
      <alignment vertical="center" shrinkToFit="1"/>
    </xf>
    <xf numFmtId="0" fontId="5" fillId="2" borderId="2" xfId="3" applyFill="1" applyBorder="1">
      <alignment vertical="center"/>
    </xf>
    <xf numFmtId="38" fontId="0" fillId="0" borderId="15" xfId="4" applyFont="1" applyBorder="1">
      <alignment vertical="center"/>
    </xf>
    <xf numFmtId="38" fontId="0" fillId="0" borderId="12" xfId="4" applyFont="1" applyBorder="1">
      <alignment vertical="center"/>
    </xf>
    <xf numFmtId="38" fontId="0" fillId="0" borderId="0" xfId="4" applyFont="1">
      <alignment vertical="center"/>
    </xf>
    <xf numFmtId="0" fontId="11" fillId="0" borderId="0" xfId="3" applyFont="1">
      <alignment vertical="center"/>
    </xf>
    <xf numFmtId="0" fontId="5" fillId="0" borderId="27" xfId="3" applyFill="1" applyBorder="1">
      <alignment vertical="center"/>
    </xf>
    <xf numFmtId="0" fontId="5" fillId="0" borderId="28" xfId="3" applyFill="1" applyBorder="1">
      <alignment vertical="center"/>
    </xf>
    <xf numFmtId="0" fontId="5" fillId="0" borderId="0" xfId="3" applyFill="1" applyBorder="1">
      <alignment vertical="center"/>
    </xf>
    <xf numFmtId="0" fontId="5" fillId="2" borderId="26" xfId="3" applyFill="1" applyBorder="1" applyAlignment="1">
      <alignment vertical="center" shrinkToFit="1"/>
    </xf>
    <xf numFmtId="0" fontId="6" fillId="0" borderId="26" xfId="3" applyFont="1" applyFill="1" applyBorder="1">
      <alignment vertical="center"/>
    </xf>
    <xf numFmtId="0" fontId="6" fillId="0" borderId="1" xfId="3" applyFont="1" applyFill="1" applyBorder="1">
      <alignment vertical="center"/>
    </xf>
    <xf numFmtId="0" fontId="5" fillId="0" borderId="29" xfId="3" applyFill="1" applyBorder="1">
      <alignment vertical="center"/>
    </xf>
    <xf numFmtId="0" fontId="5" fillId="0" borderId="7" xfId="3" applyFill="1" applyBorder="1">
      <alignment vertical="center"/>
    </xf>
    <xf numFmtId="0" fontId="6" fillId="0" borderId="14" xfId="3" applyFont="1" applyFill="1" applyBorder="1">
      <alignment vertical="center"/>
    </xf>
    <xf numFmtId="38" fontId="0" fillId="0" borderId="31" xfId="4" applyFont="1" applyBorder="1">
      <alignment vertical="center"/>
    </xf>
    <xf numFmtId="38" fontId="0" fillId="0" borderId="32" xfId="4" applyFont="1" applyBorder="1">
      <alignment vertical="center"/>
    </xf>
    <xf numFmtId="0" fontId="6" fillId="0" borderId="29" xfId="3" applyFont="1" applyFill="1" applyBorder="1">
      <alignment vertical="center"/>
    </xf>
    <xf numFmtId="0" fontId="6" fillId="0" borderId="33" xfId="3" applyFont="1" applyFill="1" applyBorder="1">
      <alignment vertical="center"/>
    </xf>
    <xf numFmtId="0" fontId="6" fillId="0" borderId="35" xfId="3" applyFont="1" applyFill="1" applyBorder="1" applyAlignment="1">
      <alignment vertical="center" shrinkToFit="1"/>
    </xf>
    <xf numFmtId="0" fontId="6" fillId="0" borderId="33" xfId="3" applyFont="1" applyFill="1" applyBorder="1" applyAlignment="1">
      <alignment vertical="center" shrinkToFit="1"/>
    </xf>
    <xf numFmtId="0" fontId="6" fillId="0" borderId="7" xfId="3" applyFont="1" applyFill="1" applyBorder="1">
      <alignment vertical="center"/>
    </xf>
    <xf numFmtId="38" fontId="6" fillId="0" borderId="36" xfId="4" applyFont="1" applyFill="1" applyBorder="1">
      <alignment vertical="center"/>
    </xf>
    <xf numFmtId="0" fontId="5" fillId="0" borderId="37" xfId="3" applyFill="1" applyBorder="1">
      <alignment vertical="center"/>
    </xf>
    <xf numFmtId="0" fontId="5" fillId="0" borderId="38" xfId="3" applyFill="1" applyBorder="1">
      <alignment vertical="center"/>
    </xf>
    <xf numFmtId="0" fontId="6" fillId="0" borderId="6" xfId="3" applyFont="1" applyFill="1" applyBorder="1">
      <alignment vertical="center"/>
    </xf>
    <xf numFmtId="0" fontId="5" fillId="0" borderId="39" xfId="3" applyFill="1" applyBorder="1">
      <alignment vertical="center"/>
    </xf>
    <xf numFmtId="0" fontId="5" fillId="0" borderId="40" xfId="3" applyFill="1" applyBorder="1">
      <alignment vertical="center"/>
    </xf>
    <xf numFmtId="0" fontId="5" fillId="2" borderId="6" xfId="3" applyFill="1" applyBorder="1">
      <alignment vertical="center"/>
    </xf>
    <xf numFmtId="0" fontId="6" fillId="0" borderId="37" xfId="3" applyFont="1" applyFill="1" applyBorder="1">
      <alignment vertical="center"/>
    </xf>
    <xf numFmtId="38" fontId="0" fillId="0" borderId="26" xfId="4" applyFont="1" applyBorder="1">
      <alignment vertical="center"/>
    </xf>
    <xf numFmtId="38" fontId="0" fillId="0" borderId="13" xfId="4" applyFont="1" applyBorder="1">
      <alignment vertical="center"/>
    </xf>
    <xf numFmtId="0" fontId="6" fillId="0" borderId="41" xfId="3" applyFont="1" applyFill="1" applyBorder="1">
      <alignment vertical="center"/>
    </xf>
    <xf numFmtId="0" fontId="6" fillId="0" borderId="43" xfId="3" applyFont="1" applyFill="1" applyBorder="1">
      <alignment vertical="center"/>
    </xf>
    <xf numFmtId="0" fontId="6" fillId="0" borderId="44" xfId="3" applyFont="1" applyFill="1" applyBorder="1" applyAlignment="1">
      <alignment vertical="center" shrinkToFit="1"/>
    </xf>
    <xf numFmtId="0" fontId="6" fillId="0" borderId="43" xfId="3" applyFont="1" applyFill="1" applyBorder="1" applyAlignment="1">
      <alignment vertical="center" shrinkToFit="1"/>
    </xf>
    <xf numFmtId="0" fontId="6" fillId="0" borderId="40" xfId="3" applyFont="1" applyFill="1" applyBorder="1">
      <alignment vertical="center"/>
    </xf>
    <xf numFmtId="38" fontId="6" fillId="0" borderId="45" xfId="4" applyFont="1" applyFill="1" applyBorder="1">
      <alignment vertical="center"/>
    </xf>
    <xf numFmtId="38" fontId="0" fillId="0" borderId="3" xfId="4" applyFont="1" applyBorder="1">
      <alignment vertical="center"/>
    </xf>
    <xf numFmtId="38" fontId="0" fillId="0" borderId="5" xfId="4" applyFont="1" applyBorder="1">
      <alignment vertical="center"/>
    </xf>
    <xf numFmtId="0" fontId="6" fillId="0" borderId="46" xfId="3" applyFont="1" applyFill="1" applyBorder="1" applyAlignment="1">
      <alignment vertical="center" shrinkToFit="1"/>
    </xf>
    <xf numFmtId="0" fontId="6" fillId="0" borderId="41" xfId="3" applyFont="1" applyFill="1" applyBorder="1" applyAlignment="1">
      <alignment vertical="center" shrinkToFit="1"/>
    </xf>
    <xf numFmtId="0" fontId="6" fillId="0" borderId="38" xfId="3" applyFont="1" applyFill="1" applyBorder="1">
      <alignment vertical="center"/>
    </xf>
    <xf numFmtId="38" fontId="6" fillId="0" borderId="47" xfId="4" applyFont="1" applyFill="1" applyBorder="1">
      <alignment vertical="center"/>
    </xf>
    <xf numFmtId="0" fontId="6" fillId="0" borderId="18" xfId="3" applyFont="1" applyFill="1" applyBorder="1">
      <alignment vertical="center"/>
    </xf>
    <xf numFmtId="0" fontId="5" fillId="0" borderId="18" xfId="3" applyFill="1" applyBorder="1">
      <alignment vertical="center"/>
    </xf>
    <xf numFmtId="0" fontId="5" fillId="0" borderId="19" xfId="3" applyFill="1" applyBorder="1">
      <alignment vertical="center"/>
    </xf>
    <xf numFmtId="0" fontId="6" fillId="0" borderId="15" xfId="3" applyFont="1" applyFill="1" applyBorder="1">
      <alignment vertical="center"/>
    </xf>
    <xf numFmtId="0" fontId="6" fillId="0" borderId="27" xfId="3" applyFont="1" applyFill="1" applyBorder="1">
      <alignment vertical="center"/>
    </xf>
    <xf numFmtId="0" fontId="6" fillId="0" borderId="39" xfId="3" applyFont="1" applyFill="1" applyBorder="1">
      <alignment vertical="center"/>
    </xf>
    <xf numFmtId="0" fontId="5" fillId="2" borderId="26" xfId="3" applyFill="1" applyBorder="1">
      <alignment vertical="center"/>
    </xf>
    <xf numFmtId="0" fontId="5" fillId="2" borderId="30" xfId="3" applyFill="1" applyBorder="1">
      <alignment vertical="center"/>
    </xf>
    <xf numFmtId="0" fontId="5" fillId="2" borderId="28" xfId="3" applyFill="1" applyBorder="1">
      <alignment vertical="center"/>
    </xf>
    <xf numFmtId="0" fontId="6" fillId="0" borderId="48" xfId="3" applyFont="1" applyFill="1" applyBorder="1">
      <alignment vertical="center"/>
    </xf>
    <xf numFmtId="0" fontId="6" fillId="0" borderId="39" xfId="3" applyFont="1" applyBorder="1">
      <alignment vertical="center"/>
    </xf>
    <xf numFmtId="0" fontId="16" fillId="0" borderId="0" xfId="3" applyFont="1">
      <alignment vertical="center"/>
    </xf>
    <xf numFmtId="0" fontId="6" fillId="0" borderId="0" xfId="3" applyFont="1" applyFill="1" applyBorder="1" applyAlignment="1">
      <alignment vertical="center"/>
    </xf>
    <xf numFmtId="0" fontId="6" fillId="0" borderId="0" xfId="3" applyFont="1" applyFill="1" applyBorder="1" applyAlignment="1">
      <alignment vertical="center" shrinkToFit="1"/>
    </xf>
    <xf numFmtId="38" fontId="0" fillId="0" borderId="39" xfId="4" applyFont="1" applyBorder="1">
      <alignment vertical="center"/>
    </xf>
    <xf numFmtId="38" fontId="0" fillId="0" borderId="45" xfId="4" applyFont="1" applyBorder="1">
      <alignment vertical="center"/>
    </xf>
    <xf numFmtId="0" fontId="6" fillId="0" borderId="0" xfId="3" applyFont="1" applyFill="1" applyBorder="1">
      <alignment vertical="center"/>
    </xf>
    <xf numFmtId="0" fontId="6" fillId="0" borderId="0" xfId="3" applyFont="1">
      <alignment vertical="center"/>
    </xf>
    <xf numFmtId="0" fontId="10" fillId="0" borderId="0" xfId="3" applyFont="1">
      <alignment vertical="center"/>
    </xf>
    <xf numFmtId="0" fontId="6" fillId="4" borderId="11" xfId="3" applyFont="1" applyFill="1" applyBorder="1" applyAlignment="1">
      <alignment horizontal="center" vertical="center"/>
    </xf>
    <xf numFmtId="0" fontId="6" fillId="0" borderId="4" xfId="3" applyFont="1" applyFill="1" applyBorder="1">
      <alignment vertical="center"/>
    </xf>
    <xf numFmtId="0" fontId="6" fillId="0" borderId="49" xfId="3" applyFont="1" applyFill="1" applyBorder="1">
      <alignment vertical="center"/>
    </xf>
    <xf numFmtId="0" fontId="6" fillId="0" borderId="16" xfId="3" applyFont="1" applyFill="1" applyBorder="1">
      <alignment vertical="center"/>
    </xf>
    <xf numFmtId="0" fontId="6" fillId="0" borderId="9" xfId="3" applyFont="1" applyFill="1" applyBorder="1">
      <alignment vertical="center"/>
    </xf>
    <xf numFmtId="0" fontId="6" fillId="0" borderId="20" xfId="3" applyFont="1" applyFill="1" applyBorder="1">
      <alignment vertical="center"/>
    </xf>
    <xf numFmtId="0" fontId="6" fillId="4" borderId="51" xfId="3" applyFont="1" applyFill="1" applyBorder="1" applyAlignment="1">
      <alignment horizontal="center" vertical="center"/>
    </xf>
    <xf numFmtId="0" fontId="6" fillId="4" borderId="55" xfId="3" applyFont="1" applyFill="1" applyBorder="1" applyAlignment="1">
      <alignment horizontal="center" vertical="center"/>
    </xf>
    <xf numFmtId="0" fontId="6" fillId="4" borderId="56" xfId="3" applyFont="1" applyFill="1" applyBorder="1" applyAlignment="1">
      <alignment horizontal="center" vertical="center"/>
    </xf>
    <xf numFmtId="0" fontId="6" fillId="4" borderId="66" xfId="3" applyFont="1" applyFill="1" applyBorder="1" applyAlignment="1">
      <alignment horizontal="center" vertical="center"/>
    </xf>
    <xf numFmtId="0" fontId="5" fillId="0" borderId="8" xfId="3" applyFont="1" applyBorder="1">
      <alignment vertical="center"/>
    </xf>
    <xf numFmtId="0" fontId="5" fillId="0" borderId="9" xfId="3" applyFont="1" applyBorder="1">
      <alignment vertical="center"/>
    </xf>
    <xf numFmtId="0" fontId="5" fillId="0" borderId="9" xfId="3" applyFont="1" applyFill="1" applyBorder="1">
      <alignment vertical="center"/>
    </xf>
    <xf numFmtId="38" fontId="6" fillId="0" borderId="63" xfId="1" applyFont="1" applyBorder="1" applyAlignment="1">
      <alignment vertical="center"/>
    </xf>
    <xf numFmtId="38" fontId="6" fillId="0" borderId="64" xfId="1" applyFont="1" applyBorder="1" applyAlignment="1">
      <alignment vertical="center"/>
    </xf>
    <xf numFmtId="38" fontId="6" fillId="0" borderId="65" xfId="1" applyFont="1" applyBorder="1" applyAlignment="1">
      <alignment vertical="center"/>
    </xf>
    <xf numFmtId="38" fontId="6" fillId="0" borderId="25" xfId="1" applyFont="1" applyFill="1" applyBorder="1" applyAlignment="1">
      <alignment vertical="center"/>
    </xf>
    <xf numFmtId="38" fontId="6" fillId="0" borderId="52" xfId="1" applyFont="1" applyFill="1" applyBorder="1" applyAlignment="1">
      <alignment vertical="center"/>
    </xf>
    <xf numFmtId="38" fontId="6" fillId="0" borderId="57" xfId="1" applyFont="1" applyFill="1" applyBorder="1" applyAlignment="1">
      <alignment vertical="center"/>
    </xf>
    <xf numFmtId="38" fontId="6" fillId="0" borderId="58" xfId="1" applyFont="1" applyFill="1" applyBorder="1" applyAlignment="1">
      <alignment vertical="center"/>
    </xf>
    <xf numFmtId="38" fontId="6" fillId="0" borderId="67" xfId="1" applyFont="1" applyFill="1" applyBorder="1" applyAlignment="1">
      <alignment vertical="center"/>
    </xf>
    <xf numFmtId="38" fontId="6" fillId="0" borderId="34" xfId="1" applyFont="1" applyFill="1" applyBorder="1" applyAlignment="1">
      <alignment vertical="center"/>
    </xf>
    <xf numFmtId="38" fontId="6" fillId="0" borderId="59" xfId="1" applyFont="1" applyFill="1" applyBorder="1" applyAlignment="1">
      <alignment vertical="center"/>
    </xf>
    <xf numFmtId="38" fontId="6" fillId="0" borderId="60" xfId="1" applyFont="1" applyFill="1" applyBorder="1" applyAlignment="1">
      <alignment vertical="center"/>
    </xf>
    <xf numFmtId="38" fontId="6" fillId="0" borderId="68" xfId="1" applyFont="1" applyFill="1" applyBorder="1" applyAlignment="1">
      <alignment vertical="center"/>
    </xf>
    <xf numFmtId="38" fontId="6" fillId="0" borderId="42" xfId="1" applyFont="1" applyFill="1" applyBorder="1" applyAlignment="1">
      <alignment vertical="center"/>
    </xf>
    <xf numFmtId="38" fontId="6" fillId="0" borderId="17" xfId="1" applyFont="1" applyFill="1" applyBorder="1" applyAlignment="1">
      <alignment vertical="center"/>
    </xf>
    <xf numFmtId="38" fontId="6" fillId="0" borderId="50" xfId="1" applyFont="1" applyFill="1" applyBorder="1" applyAlignment="1">
      <alignment vertical="center"/>
    </xf>
    <xf numFmtId="38" fontId="6" fillId="0" borderId="63" xfId="1" applyFont="1" applyFill="1" applyBorder="1" applyAlignment="1">
      <alignment vertical="center"/>
    </xf>
    <xf numFmtId="38" fontId="6" fillId="0" borderId="64" xfId="1" applyFont="1" applyFill="1" applyBorder="1" applyAlignment="1">
      <alignment vertical="center"/>
    </xf>
    <xf numFmtId="38" fontId="6" fillId="0" borderId="65" xfId="1" applyFont="1" applyFill="1" applyBorder="1" applyAlignment="1">
      <alignment vertical="center"/>
    </xf>
    <xf numFmtId="38" fontId="6" fillId="0" borderId="54" xfId="1" applyFont="1" applyFill="1" applyBorder="1" applyAlignment="1">
      <alignment vertical="center"/>
    </xf>
    <xf numFmtId="38" fontId="6" fillId="0" borderId="61" xfId="1" applyFont="1" applyFill="1" applyBorder="1" applyAlignment="1">
      <alignment vertical="center"/>
    </xf>
    <xf numFmtId="38" fontId="6" fillId="0" borderId="62" xfId="1" applyFont="1" applyFill="1" applyBorder="1" applyAlignment="1">
      <alignment vertical="center"/>
    </xf>
    <xf numFmtId="38" fontId="6" fillId="0" borderId="69" xfId="1" applyFont="1" applyFill="1" applyBorder="1" applyAlignment="1">
      <alignment vertical="center"/>
    </xf>
    <xf numFmtId="38" fontId="6" fillId="0" borderId="53" xfId="1" applyFont="1" applyFill="1" applyBorder="1" applyAlignment="1">
      <alignment vertical="center"/>
    </xf>
    <xf numFmtId="38" fontId="6" fillId="0" borderId="17" xfId="1" applyFont="1" applyBorder="1" applyAlignment="1">
      <alignment vertical="center"/>
    </xf>
    <xf numFmtId="38" fontId="6" fillId="0" borderId="50" xfId="1" applyFont="1" applyBorder="1" applyAlignment="1">
      <alignment vertical="center"/>
    </xf>
    <xf numFmtId="0" fontId="6" fillId="0" borderId="13" xfId="3" applyFont="1" applyFill="1" applyBorder="1">
      <alignment vertical="center"/>
    </xf>
    <xf numFmtId="0" fontId="6" fillId="0" borderId="12" xfId="3" applyFont="1" applyFill="1" applyBorder="1">
      <alignment vertical="center"/>
    </xf>
    <xf numFmtId="0" fontId="6" fillId="0" borderId="46" xfId="3" applyFont="1" applyFill="1" applyBorder="1">
      <alignment vertical="center"/>
    </xf>
    <xf numFmtId="0" fontId="6" fillId="0" borderId="72" xfId="3" applyFont="1" applyFill="1" applyBorder="1">
      <alignment vertical="center"/>
    </xf>
    <xf numFmtId="38" fontId="6" fillId="0" borderId="73" xfId="1" applyFont="1" applyFill="1" applyBorder="1" applyAlignment="1">
      <alignment vertical="center"/>
    </xf>
    <xf numFmtId="38" fontId="6" fillId="4" borderId="74" xfId="1" applyFont="1" applyFill="1" applyBorder="1" applyAlignment="1">
      <alignment vertical="center"/>
    </xf>
    <xf numFmtId="38" fontId="6" fillId="4" borderId="75" xfId="1" applyFont="1" applyFill="1" applyBorder="1" applyAlignment="1">
      <alignment vertical="center"/>
    </xf>
    <xf numFmtId="38" fontId="6" fillId="4" borderId="76" xfId="1" applyFont="1" applyFill="1" applyBorder="1" applyAlignment="1">
      <alignment vertical="center"/>
    </xf>
    <xf numFmtId="38" fontId="6" fillId="4" borderId="77" xfId="1" applyFont="1" applyFill="1" applyBorder="1" applyAlignment="1">
      <alignment vertical="center"/>
    </xf>
    <xf numFmtId="0" fontId="6" fillId="0" borderId="78" xfId="3" applyFont="1" applyFill="1" applyBorder="1" applyAlignment="1">
      <alignment vertical="center" shrinkToFit="1"/>
    </xf>
    <xf numFmtId="0" fontId="6" fillId="0" borderId="79" xfId="3" applyFont="1" applyFill="1" applyBorder="1" applyAlignment="1">
      <alignment vertical="center" shrinkToFit="1"/>
    </xf>
    <xf numFmtId="38" fontId="6" fillId="0" borderId="80" xfId="4" applyFont="1" applyFill="1" applyBorder="1">
      <alignment vertical="center"/>
    </xf>
    <xf numFmtId="0" fontId="6" fillId="0" borderId="81" xfId="3" applyFont="1" applyFill="1" applyBorder="1">
      <alignment vertical="center"/>
    </xf>
    <xf numFmtId="38" fontId="6" fillId="0" borderId="82" xfId="1" applyFont="1" applyFill="1" applyBorder="1" applyAlignment="1">
      <alignment vertical="center"/>
    </xf>
    <xf numFmtId="38" fontId="6" fillId="4" borderId="83" xfId="1" applyFont="1" applyFill="1" applyBorder="1" applyAlignment="1">
      <alignment vertical="center"/>
    </xf>
    <xf numFmtId="38" fontId="6" fillId="4" borderId="84" xfId="1" applyFont="1" applyFill="1" applyBorder="1" applyAlignment="1">
      <alignment vertical="center"/>
    </xf>
    <xf numFmtId="38" fontId="6" fillId="4" borderId="85" xfId="1" applyFont="1" applyFill="1" applyBorder="1" applyAlignment="1">
      <alignment vertical="center"/>
    </xf>
    <xf numFmtId="38" fontId="6" fillId="4" borderId="86" xfId="1" applyFont="1" applyFill="1" applyBorder="1" applyAlignment="1">
      <alignment vertical="center"/>
    </xf>
    <xf numFmtId="38" fontId="10" fillId="0" borderId="89" xfId="4" applyFont="1" applyFill="1" applyBorder="1">
      <alignment vertical="center"/>
    </xf>
    <xf numFmtId="0" fontId="6" fillId="0" borderId="87" xfId="3" applyFont="1" applyFill="1" applyBorder="1" applyAlignment="1">
      <alignment vertical="center" shrinkToFit="1"/>
    </xf>
    <xf numFmtId="0" fontId="6" fillId="0" borderId="88" xfId="3" applyFont="1" applyFill="1" applyBorder="1" applyAlignment="1">
      <alignment vertical="center" shrinkToFit="1"/>
    </xf>
    <xf numFmtId="38" fontId="6" fillId="0" borderId="89" xfId="4" applyFont="1" applyFill="1" applyBorder="1">
      <alignment vertical="center"/>
    </xf>
    <xf numFmtId="0" fontId="6" fillId="0" borderId="90" xfId="3" applyFont="1" applyFill="1" applyBorder="1">
      <alignment vertical="center"/>
    </xf>
    <xf numFmtId="38" fontId="6" fillId="0" borderId="91" xfId="1" applyFont="1" applyFill="1" applyBorder="1" applyAlignment="1">
      <alignment vertical="center"/>
    </xf>
    <xf numFmtId="38" fontId="6" fillId="4" borderId="92" xfId="1" applyFont="1" applyFill="1" applyBorder="1" applyAlignment="1">
      <alignment vertical="center"/>
    </xf>
    <xf numFmtId="38" fontId="6" fillId="4" borderId="93" xfId="1" applyFont="1" applyFill="1" applyBorder="1" applyAlignment="1">
      <alignment vertical="center"/>
    </xf>
    <xf numFmtId="38" fontId="6" fillId="4" borderId="94" xfId="1" applyFont="1" applyFill="1" applyBorder="1" applyAlignment="1">
      <alignment vertical="center"/>
    </xf>
    <xf numFmtId="38" fontId="6" fillId="4" borderId="95" xfId="1" applyFont="1" applyFill="1" applyBorder="1" applyAlignment="1">
      <alignment vertical="center"/>
    </xf>
    <xf numFmtId="0" fontId="6" fillId="0" borderId="96" xfId="3" applyFont="1" applyFill="1" applyBorder="1" applyAlignment="1">
      <alignment vertical="center" shrinkToFit="1"/>
    </xf>
    <xf numFmtId="0" fontId="6" fillId="0" borderId="97" xfId="3" applyFont="1" applyFill="1" applyBorder="1" applyAlignment="1">
      <alignment vertical="center" shrinkToFit="1"/>
    </xf>
    <xf numFmtId="38" fontId="6" fillId="0" borderId="98" xfId="4" applyFont="1" applyFill="1" applyBorder="1">
      <alignment vertical="center"/>
    </xf>
    <xf numFmtId="0" fontId="14" fillId="0" borderId="96" xfId="3" applyFont="1" applyFill="1" applyBorder="1" applyAlignment="1">
      <alignment vertical="center" shrinkToFit="1"/>
    </xf>
    <xf numFmtId="0" fontId="14" fillId="0" borderId="97" xfId="3" applyFont="1" applyFill="1" applyBorder="1" applyAlignment="1">
      <alignment vertical="center" shrinkToFit="1"/>
    </xf>
    <xf numFmtId="0" fontId="14" fillId="0" borderId="90" xfId="3" applyFont="1" applyFill="1" applyBorder="1">
      <alignment vertical="center"/>
    </xf>
    <xf numFmtId="38" fontId="5" fillId="0" borderId="0" xfId="1" applyFont="1" applyAlignment="1">
      <alignment vertical="center"/>
    </xf>
    <xf numFmtId="38" fontId="5" fillId="0" borderId="0" xfId="3" applyNumberFormat="1">
      <alignment vertical="center"/>
    </xf>
    <xf numFmtId="0" fontId="6" fillId="0" borderId="99" xfId="3" applyFont="1" applyFill="1" applyBorder="1" applyAlignment="1">
      <alignment vertical="center" shrinkToFit="1"/>
    </xf>
    <xf numFmtId="0" fontId="6" fillId="0" borderId="100" xfId="3" applyFont="1" applyFill="1" applyBorder="1">
      <alignment vertical="center"/>
    </xf>
    <xf numFmtId="38" fontId="6" fillId="0" borderId="101" xfId="4" applyFont="1" applyFill="1" applyBorder="1">
      <alignment vertical="center"/>
    </xf>
    <xf numFmtId="38" fontId="5" fillId="0" borderId="10" xfId="3" applyNumberFormat="1" applyFont="1" applyFill="1" applyBorder="1">
      <alignment vertical="center"/>
    </xf>
    <xf numFmtId="38" fontId="0" fillId="0" borderId="102" xfId="4" applyFont="1" applyBorder="1">
      <alignment vertical="center"/>
    </xf>
    <xf numFmtId="38" fontId="10" fillId="0" borderId="82" xfId="1" applyFont="1" applyFill="1" applyBorder="1" applyAlignment="1">
      <alignment vertical="center"/>
    </xf>
    <xf numFmtId="38" fontId="6" fillId="0" borderId="103" xfId="1" applyFont="1" applyFill="1" applyBorder="1" applyAlignment="1">
      <alignment vertical="center"/>
    </xf>
    <xf numFmtId="0" fontId="6" fillId="0" borderId="108" xfId="3" applyFont="1" applyFill="1" applyBorder="1" applyAlignment="1">
      <alignment vertical="center" shrinkToFit="1"/>
    </xf>
    <xf numFmtId="38" fontId="10" fillId="0" borderId="73" xfId="1" applyFont="1" applyFill="1" applyBorder="1" applyAlignment="1">
      <alignment vertical="center"/>
    </xf>
    <xf numFmtId="38" fontId="10" fillId="0" borderId="80" xfId="4" applyFont="1" applyFill="1" applyBorder="1">
      <alignment vertical="center"/>
    </xf>
    <xf numFmtId="0" fontId="6" fillId="0" borderId="110" xfId="3" applyFont="1" applyFill="1" applyBorder="1" applyAlignment="1">
      <alignment vertical="center" shrinkToFit="1"/>
    </xf>
    <xf numFmtId="0" fontId="6" fillId="0" borderId="111" xfId="3" applyFont="1" applyFill="1" applyBorder="1">
      <alignment vertical="center"/>
    </xf>
    <xf numFmtId="38" fontId="6" fillId="0" borderId="109" xfId="4" applyFont="1" applyFill="1" applyBorder="1">
      <alignment vertical="center"/>
    </xf>
    <xf numFmtId="38" fontId="10" fillId="0" borderId="109" xfId="4" applyFont="1" applyFill="1" applyBorder="1">
      <alignment vertical="center"/>
    </xf>
    <xf numFmtId="0" fontId="7" fillId="0" borderId="22" xfId="3" applyFont="1" applyBorder="1" applyAlignment="1">
      <alignment horizontal="center"/>
    </xf>
    <xf numFmtId="0" fontId="19" fillId="0" borderId="97" xfId="3" applyFont="1" applyFill="1" applyBorder="1" applyAlignment="1">
      <alignment vertical="center" shrinkToFit="1"/>
    </xf>
    <xf numFmtId="0" fontId="19" fillId="0" borderId="90" xfId="3" applyFont="1" applyFill="1" applyBorder="1">
      <alignment vertical="center"/>
    </xf>
    <xf numFmtId="38" fontId="19" fillId="0" borderId="98" xfId="4" applyFont="1" applyFill="1" applyBorder="1">
      <alignment vertical="center"/>
    </xf>
    <xf numFmtId="38" fontId="6" fillId="0" borderId="104" xfId="1" applyFont="1" applyFill="1" applyBorder="1" applyAlignment="1">
      <alignment vertical="center"/>
    </xf>
    <xf numFmtId="38" fontId="6" fillId="0" borderId="105" xfId="1" applyFont="1" applyFill="1" applyBorder="1" applyAlignment="1">
      <alignment vertical="center"/>
    </xf>
    <xf numFmtId="38" fontId="6" fillId="0" borderId="106" xfId="1" applyFont="1" applyFill="1" applyBorder="1" applyAlignment="1">
      <alignment vertical="center"/>
    </xf>
    <xf numFmtId="38" fontId="6" fillId="0" borderId="107" xfId="1" applyFont="1" applyFill="1" applyBorder="1" applyAlignment="1">
      <alignment vertical="center"/>
    </xf>
    <xf numFmtId="0" fontId="6" fillId="4" borderId="20" xfId="3" applyFont="1" applyFill="1" applyBorder="1" applyAlignment="1">
      <alignment vertical="center"/>
    </xf>
    <xf numFmtId="0" fontId="6" fillId="0" borderId="114" xfId="3" applyFont="1" applyFill="1" applyBorder="1">
      <alignment vertical="center"/>
    </xf>
    <xf numFmtId="0" fontId="6" fillId="0" borderId="115" xfId="3" applyFont="1" applyFill="1" applyBorder="1">
      <alignment vertical="center"/>
    </xf>
    <xf numFmtId="0" fontId="6" fillId="0" borderId="116" xfId="3" applyFont="1" applyFill="1" applyBorder="1">
      <alignment vertical="center"/>
    </xf>
    <xf numFmtId="38" fontId="20" fillId="0" borderId="4" xfId="1" applyFont="1" applyFill="1" applyBorder="1" applyAlignment="1">
      <alignment vertical="center"/>
    </xf>
    <xf numFmtId="38" fontId="20" fillId="0" borderId="49" xfId="1" applyFont="1" applyFill="1" applyBorder="1" applyAlignment="1">
      <alignment vertical="center"/>
    </xf>
    <xf numFmtId="38" fontId="20" fillId="0" borderId="9" xfId="1" applyFont="1" applyFill="1" applyBorder="1" applyAlignment="1">
      <alignment vertical="center"/>
    </xf>
    <xf numFmtId="38" fontId="20" fillId="0" borderId="16" xfId="1" applyFont="1" applyFill="1" applyBorder="1" applyAlignment="1">
      <alignment vertical="center"/>
    </xf>
    <xf numFmtId="0" fontId="6" fillId="4" borderId="19" xfId="3" applyFont="1" applyFill="1" applyBorder="1" applyAlignment="1">
      <alignment horizontal="center" vertical="center"/>
    </xf>
    <xf numFmtId="38" fontId="21" fillId="0" borderId="9" xfId="1" applyFont="1" applyBorder="1" applyAlignment="1">
      <alignment vertical="center"/>
    </xf>
    <xf numFmtId="38" fontId="21" fillId="0" borderId="9" xfId="3" applyNumberFormat="1" applyFont="1" applyFill="1" applyBorder="1">
      <alignment vertical="center"/>
    </xf>
    <xf numFmtId="38" fontId="20" fillId="0" borderId="80" xfId="4" applyFont="1" applyFill="1" applyBorder="1">
      <alignment vertical="center"/>
    </xf>
    <xf numFmtId="38" fontId="20" fillId="0" borderId="101" xfId="4" applyFont="1" applyFill="1" applyBorder="1">
      <alignment vertical="center"/>
    </xf>
    <xf numFmtId="38" fontId="20" fillId="0" borderId="89" xfId="4" applyFont="1" applyFill="1" applyBorder="1">
      <alignment vertical="center"/>
    </xf>
    <xf numFmtId="38" fontId="20" fillId="0" borderId="98" xfId="4" applyFont="1" applyFill="1" applyBorder="1">
      <alignment vertical="center"/>
    </xf>
    <xf numFmtId="38" fontId="20" fillId="0" borderId="109" xfId="4" applyFont="1" applyFill="1" applyBorder="1">
      <alignment vertical="center"/>
    </xf>
    <xf numFmtId="38" fontId="20" fillId="0" borderId="45" xfId="4" applyFont="1" applyFill="1" applyBorder="1">
      <alignment vertical="center"/>
    </xf>
    <xf numFmtId="38" fontId="20" fillId="0" borderId="47" xfId="4" applyFont="1" applyFill="1" applyBorder="1">
      <alignment vertical="center"/>
    </xf>
    <xf numFmtId="38" fontId="20" fillId="0" borderId="36" xfId="4" applyFont="1" applyFill="1" applyBorder="1">
      <alignment vertical="center"/>
    </xf>
    <xf numFmtId="38" fontId="22" fillId="0" borderId="98" xfId="4" applyFont="1" applyFill="1" applyBorder="1">
      <alignment vertical="center"/>
    </xf>
    <xf numFmtId="0" fontId="20" fillId="0" borderId="0" xfId="3" applyFont="1" applyAlignment="1">
      <alignment horizontal="center"/>
    </xf>
    <xf numFmtId="38" fontId="20" fillId="0" borderId="52" xfId="1" applyFont="1" applyFill="1" applyBorder="1" applyAlignment="1">
      <alignment vertical="center"/>
    </xf>
    <xf numFmtId="38" fontId="20" fillId="0" borderId="57" xfId="1" applyFont="1" applyFill="1" applyBorder="1" applyAlignment="1">
      <alignment vertical="center"/>
    </xf>
    <xf numFmtId="38" fontId="20" fillId="0" borderId="58" xfId="1" applyFont="1" applyFill="1" applyBorder="1" applyAlignment="1">
      <alignment vertical="center"/>
    </xf>
    <xf numFmtId="38" fontId="20" fillId="0" borderId="67" xfId="1" applyFont="1" applyFill="1" applyBorder="1" applyAlignment="1">
      <alignment vertical="center"/>
    </xf>
    <xf numFmtId="38" fontId="20" fillId="4" borderId="74" xfId="1" applyFont="1" applyFill="1" applyBorder="1" applyAlignment="1">
      <alignment vertical="center"/>
    </xf>
    <xf numFmtId="38" fontId="20" fillId="4" borderId="75" xfId="1" applyFont="1" applyFill="1" applyBorder="1" applyAlignment="1">
      <alignment vertical="center"/>
    </xf>
    <xf numFmtId="38" fontId="20" fillId="4" borderId="76" xfId="1" applyFont="1" applyFill="1" applyBorder="1" applyAlignment="1">
      <alignment vertical="center"/>
    </xf>
    <xf numFmtId="38" fontId="20" fillId="4" borderId="77" xfId="1" applyFont="1" applyFill="1" applyBorder="1" applyAlignment="1">
      <alignment vertical="center"/>
    </xf>
    <xf numFmtId="38" fontId="20" fillId="4" borderId="83" xfId="1" applyFont="1" applyFill="1" applyBorder="1" applyAlignment="1">
      <alignment vertical="center"/>
    </xf>
    <xf numFmtId="38" fontId="20" fillId="4" borderId="84" xfId="1" applyFont="1" applyFill="1" applyBorder="1" applyAlignment="1">
      <alignment vertical="center"/>
    </xf>
    <xf numFmtId="38" fontId="20" fillId="4" borderId="85" xfId="1" applyFont="1" applyFill="1" applyBorder="1" applyAlignment="1">
      <alignment vertical="center"/>
    </xf>
    <xf numFmtId="38" fontId="20" fillId="4" borderId="86" xfId="1" applyFont="1" applyFill="1" applyBorder="1" applyAlignment="1">
      <alignment vertical="center"/>
    </xf>
    <xf numFmtId="38" fontId="20" fillId="4" borderId="92" xfId="1" applyFont="1" applyFill="1" applyBorder="1" applyAlignment="1">
      <alignment vertical="center"/>
    </xf>
    <xf numFmtId="38" fontId="20" fillId="4" borderId="93" xfId="1" applyFont="1" applyFill="1" applyBorder="1" applyAlignment="1">
      <alignment vertical="center"/>
    </xf>
    <xf numFmtId="38" fontId="20" fillId="4" borderId="94" xfId="1" applyFont="1" applyFill="1" applyBorder="1" applyAlignment="1">
      <alignment vertical="center"/>
    </xf>
    <xf numFmtId="38" fontId="20" fillId="4" borderId="95" xfId="1" applyFont="1" applyFill="1" applyBorder="1" applyAlignment="1">
      <alignment vertical="center"/>
    </xf>
    <xf numFmtId="38" fontId="20" fillId="0" borderId="59" xfId="1" applyFont="1" applyFill="1" applyBorder="1" applyAlignment="1">
      <alignment vertical="center"/>
    </xf>
    <xf numFmtId="38" fontId="20" fillId="0" borderId="60" xfId="1" applyFont="1" applyFill="1" applyBorder="1" applyAlignment="1">
      <alignment vertical="center"/>
    </xf>
    <xf numFmtId="38" fontId="20" fillId="0" borderId="68" xfId="1" applyFont="1" applyFill="1" applyBorder="1" applyAlignment="1">
      <alignment vertical="center"/>
    </xf>
    <xf numFmtId="38" fontId="20" fillId="0" borderId="50" xfId="1" applyFont="1" applyFill="1" applyBorder="1" applyAlignment="1">
      <alignment vertical="center"/>
    </xf>
    <xf numFmtId="38" fontId="20" fillId="0" borderId="63" xfId="1" applyFont="1" applyFill="1" applyBorder="1" applyAlignment="1">
      <alignment vertical="center"/>
    </xf>
    <xf numFmtId="38" fontId="20" fillId="0" borderId="64" xfId="1" applyFont="1" applyFill="1" applyBorder="1" applyAlignment="1">
      <alignment vertical="center"/>
    </xf>
    <xf numFmtId="38" fontId="20" fillId="0" borderId="65" xfId="1" applyFont="1" applyFill="1" applyBorder="1" applyAlignment="1">
      <alignment vertical="center"/>
    </xf>
    <xf numFmtId="38" fontId="20" fillId="0" borderId="54" xfId="1" applyFont="1" applyFill="1" applyBorder="1" applyAlignment="1">
      <alignment vertical="center"/>
    </xf>
    <xf numFmtId="38" fontId="20" fillId="0" borderId="61" xfId="1" applyFont="1" applyFill="1" applyBorder="1" applyAlignment="1">
      <alignment vertical="center"/>
    </xf>
    <xf numFmtId="38" fontId="20" fillId="0" borderId="62" xfId="1" applyFont="1" applyFill="1" applyBorder="1" applyAlignment="1">
      <alignment vertical="center"/>
    </xf>
    <xf numFmtId="38" fontId="20" fillId="0" borderId="69" xfId="1" applyFont="1" applyFill="1" applyBorder="1" applyAlignment="1">
      <alignment vertical="center"/>
    </xf>
    <xf numFmtId="38" fontId="20" fillId="0" borderId="53" xfId="1" applyFont="1" applyFill="1" applyBorder="1" applyAlignment="1">
      <alignment vertical="center"/>
    </xf>
    <xf numFmtId="38" fontId="20" fillId="0" borderId="104" xfId="1" applyFont="1" applyFill="1" applyBorder="1" applyAlignment="1">
      <alignment vertical="center"/>
    </xf>
    <xf numFmtId="38" fontId="20" fillId="0" borderId="105" xfId="1" applyFont="1" applyFill="1" applyBorder="1" applyAlignment="1">
      <alignment vertical="center"/>
    </xf>
    <xf numFmtId="38" fontId="20" fillId="0" borderId="106" xfId="1" applyFont="1" applyFill="1" applyBorder="1" applyAlignment="1">
      <alignment vertical="center"/>
    </xf>
    <xf numFmtId="38" fontId="20" fillId="0" borderId="107" xfId="1" applyFont="1" applyFill="1" applyBorder="1" applyAlignment="1">
      <alignment vertical="center"/>
    </xf>
    <xf numFmtId="38" fontId="20" fillId="0" borderId="50" xfId="1" applyFont="1" applyBorder="1" applyAlignment="1">
      <alignment vertical="center"/>
    </xf>
    <xf numFmtId="38" fontId="20" fillId="0" borderId="63" xfId="1" applyFont="1" applyBorder="1" applyAlignment="1">
      <alignment vertical="center"/>
    </xf>
    <xf numFmtId="38" fontId="20" fillId="0" borderId="64" xfId="1" applyFont="1" applyBorder="1" applyAlignment="1">
      <alignment vertical="center"/>
    </xf>
    <xf numFmtId="38" fontId="20" fillId="0" borderId="65" xfId="1" applyFont="1" applyBorder="1" applyAlignment="1">
      <alignment vertical="center"/>
    </xf>
    <xf numFmtId="0" fontId="23" fillId="0" borderId="0" xfId="3" applyFont="1">
      <alignment vertical="center"/>
    </xf>
    <xf numFmtId="38" fontId="24" fillId="0" borderId="89" xfId="4" applyFont="1" applyFill="1" applyBorder="1">
      <alignment vertical="center"/>
    </xf>
    <xf numFmtId="38" fontId="10" fillId="0" borderId="34" xfId="1" applyFont="1" applyFill="1" applyBorder="1" applyAlignment="1">
      <alignment vertical="center"/>
    </xf>
    <xf numFmtId="38" fontId="24" fillId="0" borderId="47" xfId="4" applyFont="1" applyFill="1" applyBorder="1">
      <alignment vertical="center"/>
    </xf>
    <xf numFmtId="0" fontId="5" fillId="0" borderId="0" xfId="3" applyFont="1" applyAlignment="1">
      <alignment horizontal="right" vertical="center" shrinkToFit="1"/>
    </xf>
    <xf numFmtId="38" fontId="6" fillId="0" borderId="80" xfId="4" applyFont="1" applyFill="1" applyBorder="1" applyAlignment="1">
      <alignment vertical="center" shrinkToFit="1"/>
    </xf>
    <xf numFmtId="38" fontId="6" fillId="0" borderId="101" xfId="4" applyFont="1" applyFill="1" applyBorder="1" applyAlignment="1">
      <alignment vertical="center" shrinkToFit="1"/>
    </xf>
    <xf numFmtId="38" fontId="10" fillId="0" borderId="89" xfId="4" applyFont="1" applyFill="1" applyBorder="1" applyAlignment="1">
      <alignment vertical="center" shrinkToFit="1"/>
    </xf>
    <xf numFmtId="38" fontId="6" fillId="0" borderId="89" xfId="4" applyFont="1" applyFill="1" applyBorder="1" applyAlignment="1">
      <alignment vertical="center" shrinkToFit="1"/>
    </xf>
    <xf numFmtId="38" fontId="6" fillId="0" borderId="98" xfId="4" applyFont="1" applyFill="1" applyBorder="1" applyAlignment="1">
      <alignment vertical="center" shrinkToFit="1"/>
    </xf>
    <xf numFmtId="38" fontId="6" fillId="0" borderId="109" xfId="4" applyFont="1" applyFill="1" applyBorder="1" applyAlignment="1">
      <alignment vertical="center" shrinkToFit="1"/>
    </xf>
    <xf numFmtId="38" fontId="6" fillId="0" borderId="45" xfId="4" applyFont="1" applyFill="1" applyBorder="1" applyAlignment="1">
      <alignment vertical="center" shrinkToFit="1"/>
    </xf>
    <xf numFmtId="38" fontId="6" fillId="0" borderId="47" xfId="4" applyFont="1" applyFill="1" applyBorder="1" applyAlignment="1">
      <alignment vertical="center" shrinkToFit="1"/>
    </xf>
    <xf numFmtId="38" fontId="10" fillId="0" borderId="98" xfId="4" applyFont="1" applyFill="1" applyBorder="1" applyAlignment="1">
      <alignment vertical="center" shrinkToFit="1"/>
    </xf>
    <xf numFmtId="38" fontId="6" fillId="0" borderId="36" xfId="4" applyFont="1" applyFill="1" applyBorder="1" applyAlignment="1">
      <alignment vertical="center" shrinkToFit="1"/>
    </xf>
    <xf numFmtId="38" fontId="15" fillId="0" borderId="98" xfId="4" applyFont="1" applyFill="1" applyBorder="1" applyAlignment="1">
      <alignment vertical="center" shrinkToFit="1"/>
    </xf>
    <xf numFmtId="38" fontId="5" fillId="0" borderId="10" xfId="3" applyNumberFormat="1" applyFont="1" applyFill="1" applyBorder="1" applyAlignment="1">
      <alignment vertical="center" shrinkToFit="1"/>
    </xf>
    <xf numFmtId="0" fontId="5" fillId="0" borderId="0" xfId="3" applyFont="1" applyAlignment="1">
      <alignment vertical="center" shrinkToFit="1"/>
    </xf>
    <xf numFmtId="0" fontId="5" fillId="0" borderId="0" xfId="3" applyAlignment="1">
      <alignment vertical="center" shrinkToFit="1"/>
    </xf>
    <xf numFmtId="38" fontId="6" fillId="0" borderId="101" xfId="1" applyFont="1" applyFill="1" applyBorder="1" applyAlignment="1">
      <alignment vertical="center"/>
    </xf>
    <xf numFmtId="0" fontId="5" fillId="0" borderId="102" xfId="3" applyBorder="1">
      <alignment vertical="center"/>
    </xf>
    <xf numFmtId="0" fontId="27" fillId="0" borderId="0" xfId="0" applyFont="1" applyAlignment="1">
      <alignment horizontal="left" vertical="center"/>
    </xf>
    <xf numFmtId="0" fontId="26" fillId="0" borderId="0" xfId="0" applyFont="1"/>
    <xf numFmtId="0" fontId="26" fillId="0" borderId="0" xfId="0" applyFont="1" applyAlignment="1">
      <alignment horizontal="justify" vertical="center"/>
    </xf>
    <xf numFmtId="49" fontId="6" fillId="0" borderId="89" xfId="4" applyNumberFormat="1" applyFont="1" applyFill="1" applyBorder="1">
      <alignment vertical="center"/>
    </xf>
    <xf numFmtId="38" fontId="0" fillId="0" borderId="79" xfId="6" applyFont="1" applyBorder="1">
      <alignment vertical="center"/>
    </xf>
    <xf numFmtId="38" fontId="0" fillId="0" borderId="3" xfId="6" applyFont="1" applyBorder="1">
      <alignment vertical="center"/>
    </xf>
    <xf numFmtId="38" fontId="0" fillId="0" borderId="2" xfId="6" applyFont="1" applyBorder="1">
      <alignment vertical="center"/>
    </xf>
    <xf numFmtId="38" fontId="0" fillId="0" borderId="88" xfId="6" applyFont="1" applyBorder="1">
      <alignment vertical="center"/>
    </xf>
    <xf numFmtId="38" fontId="0" fillId="0" borderId="117" xfId="6" applyFont="1" applyBorder="1">
      <alignment vertical="center"/>
    </xf>
    <xf numFmtId="0" fontId="29" fillId="0" borderId="0" xfId="5" applyFont="1">
      <alignment vertical="center"/>
    </xf>
    <xf numFmtId="0" fontId="30" fillId="0" borderId="0" xfId="5" applyFont="1">
      <alignment vertical="center"/>
    </xf>
    <xf numFmtId="0" fontId="31" fillId="0" borderId="0" xfId="5" applyFont="1">
      <alignment vertical="center"/>
    </xf>
    <xf numFmtId="38" fontId="29" fillId="0" borderId="0" xfId="5" applyNumberFormat="1" applyFont="1">
      <alignment vertical="center"/>
    </xf>
    <xf numFmtId="0" fontId="29" fillId="0" borderId="0" xfId="5" applyFont="1" applyAlignment="1">
      <alignment horizontal="right" vertical="center"/>
    </xf>
    <xf numFmtId="38" fontId="32" fillId="0" borderId="0" xfId="6" applyFont="1">
      <alignment vertical="center"/>
    </xf>
    <xf numFmtId="0" fontId="0" fillId="0" borderId="0" xfId="0" applyAlignme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9" xfId="0" applyBorder="1" applyAlignment="1">
      <alignment vertical="center"/>
    </xf>
    <xf numFmtId="0" fontId="0" fillId="0" borderId="88" xfId="0" applyBorder="1" applyAlignment="1">
      <alignment vertical="center"/>
    </xf>
    <xf numFmtId="0" fontId="0" fillId="0" borderId="117" xfId="0" applyBorder="1" applyAlignment="1">
      <alignment vertical="center"/>
    </xf>
    <xf numFmtId="0" fontId="0" fillId="0" borderId="5" xfId="0" applyBorder="1" applyAlignment="1">
      <alignment horizontal="center" vertical="center"/>
    </xf>
    <xf numFmtId="0" fontId="0" fillId="0" borderId="3" xfId="0" applyBorder="1" applyAlignment="1">
      <alignment vertical="center"/>
    </xf>
    <xf numFmtId="0" fontId="0" fillId="0" borderId="88" xfId="0" applyBorder="1" applyAlignment="1">
      <alignment vertical="center" wrapText="1"/>
    </xf>
    <xf numFmtId="0" fontId="0" fillId="0" borderId="0" xfId="0" applyBorder="1" applyAlignment="1">
      <alignment vertical="center"/>
    </xf>
    <xf numFmtId="0" fontId="0" fillId="0" borderId="3" xfId="0" applyBorder="1" applyAlignment="1">
      <alignment vertical="top" textRotation="255" wrapText="1"/>
    </xf>
    <xf numFmtId="0" fontId="0" fillId="0" borderId="3" xfId="0" applyBorder="1" applyAlignment="1">
      <alignment horizontal="center" vertical="center" textRotation="255" wrapText="1"/>
    </xf>
    <xf numFmtId="38" fontId="0" fillId="0" borderId="3" xfId="0" applyNumberFormat="1" applyBorder="1" applyAlignment="1">
      <alignment vertical="center"/>
    </xf>
    <xf numFmtId="38" fontId="0" fillId="0" borderId="2" xfId="0" applyNumberFormat="1" applyBorder="1" applyAlignment="1">
      <alignment vertical="center"/>
    </xf>
    <xf numFmtId="38" fontId="0" fillId="0" borderId="0" xfId="0" applyNumberFormat="1" applyAlignment="1">
      <alignment vertical="center"/>
    </xf>
    <xf numFmtId="0" fontId="0" fillId="0" borderId="0" xfId="0" applyAlignment="1">
      <alignment horizontal="right" vertical="center"/>
    </xf>
    <xf numFmtId="0" fontId="0" fillId="0" borderId="52" xfId="0" applyBorder="1" applyAlignment="1">
      <alignment vertical="top" textRotation="255" wrapText="1"/>
    </xf>
    <xf numFmtId="0" fontId="33" fillId="0" borderId="117" xfId="0" applyFont="1" applyBorder="1" applyAlignment="1">
      <alignment vertical="center"/>
    </xf>
    <xf numFmtId="38" fontId="33" fillId="0" borderId="117" xfId="6" applyFont="1" applyBorder="1">
      <alignment vertical="center"/>
    </xf>
    <xf numFmtId="0" fontId="6" fillId="0" borderId="1" xfId="3" applyFont="1" applyFill="1" applyBorder="1" applyAlignment="1">
      <alignment horizontal="right" vertical="center"/>
    </xf>
    <xf numFmtId="38" fontId="6" fillId="0" borderId="12" xfId="3" applyNumberFormat="1" applyFont="1" applyFill="1" applyBorder="1">
      <alignment vertical="center"/>
    </xf>
    <xf numFmtId="38" fontId="6" fillId="0" borderId="12" xfId="3" applyNumberFormat="1" applyFont="1" applyFill="1" applyBorder="1" applyAlignment="1">
      <alignment horizontal="right" vertical="center"/>
    </xf>
    <xf numFmtId="0" fontId="14" fillId="0" borderId="41" xfId="3" applyFont="1" applyFill="1" applyBorder="1" applyAlignment="1">
      <alignment vertical="center" shrinkToFit="1"/>
    </xf>
    <xf numFmtId="0" fontId="6" fillId="4" borderId="8" xfId="3" applyFont="1" applyFill="1" applyBorder="1" applyAlignment="1">
      <alignment vertical="center"/>
    </xf>
    <xf numFmtId="38" fontId="10" fillId="0" borderId="101" xfId="4" applyFont="1" applyFill="1" applyBorder="1">
      <alignment vertical="center"/>
    </xf>
    <xf numFmtId="38" fontId="10" fillId="0" borderId="91" xfId="1" applyFont="1" applyFill="1" applyBorder="1" applyAlignment="1">
      <alignment vertical="center"/>
    </xf>
    <xf numFmtId="0" fontId="34" fillId="0" borderId="0" xfId="5" applyFont="1">
      <alignment vertical="center"/>
    </xf>
    <xf numFmtId="38" fontId="10" fillId="0" borderId="45" xfId="4" applyFont="1" applyFill="1" applyBorder="1">
      <alignment vertical="center"/>
    </xf>
    <xf numFmtId="0" fontId="25" fillId="0" borderId="0" xfId="3" applyFont="1">
      <alignment vertical="center"/>
    </xf>
    <xf numFmtId="0" fontId="25" fillId="0" borderId="71" xfId="3" applyFont="1" applyBorder="1">
      <alignment vertical="center"/>
    </xf>
    <xf numFmtId="0" fontId="25" fillId="0" borderId="71" xfId="3" applyFont="1" applyBorder="1" applyAlignment="1">
      <alignment horizontal="center" vertical="center"/>
    </xf>
    <xf numFmtId="0" fontId="25" fillId="0" borderId="71" xfId="3" applyFont="1" applyFill="1" applyBorder="1">
      <alignment vertical="center"/>
    </xf>
    <xf numFmtId="38" fontId="10" fillId="2" borderId="89" xfId="4" applyFont="1" applyFill="1" applyBorder="1">
      <alignment vertical="center"/>
    </xf>
    <xf numFmtId="38" fontId="6" fillId="2" borderId="89" xfId="4" applyFont="1" applyFill="1" applyBorder="1">
      <alignment vertical="center"/>
    </xf>
    <xf numFmtId="0" fontId="6" fillId="2" borderId="81" xfId="3" applyFont="1" applyFill="1" applyBorder="1">
      <alignment vertical="center"/>
    </xf>
    <xf numFmtId="0" fontId="6" fillId="2" borderId="115" xfId="3" applyFont="1" applyFill="1" applyBorder="1">
      <alignment vertical="center"/>
    </xf>
    <xf numFmtId="38" fontId="6" fillId="2" borderId="82" xfId="1" applyFont="1" applyFill="1" applyBorder="1" applyAlignment="1">
      <alignment vertical="center"/>
    </xf>
    <xf numFmtId="38" fontId="11" fillId="0" borderId="0" xfId="3" applyNumberFormat="1" applyFont="1">
      <alignment vertical="center"/>
    </xf>
    <xf numFmtId="38" fontId="6" fillId="2" borderId="98" xfId="4" applyFont="1" applyFill="1" applyBorder="1">
      <alignment vertical="center"/>
    </xf>
    <xf numFmtId="49" fontId="6" fillId="0" borderId="89" xfId="4" applyNumberFormat="1" applyFont="1" applyFill="1" applyBorder="1" applyAlignment="1">
      <alignment vertical="center" shrinkToFit="1"/>
    </xf>
    <xf numFmtId="0" fontId="10" fillId="0" borderId="81" xfId="3" applyFont="1" applyFill="1" applyBorder="1">
      <alignment vertical="center"/>
    </xf>
    <xf numFmtId="0" fontId="10" fillId="0" borderId="115" xfId="3" applyFont="1" applyFill="1" applyBorder="1">
      <alignment vertical="center"/>
    </xf>
    <xf numFmtId="38" fontId="24" fillId="0" borderId="109" xfId="4" applyFont="1" applyFill="1" applyBorder="1">
      <alignment vertical="center"/>
    </xf>
    <xf numFmtId="0" fontId="6" fillId="0" borderId="0" xfId="0" applyFont="1" applyFill="1" applyAlignment="1">
      <alignment horizontal="left" vertical="center" wrapText="1"/>
    </xf>
    <xf numFmtId="0" fontId="6" fillId="4" borderId="9" xfId="3" applyFont="1" applyFill="1" applyBorder="1" applyAlignment="1">
      <alignment horizontal="center" vertical="center"/>
    </xf>
    <xf numFmtId="38" fontId="5" fillId="0" borderId="121" xfId="1" applyFont="1" applyBorder="1" applyAlignment="1">
      <alignment vertical="center"/>
    </xf>
    <xf numFmtId="0" fontId="10" fillId="0" borderId="87" xfId="3" applyFont="1" applyFill="1" applyBorder="1" applyAlignment="1">
      <alignment vertical="center" shrinkToFit="1"/>
    </xf>
    <xf numFmtId="0" fontId="10" fillId="0" borderId="88" xfId="3" applyFont="1" applyFill="1" applyBorder="1" applyAlignment="1">
      <alignment vertical="center" shrinkToFit="1"/>
    </xf>
    <xf numFmtId="0" fontId="19" fillId="0" borderId="87" xfId="3" applyFont="1" applyFill="1" applyBorder="1" applyAlignment="1">
      <alignment vertical="center" shrinkToFit="1"/>
    </xf>
    <xf numFmtId="0" fontId="19" fillId="0" borderId="88" xfId="3" applyFont="1" applyFill="1" applyBorder="1" applyAlignment="1">
      <alignment vertical="center" shrinkToFit="1"/>
    </xf>
    <xf numFmtId="0" fontId="19" fillId="0" borderId="81" xfId="3" applyFont="1" applyFill="1" applyBorder="1">
      <alignment vertical="center"/>
    </xf>
    <xf numFmtId="38" fontId="20" fillId="4" borderId="54" xfId="1" applyFont="1" applyFill="1" applyBorder="1" applyAlignment="1">
      <alignment vertical="center"/>
    </xf>
    <xf numFmtId="38" fontId="20" fillId="4" borderId="61" xfId="1" applyFont="1" applyFill="1" applyBorder="1" applyAlignment="1">
      <alignment vertical="center"/>
    </xf>
    <xf numFmtId="38" fontId="20" fillId="4" borderId="62" xfId="1" applyFont="1" applyFill="1" applyBorder="1" applyAlignment="1">
      <alignment vertical="center"/>
    </xf>
    <xf numFmtId="38" fontId="20" fillId="4" borderId="69" xfId="1" applyFont="1" applyFill="1" applyBorder="1" applyAlignment="1">
      <alignment vertical="center"/>
    </xf>
    <xf numFmtId="0" fontId="35" fillId="0" borderId="0" xfId="3" applyFont="1">
      <alignment vertical="center"/>
    </xf>
    <xf numFmtId="0" fontId="0" fillId="0" borderId="15" xfId="0" applyBorder="1" applyAlignment="1">
      <alignment horizontal="center" vertical="center" textRotation="255"/>
    </xf>
    <xf numFmtId="0" fontId="0" fillId="0" borderId="6" xfId="0" applyBorder="1" applyAlignment="1">
      <alignment horizontal="center" vertical="center"/>
    </xf>
    <xf numFmtId="0" fontId="0" fillId="0" borderId="13" xfId="0" applyBorder="1" applyAlignment="1">
      <alignment horizontal="center" vertical="center"/>
    </xf>
    <xf numFmtId="38" fontId="0" fillId="0" borderId="26" xfId="6" applyFont="1" applyBorder="1">
      <alignment vertical="center"/>
    </xf>
    <xf numFmtId="38" fontId="0" fillId="0" borderId="88" xfId="6" applyFont="1" applyFill="1"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29" fillId="0" borderId="122" xfId="5" applyFont="1" applyBorder="1" applyAlignment="1">
      <alignment vertical="center"/>
    </xf>
    <xf numFmtId="0" fontId="0" fillId="0" borderId="102" xfId="0" applyBorder="1" applyAlignment="1">
      <alignment horizontal="center" vertical="center" textRotation="255"/>
    </xf>
    <xf numFmtId="0" fontId="0" fillId="0" borderId="99" xfId="0" applyBorder="1" applyAlignment="1">
      <alignment vertical="center"/>
    </xf>
    <xf numFmtId="38" fontId="0" fillId="0" borderId="99" xfId="6" applyFont="1" applyBorder="1">
      <alignment vertical="center"/>
    </xf>
    <xf numFmtId="0" fontId="0" fillId="0" borderId="124" xfId="0" applyBorder="1" applyAlignment="1">
      <alignment vertical="center"/>
    </xf>
    <xf numFmtId="0" fontId="29" fillId="0" borderId="78" xfId="5" applyFont="1" applyBorder="1" applyAlignment="1">
      <alignment horizontal="center" vertical="center"/>
    </xf>
    <xf numFmtId="0" fontId="29" fillId="0" borderId="124" xfId="5" applyFont="1" applyBorder="1" applyAlignment="1">
      <alignment horizontal="center" vertical="center"/>
    </xf>
    <xf numFmtId="0" fontId="0" fillId="0" borderId="5" xfId="0" applyBorder="1" applyAlignment="1">
      <alignment vertical="center"/>
    </xf>
    <xf numFmtId="0" fontId="0" fillId="0" borderId="2" xfId="0" applyBorder="1" applyAlignment="1">
      <alignment vertical="center"/>
    </xf>
    <xf numFmtId="0" fontId="0" fillId="0" borderId="123"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8" xfId="0" applyFont="1" applyFill="1" applyBorder="1" applyAlignment="1">
      <alignment vertical="center" wrapText="1"/>
    </xf>
    <xf numFmtId="0" fontId="36" fillId="0" borderId="0" xfId="5" applyFont="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52" xfId="0" applyBorder="1" applyAlignment="1">
      <alignment horizontal="center" vertical="center"/>
    </xf>
    <xf numFmtId="0" fontId="0" fillId="0" borderId="3" xfId="0" applyBorder="1" applyAlignment="1">
      <alignment horizontal="center" vertical="center" textRotation="255"/>
    </xf>
    <xf numFmtId="0" fontId="0" fillId="0" borderId="26" xfId="0" applyBorder="1" applyAlignment="1">
      <alignment horizontal="center" vertical="top" textRotation="255" wrapText="1"/>
    </xf>
    <xf numFmtId="0" fontId="0" fillId="0" borderId="15" xfId="0" applyBorder="1" applyAlignment="1">
      <alignment horizontal="center" vertical="top" textRotation="255" wrapText="1"/>
    </xf>
    <xf numFmtId="0" fontId="0" fillId="0" borderId="31" xfId="0" applyBorder="1" applyAlignment="1">
      <alignment horizontal="center" vertical="top" textRotation="255" wrapText="1"/>
    </xf>
    <xf numFmtId="0" fontId="0" fillId="0" borderId="52" xfId="0" applyBorder="1" applyAlignment="1">
      <alignment horizontal="center" vertical="center" textRotation="255"/>
    </xf>
    <xf numFmtId="0" fontId="0" fillId="0" borderId="3" xfId="0" applyBorder="1" applyAlignment="1">
      <alignment horizontal="center" vertical="top" textRotation="255" wrapText="1"/>
    </xf>
    <xf numFmtId="0" fontId="0" fillId="0" borderId="3" xfId="0" applyBorder="1" applyAlignment="1">
      <alignment horizontal="center" vertical="center" wrapText="1"/>
    </xf>
    <xf numFmtId="0" fontId="0" fillId="0" borderId="26" xfId="0" applyBorder="1" applyAlignment="1">
      <alignment horizontal="center" vertical="center" textRotation="255"/>
    </xf>
    <xf numFmtId="0" fontId="0" fillId="0" borderId="15" xfId="0" applyBorder="1" applyAlignment="1">
      <alignment horizontal="center" vertical="center" textRotation="255"/>
    </xf>
    <xf numFmtId="0" fontId="0" fillId="0" borderId="31" xfId="0" applyBorder="1" applyAlignment="1">
      <alignment horizontal="center" vertical="center" textRotation="255"/>
    </xf>
    <xf numFmtId="0" fontId="0" fillId="0" borderId="2" xfId="0" applyBorder="1" applyAlignment="1">
      <alignment horizontal="center" vertical="center" textRotation="255"/>
    </xf>
    <xf numFmtId="0" fontId="0" fillId="0" borderId="5" xfId="0" applyBorder="1" applyAlignment="1">
      <alignment horizontal="center" vertical="center" textRotation="255"/>
    </xf>
    <xf numFmtId="0" fontId="0" fillId="0" borderId="118"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52" xfId="0" applyBorder="1" applyAlignment="1">
      <alignment horizontal="center" vertical="top" textRotation="255" wrapText="1"/>
    </xf>
    <xf numFmtId="0" fontId="0" fillId="0" borderId="2"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0" xfId="0" applyAlignment="1">
      <alignment vertical="center" wrapText="1"/>
    </xf>
    <xf numFmtId="0" fontId="0" fillId="0" borderId="26" xfId="0" applyBorder="1" applyAlignment="1">
      <alignment horizontal="center" vertical="center" textRotation="255" wrapText="1"/>
    </xf>
    <xf numFmtId="0" fontId="0" fillId="0" borderId="15" xfId="0" applyBorder="1" applyAlignment="1">
      <alignment horizontal="center" vertical="center" textRotation="255" wrapText="1"/>
    </xf>
    <xf numFmtId="0" fontId="0" fillId="0" borderId="31" xfId="0" applyBorder="1" applyAlignment="1">
      <alignment horizontal="center" vertical="center" textRotation="255" wrapText="1"/>
    </xf>
    <xf numFmtId="0" fontId="0" fillId="0" borderId="119" xfId="0" applyBorder="1" applyAlignment="1">
      <alignment vertical="center" textRotation="255" wrapText="1"/>
    </xf>
    <xf numFmtId="0" fontId="0" fillId="0" borderId="104" xfId="0" applyBorder="1" applyAlignment="1">
      <alignment vertical="center" textRotation="255" wrapText="1"/>
    </xf>
    <xf numFmtId="0" fontId="0" fillId="0" borderId="120" xfId="0" applyBorder="1" applyAlignment="1">
      <alignment vertical="center" textRotation="255" wrapText="1"/>
    </xf>
    <xf numFmtId="0" fontId="0" fillId="0" borderId="118" xfId="0" applyBorder="1" applyAlignment="1">
      <alignment vertical="center"/>
    </xf>
    <xf numFmtId="0" fontId="0" fillId="0" borderId="118" xfId="0" applyBorder="1" applyAlignment="1">
      <alignment horizontal="center" vertical="center"/>
    </xf>
    <xf numFmtId="0" fontId="0" fillId="0" borderId="119" xfId="0" applyBorder="1" applyAlignment="1">
      <alignment horizontal="center" vertical="center" textRotation="255" wrapText="1"/>
    </xf>
    <xf numFmtId="0" fontId="0" fillId="0" borderId="104" xfId="0" applyBorder="1" applyAlignment="1">
      <alignment horizontal="center" vertical="center" textRotation="255" wrapText="1"/>
    </xf>
    <xf numFmtId="0" fontId="0" fillId="0" borderId="120" xfId="0" applyBorder="1" applyAlignment="1">
      <alignment horizontal="center" vertical="center" textRotation="255" wrapText="1"/>
    </xf>
    <xf numFmtId="0" fontId="29" fillId="0" borderId="2" xfId="5" applyFont="1" applyBorder="1" applyAlignment="1">
      <alignment horizontal="center" vertical="center"/>
    </xf>
    <xf numFmtId="0" fontId="29" fillId="0" borderId="5" xfId="5" applyFont="1" applyBorder="1" applyAlignment="1">
      <alignment horizontal="center" vertical="center"/>
    </xf>
    <xf numFmtId="0" fontId="29" fillId="0" borderId="118" xfId="5" applyFont="1" applyBorder="1" applyAlignment="1">
      <alignment horizontal="left" vertical="center"/>
    </xf>
    <xf numFmtId="0" fontId="29" fillId="0" borderId="4" xfId="5" applyFont="1" applyBorder="1" applyAlignment="1">
      <alignment horizontal="left" vertical="center"/>
    </xf>
    <xf numFmtId="0" fontId="29" fillId="0" borderId="5" xfId="5" applyFont="1" applyBorder="1" applyAlignment="1">
      <alignment horizontal="left" vertical="center"/>
    </xf>
    <xf numFmtId="0" fontId="0" fillId="0" borderId="2" xfId="0" applyBorder="1" applyAlignment="1">
      <alignment horizontal="left" vertical="center"/>
    </xf>
    <xf numFmtId="0" fontId="0" fillId="0" borderId="119" xfId="0" applyBorder="1" applyAlignment="1">
      <alignment horizontal="center" vertical="top" textRotation="255" wrapText="1"/>
    </xf>
    <xf numFmtId="0" fontId="0" fillId="0" borderId="104" xfId="0" applyBorder="1" applyAlignment="1">
      <alignment horizontal="center" vertical="top" textRotation="255" wrapText="1"/>
    </xf>
    <xf numFmtId="0" fontId="0" fillId="0" borderId="120" xfId="0" applyBorder="1" applyAlignment="1">
      <alignment horizontal="center" vertical="top" textRotation="255" wrapText="1"/>
    </xf>
    <xf numFmtId="0" fontId="6" fillId="4" borderId="70" xfId="3" applyFont="1" applyFill="1" applyBorder="1" applyAlignment="1">
      <alignment horizontal="center" vertical="center"/>
    </xf>
    <xf numFmtId="0" fontId="6" fillId="4" borderId="9" xfId="3" applyFont="1" applyFill="1" applyBorder="1" applyAlignment="1">
      <alignment horizontal="center" vertical="center"/>
    </xf>
    <xf numFmtId="0" fontId="6" fillId="4" borderId="10" xfId="3" applyFont="1" applyFill="1" applyBorder="1" applyAlignment="1">
      <alignment horizontal="center" vertical="center"/>
    </xf>
    <xf numFmtId="0" fontId="5" fillId="0" borderId="112" xfId="3" applyFont="1" applyBorder="1" applyAlignment="1">
      <alignment horizontal="center" vertical="center" shrinkToFit="1"/>
    </xf>
    <xf numFmtId="0" fontId="5" fillId="0" borderId="113" xfId="3" applyFont="1" applyBorder="1" applyAlignment="1">
      <alignment horizontal="center" vertical="center" shrinkToFit="1"/>
    </xf>
    <xf numFmtId="0" fontId="26" fillId="0" borderId="0" xfId="0" applyFont="1" applyFill="1" applyAlignment="1">
      <alignment horizontal="left" vertical="center" wrapText="1"/>
    </xf>
    <xf numFmtId="0" fontId="6" fillId="4" borderId="8" xfId="3" applyFont="1" applyFill="1" applyBorder="1" applyAlignment="1">
      <alignment horizontal="center" vertical="center"/>
    </xf>
    <xf numFmtId="0" fontId="6" fillId="4" borderId="17" xfId="3" applyFont="1" applyFill="1" applyBorder="1" applyAlignment="1">
      <alignment horizontal="center" vertical="center"/>
    </xf>
  </cellXfs>
  <cellStyles count="9">
    <cellStyle name="桁区切り" xfId="1" builtinId="6"/>
    <cellStyle name="桁区切り 2" xfId="4"/>
    <cellStyle name="桁区切り 3" xfId="6"/>
    <cellStyle name="桁区切り 3 2" xfId="8"/>
    <cellStyle name="標準" xfId="0" builtinId="0"/>
    <cellStyle name="標準 2" xfId="2"/>
    <cellStyle name="標準 3" xfId="3"/>
    <cellStyle name="標準 4" xfId="5"/>
    <cellStyle name="標準 4 2" xfId="7"/>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tabSelected="1" view="pageBreakPreview" zoomScaleNormal="100" zoomScaleSheetLayoutView="100" workbookViewId="0">
      <selection activeCell="A4" sqref="A4:D4"/>
    </sheetView>
  </sheetViews>
  <sheetFormatPr defaultRowHeight="13.5"/>
  <cols>
    <col min="1" max="2" width="9.125" style="275" customWidth="1"/>
    <col min="3" max="3" width="9" style="275" customWidth="1"/>
    <col min="4" max="4" width="25.75" style="275" customWidth="1"/>
    <col min="5" max="5" width="26.75" style="275" customWidth="1"/>
    <col min="6" max="8" width="15.125" style="275" hidden="1" customWidth="1"/>
    <col min="9" max="9" width="9" style="275" customWidth="1"/>
    <col min="10" max="10" width="9" style="275"/>
    <col min="11" max="11" width="30.75" style="275" customWidth="1"/>
    <col min="12" max="12" width="26.625" style="275" customWidth="1"/>
    <col min="13" max="16384" width="9" style="275"/>
  </cols>
  <sheetData>
    <row r="1" spans="1:12" ht="30.75">
      <c r="B1" s="276" t="s">
        <v>298</v>
      </c>
      <c r="D1" s="277"/>
      <c r="L1" s="358" t="s">
        <v>305</v>
      </c>
    </row>
    <row r="2" spans="1:12">
      <c r="L2" s="279" t="s">
        <v>263</v>
      </c>
    </row>
    <row r="3" spans="1:12" s="281" customFormat="1" ht="28.5" customHeight="1">
      <c r="A3" s="359" t="s">
        <v>170</v>
      </c>
      <c r="B3" s="359"/>
      <c r="C3" s="359"/>
      <c r="D3" s="359"/>
      <c r="E3" s="359"/>
      <c r="F3" s="359"/>
      <c r="G3" s="359"/>
      <c r="H3" s="360"/>
      <c r="I3" s="391" t="s">
        <v>171</v>
      </c>
      <c r="J3" s="378"/>
      <c r="K3" s="378"/>
      <c r="L3" s="377"/>
    </row>
    <row r="4" spans="1:12" s="281" customFormat="1" ht="28.5" customHeight="1">
      <c r="A4" s="359" t="s">
        <v>172</v>
      </c>
      <c r="B4" s="359"/>
      <c r="C4" s="359"/>
      <c r="D4" s="359"/>
      <c r="E4" s="282" t="s">
        <v>173</v>
      </c>
      <c r="F4" s="282" t="s">
        <v>174</v>
      </c>
      <c r="G4" s="282" t="s">
        <v>175</v>
      </c>
      <c r="H4" s="283" t="s">
        <v>176</v>
      </c>
      <c r="I4" s="361" t="s">
        <v>172</v>
      </c>
      <c r="J4" s="359"/>
      <c r="K4" s="359"/>
      <c r="L4" s="282" t="s">
        <v>177</v>
      </c>
    </row>
    <row r="5" spans="1:12" s="281" customFormat="1" ht="27.75" customHeight="1">
      <c r="A5" s="362" t="s">
        <v>178</v>
      </c>
      <c r="B5" s="362" t="s">
        <v>179</v>
      </c>
      <c r="C5" s="363" t="s">
        <v>180</v>
      </c>
      <c r="D5" s="284" t="s">
        <v>181</v>
      </c>
      <c r="E5" s="270">
        <v>190547184</v>
      </c>
      <c r="F5" s="271">
        <v>190547184</v>
      </c>
      <c r="G5" s="271">
        <v>0</v>
      </c>
      <c r="H5" s="272">
        <v>0</v>
      </c>
      <c r="I5" s="366" t="s">
        <v>182</v>
      </c>
      <c r="J5" s="362" t="s">
        <v>183</v>
      </c>
      <c r="K5" s="284" t="s">
        <v>184</v>
      </c>
      <c r="L5" s="270">
        <v>635651433</v>
      </c>
    </row>
    <row r="6" spans="1:12" s="281" customFormat="1" ht="27.75" customHeight="1">
      <c r="A6" s="362"/>
      <c r="B6" s="362"/>
      <c r="C6" s="364"/>
      <c r="D6" s="285" t="s">
        <v>185</v>
      </c>
      <c r="E6" s="273">
        <v>56439045</v>
      </c>
      <c r="F6" s="271">
        <v>0</v>
      </c>
      <c r="G6" s="271">
        <v>56439045</v>
      </c>
      <c r="H6" s="272">
        <v>0</v>
      </c>
      <c r="I6" s="366"/>
      <c r="J6" s="362"/>
      <c r="K6" s="285" t="s">
        <v>186</v>
      </c>
      <c r="L6" s="273">
        <v>557978</v>
      </c>
    </row>
    <row r="7" spans="1:12" s="281" customFormat="1" ht="27.75" customHeight="1">
      <c r="A7" s="362"/>
      <c r="B7" s="362"/>
      <c r="C7" s="364"/>
      <c r="D7" s="286" t="s">
        <v>187</v>
      </c>
      <c r="E7" s="274">
        <v>21588771</v>
      </c>
      <c r="F7" s="271">
        <v>0</v>
      </c>
      <c r="G7" s="271">
        <v>0</v>
      </c>
      <c r="H7" s="272">
        <v>21588771</v>
      </c>
      <c r="I7" s="366"/>
      <c r="J7" s="362"/>
      <c r="K7" s="285" t="s">
        <v>188</v>
      </c>
      <c r="L7" s="273">
        <v>3894531</v>
      </c>
    </row>
    <row r="8" spans="1:12" s="281" customFormat="1" ht="27.75" customHeight="1">
      <c r="A8" s="362"/>
      <c r="B8" s="362"/>
      <c r="C8" s="365"/>
      <c r="D8" s="282" t="s">
        <v>189</v>
      </c>
      <c r="E8" s="271">
        <v>268575000</v>
      </c>
      <c r="F8" s="271">
        <v>190547184</v>
      </c>
      <c r="G8" s="271">
        <v>56439045</v>
      </c>
      <c r="H8" s="272">
        <v>21588771</v>
      </c>
      <c r="I8" s="366"/>
      <c r="J8" s="362"/>
      <c r="K8" s="285" t="s">
        <v>190</v>
      </c>
      <c r="L8" s="273">
        <v>623607</v>
      </c>
    </row>
    <row r="9" spans="1:12" s="281" customFormat="1" ht="27.75" customHeight="1">
      <c r="A9" s="362"/>
      <c r="B9" s="362"/>
      <c r="C9" s="367" t="s">
        <v>191</v>
      </c>
      <c r="D9" s="284" t="s">
        <v>181</v>
      </c>
      <c r="E9" s="270">
        <v>132825</v>
      </c>
      <c r="F9" s="271">
        <v>132825</v>
      </c>
      <c r="G9" s="271">
        <v>0</v>
      </c>
      <c r="H9" s="272">
        <v>0</v>
      </c>
      <c r="I9" s="366"/>
      <c r="J9" s="362"/>
      <c r="K9" s="285" t="s">
        <v>192</v>
      </c>
      <c r="L9" s="273">
        <v>1321885</v>
      </c>
    </row>
    <row r="10" spans="1:12" s="281" customFormat="1" ht="27.75" customHeight="1">
      <c r="A10" s="362"/>
      <c r="B10" s="362"/>
      <c r="C10" s="367"/>
      <c r="D10" s="285" t="s">
        <v>185</v>
      </c>
      <c r="E10" s="273">
        <v>44605</v>
      </c>
      <c r="F10" s="271">
        <v>0</v>
      </c>
      <c r="G10" s="271">
        <v>44605</v>
      </c>
      <c r="H10" s="272">
        <v>0</v>
      </c>
      <c r="I10" s="366"/>
      <c r="J10" s="362"/>
      <c r="K10" s="285" t="s">
        <v>193</v>
      </c>
      <c r="L10" s="273">
        <v>4228598</v>
      </c>
    </row>
    <row r="11" spans="1:12" s="281" customFormat="1" ht="27.75" customHeight="1">
      <c r="A11" s="362"/>
      <c r="B11" s="362"/>
      <c r="C11" s="367"/>
      <c r="D11" s="298" t="s">
        <v>187</v>
      </c>
      <c r="E11" s="299">
        <v>0</v>
      </c>
      <c r="F11" s="271">
        <v>0</v>
      </c>
      <c r="G11" s="271">
        <v>0</v>
      </c>
      <c r="H11" s="272">
        <v>0</v>
      </c>
      <c r="I11" s="366"/>
      <c r="J11" s="362"/>
      <c r="K11" s="285" t="s">
        <v>194</v>
      </c>
      <c r="L11" s="273">
        <v>39096</v>
      </c>
    </row>
    <row r="12" spans="1:12" s="281" customFormat="1" ht="27.75" customHeight="1">
      <c r="A12" s="362"/>
      <c r="B12" s="362"/>
      <c r="C12" s="367"/>
      <c r="D12" s="287" t="s">
        <v>189</v>
      </c>
      <c r="E12" s="271">
        <v>177430</v>
      </c>
      <c r="F12" s="271">
        <v>132825</v>
      </c>
      <c r="G12" s="271">
        <v>44605</v>
      </c>
      <c r="H12" s="272">
        <v>0</v>
      </c>
      <c r="I12" s="366"/>
      <c r="J12" s="362"/>
      <c r="K12" s="285" t="s">
        <v>290</v>
      </c>
      <c r="L12" s="273">
        <v>5512365</v>
      </c>
    </row>
    <row r="13" spans="1:12" s="281" customFormat="1" ht="27.75" customHeight="1">
      <c r="A13" s="362"/>
      <c r="B13" s="362"/>
      <c r="C13" s="368" t="s">
        <v>189</v>
      </c>
      <c r="D13" s="368"/>
      <c r="E13" s="271">
        <v>268752430</v>
      </c>
      <c r="F13" s="271">
        <v>190680009</v>
      </c>
      <c r="G13" s="271">
        <v>56483650</v>
      </c>
      <c r="H13" s="272">
        <v>21588771</v>
      </c>
      <c r="I13" s="366"/>
      <c r="J13" s="362"/>
      <c r="K13" s="286" t="s">
        <v>195</v>
      </c>
      <c r="L13" s="274">
        <v>1388926</v>
      </c>
    </row>
    <row r="14" spans="1:12" s="281" customFormat="1" ht="27.75" customHeight="1">
      <c r="A14" s="369" t="s">
        <v>196</v>
      </c>
      <c r="B14" s="288" t="s">
        <v>197</v>
      </c>
      <c r="C14" s="354"/>
      <c r="D14" s="356"/>
      <c r="E14" s="271">
        <v>163067074</v>
      </c>
      <c r="F14" s="271">
        <v>113042849</v>
      </c>
      <c r="G14" s="271">
        <v>36226379</v>
      </c>
      <c r="H14" s="272">
        <v>13797846</v>
      </c>
      <c r="I14" s="366"/>
      <c r="J14" s="362"/>
      <c r="K14" s="282" t="s">
        <v>189</v>
      </c>
      <c r="L14" s="271">
        <v>653218419</v>
      </c>
    </row>
    <row r="15" spans="1:12" s="281" customFormat="1" ht="27.75" customHeight="1">
      <c r="A15" s="370"/>
      <c r="B15" s="288" t="s">
        <v>198</v>
      </c>
      <c r="C15" s="354"/>
      <c r="D15" s="356"/>
      <c r="E15" s="271">
        <v>7613748</v>
      </c>
      <c r="F15" s="271">
        <v>7613748</v>
      </c>
      <c r="G15" s="271">
        <v>0</v>
      </c>
      <c r="H15" s="272">
        <v>0</v>
      </c>
      <c r="I15" s="366"/>
      <c r="J15" s="362" t="s">
        <v>199</v>
      </c>
      <c r="K15" s="284" t="s">
        <v>200</v>
      </c>
      <c r="L15" s="270">
        <v>1486605</v>
      </c>
    </row>
    <row r="16" spans="1:12" s="281" customFormat="1" ht="27.75" customHeight="1">
      <c r="A16" s="370"/>
      <c r="B16" s="288" t="s">
        <v>201</v>
      </c>
      <c r="C16" s="354"/>
      <c r="D16" s="356"/>
      <c r="E16" s="271">
        <v>992301</v>
      </c>
      <c r="F16" s="271">
        <v>992301</v>
      </c>
      <c r="G16" s="271">
        <v>0</v>
      </c>
      <c r="H16" s="272">
        <v>0</v>
      </c>
      <c r="I16" s="366"/>
      <c r="J16" s="362"/>
      <c r="K16" s="357" t="s">
        <v>202</v>
      </c>
      <c r="L16" s="341">
        <v>0</v>
      </c>
    </row>
    <row r="17" spans="1:12" s="281" customFormat="1" ht="27.75" customHeight="1">
      <c r="A17" s="370"/>
      <c r="B17" s="288" t="s">
        <v>203</v>
      </c>
      <c r="C17" s="288"/>
      <c r="D17" s="288"/>
      <c r="E17" s="271">
        <v>564239</v>
      </c>
      <c r="F17" s="271">
        <v>564239</v>
      </c>
      <c r="G17" s="271">
        <v>0</v>
      </c>
      <c r="H17" s="272">
        <v>0</v>
      </c>
      <c r="I17" s="366"/>
      <c r="J17" s="362"/>
      <c r="K17" s="289" t="s">
        <v>204</v>
      </c>
      <c r="L17" s="273">
        <v>3189751</v>
      </c>
    </row>
    <row r="18" spans="1:12" s="281" customFormat="1" ht="27.75" customHeight="1">
      <c r="A18" s="370"/>
      <c r="B18" s="354" t="s">
        <v>205</v>
      </c>
      <c r="C18" s="355"/>
      <c r="D18" s="356"/>
      <c r="E18" s="271">
        <v>63314771</v>
      </c>
      <c r="F18" s="271">
        <v>46776580</v>
      </c>
      <c r="G18" s="271">
        <v>12274580</v>
      </c>
      <c r="H18" s="272">
        <v>4263611</v>
      </c>
      <c r="I18" s="366"/>
      <c r="J18" s="362"/>
      <c r="K18" s="285" t="s">
        <v>206</v>
      </c>
      <c r="L18" s="273">
        <v>3928965</v>
      </c>
    </row>
    <row r="19" spans="1:12" s="281" customFormat="1" ht="27.75" customHeight="1">
      <c r="A19" s="370"/>
      <c r="B19" s="363" t="s">
        <v>200</v>
      </c>
      <c r="C19" s="288" t="s">
        <v>207</v>
      </c>
      <c r="D19" s="288"/>
      <c r="E19" s="271">
        <v>5162002</v>
      </c>
      <c r="F19" s="271">
        <v>5162002</v>
      </c>
      <c r="G19" s="271">
        <v>0</v>
      </c>
      <c r="H19" s="272">
        <v>0</v>
      </c>
      <c r="I19" s="366"/>
      <c r="J19" s="362"/>
      <c r="K19" s="286" t="s">
        <v>208</v>
      </c>
      <c r="L19" s="274">
        <v>1984602</v>
      </c>
    </row>
    <row r="20" spans="1:12" s="281" customFormat="1" ht="27.75" customHeight="1">
      <c r="A20" s="370"/>
      <c r="B20" s="364"/>
      <c r="C20" s="352" t="s">
        <v>209</v>
      </c>
      <c r="D20" s="351"/>
      <c r="E20" s="271">
        <v>2986410</v>
      </c>
      <c r="F20" s="271">
        <v>2986410</v>
      </c>
      <c r="G20" s="271">
        <v>0</v>
      </c>
      <c r="H20" s="272">
        <v>0</v>
      </c>
      <c r="I20" s="366"/>
      <c r="J20" s="362"/>
      <c r="K20" s="282" t="s">
        <v>189</v>
      </c>
      <c r="L20" s="271">
        <v>10589923</v>
      </c>
    </row>
    <row r="21" spans="1:12" s="281" customFormat="1" ht="27.75" customHeight="1">
      <c r="A21" s="370"/>
      <c r="B21" s="365"/>
      <c r="C21" s="290" t="s">
        <v>189</v>
      </c>
      <c r="D21" s="290"/>
      <c r="E21" s="271">
        <v>8148412</v>
      </c>
      <c r="F21" s="271">
        <v>8148412</v>
      </c>
      <c r="G21" s="271">
        <v>0</v>
      </c>
      <c r="H21" s="272">
        <v>0</v>
      </c>
      <c r="I21" s="366"/>
      <c r="J21" s="372" t="s">
        <v>189</v>
      </c>
      <c r="K21" s="373"/>
      <c r="L21" s="271">
        <v>663808342</v>
      </c>
    </row>
    <row r="22" spans="1:12" s="281" customFormat="1" ht="27.75" customHeight="1">
      <c r="A22" s="370"/>
      <c r="B22" s="363" t="s">
        <v>210</v>
      </c>
      <c r="C22" s="284" t="s">
        <v>207</v>
      </c>
      <c r="D22" s="284"/>
      <c r="E22" s="270">
        <v>2207355</v>
      </c>
      <c r="F22" s="271">
        <v>2207355</v>
      </c>
      <c r="G22" s="271">
        <v>0</v>
      </c>
      <c r="H22" s="272">
        <v>0</v>
      </c>
      <c r="I22" s="374" t="s">
        <v>211</v>
      </c>
      <c r="J22" s="375"/>
      <c r="K22" s="376"/>
      <c r="L22" s="271">
        <v>43118267</v>
      </c>
    </row>
    <row r="23" spans="1:12" s="281" customFormat="1" ht="27.75" customHeight="1">
      <c r="A23" s="370"/>
      <c r="B23" s="364"/>
      <c r="C23" s="353" t="s">
        <v>209</v>
      </c>
      <c r="D23" s="348"/>
      <c r="E23" s="274">
        <v>2625936</v>
      </c>
      <c r="F23" s="271">
        <v>2625936</v>
      </c>
      <c r="G23" s="271">
        <v>0</v>
      </c>
      <c r="H23" s="272">
        <v>0</v>
      </c>
      <c r="I23" s="379" t="s">
        <v>212</v>
      </c>
      <c r="J23" s="284" t="s">
        <v>213</v>
      </c>
      <c r="K23" s="284"/>
      <c r="L23" s="270">
        <v>367306</v>
      </c>
    </row>
    <row r="24" spans="1:12" s="281" customFormat="1" ht="27.75" customHeight="1">
      <c r="A24" s="370"/>
      <c r="B24" s="365"/>
      <c r="C24" s="360" t="s">
        <v>189</v>
      </c>
      <c r="D24" s="377"/>
      <c r="E24" s="271">
        <v>4833291</v>
      </c>
      <c r="F24" s="271">
        <v>4833291</v>
      </c>
      <c r="G24" s="271">
        <v>0</v>
      </c>
      <c r="H24" s="272">
        <v>0</v>
      </c>
      <c r="I24" s="379"/>
      <c r="J24" s="286" t="s">
        <v>214</v>
      </c>
      <c r="K24" s="286"/>
      <c r="L24" s="274">
        <v>7293</v>
      </c>
    </row>
    <row r="25" spans="1:12" s="281" customFormat="1" ht="27.75" customHeight="1">
      <c r="A25" s="370"/>
      <c r="B25" s="288" t="s">
        <v>215</v>
      </c>
      <c r="C25" s="288"/>
      <c r="D25" s="288"/>
      <c r="E25" s="271">
        <v>0</v>
      </c>
      <c r="F25" s="271">
        <v>0</v>
      </c>
      <c r="G25" s="271">
        <v>0</v>
      </c>
      <c r="H25" s="272">
        <v>0</v>
      </c>
      <c r="I25" s="379"/>
      <c r="J25" s="360" t="s">
        <v>189</v>
      </c>
      <c r="K25" s="377"/>
      <c r="L25" s="271">
        <v>374599</v>
      </c>
    </row>
    <row r="26" spans="1:12" s="281" customFormat="1" ht="27.75" customHeight="1">
      <c r="A26" s="371"/>
      <c r="B26" s="360" t="s">
        <v>189</v>
      </c>
      <c r="C26" s="378"/>
      <c r="D26" s="377"/>
      <c r="E26" s="271">
        <v>248533836</v>
      </c>
      <c r="F26" s="271">
        <v>181971420</v>
      </c>
      <c r="G26" s="271">
        <v>48500959</v>
      </c>
      <c r="H26" s="272">
        <v>18061457</v>
      </c>
      <c r="I26" s="379" t="s">
        <v>216</v>
      </c>
      <c r="J26" s="284" t="s">
        <v>217</v>
      </c>
      <c r="K26" s="284"/>
      <c r="L26" s="270">
        <v>113114218</v>
      </c>
    </row>
    <row r="27" spans="1:12" s="281" customFormat="1" ht="27.75" customHeight="1">
      <c r="A27" s="380" t="s">
        <v>218</v>
      </c>
      <c r="B27" s="381"/>
      <c r="C27" s="381"/>
      <c r="D27" s="382"/>
      <c r="E27" s="271">
        <v>238695</v>
      </c>
      <c r="F27" s="271">
        <v>220117</v>
      </c>
      <c r="G27" s="271">
        <v>0</v>
      </c>
      <c r="H27" s="272">
        <v>18578</v>
      </c>
      <c r="I27" s="379"/>
      <c r="J27" s="286" t="s">
        <v>219</v>
      </c>
      <c r="K27" s="286"/>
      <c r="L27" s="274">
        <v>8127</v>
      </c>
    </row>
    <row r="28" spans="1:12" s="281" customFormat="1" ht="27.75" customHeight="1">
      <c r="A28" s="380" t="s">
        <v>220</v>
      </c>
      <c r="B28" s="381"/>
      <c r="C28" s="381"/>
      <c r="D28" s="382"/>
      <c r="E28" s="271">
        <v>248182473</v>
      </c>
      <c r="F28" s="271">
        <v>248182473</v>
      </c>
      <c r="G28" s="271">
        <v>0</v>
      </c>
      <c r="H28" s="272">
        <v>0</v>
      </c>
      <c r="I28" s="379"/>
      <c r="J28" s="360" t="s">
        <v>189</v>
      </c>
      <c r="K28" s="377"/>
      <c r="L28" s="271">
        <v>113122345</v>
      </c>
    </row>
    <row r="29" spans="1:12" s="281" customFormat="1" ht="66" customHeight="1">
      <c r="A29" s="291" t="s">
        <v>221</v>
      </c>
      <c r="B29" s="288" t="s">
        <v>222</v>
      </c>
      <c r="C29" s="288"/>
      <c r="D29" s="288"/>
      <c r="E29" s="271">
        <v>1035014</v>
      </c>
      <c r="F29" s="271">
        <v>1035014</v>
      </c>
      <c r="G29" s="271">
        <v>0</v>
      </c>
      <c r="H29" s="272">
        <v>0</v>
      </c>
      <c r="I29" s="392" t="s">
        <v>223</v>
      </c>
      <c r="J29" s="288" t="s">
        <v>224</v>
      </c>
      <c r="K29" s="288"/>
      <c r="L29" s="271">
        <v>0</v>
      </c>
    </row>
    <row r="30" spans="1:12" s="281" customFormat="1" ht="66" customHeight="1">
      <c r="A30" s="292" t="s">
        <v>225</v>
      </c>
      <c r="B30" s="354" t="s">
        <v>226</v>
      </c>
      <c r="C30" s="355"/>
      <c r="D30" s="356"/>
      <c r="E30" s="271">
        <v>10430</v>
      </c>
      <c r="F30" s="271">
        <v>0</v>
      </c>
      <c r="G30" s="271">
        <v>0</v>
      </c>
      <c r="H30" s="272">
        <v>0</v>
      </c>
      <c r="I30" s="393"/>
      <c r="J30" s="288" t="s">
        <v>227</v>
      </c>
      <c r="K30" s="288"/>
      <c r="L30" s="271">
        <v>688</v>
      </c>
    </row>
    <row r="31" spans="1:12" s="281" customFormat="1" ht="27.75" customHeight="1">
      <c r="A31" s="369" t="s">
        <v>228</v>
      </c>
      <c r="B31" s="369" t="s">
        <v>229</v>
      </c>
      <c r="C31" s="363" t="s">
        <v>206</v>
      </c>
      <c r="D31" s="284" t="s">
        <v>230</v>
      </c>
      <c r="E31" s="270">
        <v>41920408</v>
      </c>
      <c r="F31" s="271">
        <v>30194702</v>
      </c>
      <c r="G31" s="271">
        <v>8276245</v>
      </c>
      <c r="H31" s="272">
        <v>3449461</v>
      </c>
      <c r="I31" s="394"/>
      <c r="J31" s="360" t="s">
        <v>189</v>
      </c>
      <c r="K31" s="377"/>
      <c r="L31" s="271">
        <v>688</v>
      </c>
    </row>
    <row r="32" spans="1:12" s="281" customFormat="1" ht="27.75" customHeight="1">
      <c r="A32" s="370"/>
      <c r="B32" s="370"/>
      <c r="C32" s="364"/>
      <c r="D32" s="286" t="s">
        <v>231</v>
      </c>
      <c r="E32" s="274">
        <v>3928965</v>
      </c>
      <c r="F32" s="271">
        <v>3928965</v>
      </c>
      <c r="G32" s="271">
        <v>0</v>
      </c>
      <c r="H32" s="272">
        <v>0</v>
      </c>
      <c r="I32" s="392" t="s">
        <v>232</v>
      </c>
      <c r="J32" s="400" t="s">
        <v>234</v>
      </c>
      <c r="K32" s="376"/>
      <c r="L32" s="271">
        <v>93902</v>
      </c>
    </row>
    <row r="33" spans="1:12" s="281" customFormat="1" ht="27.75" customHeight="1">
      <c r="A33" s="370"/>
      <c r="B33" s="370"/>
      <c r="C33" s="365"/>
      <c r="D33" s="282" t="s">
        <v>189</v>
      </c>
      <c r="E33" s="271">
        <v>45849373</v>
      </c>
      <c r="F33" s="271">
        <v>34123667</v>
      </c>
      <c r="G33" s="271">
        <v>8276245</v>
      </c>
      <c r="H33" s="272">
        <v>3449461</v>
      </c>
      <c r="I33" s="393"/>
      <c r="J33" s="384" t="s">
        <v>233</v>
      </c>
      <c r="K33" s="346" t="s">
        <v>235</v>
      </c>
      <c r="L33" s="347">
        <v>5800</v>
      </c>
    </row>
    <row r="34" spans="1:12" s="281" customFormat="1" ht="27.75" customHeight="1">
      <c r="A34" s="370"/>
      <c r="B34" s="370"/>
      <c r="C34" s="284" t="s">
        <v>236</v>
      </c>
      <c r="D34" s="284"/>
      <c r="E34" s="270">
        <v>7613748</v>
      </c>
      <c r="F34" s="271">
        <v>7613748</v>
      </c>
      <c r="G34" s="271">
        <v>0</v>
      </c>
      <c r="H34" s="272">
        <v>0</v>
      </c>
      <c r="I34" s="393"/>
      <c r="J34" s="385"/>
      <c r="K34" s="286" t="s">
        <v>237</v>
      </c>
      <c r="L34" s="274">
        <v>10302</v>
      </c>
    </row>
    <row r="35" spans="1:12" s="281" customFormat="1" ht="27.75" customHeight="1">
      <c r="A35" s="370"/>
      <c r="B35" s="370"/>
      <c r="C35" s="285" t="s">
        <v>238</v>
      </c>
      <c r="D35" s="285"/>
      <c r="E35" s="273">
        <v>992301</v>
      </c>
      <c r="F35" s="271">
        <v>992301</v>
      </c>
      <c r="G35" s="271">
        <v>0</v>
      </c>
      <c r="H35" s="272">
        <v>0</v>
      </c>
      <c r="I35" s="393"/>
      <c r="J35" s="386"/>
      <c r="K35" s="282" t="s">
        <v>189</v>
      </c>
      <c r="L35" s="271">
        <v>16102</v>
      </c>
    </row>
    <row r="36" spans="1:12" s="281" customFormat="1" ht="27.75" customHeight="1">
      <c r="A36" s="370"/>
      <c r="B36" s="370"/>
      <c r="C36" s="285" t="s">
        <v>239</v>
      </c>
      <c r="D36" s="285"/>
      <c r="E36" s="273">
        <v>93902</v>
      </c>
      <c r="F36" s="271">
        <v>0</v>
      </c>
      <c r="G36" s="271">
        <v>0</v>
      </c>
      <c r="H36" s="272">
        <v>0</v>
      </c>
      <c r="I36" s="393"/>
      <c r="J36" s="284" t="s">
        <v>240</v>
      </c>
      <c r="K36" s="284"/>
      <c r="L36" s="270">
        <v>4334</v>
      </c>
    </row>
    <row r="37" spans="1:12" s="281" customFormat="1" ht="27.75" customHeight="1">
      <c r="A37" s="370"/>
      <c r="B37" s="370"/>
      <c r="C37" s="286" t="s">
        <v>241</v>
      </c>
      <c r="D37" s="286"/>
      <c r="E37" s="274">
        <v>23082</v>
      </c>
      <c r="F37" s="271">
        <v>23082</v>
      </c>
      <c r="G37" s="271">
        <v>0</v>
      </c>
      <c r="H37" s="272">
        <v>0</v>
      </c>
      <c r="I37" s="393"/>
      <c r="J37" s="285" t="s">
        <v>242</v>
      </c>
      <c r="K37" s="285"/>
      <c r="L37" s="273">
        <v>1646</v>
      </c>
    </row>
    <row r="38" spans="1:12" s="281" customFormat="1" ht="27.75" customHeight="1">
      <c r="A38" s="370"/>
      <c r="B38" s="371"/>
      <c r="C38" s="360" t="s">
        <v>189</v>
      </c>
      <c r="D38" s="377"/>
      <c r="E38" s="271">
        <v>54572406</v>
      </c>
      <c r="F38" s="271">
        <v>42752798</v>
      </c>
      <c r="G38" s="271">
        <v>8276245</v>
      </c>
      <c r="H38" s="272">
        <v>3449461</v>
      </c>
      <c r="I38" s="393"/>
      <c r="J38" s="286" t="s">
        <v>304</v>
      </c>
      <c r="K38" s="348"/>
      <c r="L38" s="274">
        <v>440</v>
      </c>
    </row>
    <row r="39" spans="1:12" s="281" customFormat="1" ht="27.75" customHeight="1">
      <c r="A39" s="370"/>
      <c r="B39" s="337"/>
      <c r="C39" s="338"/>
      <c r="D39" s="339"/>
      <c r="E39" s="340"/>
      <c r="F39" s="271"/>
      <c r="G39" s="271"/>
      <c r="H39" s="272"/>
      <c r="I39" s="394"/>
      <c r="J39" s="360" t="s">
        <v>189</v>
      </c>
      <c r="K39" s="377"/>
      <c r="L39" s="271">
        <v>116424</v>
      </c>
    </row>
    <row r="40" spans="1:12" s="281" customFormat="1" ht="27.75" customHeight="1">
      <c r="A40" s="370"/>
      <c r="B40" s="337"/>
      <c r="C40" s="338"/>
      <c r="D40" s="339"/>
      <c r="E40" s="340"/>
      <c r="F40" s="271"/>
      <c r="G40" s="271"/>
      <c r="H40" s="272"/>
      <c r="I40" s="392" t="s">
        <v>302</v>
      </c>
      <c r="J40" s="284" t="s">
        <v>299</v>
      </c>
      <c r="K40" s="349"/>
      <c r="L40" s="270">
        <v>16986</v>
      </c>
    </row>
    <row r="41" spans="1:12" s="281" customFormat="1" ht="27.75" customHeight="1">
      <c r="A41" s="370"/>
      <c r="B41" s="369" t="s">
        <v>243</v>
      </c>
      <c r="C41" s="284" t="s">
        <v>244</v>
      </c>
      <c r="D41" s="284"/>
      <c r="E41" s="270">
        <v>2</v>
      </c>
      <c r="F41" s="271">
        <v>2</v>
      </c>
      <c r="G41" s="271">
        <v>0</v>
      </c>
      <c r="H41" s="272">
        <v>0</v>
      </c>
      <c r="I41" s="393"/>
      <c r="J41" s="286" t="s">
        <v>303</v>
      </c>
      <c r="K41" s="350"/>
      <c r="L41" s="274">
        <v>232214</v>
      </c>
    </row>
    <row r="42" spans="1:12" s="281" customFormat="1" ht="27.75" customHeight="1">
      <c r="A42" s="370"/>
      <c r="B42" s="370"/>
      <c r="C42" s="286" t="s">
        <v>247</v>
      </c>
      <c r="D42" s="286"/>
      <c r="E42" s="274">
        <v>511414</v>
      </c>
      <c r="F42" s="271">
        <v>511414</v>
      </c>
      <c r="G42" s="271">
        <v>0</v>
      </c>
      <c r="H42" s="272">
        <v>0</v>
      </c>
      <c r="I42" s="393"/>
      <c r="J42" s="395" t="s">
        <v>189</v>
      </c>
      <c r="K42" s="396"/>
      <c r="L42" s="340">
        <v>249200</v>
      </c>
    </row>
    <row r="43" spans="1:12" s="281" customFormat="1" ht="27.75" customHeight="1">
      <c r="A43" s="371"/>
      <c r="B43" s="371"/>
      <c r="C43" s="360" t="s">
        <v>189</v>
      </c>
      <c r="D43" s="377"/>
      <c r="E43" s="271">
        <v>511416</v>
      </c>
      <c r="F43" s="271">
        <v>511416</v>
      </c>
      <c r="G43" s="271">
        <v>0</v>
      </c>
      <c r="H43" s="272">
        <v>0</v>
      </c>
      <c r="I43" s="379" t="s">
        <v>245</v>
      </c>
      <c r="J43" s="284" t="s">
        <v>246</v>
      </c>
      <c r="K43" s="284"/>
      <c r="L43" s="270">
        <v>1035014</v>
      </c>
    </row>
    <row r="44" spans="1:12" s="281" customFormat="1" ht="27.75" customHeight="1">
      <c r="A44" s="344" t="s">
        <v>300</v>
      </c>
      <c r="B44" s="345"/>
      <c r="C44" s="342"/>
      <c r="D44" s="343"/>
      <c r="E44" s="271">
        <v>440</v>
      </c>
      <c r="F44" s="293">
        <v>665353247</v>
      </c>
      <c r="G44" s="293">
        <v>113260854</v>
      </c>
      <c r="H44" s="294">
        <v>43118267</v>
      </c>
      <c r="I44" s="379"/>
      <c r="J44" s="286" t="s">
        <v>248</v>
      </c>
      <c r="K44" s="286"/>
      <c r="L44" s="274">
        <v>829</v>
      </c>
    </row>
    <row r="45" spans="1:12" s="281" customFormat="1" ht="27.75" customHeight="1">
      <c r="A45" s="360" t="s">
        <v>189</v>
      </c>
      <c r="B45" s="378"/>
      <c r="C45" s="378"/>
      <c r="D45" s="377"/>
      <c r="E45" s="293">
        <v>821837140</v>
      </c>
      <c r="F45" s="295"/>
      <c r="G45" s="295"/>
      <c r="H45" s="295"/>
      <c r="I45" s="379"/>
      <c r="J45" s="360" t="s">
        <v>189</v>
      </c>
      <c r="K45" s="377"/>
      <c r="L45" s="271">
        <v>1035843</v>
      </c>
    </row>
    <row r="46" spans="1:12" s="281" customFormat="1" ht="27.75" customHeight="1">
      <c r="E46" s="295"/>
      <c r="I46" s="401" t="s">
        <v>249</v>
      </c>
      <c r="J46" s="284" t="s">
        <v>250</v>
      </c>
      <c r="K46" s="284"/>
      <c r="L46" s="270">
        <v>0</v>
      </c>
    </row>
    <row r="47" spans="1:12" s="281" customFormat="1" ht="27.75" customHeight="1">
      <c r="I47" s="402"/>
      <c r="J47" s="286" t="s">
        <v>251</v>
      </c>
      <c r="K47" s="286"/>
      <c r="L47" s="274">
        <v>0</v>
      </c>
    </row>
    <row r="48" spans="1:12" s="281" customFormat="1" ht="27.75" customHeight="1">
      <c r="A48" s="296"/>
      <c r="B48" s="383"/>
      <c r="C48" s="383"/>
      <c r="D48" s="383"/>
      <c r="E48" s="383"/>
      <c r="I48" s="403"/>
      <c r="J48" s="360" t="s">
        <v>189</v>
      </c>
      <c r="K48" s="377"/>
      <c r="L48" s="288">
        <v>0</v>
      </c>
    </row>
    <row r="49" spans="1:12" s="281" customFormat="1" ht="27.75" customHeight="1">
      <c r="I49" s="387" t="s">
        <v>252</v>
      </c>
      <c r="J49" s="284" t="s">
        <v>253</v>
      </c>
      <c r="K49" s="284"/>
      <c r="L49" s="270">
        <v>0</v>
      </c>
    </row>
    <row r="50" spans="1:12" s="281" customFormat="1" ht="27.75" customHeight="1">
      <c r="A50" s="296"/>
      <c r="F50" s="281" t="s">
        <v>255</v>
      </c>
      <c r="I50" s="388"/>
      <c r="J50" s="285" t="s">
        <v>254</v>
      </c>
      <c r="K50" s="285"/>
      <c r="L50" s="273">
        <v>0</v>
      </c>
    </row>
    <row r="51" spans="1:12" s="281" customFormat="1" ht="27.75" customHeight="1">
      <c r="I51" s="388"/>
      <c r="J51" s="285" t="s">
        <v>256</v>
      </c>
      <c r="K51" s="285"/>
      <c r="L51" s="273">
        <v>10430</v>
      </c>
    </row>
    <row r="52" spans="1:12" s="281" customFormat="1" ht="27.75" customHeight="1">
      <c r="I52" s="388"/>
      <c r="J52" s="286" t="s">
        <v>257</v>
      </c>
      <c r="K52" s="286"/>
      <c r="L52" s="274">
        <v>0</v>
      </c>
    </row>
    <row r="53" spans="1:12" s="281" customFormat="1" ht="27.75" customHeight="1">
      <c r="I53" s="389"/>
      <c r="J53" s="360" t="s">
        <v>189</v>
      </c>
      <c r="K53" s="377"/>
      <c r="L53" s="271">
        <v>10430</v>
      </c>
    </row>
    <row r="54" spans="1:12" s="281" customFormat="1" ht="27.75" customHeight="1">
      <c r="I54" s="397" t="s">
        <v>301</v>
      </c>
      <c r="J54" s="398"/>
      <c r="K54" s="399"/>
      <c r="L54" s="271">
        <v>2</v>
      </c>
    </row>
    <row r="55" spans="1:12" ht="27.75" customHeight="1">
      <c r="A55" s="296"/>
      <c r="B55" s="307"/>
      <c r="C55" s="281"/>
      <c r="D55" s="281"/>
      <c r="E55" s="281"/>
      <c r="F55" s="281"/>
      <c r="G55" s="281"/>
      <c r="H55" s="281"/>
      <c r="I55" s="297" t="s">
        <v>258</v>
      </c>
      <c r="J55" s="288" t="s">
        <v>259</v>
      </c>
      <c r="K55" s="288"/>
      <c r="L55" s="271">
        <v>0</v>
      </c>
    </row>
    <row r="56" spans="1:12" ht="27.75" customHeight="1">
      <c r="A56" s="281"/>
      <c r="B56" s="307"/>
      <c r="C56" s="281"/>
      <c r="D56" s="281"/>
      <c r="E56" s="281"/>
      <c r="I56" s="390" t="s">
        <v>260</v>
      </c>
      <c r="J56" s="381"/>
      <c r="K56" s="382"/>
      <c r="L56" s="271">
        <v>1000</v>
      </c>
    </row>
    <row r="57" spans="1:12" ht="27.75" customHeight="1">
      <c r="I57" s="391" t="s">
        <v>189</v>
      </c>
      <c r="J57" s="378"/>
      <c r="K57" s="377"/>
      <c r="L57" s="271">
        <v>821837140</v>
      </c>
    </row>
    <row r="58" spans="1:12">
      <c r="L58" s="280"/>
    </row>
    <row r="59" spans="1:12">
      <c r="L59" s="280"/>
    </row>
    <row r="60" spans="1:12">
      <c r="F60" s="280"/>
      <c r="G60" s="280"/>
      <c r="H60" s="280"/>
      <c r="L60" s="280"/>
    </row>
    <row r="61" spans="1:12">
      <c r="E61" s="278"/>
      <c r="F61" s="280"/>
      <c r="G61" s="280"/>
      <c r="H61" s="280"/>
      <c r="L61" s="280"/>
    </row>
    <row r="62" spans="1:12">
      <c r="F62" s="280"/>
      <c r="G62" s="280"/>
      <c r="H62" s="280"/>
    </row>
    <row r="63" spans="1:12">
      <c r="E63" s="280"/>
      <c r="F63" s="280"/>
      <c r="G63" s="280"/>
      <c r="H63" s="280"/>
    </row>
    <row r="64" spans="1:12">
      <c r="F64" s="280"/>
      <c r="G64" s="280"/>
      <c r="H64" s="280"/>
    </row>
    <row r="65" spans="5:12">
      <c r="E65" s="278"/>
      <c r="L65" s="280"/>
    </row>
    <row r="67" spans="5:12">
      <c r="L67" s="278"/>
    </row>
  </sheetData>
  <mergeCells count="50">
    <mergeCell ref="I56:K56"/>
    <mergeCell ref="I57:K57"/>
    <mergeCell ref="J45:K45"/>
    <mergeCell ref="A45:D45"/>
    <mergeCell ref="I46:I48"/>
    <mergeCell ref="J48:K48"/>
    <mergeCell ref="B48:E48"/>
    <mergeCell ref="I49:I53"/>
    <mergeCell ref="J53:K53"/>
    <mergeCell ref="I54:K54"/>
    <mergeCell ref="I29:I31"/>
    <mergeCell ref="A31:A43"/>
    <mergeCell ref="B31:B38"/>
    <mergeCell ref="C31:C33"/>
    <mergeCell ref="J31:K31"/>
    <mergeCell ref="C38:D38"/>
    <mergeCell ref="J39:K39"/>
    <mergeCell ref="B41:B43"/>
    <mergeCell ref="I43:I45"/>
    <mergeCell ref="C43:D43"/>
    <mergeCell ref="J42:K42"/>
    <mergeCell ref="J32:K32"/>
    <mergeCell ref="J33:J35"/>
    <mergeCell ref="I32:I39"/>
    <mergeCell ref="I40:I42"/>
    <mergeCell ref="I22:K22"/>
    <mergeCell ref="I23:I25"/>
    <mergeCell ref="C24:D24"/>
    <mergeCell ref="J25:K25"/>
    <mergeCell ref="B26:D26"/>
    <mergeCell ref="I26:I28"/>
    <mergeCell ref="A27:D27"/>
    <mergeCell ref="A28:D28"/>
    <mergeCell ref="J28:K28"/>
    <mergeCell ref="A3:H3"/>
    <mergeCell ref="I3:L3"/>
    <mergeCell ref="A4:D4"/>
    <mergeCell ref="I4:K4"/>
    <mergeCell ref="A5:A13"/>
    <mergeCell ref="C5:C8"/>
    <mergeCell ref="I5:I21"/>
    <mergeCell ref="J5:J14"/>
    <mergeCell ref="B5:B13"/>
    <mergeCell ref="C9:C12"/>
    <mergeCell ref="C13:D13"/>
    <mergeCell ref="A14:A26"/>
    <mergeCell ref="J15:J20"/>
    <mergeCell ref="B19:B21"/>
    <mergeCell ref="J21:K21"/>
    <mergeCell ref="B22:B24"/>
  </mergeCells>
  <phoneticPr fontId="28"/>
  <printOptions horizontalCentered="1"/>
  <pageMargins left="0.70866141732283472" right="0.70866141732283472" top="0.74803149606299213" bottom="0.74803149606299213" header="0.31496062992125984" footer="0.31496062992125984"/>
  <pageSetup paperSize="8" scale="7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W79"/>
  <sheetViews>
    <sheetView view="pageBreakPreview" topLeftCell="C1" zoomScale="70" zoomScaleNormal="70" zoomScaleSheetLayoutView="70" workbookViewId="0">
      <selection activeCell="E80" sqref="E80"/>
    </sheetView>
  </sheetViews>
  <sheetFormatPr defaultRowHeight="17.25"/>
  <cols>
    <col min="1" max="1" width="39.25" style="1" hidden="1" customWidth="1"/>
    <col min="2" max="2" width="9" style="1" hidden="1" customWidth="1"/>
    <col min="3" max="3" width="3.625" style="309" customWidth="1"/>
    <col min="4" max="4" width="4.875" style="1" hidden="1" customWidth="1"/>
    <col min="5" max="5" width="23.875" style="1" bestFit="1" customWidth="1"/>
    <col min="6" max="6" width="25.5" style="1" customWidth="1"/>
    <col min="7" max="7" width="3" style="1" customWidth="1"/>
    <col min="8" max="8" width="36.75" style="1" customWidth="1"/>
    <col min="9" max="10" width="16.375" style="1" customWidth="1"/>
    <col min="11" max="11" width="16.875" style="1" customWidth="1"/>
    <col min="12" max="12" width="16.625" style="1" customWidth="1"/>
    <col min="13" max="13" width="15.75" style="1" customWidth="1"/>
    <col min="14" max="14" width="17" style="1" customWidth="1"/>
    <col min="15" max="15" width="15.75" style="1" customWidth="1"/>
    <col min="16" max="16" width="16.875" style="1" hidden="1" customWidth="1"/>
    <col min="17" max="17" width="16.625" style="1" hidden="1" customWidth="1"/>
    <col min="18" max="18" width="15.75" style="1" hidden="1" customWidth="1"/>
    <col min="19" max="19" width="17" style="1" hidden="1" customWidth="1"/>
    <col min="20" max="20" width="15.75" style="1" hidden="1" customWidth="1"/>
    <col min="21" max="21" width="17.125" style="1" customWidth="1"/>
    <col min="22" max="22" width="13" style="1" customWidth="1"/>
    <col min="23" max="23" width="35" style="1" customWidth="1"/>
    <col min="24" max="24" width="32.625" style="1" customWidth="1"/>
    <col min="25" max="25" width="37.875" style="1" customWidth="1"/>
    <col min="26" max="26" width="11.125" style="1" customWidth="1"/>
    <col min="27" max="27" width="16.875" style="1" customWidth="1"/>
    <col min="28" max="28" width="16.75" style="1" customWidth="1"/>
    <col min="29" max="29" width="26.875" style="263" bestFit="1" customWidth="1"/>
    <col min="30" max="30" width="17.125" style="1" hidden="1" customWidth="1"/>
    <col min="31" max="31" width="13" style="1" hidden="1" customWidth="1"/>
    <col min="32" max="32" width="35" style="1" hidden="1" customWidth="1"/>
    <col min="33" max="33" width="24.125" style="1" hidden="1" customWidth="1"/>
    <col min="34" max="34" width="27.5" style="1" hidden="1" customWidth="1"/>
    <col min="35" max="35" width="0" style="1" hidden="1" customWidth="1"/>
    <col min="36" max="37" width="15.125" style="1" customWidth="1"/>
    <col min="38" max="38" width="1.5" style="1" customWidth="1"/>
    <col min="39" max="39" width="19.5" style="1" customWidth="1"/>
    <col min="40" max="40" width="9" style="1"/>
    <col min="41" max="41" width="17.875" style="1" customWidth="1"/>
    <col min="42" max="42" width="15.125" style="1" bestFit="1" customWidth="1"/>
    <col min="43" max="44" width="15.25" style="1" customWidth="1"/>
    <col min="45" max="45" width="17.625" style="1" bestFit="1" customWidth="1"/>
    <col min="46" max="46" width="13.5" style="1" bestFit="1" customWidth="1"/>
    <col min="47" max="47" width="9" style="1"/>
    <col min="48" max="48" width="16.875" style="1" customWidth="1"/>
    <col min="49" max="49" width="13.75" style="1" bestFit="1" customWidth="1"/>
    <col min="50" max="269" width="9" style="1"/>
    <col min="270" max="271" width="0" style="1" hidden="1" customWidth="1"/>
    <col min="272" max="272" width="3.625" style="1" customWidth="1"/>
    <col min="273" max="273" width="4.875" style="1" customWidth="1"/>
    <col min="274" max="274" width="23.875" style="1" bestFit="1" customWidth="1"/>
    <col min="275" max="275" width="25.5" style="1" customWidth="1"/>
    <col min="276" max="276" width="36.75" style="1" customWidth="1"/>
    <col min="277" max="277" width="14" style="1" customWidth="1"/>
    <col min="278" max="278" width="17.125" style="1" customWidth="1"/>
    <col min="279" max="279" width="13" style="1" customWidth="1"/>
    <col min="280" max="280" width="35" style="1" customWidth="1"/>
    <col min="281" max="281" width="32.625" style="1" customWidth="1"/>
    <col min="282" max="282" width="37.875" style="1" customWidth="1"/>
    <col min="283" max="283" width="11.125" style="1" customWidth="1"/>
    <col min="284" max="284" width="13.625" style="1" customWidth="1"/>
    <col min="285" max="285" width="4.375" style="1" customWidth="1"/>
    <col min="286" max="291" width="0" style="1" hidden="1" customWidth="1"/>
    <col min="292" max="293" width="15.125" style="1" customWidth="1"/>
    <col min="294" max="294" width="1.5" style="1" customWidth="1"/>
    <col min="295" max="295" width="10" style="1" bestFit="1" customWidth="1"/>
    <col min="296" max="525" width="9" style="1"/>
    <col min="526" max="527" width="0" style="1" hidden="1" customWidth="1"/>
    <col min="528" max="528" width="3.625" style="1" customWidth="1"/>
    <col min="529" max="529" width="4.875" style="1" customWidth="1"/>
    <col min="530" max="530" width="23.875" style="1" bestFit="1" customWidth="1"/>
    <col min="531" max="531" width="25.5" style="1" customWidth="1"/>
    <col min="532" max="532" width="36.75" style="1" customWidth="1"/>
    <col min="533" max="533" width="14" style="1" customWidth="1"/>
    <col min="534" max="534" width="17.125" style="1" customWidth="1"/>
    <col min="535" max="535" width="13" style="1" customWidth="1"/>
    <col min="536" max="536" width="35" style="1" customWidth="1"/>
    <col min="537" max="537" width="32.625" style="1" customWidth="1"/>
    <col min="538" max="538" width="37.875" style="1" customWidth="1"/>
    <col min="539" max="539" width="11.125" style="1" customWidth="1"/>
    <col min="540" max="540" width="13.625" style="1" customWidth="1"/>
    <col min="541" max="541" width="4.375" style="1" customWidth="1"/>
    <col min="542" max="547" width="0" style="1" hidden="1" customWidth="1"/>
    <col min="548" max="549" width="15.125" style="1" customWidth="1"/>
    <col min="550" max="550" width="1.5" style="1" customWidth="1"/>
    <col min="551" max="551" width="10" style="1" bestFit="1" customWidth="1"/>
    <col min="552" max="781" width="9" style="1"/>
    <col min="782" max="783" width="0" style="1" hidden="1" customWidth="1"/>
    <col min="784" max="784" width="3.625" style="1" customWidth="1"/>
    <col min="785" max="785" width="4.875" style="1" customWidth="1"/>
    <col min="786" max="786" width="23.875" style="1" bestFit="1" customWidth="1"/>
    <col min="787" max="787" width="25.5" style="1" customWidth="1"/>
    <col min="788" max="788" width="36.75" style="1" customWidth="1"/>
    <col min="789" max="789" width="14" style="1" customWidth="1"/>
    <col min="790" max="790" width="17.125" style="1" customWidth="1"/>
    <col min="791" max="791" width="13" style="1" customWidth="1"/>
    <col min="792" max="792" width="35" style="1" customWidth="1"/>
    <col min="793" max="793" width="32.625" style="1" customWidth="1"/>
    <col min="794" max="794" width="37.875" style="1" customWidth="1"/>
    <col min="795" max="795" width="11.125" style="1" customWidth="1"/>
    <col min="796" max="796" width="13.625" style="1" customWidth="1"/>
    <col min="797" max="797" width="4.375" style="1" customWidth="1"/>
    <col min="798" max="803" width="0" style="1" hidden="1" customWidth="1"/>
    <col min="804" max="805" width="15.125" style="1" customWidth="1"/>
    <col min="806" max="806" width="1.5" style="1" customWidth="1"/>
    <col min="807" max="807" width="10" style="1" bestFit="1" customWidth="1"/>
    <col min="808" max="1037" width="9" style="1"/>
    <col min="1038" max="1039" width="0" style="1" hidden="1" customWidth="1"/>
    <col min="1040" max="1040" width="3.625" style="1" customWidth="1"/>
    <col min="1041" max="1041" width="4.875" style="1" customWidth="1"/>
    <col min="1042" max="1042" width="23.875" style="1" bestFit="1" customWidth="1"/>
    <col min="1043" max="1043" width="25.5" style="1" customWidth="1"/>
    <col min="1044" max="1044" width="36.75" style="1" customWidth="1"/>
    <col min="1045" max="1045" width="14" style="1" customWidth="1"/>
    <col min="1046" max="1046" width="17.125" style="1" customWidth="1"/>
    <col min="1047" max="1047" width="13" style="1" customWidth="1"/>
    <col min="1048" max="1048" width="35" style="1" customWidth="1"/>
    <col min="1049" max="1049" width="32.625" style="1" customWidth="1"/>
    <col min="1050" max="1050" width="37.875" style="1" customWidth="1"/>
    <col min="1051" max="1051" width="11.125" style="1" customWidth="1"/>
    <col min="1052" max="1052" width="13.625" style="1" customWidth="1"/>
    <col min="1053" max="1053" width="4.375" style="1" customWidth="1"/>
    <col min="1054" max="1059" width="0" style="1" hidden="1" customWidth="1"/>
    <col min="1060" max="1061" width="15.125" style="1" customWidth="1"/>
    <col min="1062" max="1062" width="1.5" style="1" customWidth="1"/>
    <col min="1063" max="1063" width="10" style="1" bestFit="1" customWidth="1"/>
    <col min="1064" max="1293" width="9" style="1"/>
    <col min="1294" max="1295" width="0" style="1" hidden="1" customWidth="1"/>
    <col min="1296" max="1296" width="3.625" style="1" customWidth="1"/>
    <col min="1297" max="1297" width="4.875" style="1" customWidth="1"/>
    <col min="1298" max="1298" width="23.875" style="1" bestFit="1" customWidth="1"/>
    <col min="1299" max="1299" width="25.5" style="1" customWidth="1"/>
    <col min="1300" max="1300" width="36.75" style="1" customWidth="1"/>
    <col min="1301" max="1301" width="14" style="1" customWidth="1"/>
    <col min="1302" max="1302" width="17.125" style="1" customWidth="1"/>
    <col min="1303" max="1303" width="13" style="1" customWidth="1"/>
    <col min="1304" max="1304" width="35" style="1" customWidth="1"/>
    <col min="1305" max="1305" width="32.625" style="1" customWidth="1"/>
    <col min="1306" max="1306" width="37.875" style="1" customWidth="1"/>
    <col min="1307" max="1307" width="11.125" style="1" customWidth="1"/>
    <col min="1308" max="1308" width="13.625" style="1" customWidth="1"/>
    <col min="1309" max="1309" width="4.375" style="1" customWidth="1"/>
    <col min="1310" max="1315" width="0" style="1" hidden="1" customWidth="1"/>
    <col min="1316" max="1317" width="15.125" style="1" customWidth="1"/>
    <col min="1318" max="1318" width="1.5" style="1" customWidth="1"/>
    <col min="1319" max="1319" width="10" style="1" bestFit="1" customWidth="1"/>
    <col min="1320" max="1549" width="9" style="1"/>
    <col min="1550" max="1551" width="0" style="1" hidden="1" customWidth="1"/>
    <col min="1552" max="1552" width="3.625" style="1" customWidth="1"/>
    <col min="1553" max="1553" width="4.875" style="1" customWidth="1"/>
    <col min="1554" max="1554" width="23.875" style="1" bestFit="1" customWidth="1"/>
    <col min="1555" max="1555" width="25.5" style="1" customWidth="1"/>
    <col min="1556" max="1556" width="36.75" style="1" customWidth="1"/>
    <col min="1557" max="1557" width="14" style="1" customWidth="1"/>
    <col min="1558" max="1558" width="17.125" style="1" customWidth="1"/>
    <col min="1559" max="1559" width="13" style="1" customWidth="1"/>
    <col min="1560" max="1560" width="35" style="1" customWidth="1"/>
    <col min="1561" max="1561" width="32.625" style="1" customWidth="1"/>
    <col min="1562" max="1562" width="37.875" style="1" customWidth="1"/>
    <col min="1563" max="1563" width="11.125" style="1" customWidth="1"/>
    <col min="1564" max="1564" width="13.625" style="1" customWidth="1"/>
    <col min="1565" max="1565" width="4.375" style="1" customWidth="1"/>
    <col min="1566" max="1571" width="0" style="1" hidden="1" customWidth="1"/>
    <col min="1572" max="1573" width="15.125" style="1" customWidth="1"/>
    <col min="1574" max="1574" width="1.5" style="1" customWidth="1"/>
    <col min="1575" max="1575" width="10" style="1" bestFit="1" customWidth="1"/>
    <col min="1576" max="1805" width="9" style="1"/>
    <col min="1806" max="1807" width="0" style="1" hidden="1" customWidth="1"/>
    <col min="1808" max="1808" width="3.625" style="1" customWidth="1"/>
    <col min="1809" max="1809" width="4.875" style="1" customWidth="1"/>
    <col min="1810" max="1810" width="23.875" style="1" bestFit="1" customWidth="1"/>
    <col min="1811" max="1811" width="25.5" style="1" customWidth="1"/>
    <col min="1812" max="1812" width="36.75" style="1" customWidth="1"/>
    <col min="1813" max="1813" width="14" style="1" customWidth="1"/>
    <col min="1814" max="1814" width="17.125" style="1" customWidth="1"/>
    <col min="1815" max="1815" width="13" style="1" customWidth="1"/>
    <col min="1816" max="1816" width="35" style="1" customWidth="1"/>
    <col min="1817" max="1817" width="32.625" style="1" customWidth="1"/>
    <col min="1818" max="1818" width="37.875" style="1" customWidth="1"/>
    <col min="1819" max="1819" width="11.125" style="1" customWidth="1"/>
    <col min="1820" max="1820" width="13.625" style="1" customWidth="1"/>
    <col min="1821" max="1821" width="4.375" style="1" customWidth="1"/>
    <col min="1822" max="1827" width="0" style="1" hidden="1" customWidth="1"/>
    <col min="1828" max="1829" width="15.125" style="1" customWidth="1"/>
    <col min="1830" max="1830" width="1.5" style="1" customWidth="1"/>
    <col min="1831" max="1831" width="10" style="1" bestFit="1" customWidth="1"/>
    <col min="1832" max="2061" width="9" style="1"/>
    <col min="2062" max="2063" width="0" style="1" hidden="1" customWidth="1"/>
    <col min="2064" max="2064" width="3.625" style="1" customWidth="1"/>
    <col min="2065" max="2065" width="4.875" style="1" customWidth="1"/>
    <col min="2066" max="2066" width="23.875" style="1" bestFit="1" customWidth="1"/>
    <col min="2067" max="2067" width="25.5" style="1" customWidth="1"/>
    <col min="2068" max="2068" width="36.75" style="1" customWidth="1"/>
    <col min="2069" max="2069" width="14" style="1" customWidth="1"/>
    <col min="2070" max="2070" width="17.125" style="1" customWidth="1"/>
    <col min="2071" max="2071" width="13" style="1" customWidth="1"/>
    <col min="2072" max="2072" width="35" style="1" customWidth="1"/>
    <col min="2073" max="2073" width="32.625" style="1" customWidth="1"/>
    <col min="2074" max="2074" width="37.875" style="1" customWidth="1"/>
    <col min="2075" max="2075" width="11.125" style="1" customWidth="1"/>
    <col min="2076" max="2076" width="13.625" style="1" customWidth="1"/>
    <col min="2077" max="2077" width="4.375" style="1" customWidth="1"/>
    <col min="2078" max="2083" width="0" style="1" hidden="1" customWidth="1"/>
    <col min="2084" max="2085" width="15.125" style="1" customWidth="1"/>
    <col min="2086" max="2086" width="1.5" style="1" customWidth="1"/>
    <col min="2087" max="2087" width="10" style="1" bestFit="1" customWidth="1"/>
    <col min="2088" max="2317" width="9" style="1"/>
    <col min="2318" max="2319" width="0" style="1" hidden="1" customWidth="1"/>
    <col min="2320" max="2320" width="3.625" style="1" customWidth="1"/>
    <col min="2321" max="2321" width="4.875" style="1" customWidth="1"/>
    <col min="2322" max="2322" width="23.875" style="1" bestFit="1" customWidth="1"/>
    <col min="2323" max="2323" width="25.5" style="1" customWidth="1"/>
    <col min="2324" max="2324" width="36.75" style="1" customWidth="1"/>
    <col min="2325" max="2325" width="14" style="1" customWidth="1"/>
    <col min="2326" max="2326" width="17.125" style="1" customWidth="1"/>
    <col min="2327" max="2327" width="13" style="1" customWidth="1"/>
    <col min="2328" max="2328" width="35" style="1" customWidth="1"/>
    <col min="2329" max="2329" width="32.625" style="1" customWidth="1"/>
    <col min="2330" max="2330" width="37.875" style="1" customWidth="1"/>
    <col min="2331" max="2331" width="11.125" style="1" customWidth="1"/>
    <col min="2332" max="2332" width="13.625" style="1" customWidth="1"/>
    <col min="2333" max="2333" width="4.375" style="1" customWidth="1"/>
    <col min="2334" max="2339" width="0" style="1" hidden="1" customWidth="1"/>
    <col min="2340" max="2341" width="15.125" style="1" customWidth="1"/>
    <col min="2342" max="2342" width="1.5" style="1" customWidth="1"/>
    <col min="2343" max="2343" width="10" style="1" bestFit="1" customWidth="1"/>
    <col min="2344" max="2573" width="9" style="1"/>
    <col min="2574" max="2575" width="0" style="1" hidden="1" customWidth="1"/>
    <col min="2576" max="2576" width="3.625" style="1" customWidth="1"/>
    <col min="2577" max="2577" width="4.875" style="1" customWidth="1"/>
    <col min="2578" max="2578" width="23.875" style="1" bestFit="1" customWidth="1"/>
    <col min="2579" max="2579" width="25.5" style="1" customWidth="1"/>
    <col min="2580" max="2580" width="36.75" style="1" customWidth="1"/>
    <col min="2581" max="2581" width="14" style="1" customWidth="1"/>
    <col min="2582" max="2582" width="17.125" style="1" customWidth="1"/>
    <col min="2583" max="2583" width="13" style="1" customWidth="1"/>
    <col min="2584" max="2584" width="35" style="1" customWidth="1"/>
    <col min="2585" max="2585" width="32.625" style="1" customWidth="1"/>
    <col min="2586" max="2586" width="37.875" style="1" customWidth="1"/>
    <col min="2587" max="2587" width="11.125" style="1" customWidth="1"/>
    <col min="2588" max="2588" width="13.625" style="1" customWidth="1"/>
    <col min="2589" max="2589" width="4.375" style="1" customWidth="1"/>
    <col min="2590" max="2595" width="0" style="1" hidden="1" customWidth="1"/>
    <col min="2596" max="2597" width="15.125" style="1" customWidth="1"/>
    <col min="2598" max="2598" width="1.5" style="1" customWidth="1"/>
    <col min="2599" max="2599" width="10" style="1" bestFit="1" customWidth="1"/>
    <col min="2600" max="2829" width="9" style="1"/>
    <col min="2830" max="2831" width="0" style="1" hidden="1" customWidth="1"/>
    <col min="2832" max="2832" width="3.625" style="1" customWidth="1"/>
    <col min="2833" max="2833" width="4.875" style="1" customWidth="1"/>
    <col min="2834" max="2834" width="23.875" style="1" bestFit="1" customWidth="1"/>
    <col min="2835" max="2835" width="25.5" style="1" customWidth="1"/>
    <col min="2836" max="2836" width="36.75" style="1" customWidth="1"/>
    <col min="2837" max="2837" width="14" style="1" customWidth="1"/>
    <col min="2838" max="2838" width="17.125" style="1" customWidth="1"/>
    <col min="2839" max="2839" width="13" style="1" customWidth="1"/>
    <col min="2840" max="2840" width="35" style="1" customWidth="1"/>
    <col min="2841" max="2841" width="32.625" style="1" customWidth="1"/>
    <col min="2842" max="2842" width="37.875" style="1" customWidth="1"/>
    <col min="2843" max="2843" width="11.125" style="1" customWidth="1"/>
    <col min="2844" max="2844" width="13.625" style="1" customWidth="1"/>
    <col min="2845" max="2845" width="4.375" style="1" customWidth="1"/>
    <col min="2846" max="2851" width="0" style="1" hidden="1" customWidth="1"/>
    <col min="2852" max="2853" width="15.125" style="1" customWidth="1"/>
    <col min="2854" max="2854" width="1.5" style="1" customWidth="1"/>
    <col min="2855" max="2855" width="10" style="1" bestFit="1" customWidth="1"/>
    <col min="2856" max="3085" width="9" style="1"/>
    <col min="3086" max="3087" width="0" style="1" hidden="1" customWidth="1"/>
    <col min="3088" max="3088" width="3.625" style="1" customWidth="1"/>
    <col min="3089" max="3089" width="4.875" style="1" customWidth="1"/>
    <col min="3090" max="3090" width="23.875" style="1" bestFit="1" customWidth="1"/>
    <col min="3091" max="3091" width="25.5" style="1" customWidth="1"/>
    <col min="3092" max="3092" width="36.75" style="1" customWidth="1"/>
    <col min="3093" max="3093" width="14" style="1" customWidth="1"/>
    <col min="3094" max="3094" width="17.125" style="1" customWidth="1"/>
    <col min="3095" max="3095" width="13" style="1" customWidth="1"/>
    <col min="3096" max="3096" width="35" style="1" customWidth="1"/>
    <col min="3097" max="3097" width="32.625" style="1" customWidth="1"/>
    <col min="3098" max="3098" width="37.875" style="1" customWidth="1"/>
    <col min="3099" max="3099" width="11.125" style="1" customWidth="1"/>
    <col min="3100" max="3100" width="13.625" style="1" customWidth="1"/>
    <col min="3101" max="3101" width="4.375" style="1" customWidth="1"/>
    <col min="3102" max="3107" width="0" style="1" hidden="1" customWidth="1"/>
    <col min="3108" max="3109" width="15.125" style="1" customWidth="1"/>
    <col min="3110" max="3110" width="1.5" style="1" customWidth="1"/>
    <col min="3111" max="3111" width="10" style="1" bestFit="1" customWidth="1"/>
    <col min="3112" max="3341" width="9" style="1"/>
    <col min="3342" max="3343" width="0" style="1" hidden="1" customWidth="1"/>
    <col min="3344" max="3344" width="3.625" style="1" customWidth="1"/>
    <col min="3345" max="3345" width="4.875" style="1" customWidth="1"/>
    <col min="3346" max="3346" width="23.875" style="1" bestFit="1" customWidth="1"/>
    <col min="3347" max="3347" width="25.5" style="1" customWidth="1"/>
    <col min="3348" max="3348" width="36.75" style="1" customWidth="1"/>
    <col min="3349" max="3349" width="14" style="1" customWidth="1"/>
    <col min="3350" max="3350" width="17.125" style="1" customWidth="1"/>
    <col min="3351" max="3351" width="13" style="1" customWidth="1"/>
    <col min="3352" max="3352" width="35" style="1" customWidth="1"/>
    <col min="3353" max="3353" width="32.625" style="1" customWidth="1"/>
    <col min="3354" max="3354" width="37.875" style="1" customWidth="1"/>
    <col min="3355" max="3355" width="11.125" style="1" customWidth="1"/>
    <col min="3356" max="3356" width="13.625" style="1" customWidth="1"/>
    <col min="3357" max="3357" width="4.375" style="1" customWidth="1"/>
    <col min="3358" max="3363" width="0" style="1" hidden="1" customWidth="1"/>
    <col min="3364" max="3365" width="15.125" style="1" customWidth="1"/>
    <col min="3366" max="3366" width="1.5" style="1" customWidth="1"/>
    <col min="3367" max="3367" width="10" style="1" bestFit="1" customWidth="1"/>
    <col min="3368" max="3597" width="9" style="1"/>
    <col min="3598" max="3599" width="0" style="1" hidden="1" customWidth="1"/>
    <col min="3600" max="3600" width="3.625" style="1" customWidth="1"/>
    <col min="3601" max="3601" width="4.875" style="1" customWidth="1"/>
    <col min="3602" max="3602" width="23.875" style="1" bestFit="1" customWidth="1"/>
    <col min="3603" max="3603" width="25.5" style="1" customWidth="1"/>
    <col min="3604" max="3604" width="36.75" style="1" customWidth="1"/>
    <col min="3605" max="3605" width="14" style="1" customWidth="1"/>
    <col min="3606" max="3606" width="17.125" style="1" customWidth="1"/>
    <col min="3607" max="3607" width="13" style="1" customWidth="1"/>
    <col min="3608" max="3608" width="35" style="1" customWidth="1"/>
    <col min="3609" max="3609" width="32.625" style="1" customWidth="1"/>
    <col min="3610" max="3610" width="37.875" style="1" customWidth="1"/>
    <col min="3611" max="3611" width="11.125" style="1" customWidth="1"/>
    <col min="3612" max="3612" width="13.625" style="1" customWidth="1"/>
    <col min="3613" max="3613" width="4.375" style="1" customWidth="1"/>
    <col min="3614" max="3619" width="0" style="1" hidden="1" customWidth="1"/>
    <col min="3620" max="3621" width="15.125" style="1" customWidth="1"/>
    <col min="3622" max="3622" width="1.5" style="1" customWidth="1"/>
    <col min="3623" max="3623" width="10" style="1" bestFit="1" customWidth="1"/>
    <col min="3624" max="3853" width="9" style="1"/>
    <col min="3854" max="3855" width="0" style="1" hidden="1" customWidth="1"/>
    <col min="3856" max="3856" width="3.625" style="1" customWidth="1"/>
    <col min="3857" max="3857" width="4.875" style="1" customWidth="1"/>
    <col min="3858" max="3858" width="23.875" style="1" bestFit="1" customWidth="1"/>
    <col min="3859" max="3859" width="25.5" style="1" customWidth="1"/>
    <col min="3860" max="3860" width="36.75" style="1" customWidth="1"/>
    <col min="3861" max="3861" width="14" style="1" customWidth="1"/>
    <col min="3862" max="3862" width="17.125" style="1" customWidth="1"/>
    <col min="3863" max="3863" width="13" style="1" customWidth="1"/>
    <col min="3864" max="3864" width="35" style="1" customWidth="1"/>
    <col min="3865" max="3865" width="32.625" style="1" customWidth="1"/>
    <col min="3866" max="3866" width="37.875" style="1" customWidth="1"/>
    <col min="3867" max="3867" width="11.125" style="1" customWidth="1"/>
    <col min="3868" max="3868" width="13.625" style="1" customWidth="1"/>
    <col min="3869" max="3869" width="4.375" style="1" customWidth="1"/>
    <col min="3870" max="3875" width="0" style="1" hidden="1" customWidth="1"/>
    <col min="3876" max="3877" width="15.125" style="1" customWidth="1"/>
    <col min="3878" max="3878" width="1.5" style="1" customWidth="1"/>
    <col min="3879" max="3879" width="10" style="1" bestFit="1" customWidth="1"/>
    <col min="3880" max="4109" width="9" style="1"/>
    <col min="4110" max="4111" width="0" style="1" hidden="1" customWidth="1"/>
    <col min="4112" max="4112" width="3.625" style="1" customWidth="1"/>
    <col min="4113" max="4113" width="4.875" style="1" customWidth="1"/>
    <col min="4114" max="4114" width="23.875" style="1" bestFit="1" customWidth="1"/>
    <col min="4115" max="4115" width="25.5" style="1" customWidth="1"/>
    <col min="4116" max="4116" width="36.75" style="1" customWidth="1"/>
    <col min="4117" max="4117" width="14" style="1" customWidth="1"/>
    <col min="4118" max="4118" width="17.125" style="1" customWidth="1"/>
    <col min="4119" max="4119" width="13" style="1" customWidth="1"/>
    <col min="4120" max="4120" width="35" style="1" customWidth="1"/>
    <col min="4121" max="4121" width="32.625" style="1" customWidth="1"/>
    <col min="4122" max="4122" width="37.875" style="1" customWidth="1"/>
    <col min="4123" max="4123" width="11.125" style="1" customWidth="1"/>
    <col min="4124" max="4124" width="13.625" style="1" customWidth="1"/>
    <col min="4125" max="4125" width="4.375" style="1" customWidth="1"/>
    <col min="4126" max="4131" width="0" style="1" hidden="1" customWidth="1"/>
    <col min="4132" max="4133" width="15.125" style="1" customWidth="1"/>
    <col min="4134" max="4134" width="1.5" style="1" customWidth="1"/>
    <col min="4135" max="4135" width="10" style="1" bestFit="1" customWidth="1"/>
    <col min="4136" max="4365" width="9" style="1"/>
    <col min="4366" max="4367" width="0" style="1" hidden="1" customWidth="1"/>
    <col min="4368" max="4368" width="3.625" style="1" customWidth="1"/>
    <col min="4369" max="4369" width="4.875" style="1" customWidth="1"/>
    <col min="4370" max="4370" width="23.875" style="1" bestFit="1" customWidth="1"/>
    <col min="4371" max="4371" width="25.5" style="1" customWidth="1"/>
    <col min="4372" max="4372" width="36.75" style="1" customWidth="1"/>
    <col min="4373" max="4373" width="14" style="1" customWidth="1"/>
    <col min="4374" max="4374" width="17.125" style="1" customWidth="1"/>
    <col min="4375" max="4375" width="13" style="1" customWidth="1"/>
    <col min="4376" max="4376" width="35" style="1" customWidth="1"/>
    <col min="4377" max="4377" width="32.625" style="1" customWidth="1"/>
    <col min="4378" max="4378" width="37.875" style="1" customWidth="1"/>
    <col min="4379" max="4379" width="11.125" style="1" customWidth="1"/>
    <col min="4380" max="4380" width="13.625" style="1" customWidth="1"/>
    <col min="4381" max="4381" width="4.375" style="1" customWidth="1"/>
    <col min="4382" max="4387" width="0" style="1" hidden="1" customWidth="1"/>
    <col min="4388" max="4389" width="15.125" style="1" customWidth="1"/>
    <col min="4390" max="4390" width="1.5" style="1" customWidth="1"/>
    <col min="4391" max="4391" width="10" style="1" bestFit="1" customWidth="1"/>
    <col min="4392" max="4621" width="9" style="1"/>
    <col min="4622" max="4623" width="0" style="1" hidden="1" customWidth="1"/>
    <col min="4624" max="4624" width="3.625" style="1" customWidth="1"/>
    <col min="4625" max="4625" width="4.875" style="1" customWidth="1"/>
    <col min="4626" max="4626" width="23.875" style="1" bestFit="1" customWidth="1"/>
    <col min="4627" max="4627" width="25.5" style="1" customWidth="1"/>
    <col min="4628" max="4628" width="36.75" style="1" customWidth="1"/>
    <col min="4629" max="4629" width="14" style="1" customWidth="1"/>
    <col min="4630" max="4630" width="17.125" style="1" customWidth="1"/>
    <col min="4631" max="4631" width="13" style="1" customWidth="1"/>
    <col min="4632" max="4632" width="35" style="1" customWidth="1"/>
    <col min="4633" max="4633" width="32.625" style="1" customWidth="1"/>
    <col min="4634" max="4634" width="37.875" style="1" customWidth="1"/>
    <col min="4635" max="4635" width="11.125" style="1" customWidth="1"/>
    <col min="4636" max="4636" width="13.625" style="1" customWidth="1"/>
    <col min="4637" max="4637" width="4.375" style="1" customWidth="1"/>
    <col min="4638" max="4643" width="0" style="1" hidden="1" customWidth="1"/>
    <col min="4644" max="4645" width="15.125" style="1" customWidth="1"/>
    <col min="4646" max="4646" width="1.5" style="1" customWidth="1"/>
    <col min="4647" max="4647" width="10" style="1" bestFit="1" customWidth="1"/>
    <col min="4648" max="4877" width="9" style="1"/>
    <col min="4878" max="4879" width="0" style="1" hidden="1" customWidth="1"/>
    <col min="4880" max="4880" width="3.625" style="1" customWidth="1"/>
    <col min="4881" max="4881" width="4.875" style="1" customWidth="1"/>
    <col min="4882" max="4882" width="23.875" style="1" bestFit="1" customWidth="1"/>
    <col min="4883" max="4883" width="25.5" style="1" customWidth="1"/>
    <col min="4884" max="4884" width="36.75" style="1" customWidth="1"/>
    <col min="4885" max="4885" width="14" style="1" customWidth="1"/>
    <col min="4886" max="4886" width="17.125" style="1" customWidth="1"/>
    <col min="4887" max="4887" width="13" style="1" customWidth="1"/>
    <col min="4888" max="4888" width="35" style="1" customWidth="1"/>
    <col min="4889" max="4889" width="32.625" style="1" customWidth="1"/>
    <col min="4890" max="4890" width="37.875" style="1" customWidth="1"/>
    <col min="4891" max="4891" width="11.125" style="1" customWidth="1"/>
    <col min="4892" max="4892" width="13.625" style="1" customWidth="1"/>
    <col min="4893" max="4893" width="4.375" style="1" customWidth="1"/>
    <col min="4894" max="4899" width="0" style="1" hidden="1" customWidth="1"/>
    <col min="4900" max="4901" width="15.125" style="1" customWidth="1"/>
    <col min="4902" max="4902" width="1.5" style="1" customWidth="1"/>
    <col min="4903" max="4903" width="10" style="1" bestFit="1" customWidth="1"/>
    <col min="4904" max="5133" width="9" style="1"/>
    <col min="5134" max="5135" width="0" style="1" hidden="1" customWidth="1"/>
    <col min="5136" max="5136" width="3.625" style="1" customWidth="1"/>
    <col min="5137" max="5137" width="4.875" style="1" customWidth="1"/>
    <col min="5138" max="5138" width="23.875" style="1" bestFit="1" customWidth="1"/>
    <col min="5139" max="5139" width="25.5" style="1" customWidth="1"/>
    <col min="5140" max="5140" width="36.75" style="1" customWidth="1"/>
    <col min="5141" max="5141" width="14" style="1" customWidth="1"/>
    <col min="5142" max="5142" width="17.125" style="1" customWidth="1"/>
    <col min="5143" max="5143" width="13" style="1" customWidth="1"/>
    <col min="5144" max="5144" width="35" style="1" customWidth="1"/>
    <col min="5145" max="5145" width="32.625" style="1" customWidth="1"/>
    <col min="5146" max="5146" width="37.875" style="1" customWidth="1"/>
    <col min="5147" max="5147" width="11.125" style="1" customWidth="1"/>
    <col min="5148" max="5148" width="13.625" style="1" customWidth="1"/>
    <col min="5149" max="5149" width="4.375" style="1" customWidth="1"/>
    <col min="5150" max="5155" width="0" style="1" hidden="1" customWidth="1"/>
    <col min="5156" max="5157" width="15.125" style="1" customWidth="1"/>
    <col min="5158" max="5158" width="1.5" style="1" customWidth="1"/>
    <col min="5159" max="5159" width="10" style="1" bestFit="1" customWidth="1"/>
    <col min="5160" max="5389" width="9" style="1"/>
    <col min="5390" max="5391" width="0" style="1" hidden="1" customWidth="1"/>
    <col min="5392" max="5392" width="3.625" style="1" customWidth="1"/>
    <col min="5393" max="5393" width="4.875" style="1" customWidth="1"/>
    <col min="5394" max="5394" width="23.875" style="1" bestFit="1" customWidth="1"/>
    <col min="5395" max="5395" width="25.5" style="1" customWidth="1"/>
    <col min="5396" max="5396" width="36.75" style="1" customWidth="1"/>
    <col min="5397" max="5397" width="14" style="1" customWidth="1"/>
    <col min="5398" max="5398" width="17.125" style="1" customWidth="1"/>
    <col min="5399" max="5399" width="13" style="1" customWidth="1"/>
    <col min="5400" max="5400" width="35" style="1" customWidth="1"/>
    <col min="5401" max="5401" width="32.625" style="1" customWidth="1"/>
    <col min="5402" max="5402" width="37.875" style="1" customWidth="1"/>
    <col min="5403" max="5403" width="11.125" style="1" customWidth="1"/>
    <col min="5404" max="5404" width="13.625" style="1" customWidth="1"/>
    <col min="5405" max="5405" width="4.375" style="1" customWidth="1"/>
    <col min="5406" max="5411" width="0" style="1" hidden="1" customWidth="1"/>
    <col min="5412" max="5413" width="15.125" style="1" customWidth="1"/>
    <col min="5414" max="5414" width="1.5" style="1" customWidth="1"/>
    <col min="5415" max="5415" width="10" style="1" bestFit="1" customWidth="1"/>
    <col min="5416" max="5645" width="9" style="1"/>
    <col min="5646" max="5647" width="0" style="1" hidden="1" customWidth="1"/>
    <col min="5648" max="5648" width="3.625" style="1" customWidth="1"/>
    <col min="5649" max="5649" width="4.875" style="1" customWidth="1"/>
    <col min="5650" max="5650" width="23.875" style="1" bestFit="1" customWidth="1"/>
    <col min="5651" max="5651" width="25.5" style="1" customWidth="1"/>
    <col min="5652" max="5652" width="36.75" style="1" customWidth="1"/>
    <col min="5653" max="5653" width="14" style="1" customWidth="1"/>
    <col min="5654" max="5654" width="17.125" style="1" customWidth="1"/>
    <col min="5655" max="5655" width="13" style="1" customWidth="1"/>
    <col min="5656" max="5656" width="35" style="1" customWidth="1"/>
    <col min="5657" max="5657" width="32.625" style="1" customWidth="1"/>
    <col min="5658" max="5658" width="37.875" style="1" customWidth="1"/>
    <col min="5659" max="5659" width="11.125" style="1" customWidth="1"/>
    <col min="5660" max="5660" width="13.625" style="1" customWidth="1"/>
    <col min="5661" max="5661" width="4.375" style="1" customWidth="1"/>
    <col min="5662" max="5667" width="0" style="1" hidden="1" customWidth="1"/>
    <col min="5668" max="5669" width="15.125" style="1" customWidth="1"/>
    <col min="5670" max="5670" width="1.5" style="1" customWidth="1"/>
    <col min="5671" max="5671" width="10" style="1" bestFit="1" customWidth="1"/>
    <col min="5672" max="5901" width="9" style="1"/>
    <col min="5902" max="5903" width="0" style="1" hidden="1" customWidth="1"/>
    <col min="5904" max="5904" width="3.625" style="1" customWidth="1"/>
    <col min="5905" max="5905" width="4.875" style="1" customWidth="1"/>
    <col min="5906" max="5906" width="23.875" style="1" bestFit="1" customWidth="1"/>
    <col min="5907" max="5907" width="25.5" style="1" customWidth="1"/>
    <col min="5908" max="5908" width="36.75" style="1" customWidth="1"/>
    <col min="5909" max="5909" width="14" style="1" customWidth="1"/>
    <col min="5910" max="5910" width="17.125" style="1" customWidth="1"/>
    <col min="5911" max="5911" width="13" style="1" customWidth="1"/>
    <col min="5912" max="5912" width="35" style="1" customWidth="1"/>
    <col min="5913" max="5913" width="32.625" style="1" customWidth="1"/>
    <col min="5914" max="5914" width="37.875" style="1" customWidth="1"/>
    <col min="5915" max="5915" width="11.125" style="1" customWidth="1"/>
    <col min="5916" max="5916" width="13.625" style="1" customWidth="1"/>
    <col min="5917" max="5917" width="4.375" style="1" customWidth="1"/>
    <col min="5918" max="5923" width="0" style="1" hidden="1" customWidth="1"/>
    <col min="5924" max="5925" width="15.125" style="1" customWidth="1"/>
    <col min="5926" max="5926" width="1.5" style="1" customWidth="1"/>
    <col min="5927" max="5927" width="10" style="1" bestFit="1" customWidth="1"/>
    <col min="5928" max="6157" width="9" style="1"/>
    <col min="6158" max="6159" width="0" style="1" hidden="1" customWidth="1"/>
    <col min="6160" max="6160" width="3.625" style="1" customWidth="1"/>
    <col min="6161" max="6161" width="4.875" style="1" customWidth="1"/>
    <col min="6162" max="6162" width="23.875" style="1" bestFit="1" customWidth="1"/>
    <col min="6163" max="6163" width="25.5" style="1" customWidth="1"/>
    <col min="6164" max="6164" width="36.75" style="1" customWidth="1"/>
    <col min="6165" max="6165" width="14" style="1" customWidth="1"/>
    <col min="6166" max="6166" width="17.125" style="1" customWidth="1"/>
    <col min="6167" max="6167" width="13" style="1" customWidth="1"/>
    <col min="6168" max="6168" width="35" style="1" customWidth="1"/>
    <col min="6169" max="6169" width="32.625" style="1" customWidth="1"/>
    <col min="6170" max="6170" width="37.875" style="1" customWidth="1"/>
    <col min="6171" max="6171" width="11.125" style="1" customWidth="1"/>
    <col min="6172" max="6172" width="13.625" style="1" customWidth="1"/>
    <col min="6173" max="6173" width="4.375" style="1" customWidth="1"/>
    <col min="6174" max="6179" width="0" style="1" hidden="1" customWidth="1"/>
    <col min="6180" max="6181" width="15.125" style="1" customWidth="1"/>
    <col min="6182" max="6182" width="1.5" style="1" customWidth="1"/>
    <col min="6183" max="6183" width="10" style="1" bestFit="1" customWidth="1"/>
    <col min="6184" max="6413" width="9" style="1"/>
    <col min="6414" max="6415" width="0" style="1" hidden="1" customWidth="1"/>
    <col min="6416" max="6416" width="3.625" style="1" customWidth="1"/>
    <col min="6417" max="6417" width="4.875" style="1" customWidth="1"/>
    <col min="6418" max="6418" width="23.875" style="1" bestFit="1" customWidth="1"/>
    <col min="6419" max="6419" width="25.5" style="1" customWidth="1"/>
    <col min="6420" max="6420" width="36.75" style="1" customWidth="1"/>
    <col min="6421" max="6421" width="14" style="1" customWidth="1"/>
    <col min="6422" max="6422" width="17.125" style="1" customWidth="1"/>
    <col min="6423" max="6423" width="13" style="1" customWidth="1"/>
    <col min="6424" max="6424" width="35" style="1" customWidth="1"/>
    <col min="6425" max="6425" width="32.625" style="1" customWidth="1"/>
    <col min="6426" max="6426" width="37.875" style="1" customWidth="1"/>
    <col min="6427" max="6427" width="11.125" style="1" customWidth="1"/>
    <col min="6428" max="6428" width="13.625" style="1" customWidth="1"/>
    <col min="6429" max="6429" width="4.375" style="1" customWidth="1"/>
    <col min="6430" max="6435" width="0" style="1" hidden="1" customWidth="1"/>
    <col min="6436" max="6437" width="15.125" style="1" customWidth="1"/>
    <col min="6438" max="6438" width="1.5" style="1" customWidth="1"/>
    <col min="6439" max="6439" width="10" style="1" bestFit="1" customWidth="1"/>
    <col min="6440" max="6669" width="9" style="1"/>
    <col min="6670" max="6671" width="0" style="1" hidden="1" customWidth="1"/>
    <col min="6672" max="6672" width="3.625" style="1" customWidth="1"/>
    <col min="6673" max="6673" width="4.875" style="1" customWidth="1"/>
    <col min="6674" max="6674" width="23.875" style="1" bestFit="1" customWidth="1"/>
    <col min="6675" max="6675" width="25.5" style="1" customWidth="1"/>
    <col min="6676" max="6676" width="36.75" style="1" customWidth="1"/>
    <col min="6677" max="6677" width="14" style="1" customWidth="1"/>
    <col min="6678" max="6678" width="17.125" style="1" customWidth="1"/>
    <col min="6679" max="6679" width="13" style="1" customWidth="1"/>
    <col min="6680" max="6680" width="35" style="1" customWidth="1"/>
    <col min="6681" max="6681" width="32.625" style="1" customWidth="1"/>
    <col min="6682" max="6682" width="37.875" style="1" customWidth="1"/>
    <col min="6683" max="6683" width="11.125" style="1" customWidth="1"/>
    <col min="6684" max="6684" width="13.625" style="1" customWidth="1"/>
    <col min="6685" max="6685" width="4.375" style="1" customWidth="1"/>
    <col min="6686" max="6691" width="0" style="1" hidden="1" customWidth="1"/>
    <col min="6692" max="6693" width="15.125" style="1" customWidth="1"/>
    <col min="6694" max="6694" width="1.5" style="1" customWidth="1"/>
    <col min="6695" max="6695" width="10" style="1" bestFit="1" customWidth="1"/>
    <col min="6696" max="6925" width="9" style="1"/>
    <col min="6926" max="6927" width="0" style="1" hidden="1" customWidth="1"/>
    <col min="6928" max="6928" width="3.625" style="1" customWidth="1"/>
    <col min="6929" max="6929" width="4.875" style="1" customWidth="1"/>
    <col min="6930" max="6930" width="23.875" style="1" bestFit="1" customWidth="1"/>
    <col min="6931" max="6931" width="25.5" style="1" customWidth="1"/>
    <col min="6932" max="6932" width="36.75" style="1" customWidth="1"/>
    <col min="6933" max="6933" width="14" style="1" customWidth="1"/>
    <col min="6934" max="6934" width="17.125" style="1" customWidth="1"/>
    <col min="6935" max="6935" width="13" style="1" customWidth="1"/>
    <col min="6936" max="6936" width="35" style="1" customWidth="1"/>
    <col min="6937" max="6937" width="32.625" style="1" customWidth="1"/>
    <col min="6938" max="6938" width="37.875" style="1" customWidth="1"/>
    <col min="6939" max="6939" width="11.125" style="1" customWidth="1"/>
    <col min="6940" max="6940" width="13.625" style="1" customWidth="1"/>
    <col min="6941" max="6941" width="4.375" style="1" customWidth="1"/>
    <col min="6942" max="6947" width="0" style="1" hidden="1" customWidth="1"/>
    <col min="6948" max="6949" width="15.125" style="1" customWidth="1"/>
    <col min="6950" max="6950" width="1.5" style="1" customWidth="1"/>
    <col min="6951" max="6951" width="10" style="1" bestFit="1" customWidth="1"/>
    <col min="6952" max="7181" width="9" style="1"/>
    <col min="7182" max="7183" width="0" style="1" hidden="1" customWidth="1"/>
    <col min="7184" max="7184" width="3.625" style="1" customWidth="1"/>
    <col min="7185" max="7185" width="4.875" style="1" customWidth="1"/>
    <col min="7186" max="7186" width="23.875" style="1" bestFit="1" customWidth="1"/>
    <col min="7187" max="7187" width="25.5" style="1" customWidth="1"/>
    <col min="7188" max="7188" width="36.75" style="1" customWidth="1"/>
    <col min="7189" max="7189" width="14" style="1" customWidth="1"/>
    <col min="7190" max="7190" width="17.125" style="1" customWidth="1"/>
    <col min="7191" max="7191" width="13" style="1" customWidth="1"/>
    <col min="7192" max="7192" width="35" style="1" customWidth="1"/>
    <col min="7193" max="7193" width="32.625" style="1" customWidth="1"/>
    <col min="7194" max="7194" width="37.875" style="1" customWidth="1"/>
    <col min="7195" max="7195" width="11.125" style="1" customWidth="1"/>
    <col min="7196" max="7196" width="13.625" style="1" customWidth="1"/>
    <col min="7197" max="7197" width="4.375" style="1" customWidth="1"/>
    <col min="7198" max="7203" width="0" style="1" hidden="1" customWidth="1"/>
    <col min="7204" max="7205" width="15.125" style="1" customWidth="1"/>
    <col min="7206" max="7206" width="1.5" style="1" customWidth="1"/>
    <col min="7207" max="7207" width="10" style="1" bestFit="1" customWidth="1"/>
    <col min="7208" max="7437" width="9" style="1"/>
    <col min="7438" max="7439" width="0" style="1" hidden="1" customWidth="1"/>
    <col min="7440" max="7440" width="3.625" style="1" customWidth="1"/>
    <col min="7441" max="7441" width="4.875" style="1" customWidth="1"/>
    <col min="7442" max="7442" width="23.875" style="1" bestFit="1" customWidth="1"/>
    <col min="7443" max="7443" width="25.5" style="1" customWidth="1"/>
    <col min="7444" max="7444" width="36.75" style="1" customWidth="1"/>
    <col min="7445" max="7445" width="14" style="1" customWidth="1"/>
    <col min="7446" max="7446" width="17.125" style="1" customWidth="1"/>
    <col min="7447" max="7447" width="13" style="1" customWidth="1"/>
    <col min="7448" max="7448" width="35" style="1" customWidth="1"/>
    <col min="7449" max="7449" width="32.625" style="1" customWidth="1"/>
    <col min="7450" max="7450" width="37.875" style="1" customWidth="1"/>
    <col min="7451" max="7451" width="11.125" style="1" customWidth="1"/>
    <col min="7452" max="7452" width="13.625" style="1" customWidth="1"/>
    <col min="7453" max="7453" width="4.375" style="1" customWidth="1"/>
    <col min="7454" max="7459" width="0" style="1" hidden="1" customWidth="1"/>
    <col min="7460" max="7461" width="15.125" style="1" customWidth="1"/>
    <col min="7462" max="7462" width="1.5" style="1" customWidth="1"/>
    <col min="7463" max="7463" width="10" style="1" bestFit="1" customWidth="1"/>
    <col min="7464" max="7693" width="9" style="1"/>
    <col min="7694" max="7695" width="0" style="1" hidden="1" customWidth="1"/>
    <col min="7696" max="7696" width="3.625" style="1" customWidth="1"/>
    <col min="7697" max="7697" width="4.875" style="1" customWidth="1"/>
    <col min="7698" max="7698" width="23.875" style="1" bestFit="1" customWidth="1"/>
    <col min="7699" max="7699" width="25.5" style="1" customWidth="1"/>
    <col min="7700" max="7700" width="36.75" style="1" customWidth="1"/>
    <col min="7701" max="7701" width="14" style="1" customWidth="1"/>
    <col min="7702" max="7702" width="17.125" style="1" customWidth="1"/>
    <col min="7703" max="7703" width="13" style="1" customWidth="1"/>
    <col min="7704" max="7704" width="35" style="1" customWidth="1"/>
    <col min="7705" max="7705" width="32.625" style="1" customWidth="1"/>
    <col min="7706" max="7706" width="37.875" style="1" customWidth="1"/>
    <col min="7707" max="7707" width="11.125" style="1" customWidth="1"/>
    <col min="7708" max="7708" width="13.625" style="1" customWidth="1"/>
    <col min="7709" max="7709" width="4.375" style="1" customWidth="1"/>
    <col min="7710" max="7715" width="0" style="1" hidden="1" customWidth="1"/>
    <col min="7716" max="7717" width="15.125" style="1" customWidth="1"/>
    <col min="7718" max="7718" width="1.5" style="1" customWidth="1"/>
    <col min="7719" max="7719" width="10" style="1" bestFit="1" customWidth="1"/>
    <col min="7720" max="7949" width="9" style="1"/>
    <col min="7950" max="7951" width="0" style="1" hidden="1" customWidth="1"/>
    <col min="7952" max="7952" width="3.625" style="1" customWidth="1"/>
    <col min="7953" max="7953" width="4.875" style="1" customWidth="1"/>
    <col min="7954" max="7954" width="23.875" style="1" bestFit="1" customWidth="1"/>
    <col min="7955" max="7955" width="25.5" style="1" customWidth="1"/>
    <col min="7956" max="7956" width="36.75" style="1" customWidth="1"/>
    <col min="7957" max="7957" width="14" style="1" customWidth="1"/>
    <col min="7958" max="7958" width="17.125" style="1" customWidth="1"/>
    <col min="7959" max="7959" width="13" style="1" customWidth="1"/>
    <col min="7960" max="7960" width="35" style="1" customWidth="1"/>
    <col min="7961" max="7961" width="32.625" style="1" customWidth="1"/>
    <col min="7962" max="7962" width="37.875" style="1" customWidth="1"/>
    <col min="7963" max="7963" width="11.125" style="1" customWidth="1"/>
    <col min="7964" max="7964" width="13.625" style="1" customWidth="1"/>
    <col min="7965" max="7965" width="4.375" style="1" customWidth="1"/>
    <col min="7966" max="7971" width="0" style="1" hidden="1" customWidth="1"/>
    <col min="7972" max="7973" width="15.125" style="1" customWidth="1"/>
    <col min="7974" max="7974" width="1.5" style="1" customWidth="1"/>
    <col min="7975" max="7975" width="10" style="1" bestFit="1" customWidth="1"/>
    <col min="7976" max="8205" width="9" style="1"/>
    <col min="8206" max="8207" width="0" style="1" hidden="1" customWidth="1"/>
    <col min="8208" max="8208" width="3.625" style="1" customWidth="1"/>
    <col min="8209" max="8209" width="4.875" style="1" customWidth="1"/>
    <col min="8210" max="8210" width="23.875" style="1" bestFit="1" customWidth="1"/>
    <col min="8211" max="8211" width="25.5" style="1" customWidth="1"/>
    <col min="8212" max="8212" width="36.75" style="1" customWidth="1"/>
    <col min="8213" max="8213" width="14" style="1" customWidth="1"/>
    <col min="8214" max="8214" width="17.125" style="1" customWidth="1"/>
    <col min="8215" max="8215" width="13" style="1" customWidth="1"/>
    <col min="8216" max="8216" width="35" style="1" customWidth="1"/>
    <col min="8217" max="8217" width="32.625" style="1" customWidth="1"/>
    <col min="8218" max="8218" width="37.875" style="1" customWidth="1"/>
    <col min="8219" max="8219" width="11.125" style="1" customWidth="1"/>
    <col min="8220" max="8220" width="13.625" style="1" customWidth="1"/>
    <col min="8221" max="8221" width="4.375" style="1" customWidth="1"/>
    <col min="8222" max="8227" width="0" style="1" hidden="1" customWidth="1"/>
    <col min="8228" max="8229" width="15.125" style="1" customWidth="1"/>
    <col min="8230" max="8230" width="1.5" style="1" customWidth="1"/>
    <col min="8231" max="8231" width="10" style="1" bestFit="1" customWidth="1"/>
    <col min="8232" max="8461" width="9" style="1"/>
    <col min="8462" max="8463" width="0" style="1" hidden="1" customWidth="1"/>
    <col min="8464" max="8464" width="3.625" style="1" customWidth="1"/>
    <col min="8465" max="8465" width="4.875" style="1" customWidth="1"/>
    <col min="8466" max="8466" width="23.875" style="1" bestFit="1" customWidth="1"/>
    <col min="8467" max="8467" width="25.5" style="1" customWidth="1"/>
    <col min="8468" max="8468" width="36.75" style="1" customWidth="1"/>
    <col min="8469" max="8469" width="14" style="1" customWidth="1"/>
    <col min="8470" max="8470" width="17.125" style="1" customWidth="1"/>
    <col min="8471" max="8471" width="13" style="1" customWidth="1"/>
    <col min="8472" max="8472" width="35" style="1" customWidth="1"/>
    <col min="8473" max="8473" width="32.625" style="1" customWidth="1"/>
    <col min="8474" max="8474" width="37.875" style="1" customWidth="1"/>
    <col min="8475" max="8475" width="11.125" style="1" customWidth="1"/>
    <col min="8476" max="8476" width="13.625" style="1" customWidth="1"/>
    <col min="8477" max="8477" width="4.375" style="1" customWidth="1"/>
    <col min="8478" max="8483" width="0" style="1" hidden="1" customWidth="1"/>
    <col min="8484" max="8485" width="15.125" style="1" customWidth="1"/>
    <col min="8486" max="8486" width="1.5" style="1" customWidth="1"/>
    <col min="8487" max="8487" width="10" style="1" bestFit="1" customWidth="1"/>
    <col min="8488" max="8717" width="9" style="1"/>
    <col min="8718" max="8719" width="0" style="1" hidden="1" customWidth="1"/>
    <col min="8720" max="8720" width="3.625" style="1" customWidth="1"/>
    <col min="8721" max="8721" width="4.875" style="1" customWidth="1"/>
    <col min="8722" max="8722" width="23.875" style="1" bestFit="1" customWidth="1"/>
    <col min="8723" max="8723" width="25.5" style="1" customWidth="1"/>
    <col min="8724" max="8724" width="36.75" style="1" customWidth="1"/>
    <col min="8725" max="8725" width="14" style="1" customWidth="1"/>
    <col min="8726" max="8726" width="17.125" style="1" customWidth="1"/>
    <col min="8727" max="8727" width="13" style="1" customWidth="1"/>
    <col min="8728" max="8728" width="35" style="1" customWidth="1"/>
    <col min="8729" max="8729" width="32.625" style="1" customWidth="1"/>
    <col min="8730" max="8730" width="37.875" style="1" customWidth="1"/>
    <col min="8731" max="8731" width="11.125" style="1" customWidth="1"/>
    <col min="8732" max="8732" width="13.625" style="1" customWidth="1"/>
    <col min="8733" max="8733" width="4.375" style="1" customWidth="1"/>
    <col min="8734" max="8739" width="0" style="1" hidden="1" customWidth="1"/>
    <col min="8740" max="8741" width="15.125" style="1" customWidth="1"/>
    <col min="8742" max="8742" width="1.5" style="1" customWidth="1"/>
    <col min="8743" max="8743" width="10" style="1" bestFit="1" customWidth="1"/>
    <col min="8744" max="8973" width="9" style="1"/>
    <col min="8974" max="8975" width="0" style="1" hidden="1" customWidth="1"/>
    <col min="8976" max="8976" width="3.625" style="1" customWidth="1"/>
    <col min="8977" max="8977" width="4.875" style="1" customWidth="1"/>
    <col min="8978" max="8978" width="23.875" style="1" bestFit="1" customWidth="1"/>
    <col min="8979" max="8979" width="25.5" style="1" customWidth="1"/>
    <col min="8980" max="8980" width="36.75" style="1" customWidth="1"/>
    <col min="8981" max="8981" width="14" style="1" customWidth="1"/>
    <col min="8982" max="8982" width="17.125" style="1" customWidth="1"/>
    <col min="8983" max="8983" width="13" style="1" customWidth="1"/>
    <col min="8984" max="8984" width="35" style="1" customWidth="1"/>
    <col min="8985" max="8985" width="32.625" style="1" customWidth="1"/>
    <col min="8986" max="8986" width="37.875" style="1" customWidth="1"/>
    <col min="8987" max="8987" width="11.125" style="1" customWidth="1"/>
    <col min="8988" max="8988" width="13.625" style="1" customWidth="1"/>
    <col min="8989" max="8989" width="4.375" style="1" customWidth="1"/>
    <col min="8990" max="8995" width="0" style="1" hidden="1" customWidth="1"/>
    <col min="8996" max="8997" width="15.125" style="1" customWidth="1"/>
    <col min="8998" max="8998" width="1.5" style="1" customWidth="1"/>
    <col min="8999" max="8999" width="10" style="1" bestFit="1" customWidth="1"/>
    <col min="9000" max="9229" width="9" style="1"/>
    <col min="9230" max="9231" width="0" style="1" hidden="1" customWidth="1"/>
    <col min="9232" max="9232" width="3.625" style="1" customWidth="1"/>
    <col min="9233" max="9233" width="4.875" style="1" customWidth="1"/>
    <col min="9234" max="9234" width="23.875" style="1" bestFit="1" customWidth="1"/>
    <col min="9235" max="9235" width="25.5" style="1" customWidth="1"/>
    <col min="9236" max="9236" width="36.75" style="1" customWidth="1"/>
    <col min="9237" max="9237" width="14" style="1" customWidth="1"/>
    <col min="9238" max="9238" width="17.125" style="1" customWidth="1"/>
    <col min="9239" max="9239" width="13" style="1" customWidth="1"/>
    <col min="9240" max="9240" width="35" style="1" customWidth="1"/>
    <col min="9241" max="9241" width="32.625" style="1" customWidth="1"/>
    <col min="9242" max="9242" width="37.875" style="1" customWidth="1"/>
    <col min="9243" max="9243" width="11.125" style="1" customWidth="1"/>
    <col min="9244" max="9244" width="13.625" style="1" customWidth="1"/>
    <col min="9245" max="9245" width="4.375" style="1" customWidth="1"/>
    <col min="9246" max="9251" width="0" style="1" hidden="1" customWidth="1"/>
    <col min="9252" max="9253" width="15.125" style="1" customWidth="1"/>
    <col min="9254" max="9254" width="1.5" style="1" customWidth="1"/>
    <col min="9255" max="9255" width="10" style="1" bestFit="1" customWidth="1"/>
    <col min="9256" max="9485" width="9" style="1"/>
    <col min="9486" max="9487" width="0" style="1" hidden="1" customWidth="1"/>
    <col min="9488" max="9488" width="3.625" style="1" customWidth="1"/>
    <col min="9489" max="9489" width="4.875" style="1" customWidth="1"/>
    <col min="9490" max="9490" width="23.875" style="1" bestFit="1" customWidth="1"/>
    <col min="9491" max="9491" width="25.5" style="1" customWidth="1"/>
    <col min="9492" max="9492" width="36.75" style="1" customWidth="1"/>
    <col min="9493" max="9493" width="14" style="1" customWidth="1"/>
    <col min="9494" max="9494" width="17.125" style="1" customWidth="1"/>
    <col min="9495" max="9495" width="13" style="1" customWidth="1"/>
    <col min="9496" max="9496" width="35" style="1" customWidth="1"/>
    <col min="9497" max="9497" width="32.625" style="1" customWidth="1"/>
    <col min="9498" max="9498" width="37.875" style="1" customWidth="1"/>
    <col min="9499" max="9499" width="11.125" style="1" customWidth="1"/>
    <col min="9500" max="9500" width="13.625" style="1" customWidth="1"/>
    <col min="9501" max="9501" width="4.375" style="1" customWidth="1"/>
    <col min="9502" max="9507" width="0" style="1" hidden="1" customWidth="1"/>
    <col min="9508" max="9509" width="15.125" style="1" customWidth="1"/>
    <col min="9510" max="9510" width="1.5" style="1" customWidth="1"/>
    <col min="9511" max="9511" width="10" style="1" bestFit="1" customWidth="1"/>
    <col min="9512" max="9741" width="9" style="1"/>
    <col min="9742" max="9743" width="0" style="1" hidden="1" customWidth="1"/>
    <col min="9744" max="9744" width="3.625" style="1" customWidth="1"/>
    <col min="9745" max="9745" width="4.875" style="1" customWidth="1"/>
    <col min="9746" max="9746" width="23.875" style="1" bestFit="1" customWidth="1"/>
    <col min="9747" max="9747" width="25.5" style="1" customWidth="1"/>
    <col min="9748" max="9748" width="36.75" style="1" customWidth="1"/>
    <col min="9749" max="9749" width="14" style="1" customWidth="1"/>
    <col min="9750" max="9750" width="17.125" style="1" customWidth="1"/>
    <col min="9751" max="9751" width="13" style="1" customWidth="1"/>
    <col min="9752" max="9752" width="35" style="1" customWidth="1"/>
    <col min="9753" max="9753" width="32.625" style="1" customWidth="1"/>
    <col min="9754" max="9754" width="37.875" style="1" customWidth="1"/>
    <col min="9755" max="9755" width="11.125" style="1" customWidth="1"/>
    <col min="9756" max="9756" width="13.625" style="1" customWidth="1"/>
    <col min="9757" max="9757" width="4.375" style="1" customWidth="1"/>
    <col min="9758" max="9763" width="0" style="1" hidden="1" customWidth="1"/>
    <col min="9764" max="9765" width="15.125" style="1" customWidth="1"/>
    <col min="9766" max="9766" width="1.5" style="1" customWidth="1"/>
    <col min="9767" max="9767" width="10" style="1" bestFit="1" customWidth="1"/>
    <col min="9768" max="9997" width="9" style="1"/>
    <col min="9998" max="9999" width="0" style="1" hidden="1" customWidth="1"/>
    <col min="10000" max="10000" width="3.625" style="1" customWidth="1"/>
    <col min="10001" max="10001" width="4.875" style="1" customWidth="1"/>
    <col min="10002" max="10002" width="23.875" style="1" bestFit="1" customWidth="1"/>
    <col min="10003" max="10003" width="25.5" style="1" customWidth="1"/>
    <col min="10004" max="10004" width="36.75" style="1" customWidth="1"/>
    <col min="10005" max="10005" width="14" style="1" customWidth="1"/>
    <col min="10006" max="10006" width="17.125" style="1" customWidth="1"/>
    <col min="10007" max="10007" width="13" style="1" customWidth="1"/>
    <col min="10008" max="10008" width="35" style="1" customWidth="1"/>
    <col min="10009" max="10009" width="32.625" style="1" customWidth="1"/>
    <col min="10010" max="10010" width="37.875" style="1" customWidth="1"/>
    <col min="10011" max="10011" width="11.125" style="1" customWidth="1"/>
    <col min="10012" max="10012" width="13.625" style="1" customWidth="1"/>
    <col min="10013" max="10013" width="4.375" style="1" customWidth="1"/>
    <col min="10014" max="10019" width="0" style="1" hidden="1" customWidth="1"/>
    <col min="10020" max="10021" width="15.125" style="1" customWidth="1"/>
    <col min="10022" max="10022" width="1.5" style="1" customWidth="1"/>
    <col min="10023" max="10023" width="10" style="1" bestFit="1" customWidth="1"/>
    <col min="10024" max="10253" width="9" style="1"/>
    <col min="10254" max="10255" width="0" style="1" hidden="1" customWidth="1"/>
    <col min="10256" max="10256" width="3.625" style="1" customWidth="1"/>
    <col min="10257" max="10257" width="4.875" style="1" customWidth="1"/>
    <col min="10258" max="10258" width="23.875" style="1" bestFit="1" customWidth="1"/>
    <col min="10259" max="10259" width="25.5" style="1" customWidth="1"/>
    <col min="10260" max="10260" width="36.75" style="1" customWidth="1"/>
    <col min="10261" max="10261" width="14" style="1" customWidth="1"/>
    <col min="10262" max="10262" width="17.125" style="1" customWidth="1"/>
    <col min="10263" max="10263" width="13" style="1" customWidth="1"/>
    <col min="10264" max="10264" width="35" style="1" customWidth="1"/>
    <col min="10265" max="10265" width="32.625" style="1" customWidth="1"/>
    <col min="10266" max="10266" width="37.875" style="1" customWidth="1"/>
    <col min="10267" max="10267" width="11.125" style="1" customWidth="1"/>
    <col min="10268" max="10268" width="13.625" style="1" customWidth="1"/>
    <col min="10269" max="10269" width="4.375" style="1" customWidth="1"/>
    <col min="10270" max="10275" width="0" style="1" hidden="1" customWidth="1"/>
    <col min="10276" max="10277" width="15.125" style="1" customWidth="1"/>
    <col min="10278" max="10278" width="1.5" style="1" customWidth="1"/>
    <col min="10279" max="10279" width="10" style="1" bestFit="1" customWidth="1"/>
    <col min="10280" max="10509" width="9" style="1"/>
    <col min="10510" max="10511" width="0" style="1" hidden="1" customWidth="1"/>
    <col min="10512" max="10512" width="3.625" style="1" customWidth="1"/>
    <col min="10513" max="10513" width="4.875" style="1" customWidth="1"/>
    <col min="10514" max="10514" width="23.875" style="1" bestFit="1" customWidth="1"/>
    <col min="10515" max="10515" width="25.5" style="1" customWidth="1"/>
    <col min="10516" max="10516" width="36.75" style="1" customWidth="1"/>
    <col min="10517" max="10517" width="14" style="1" customWidth="1"/>
    <col min="10518" max="10518" width="17.125" style="1" customWidth="1"/>
    <col min="10519" max="10519" width="13" style="1" customWidth="1"/>
    <col min="10520" max="10520" width="35" style="1" customWidth="1"/>
    <col min="10521" max="10521" width="32.625" style="1" customWidth="1"/>
    <col min="10522" max="10522" width="37.875" style="1" customWidth="1"/>
    <col min="10523" max="10523" width="11.125" style="1" customWidth="1"/>
    <col min="10524" max="10524" width="13.625" style="1" customWidth="1"/>
    <col min="10525" max="10525" width="4.375" style="1" customWidth="1"/>
    <col min="10526" max="10531" width="0" style="1" hidden="1" customWidth="1"/>
    <col min="10532" max="10533" width="15.125" style="1" customWidth="1"/>
    <col min="10534" max="10534" width="1.5" style="1" customWidth="1"/>
    <col min="10535" max="10535" width="10" style="1" bestFit="1" customWidth="1"/>
    <col min="10536" max="10765" width="9" style="1"/>
    <col min="10766" max="10767" width="0" style="1" hidden="1" customWidth="1"/>
    <col min="10768" max="10768" width="3.625" style="1" customWidth="1"/>
    <col min="10769" max="10769" width="4.875" style="1" customWidth="1"/>
    <col min="10770" max="10770" width="23.875" style="1" bestFit="1" customWidth="1"/>
    <col min="10771" max="10771" width="25.5" style="1" customWidth="1"/>
    <col min="10772" max="10772" width="36.75" style="1" customWidth="1"/>
    <col min="10773" max="10773" width="14" style="1" customWidth="1"/>
    <col min="10774" max="10774" width="17.125" style="1" customWidth="1"/>
    <col min="10775" max="10775" width="13" style="1" customWidth="1"/>
    <col min="10776" max="10776" width="35" style="1" customWidth="1"/>
    <col min="10777" max="10777" width="32.625" style="1" customWidth="1"/>
    <col min="10778" max="10778" width="37.875" style="1" customWidth="1"/>
    <col min="10779" max="10779" width="11.125" style="1" customWidth="1"/>
    <col min="10780" max="10780" width="13.625" style="1" customWidth="1"/>
    <col min="10781" max="10781" width="4.375" style="1" customWidth="1"/>
    <col min="10782" max="10787" width="0" style="1" hidden="1" customWidth="1"/>
    <col min="10788" max="10789" width="15.125" style="1" customWidth="1"/>
    <col min="10790" max="10790" width="1.5" style="1" customWidth="1"/>
    <col min="10791" max="10791" width="10" style="1" bestFit="1" customWidth="1"/>
    <col min="10792" max="11021" width="9" style="1"/>
    <col min="11022" max="11023" width="0" style="1" hidden="1" customWidth="1"/>
    <col min="11024" max="11024" width="3.625" style="1" customWidth="1"/>
    <col min="11025" max="11025" width="4.875" style="1" customWidth="1"/>
    <col min="11026" max="11026" width="23.875" style="1" bestFit="1" customWidth="1"/>
    <col min="11027" max="11027" width="25.5" style="1" customWidth="1"/>
    <col min="11028" max="11028" width="36.75" style="1" customWidth="1"/>
    <col min="11029" max="11029" width="14" style="1" customWidth="1"/>
    <col min="11030" max="11030" width="17.125" style="1" customWidth="1"/>
    <col min="11031" max="11031" width="13" style="1" customWidth="1"/>
    <col min="11032" max="11032" width="35" style="1" customWidth="1"/>
    <col min="11033" max="11033" width="32.625" style="1" customWidth="1"/>
    <col min="11034" max="11034" width="37.875" style="1" customWidth="1"/>
    <col min="11035" max="11035" width="11.125" style="1" customWidth="1"/>
    <col min="11036" max="11036" width="13.625" style="1" customWidth="1"/>
    <col min="11037" max="11037" width="4.375" style="1" customWidth="1"/>
    <col min="11038" max="11043" width="0" style="1" hidden="1" customWidth="1"/>
    <col min="11044" max="11045" width="15.125" style="1" customWidth="1"/>
    <col min="11046" max="11046" width="1.5" style="1" customWidth="1"/>
    <col min="11047" max="11047" width="10" style="1" bestFit="1" customWidth="1"/>
    <col min="11048" max="11277" width="9" style="1"/>
    <col min="11278" max="11279" width="0" style="1" hidden="1" customWidth="1"/>
    <col min="11280" max="11280" width="3.625" style="1" customWidth="1"/>
    <col min="11281" max="11281" width="4.875" style="1" customWidth="1"/>
    <col min="11282" max="11282" width="23.875" style="1" bestFit="1" customWidth="1"/>
    <col min="11283" max="11283" width="25.5" style="1" customWidth="1"/>
    <col min="11284" max="11284" width="36.75" style="1" customWidth="1"/>
    <col min="11285" max="11285" width="14" style="1" customWidth="1"/>
    <col min="11286" max="11286" width="17.125" style="1" customWidth="1"/>
    <col min="11287" max="11287" width="13" style="1" customWidth="1"/>
    <col min="11288" max="11288" width="35" style="1" customWidth="1"/>
    <col min="11289" max="11289" width="32.625" style="1" customWidth="1"/>
    <col min="11290" max="11290" width="37.875" style="1" customWidth="1"/>
    <col min="11291" max="11291" width="11.125" style="1" customWidth="1"/>
    <col min="11292" max="11292" width="13.625" style="1" customWidth="1"/>
    <col min="11293" max="11293" width="4.375" style="1" customWidth="1"/>
    <col min="11294" max="11299" width="0" style="1" hidden="1" customWidth="1"/>
    <col min="11300" max="11301" width="15.125" style="1" customWidth="1"/>
    <col min="11302" max="11302" width="1.5" style="1" customWidth="1"/>
    <col min="11303" max="11303" width="10" style="1" bestFit="1" customWidth="1"/>
    <col min="11304" max="11533" width="9" style="1"/>
    <col min="11534" max="11535" width="0" style="1" hidden="1" customWidth="1"/>
    <col min="11536" max="11536" width="3.625" style="1" customWidth="1"/>
    <col min="11537" max="11537" width="4.875" style="1" customWidth="1"/>
    <col min="11538" max="11538" width="23.875" style="1" bestFit="1" customWidth="1"/>
    <col min="11539" max="11539" width="25.5" style="1" customWidth="1"/>
    <col min="11540" max="11540" width="36.75" style="1" customWidth="1"/>
    <col min="11541" max="11541" width="14" style="1" customWidth="1"/>
    <col min="11542" max="11542" width="17.125" style="1" customWidth="1"/>
    <col min="11543" max="11543" width="13" style="1" customWidth="1"/>
    <col min="11544" max="11544" width="35" style="1" customWidth="1"/>
    <col min="11545" max="11545" width="32.625" style="1" customWidth="1"/>
    <col min="11546" max="11546" width="37.875" style="1" customWidth="1"/>
    <col min="11547" max="11547" width="11.125" style="1" customWidth="1"/>
    <col min="11548" max="11548" width="13.625" style="1" customWidth="1"/>
    <col min="11549" max="11549" width="4.375" style="1" customWidth="1"/>
    <col min="11550" max="11555" width="0" style="1" hidden="1" customWidth="1"/>
    <col min="11556" max="11557" width="15.125" style="1" customWidth="1"/>
    <col min="11558" max="11558" width="1.5" style="1" customWidth="1"/>
    <col min="11559" max="11559" width="10" style="1" bestFit="1" customWidth="1"/>
    <col min="11560" max="11789" width="9" style="1"/>
    <col min="11790" max="11791" width="0" style="1" hidden="1" customWidth="1"/>
    <col min="11792" max="11792" width="3.625" style="1" customWidth="1"/>
    <col min="11793" max="11793" width="4.875" style="1" customWidth="1"/>
    <col min="11794" max="11794" width="23.875" style="1" bestFit="1" customWidth="1"/>
    <col min="11795" max="11795" width="25.5" style="1" customWidth="1"/>
    <col min="11796" max="11796" width="36.75" style="1" customWidth="1"/>
    <col min="11797" max="11797" width="14" style="1" customWidth="1"/>
    <col min="11798" max="11798" width="17.125" style="1" customWidth="1"/>
    <col min="11799" max="11799" width="13" style="1" customWidth="1"/>
    <col min="11800" max="11800" width="35" style="1" customWidth="1"/>
    <col min="11801" max="11801" width="32.625" style="1" customWidth="1"/>
    <col min="11802" max="11802" width="37.875" style="1" customWidth="1"/>
    <col min="11803" max="11803" width="11.125" style="1" customWidth="1"/>
    <col min="11804" max="11804" width="13.625" style="1" customWidth="1"/>
    <col min="11805" max="11805" width="4.375" style="1" customWidth="1"/>
    <col min="11806" max="11811" width="0" style="1" hidden="1" customWidth="1"/>
    <col min="11812" max="11813" width="15.125" style="1" customWidth="1"/>
    <col min="11814" max="11814" width="1.5" style="1" customWidth="1"/>
    <col min="11815" max="11815" width="10" style="1" bestFit="1" customWidth="1"/>
    <col min="11816" max="12045" width="9" style="1"/>
    <col min="12046" max="12047" width="0" style="1" hidden="1" customWidth="1"/>
    <col min="12048" max="12048" width="3.625" style="1" customWidth="1"/>
    <col min="12049" max="12049" width="4.875" style="1" customWidth="1"/>
    <col min="12050" max="12050" width="23.875" style="1" bestFit="1" customWidth="1"/>
    <col min="12051" max="12051" width="25.5" style="1" customWidth="1"/>
    <col min="12052" max="12052" width="36.75" style="1" customWidth="1"/>
    <col min="12053" max="12053" width="14" style="1" customWidth="1"/>
    <col min="12054" max="12054" width="17.125" style="1" customWidth="1"/>
    <col min="12055" max="12055" width="13" style="1" customWidth="1"/>
    <col min="12056" max="12056" width="35" style="1" customWidth="1"/>
    <col min="12057" max="12057" width="32.625" style="1" customWidth="1"/>
    <col min="12058" max="12058" width="37.875" style="1" customWidth="1"/>
    <col min="12059" max="12059" width="11.125" style="1" customWidth="1"/>
    <col min="12060" max="12060" width="13.625" style="1" customWidth="1"/>
    <col min="12061" max="12061" width="4.375" style="1" customWidth="1"/>
    <col min="12062" max="12067" width="0" style="1" hidden="1" customWidth="1"/>
    <col min="12068" max="12069" width="15.125" style="1" customWidth="1"/>
    <col min="12070" max="12070" width="1.5" style="1" customWidth="1"/>
    <col min="12071" max="12071" width="10" style="1" bestFit="1" customWidth="1"/>
    <col min="12072" max="12301" width="9" style="1"/>
    <col min="12302" max="12303" width="0" style="1" hidden="1" customWidth="1"/>
    <col min="12304" max="12304" width="3.625" style="1" customWidth="1"/>
    <col min="12305" max="12305" width="4.875" style="1" customWidth="1"/>
    <col min="12306" max="12306" width="23.875" style="1" bestFit="1" customWidth="1"/>
    <col min="12307" max="12307" width="25.5" style="1" customWidth="1"/>
    <col min="12308" max="12308" width="36.75" style="1" customWidth="1"/>
    <col min="12309" max="12309" width="14" style="1" customWidth="1"/>
    <col min="12310" max="12310" width="17.125" style="1" customWidth="1"/>
    <col min="12311" max="12311" width="13" style="1" customWidth="1"/>
    <col min="12312" max="12312" width="35" style="1" customWidth="1"/>
    <col min="12313" max="12313" width="32.625" style="1" customWidth="1"/>
    <col min="12314" max="12314" width="37.875" style="1" customWidth="1"/>
    <col min="12315" max="12315" width="11.125" style="1" customWidth="1"/>
    <col min="12316" max="12316" width="13.625" style="1" customWidth="1"/>
    <col min="12317" max="12317" width="4.375" style="1" customWidth="1"/>
    <col min="12318" max="12323" width="0" style="1" hidden="1" customWidth="1"/>
    <col min="12324" max="12325" width="15.125" style="1" customWidth="1"/>
    <col min="12326" max="12326" width="1.5" style="1" customWidth="1"/>
    <col min="12327" max="12327" width="10" style="1" bestFit="1" customWidth="1"/>
    <col min="12328" max="12557" width="9" style="1"/>
    <col min="12558" max="12559" width="0" style="1" hidden="1" customWidth="1"/>
    <col min="12560" max="12560" width="3.625" style="1" customWidth="1"/>
    <col min="12561" max="12561" width="4.875" style="1" customWidth="1"/>
    <col min="12562" max="12562" width="23.875" style="1" bestFit="1" customWidth="1"/>
    <col min="12563" max="12563" width="25.5" style="1" customWidth="1"/>
    <col min="12564" max="12564" width="36.75" style="1" customWidth="1"/>
    <col min="12565" max="12565" width="14" style="1" customWidth="1"/>
    <col min="12566" max="12566" width="17.125" style="1" customWidth="1"/>
    <col min="12567" max="12567" width="13" style="1" customWidth="1"/>
    <col min="12568" max="12568" width="35" style="1" customWidth="1"/>
    <col min="12569" max="12569" width="32.625" style="1" customWidth="1"/>
    <col min="12570" max="12570" width="37.875" style="1" customWidth="1"/>
    <col min="12571" max="12571" width="11.125" style="1" customWidth="1"/>
    <col min="12572" max="12572" width="13.625" style="1" customWidth="1"/>
    <col min="12573" max="12573" width="4.375" style="1" customWidth="1"/>
    <col min="12574" max="12579" width="0" style="1" hidden="1" customWidth="1"/>
    <col min="12580" max="12581" width="15.125" style="1" customWidth="1"/>
    <col min="12582" max="12582" width="1.5" style="1" customWidth="1"/>
    <col min="12583" max="12583" width="10" style="1" bestFit="1" customWidth="1"/>
    <col min="12584" max="12813" width="9" style="1"/>
    <col min="12814" max="12815" width="0" style="1" hidden="1" customWidth="1"/>
    <col min="12816" max="12816" width="3.625" style="1" customWidth="1"/>
    <col min="12817" max="12817" width="4.875" style="1" customWidth="1"/>
    <col min="12818" max="12818" width="23.875" style="1" bestFit="1" customWidth="1"/>
    <col min="12819" max="12819" width="25.5" style="1" customWidth="1"/>
    <col min="12820" max="12820" width="36.75" style="1" customWidth="1"/>
    <col min="12821" max="12821" width="14" style="1" customWidth="1"/>
    <col min="12822" max="12822" width="17.125" style="1" customWidth="1"/>
    <col min="12823" max="12823" width="13" style="1" customWidth="1"/>
    <col min="12824" max="12824" width="35" style="1" customWidth="1"/>
    <col min="12825" max="12825" width="32.625" style="1" customWidth="1"/>
    <col min="12826" max="12826" width="37.875" style="1" customWidth="1"/>
    <col min="12827" max="12827" width="11.125" style="1" customWidth="1"/>
    <col min="12828" max="12828" width="13.625" style="1" customWidth="1"/>
    <col min="12829" max="12829" width="4.375" style="1" customWidth="1"/>
    <col min="12830" max="12835" width="0" style="1" hidden="1" customWidth="1"/>
    <col min="12836" max="12837" width="15.125" style="1" customWidth="1"/>
    <col min="12838" max="12838" width="1.5" style="1" customWidth="1"/>
    <col min="12839" max="12839" width="10" style="1" bestFit="1" customWidth="1"/>
    <col min="12840" max="13069" width="9" style="1"/>
    <col min="13070" max="13071" width="0" style="1" hidden="1" customWidth="1"/>
    <col min="13072" max="13072" width="3.625" style="1" customWidth="1"/>
    <col min="13073" max="13073" width="4.875" style="1" customWidth="1"/>
    <col min="13074" max="13074" width="23.875" style="1" bestFit="1" customWidth="1"/>
    <col min="13075" max="13075" width="25.5" style="1" customWidth="1"/>
    <col min="13076" max="13076" width="36.75" style="1" customWidth="1"/>
    <col min="13077" max="13077" width="14" style="1" customWidth="1"/>
    <col min="13078" max="13078" width="17.125" style="1" customWidth="1"/>
    <col min="13079" max="13079" width="13" style="1" customWidth="1"/>
    <col min="13080" max="13080" width="35" style="1" customWidth="1"/>
    <col min="13081" max="13081" width="32.625" style="1" customWidth="1"/>
    <col min="13082" max="13082" width="37.875" style="1" customWidth="1"/>
    <col min="13083" max="13083" width="11.125" style="1" customWidth="1"/>
    <col min="13084" max="13084" width="13.625" style="1" customWidth="1"/>
    <col min="13085" max="13085" width="4.375" style="1" customWidth="1"/>
    <col min="13086" max="13091" width="0" style="1" hidden="1" customWidth="1"/>
    <col min="13092" max="13093" width="15.125" style="1" customWidth="1"/>
    <col min="13094" max="13094" width="1.5" style="1" customWidth="1"/>
    <col min="13095" max="13095" width="10" style="1" bestFit="1" customWidth="1"/>
    <col min="13096" max="13325" width="9" style="1"/>
    <col min="13326" max="13327" width="0" style="1" hidden="1" customWidth="1"/>
    <col min="13328" max="13328" width="3.625" style="1" customWidth="1"/>
    <col min="13329" max="13329" width="4.875" style="1" customWidth="1"/>
    <col min="13330" max="13330" width="23.875" style="1" bestFit="1" customWidth="1"/>
    <col min="13331" max="13331" width="25.5" style="1" customWidth="1"/>
    <col min="13332" max="13332" width="36.75" style="1" customWidth="1"/>
    <col min="13333" max="13333" width="14" style="1" customWidth="1"/>
    <col min="13334" max="13334" width="17.125" style="1" customWidth="1"/>
    <col min="13335" max="13335" width="13" style="1" customWidth="1"/>
    <col min="13336" max="13336" width="35" style="1" customWidth="1"/>
    <col min="13337" max="13337" width="32.625" style="1" customWidth="1"/>
    <col min="13338" max="13338" width="37.875" style="1" customWidth="1"/>
    <col min="13339" max="13339" width="11.125" style="1" customWidth="1"/>
    <col min="13340" max="13340" width="13.625" style="1" customWidth="1"/>
    <col min="13341" max="13341" width="4.375" style="1" customWidth="1"/>
    <col min="13342" max="13347" width="0" style="1" hidden="1" customWidth="1"/>
    <col min="13348" max="13349" width="15.125" style="1" customWidth="1"/>
    <col min="13350" max="13350" width="1.5" style="1" customWidth="1"/>
    <col min="13351" max="13351" width="10" style="1" bestFit="1" customWidth="1"/>
    <col min="13352" max="13581" width="9" style="1"/>
    <col min="13582" max="13583" width="0" style="1" hidden="1" customWidth="1"/>
    <col min="13584" max="13584" width="3.625" style="1" customWidth="1"/>
    <col min="13585" max="13585" width="4.875" style="1" customWidth="1"/>
    <col min="13586" max="13586" width="23.875" style="1" bestFit="1" customWidth="1"/>
    <col min="13587" max="13587" width="25.5" style="1" customWidth="1"/>
    <col min="13588" max="13588" width="36.75" style="1" customWidth="1"/>
    <col min="13589" max="13589" width="14" style="1" customWidth="1"/>
    <col min="13590" max="13590" width="17.125" style="1" customWidth="1"/>
    <col min="13591" max="13591" width="13" style="1" customWidth="1"/>
    <col min="13592" max="13592" width="35" style="1" customWidth="1"/>
    <col min="13593" max="13593" width="32.625" style="1" customWidth="1"/>
    <col min="13594" max="13594" width="37.875" style="1" customWidth="1"/>
    <col min="13595" max="13595" width="11.125" style="1" customWidth="1"/>
    <col min="13596" max="13596" width="13.625" style="1" customWidth="1"/>
    <col min="13597" max="13597" width="4.375" style="1" customWidth="1"/>
    <col min="13598" max="13603" width="0" style="1" hidden="1" customWidth="1"/>
    <col min="13604" max="13605" width="15.125" style="1" customWidth="1"/>
    <col min="13606" max="13606" width="1.5" style="1" customWidth="1"/>
    <col min="13607" max="13607" width="10" style="1" bestFit="1" customWidth="1"/>
    <col min="13608" max="13837" width="9" style="1"/>
    <col min="13838" max="13839" width="0" style="1" hidden="1" customWidth="1"/>
    <col min="13840" max="13840" width="3.625" style="1" customWidth="1"/>
    <col min="13841" max="13841" width="4.875" style="1" customWidth="1"/>
    <col min="13842" max="13842" width="23.875" style="1" bestFit="1" customWidth="1"/>
    <col min="13843" max="13843" width="25.5" style="1" customWidth="1"/>
    <col min="13844" max="13844" width="36.75" style="1" customWidth="1"/>
    <col min="13845" max="13845" width="14" style="1" customWidth="1"/>
    <col min="13846" max="13846" width="17.125" style="1" customWidth="1"/>
    <col min="13847" max="13847" width="13" style="1" customWidth="1"/>
    <col min="13848" max="13848" width="35" style="1" customWidth="1"/>
    <col min="13849" max="13849" width="32.625" style="1" customWidth="1"/>
    <col min="13850" max="13850" width="37.875" style="1" customWidth="1"/>
    <col min="13851" max="13851" width="11.125" style="1" customWidth="1"/>
    <col min="13852" max="13852" width="13.625" style="1" customWidth="1"/>
    <col min="13853" max="13853" width="4.375" style="1" customWidth="1"/>
    <col min="13854" max="13859" width="0" style="1" hidden="1" customWidth="1"/>
    <col min="13860" max="13861" width="15.125" style="1" customWidth="1"/>
    <col min="13862" max="13862" width="1.5" style="1" customWidth="1"/>
    <col min="13863" max="13863" width="10" style="1" bestFit="1" customWidth="1"/>
    <col min="13864" max="14093" width="9" style="1"/>
    <col min="14094" max="14095" width="0" style="1" hidden="1" customWidth="1"/>
    <col min="14096" max="14096" width="3.625" style="1" customWidth="1"/>
    <col min="14097" max="14097" width="4.875" style="1" customWidth="1"/>
    <col min="14098" max="14098" width="23.875" style="1" bestFit="1" customWidth="1"/>
    <col min="14099" max="14099" width="25.5" style="1" customWidth="1"/>
    <col min="14100" max="14100" width="36.75" style="1" customWidth="1"/>
    <col min="14101" max="14101" width="14" style="1" customWidth="1"/>
    <col min="14102" max="14102" width="17.125" style="1" customWidth="1"/>
    <col min="14103" max="14103" width="13" style="1" customWidth="1"/>
    <col min="14104" max="14104" width="35" style="1" customWidth="1"/>
    <col min="14105" max="14105" width="32.625" style="1" customWidth="1"/>
    <col min="14106" max="14106" width="37.875" style="1" customWidth="1"/>
    <col min="14107" max="14107" width="11.125" style="1" customWidth="1"/>
    <col min="14108" max="14108" width="13.625" style="1" customWidth="1"/>
    <col min="14109" max="14109" width="4.375" style="1" customWidth="1"/>
    <col min="14110" max="14115" width="0" style="1" hidden="1" customWidth="1"/>
    <col min="14116" max="14117" width="15.125" style="1" customWidth="1"/>
    <col min="14118" max="14118" width="1.5" style="1" customWidth="1"/>
    <col min="14119" max="14119" width="10" style="1" bestFit="1" customWidth="1"/>
    <col min="14120" max="14349" width="9" style="1"/>
    <col min="14350" max="14351" width="0" style="1" hidden="1" customWidth="1"/>
    <col min="14352" max="14352" width="3.625" style="1" customWidth="1"/>
    <col min="14353" max="14353" width="4.875" style="1" customWidth="1"/>
    <col min="14354" max="14354" width="23.875" style="1" bestFit="1" customWidth="1"/>
    <col min="14355" max="14355" width="25.5" style="1" customWidth="1"/>
    <col min="14356" max="14356" width="36.75" style="1" customWidth="1"/>
    <col min="14357" max="14357" width="14" style="1" customWidth="1"/>
    <col min="14358" max="14358" width="17.125" style="1" customWidth="1"/>
    <col min="14359" max="14359" width="13" style="1" customWidth="1"/>
    <col min="14360" max="14360" width="35" style="1" customWidth="1"/>
    <col min="14361" max="14361" width="32.625" style="1" customWidth="1"/>
    <col min="14362" max="14362" width="37.875" style="1" customWidth="1"/>
    <col min="14363" max="14363" width="11.125" style="1" customWidth="1"/>
    <col min="14364" max="14364" width="13.625" style="1" customWidth="1"/>
    <col min="14365" max="14365" width="4.375" style="1" customWidth="1"/>
    <col min="14366" max="14371" width="0" style="1" hidden="1" customWidth="1"/>
    <col min="14372" max="14373" width="15.125" style="1" customWidth="1"/>
    <col min="14374" max="14374" width="1.5" style="1" customWidth="1"/>
    <col min="14375" max="14375" width="10" style="1" bestFit="1" customWidth="1"/>
    <col min="14376" max="14605" width="9" style="1"/>
    <col min="14606" max="14607" width="0" style="1" hidden="1" customWidth="1"/>
    <col min="14608" max="14608" width="3.625" style="1" customWidth="1"/>
    <col min="14609" max="14609" width="4.875" style="1" customWidth="1"/>
    <col min="14610" max="14610" width="23.875" style="1" bestFit="1" customWidth="1"/>
    <col min="14611" max="14611" width="25.5" style="1" customWidth="1"/>
    <col min="14612" max="14612" width="36.75" style="1" customWidth="1"/>
    <col min="14613" max="14613" width="14" style="1" customWidth="1"/>
    <col min="14614" max="14614" width="17.125" style="1" customWidth="1"/>
    <col min="14615" max="14615" width="13" style="1" customWidth="1"/>
    <col min="14616" max="14616" width="35" style="1" customWidth="1"/>
    <col min="14617" max="14617" width="32.625" style="1" customWidth="1"/>
    <col min="14618" max="14618" width="37.875" style="1" customWidth="1"/>
    <col min="14619" max="14619" width="11.125" style="1" customWidth="1"/>
    <col min="14620" max="14620" width="13.625" style="1" customWidth="1"/>
    <col min="14621" max="14621" width="4.375" style="1" customWidth="1"/>
    <col min="14622" max="14627" width="0" style="1" hidden="1" customWidth="1"/>
    <col min="14628" max="14629" width="15.125" style="1" customWidth="1"/>
    <col min="14630" max="14630" width="1.5" style="1" customWidth="1"/>
    <col min="14631" max="14631" width="10" style="1" bestFit="1" customWidth="1"/>
    <col min="14632" max="14861" width="9" style="1"/>
    <col min="14862" max="14863" width="0" style="1" hidden="1" customWidth="1"/>
    <col min="14864" max="14864" width="3.625" style="1" customWidth="1"/>
    <col min="14865" max="14865" width="4.875" style="1" customWidth="1"/>
    <col min="14866" max="14866" width="23.875" style="1" bestFit="1" customWidth="1"/>
    <col min="14867" max="14867" width="25.5" style="1" customWidth="1"/>
    <col min="14868" max="14868" width="36.75" style="1" customWidth="1"/>
    <col min="14869" max="14869" width="14" style="1" customWidth="1"/>
    <col min="14870" max="14870" width="17.125" style="1" customWidth="1"/>
    <col min="14871" max="14871" width="13" style="1" customWidth="1"/>
    <col min="14872" max="14872" width="35" style="1" customWidth="1"/>
    <col min="14873" max="14873" width="32.625" style="1" customWidth="1"/>
    <col min="14874" max="14874" width="37.875" style="1" customWidth="1"/>
    <col min="14875" max="14875" width="11.125" style="1" customWidth="1"/>
    <col min="14876" max="14876" width="13.625" style="1" customWidth="1"/>
    <col min="14877" max="14877" width="4.375" style="1" customWidth="1"/>
    <col min="14878" max="14883" width="0" style="1" hidden="1" customWidth="1"/>
    <col min="14884" max="14885" width="15.125" style="1" customWidth="1"/>
    <col min="14886" max="14886" width="1.5" style="1" customWidth="1"/>
    <col min="14887" max="14887" width="10" style="1" bestFit="1" customWidth="1"/>
    <col min="14888" max="15117" width="9" style="1"/>
    <col min="15118" max="15119" width="0" style="1" hidden="1" customWidth="1"/>
    <col min="15120" max="15120" width="3.625" style="1" customWidth="1"/>
    <col min="15121" max="15121" width="4.875" style="1" customWidth="1"/>
    <col min="15122" max="15122" width="23.875" style="1" bestFit="1" customWidth="1"/>
    <col min="15123" max="15123" width="25.5" style="1" customWidth="1"/>
    <col min="15124" max="15124" width="36.75" style="1" customWidth="1"/>
    <col min="15125" max="15125" width="14" style="1" customWidth="1"/>
    <col min="15126" max="15126" width="17.125" style="1" customWidth="1"/>
    <col min="15127" max="15127" width="13" style="1" customWidth="1"/>
    <col min="15128" max="15128" width="35" style="1" customWidth="1"/>
    <col min="15129" max="15129" width="32.625" style="1" customWidth="1"/>
    <col min="15130" max="15130" width="37.875" style="1" customWidth="1"/>
    <col min="15131" max="15131" width="11.125" style="1" customWidth="1"/>
    <col min="15132" max="15132" width="13.625" style="1" customWidth="1"/>
    <col min="15133" max="15133" width="4.375" style="1" customWidth="1"/>
    <col min="15134" max="15139" width="0" style="1" hidden="1" customWidth="1"/>
    <col min="15140" max="15141" width="15.125" style="1" customWidth="1"/>
    <col min="15142" max="15142" width="1.5" style="1" customWidth="1"/>
    <col min="15143" max="15143" width="10" style="1" bestFit="1" customWidth="1"/>
    <col min="15144" max="15373" width="9" style="1"/>
    <col min="15374" max="15375" width="0" style="1" hidden="1" customWidth="1"/>
    <col min="15376" max="15376" width="3.625" style="1" customWidth="1"/>
    <col min="15377" max="15377" width="4.875" style="1" customWidth="1"/>
    <col min="15378" max="15378" width="23.875" style="1" bestFit="1" customWidth="1"/>
    <col min="15379" max="15379" width="25.5" style="1" customWidth="1"/>
    <col min="15380" max="15380" width="36.75" style="1" customWidth="1"/>
    <col min="15381" max="15381" width="14" style="1" customWidth="1"/>
    <col min="15382" max="15382" width="17.125" style="1" customWidth="1"/>
    <col min="15383" max="15383" width="13" style="1" customWidth="1"/>
    <col min="15384" max="15384" width="35" style="1" customWidth="1"/>
    <col min="15385" max="15385" width="32.625" style="1" customWidth="1"/>
    <col min="15386" max="15386" width="37.875" style="1" customWidth="1"/>
    <col min="15387" max="15387" width="11.125" style="1" customWidth="1"/>
    <col min="15388" max="15388" width="13.625" style="1" customWidth="1"/>
    <col min="15389" max="15389" width="4.375" style="1" customWidth="1"/>
    <col min="15390" max="15395" width="0" style="1" hidden="1" customWidth="1"/>
    <col min="15396" max="15397" width="15.125" style="1" customWidth="1"/>
    <col min="15398" max="15398" width="1.5" style="1" customWidth="1"/>
    <col min="15399" max="15399" width="10" style="1" bestFit="1" customWidth="1"/>
    <col min="15400" max="15629" width="9" style="1"/>
    <col min="15630" max="15631" width="0" style="1" hidden="1" customWidth="1"/>
    <col min="15632" max="15632" width="3.625" style="1" customWidth="1"/>
    <col min="15633" max="15633" width="4.875" style="1" customWidth="1"/>
    <col min="15634" max="15634" width="23.875" style="1" bestFit="1" customWidth="1"/>
    <col min="15635" max="15635" width="25.5" style="1" customWidth="1"/>
    <col min="15636" max="15636" width="36.75" style="1" customWidth="1"/>
    <col min="15637" max="15637" width="14" style="1" customWidth="1"/>
    <col min="15638" max="15638" width="17.125" style="1" customWidth="1"/>
    <col min="15639" max="15639" width="13" style="1" customWidth="1"/>
    <col min="15640" max="15640" width="35" style="1" customWidth="1"/>
    <col min="15641" max="15641" width="32.625" style="1" customWidth="1"/>
    <col min="15642" max="15642" width="37.875" style="1" customWidth="1"/>
    <col min="15643" max="15643" width="11.125" style="1" customWidth="1"/>
    <col min="15644" max="15644" width="13.625" style="1" customWidth="1"/>
    <col min="15645" max="15645" width="4.375" style="1" customWidth="1"/>
    <col min="15646" max="15651" width="0" style="1" hidden="1" customWidth="1"/>
    <col min="15652" max="15653" width="15.125" style="1" customWidth="1"/>
    <col min="15654" max="15654" width="1.5" style="1" customWidth="1"/>
    <col min="15655" max="15655" width="10" style="1" bestFit="1" customWidth="1"/>
    <col min="15656" max="15885" width="9" style="1"/>
    <col min="15886" max="15887" width="0" style="1" hidden="1" customWidth="1"/>
    <col min="15888" max="15888" width="3.625" style="1" customWidth="1"/>
    <col min="15889" max="15889" width="4.875" style="1" customWidth="1"/>
    <col min="15890" max="15890" width="23.875" style="1" bestFit="1" customWidth="1"/>
    <col min="15891" max="15891" width="25.5" style="1" customWidth="1"/>
    <col min="15892" max="15892" width="36.75" style="1" customWidth="1"/>
    <col min="15893" max="15893" width="14" style="1" customWidth="1"/>
    <col min="15894" max="15894" width="17.125" style="1" customWidth="1"/>
    <col min="15895" max="15895" width="13" style="1" customWidth="1"/>
    <col min="15896" max="15896" width="35" style="1" customWidth="1"/>
    <col min="15897" max="15897" width="32.625" style="1" customWidth="1"/>
    <col min="15898" max="15898" width="37.875" style="1" customWidth="1"/>
    <col min="15899" max="15899" width="11.125" style="1" customWidth="1"/>
    <col min="15900" max="15900" width="13.625" style="1" customWidth="1"/>
    <col min="15901" max="15901" width="4.375" style="1" customWidth="1"/>
    <col min="15902" max="15907" width="0" style="1" hidden="1" customWidth="1"/>
    <col min="15908" max="15909" width="15.125" style="1" customWidth="1"/>
    <col min="15910" max="15910" width="1.5" style="1" customWidth="1"/>
    <col min="15911" max="15911" width="10" style="1" bestFit="1" customWidth="1"/>
    <col min="15912" max="16141" width="9" style="1"/>
    <col min="16142" max="16143" width="0" style="1" hidden="1" customWidth="1"/>
    <col min="16144" max="16144" width="3.625" style="1" customWidth="1"/>
    <col min="16145" max="16145" width="4.875" style="1" customWidth="1"/>
    <col min="16146" max="16146" width="23.875" style="1" bestFit="1" customWidth="1"/>
    <col min="16147" max="16147" width="25.5" style="1" customWidth="1"/>
    <col min="16148" max="16148" width="36.75" style="1" customWidth="1"/>
    <col min="16149" max="16149" width="14" style="1" customWidth="1"/>
    <col min="16150" max="16150" width="17.125" style="1" customWidth="1"/>
    <col min="16151" max="16151" width="13" style="1" customWidth="1"/>
    <col min="16152" max="16152" width="35" style="1" customWidth="1"/>
    <col min="16153" max="16153" width="32.625" style="1" customWidth="1"/>
    <col min="16154" max="16154" width="37.875" style="1" customWidth="1"/>
    <col min="16155" max="16155" width="11.125" style="1" customWidth="1"/>
    <col min="16156" max="16156" width="13.625" style="1" customWidth="1"/>
    <col min="16157" max="16157" width="4.375" style="1" customWidth="1"/>
    <col min="16158" max="16163" width="0" style="1" hidden="1" customWidth="1"/>
    <col min="16164" max="16165" width="15.125" style="1" customWidth="1"/>
    <col min="16166" max="16166" width="1.5" style="1" customWidth="1"/>
    <col min="16167" max="16167" width="10" style="1" bestFit="1" customWidth="1"/>
    <col min="16168" max="16384" width="9" style="1"/>
  </cols>
  <sheetData>
    <row r="1" spans="1:49" ht="28.5" customHeight="1">
      <c r="E1" s="245" t="s">
        <v>283</v>
      </c>
      <c r="F1" s="2"/>
      <c r="G1" s="2"/>
      <c r="H1" s="2"/>
      <c r="I1" s="2"/>
      <c r="J1" s="2"/>
      <c r="K1" s="2"/>
      <c r="L1" s="2"/>
      <c r="M1" s="2"/>
      <c r="N1" s="2"/>
      <c r="O1" s="2"/>
      <c r="P1" s="2"/>
      <c r="Q1" s="2"/>
      <c r="R1" s="2"/>
      <c r="S1" s="2"/>
      <c r="T1" s="2"/>
      <c r="U1" s="2"/>
      <c r="V1" s="2"/>
      <c r="W1" s="2"/>
      <c r="X1" s="2"/>
      <c r="Y1" s="2"/>
      <c r="Z1" s="2"/>
      <c r="AA1" s="3"/>
      <c r="AB1" s="3"/>
      <c r="AC1" s="249"/>
    </row>
    <row r="2" spans="1:49" ht="17.25" customHeight="1" thickBot="1">
      <c r="D2" s="2"/>
      <c r="E2" s="4"/>
      <c r="F2" s="2"/>
      <c r="G2" s="2"/>
      <c r="H2" s="2"/>
      <c r="I2" s="2"/>
      <c r="J2" s="2"/>
      <c r="K2" s="2"/>
      <c r="L2" s="2"/>
      <c r="M2" s="2"/>
      <c r="N2" s="2"/>
      <c r="O2" s="2"/>
      <c r="P2" s="2"/>
      <c r="Q2" s="2"/>
      <c r="R2" s="2"/>
      <c r="S2" s="2"/>
      <c r="T2" s="2"/>
      <c r="U2" s="2"/>
      <c r="V2" s="2"/>
      <c r="W2" s="2"/>
      <c r="X2" s="2"/>
      <c r="Y2" s="2"/>
      <c r="Z2" s="2"/>
      <c r="AA2" s="3" t="s">
        <v>1</v>
      </c>
      <c r="AB2" s="3" t="s">
        <v>150</v>
      </c>
      <c r="AC2" s="249"/>
    </row>
    <row r="3" spans="1:49" ht="25.5" customHeight="1" thickBot="1">
      <c r="A3" s="5"/>
      <c r="B3" s="6"/>
      <c r="C3" s="310"/>
      <c r="D3" s="304" t="s">
        <v>141</v>
      </c>
      <c r="E3" s="410" t="s">
        <v>297</v>
      </c>
      <c r="F3" s="405"/>
      <c r="G3" s="405"/>
      <c r="H3" s="405"/>
      <c r="I3" s="405"/>
      <c r="J3" s="405"/>
      <c r="K3" s="411"/>
      <c r="L3" s="325"/>
      <c r="M3" s="325"/>
      <c r="N3" s="325"/>
      <c r="O3" s="325"/>
      <c r="P3" s="404" t="s">
        <v>2</v>
      </c>
      <c r="Q3" s="405"/>
      <c r="R3" s="405"/>
      <c r="S3" s="405"/>
      <c r="T3" s="405"/>
      <c r="U3" s="405"/>
      <c r="V3" s="405"/>
      <c r="W3" s="405"/>
      <c r="X3" s="405"/>
      <c r="Y3" s="405"/>
      <c r="Z3" s="405"/>
      <c r="AA3" s="405"/>
      <c r="AB3" s="406"/>
      <c r="AC3" s="407"/>
      <c r="AJ3" s="7" t="s">
        <v>3</v>
      </c>
      <c r="AK3" s="8" t="s">
        <v>4</v>
      </c>
      <c r="AM3" s="2"/>
    </row>
    <row r="4" spans="1:49" s="17" customFormat="1" ht="18" customHeight="1" thickBot="1">
      <c r="A4" s="9" t="s">
        <v>5</v>
      </c>
      <c r="B4" s="10" t="s">
        <v>6</v>
      </c>
      <c r="C4" s="311"/>
      <c r="D4" s="11" t="s">
        <v>7</v>
      </c>
      <c r="E4" s="12" t="s">
        <v>293</v>
      </c>
      <c r="F4" s="12" t="s">
        <v>294</v>
      </c>
      <c r="G4" s="188" t="s">
        <v>295</v>
      </c>
      <c r="H4" s="92"/>
      <c r="I4" s="92"/>
      <c r="J4" s="92" t="s">
        <v>151</v>
      </c>
      <c r="K4" s="13" t="s">
        <v>152</v>
      </c>
      <c r="L4" s="99" t="s">
        <v>136</v>
      </c>
      <c r="M4" s="100" t="s">
        <v>137</v>
      </c>
      <c r="N4" s="100" t="s">
        <v>138</v>
      </c>
      <c r="O4" s="101" t="s">
        <v>139</v>
      </c>
      <c r="P4" s="98" t="s">
        <v>140</v>
      </c>
      <c r="Q4" s="99" t="s">
        <v>136</v>
      </c>
      <c r="R4" s="100" t="s">
        <v>137</v>
      </c>
      <c r="S4" s="100" t="s">
        <v>138</v>
      </c>
      <c r="T4" s="101" t="s">
        <v>139</v>
      </c>
      <c r="U4" s="14" t="s">
        <v>8</v>
      </c>
      <c r="V4" s="12" t="s">
        <v>9</v>
      </c>
      <c r="W4" s="12" t="s">
        <v>10</v>
      </c>
      <c r="X4" s="12" t="s">
        <v>11</v>
      </c>
      <c r="Y4" s="12" t="s">
        <v>12</v>
      </c>
      <c r="Z4" s="15" t="s">
        <v>13</v>
      </c>
      <c r="AA4" s="196" t="s">
        <v>153</v>
      </c>
      <c r="AB4" s="16" t="s">
        <v>152</v>
      </c>
      <c r="AC4" s="408"/>
      <c r="AD4" s="180" t="s">
        <v>8</v>
      </c>
      <c r="AE4" s="18" t="s">
        <v>9</v>
      </c>
      <c r="AF4" s="18" t="s">
        <v>10</v>
      </c>
      <c r="AG4" s="19" t="s">
        <v>11</v>
      </c>
      <c r="AH4" s="19" t="s">
        <v>12</v>
      </c>
      <c r="AI4" s="20" t="s">
        <v>13</v>
      </c>
      <c r="AJ4" s="21"/>
      <c r="AK4" s="22"/>
      <c r="AL4" s="23"/>
      <c r="AM4" s="24"/>
      <c r="AO4" s="208" t="s">
        <v>155</v>
      </c>
      <c r="AP4" s="17" t="s">
        <v>157</v>
      </c>
      <c r="AQ4" s="17" t="s">
        <v>158</v>
      </c>
      <c r="AR4" s="17" t="s">
        <v>159</v>
      </c>
      <c r="AS4" s="17" t="s">
        <v>162</v>
      </c>
      <c r="AT4" s="17" t="s">
        <v>163</v>
      </c>
      <c r="AV4" s="17" t="s">
        <v>169</v>
      </c>
      <c r="AW4" s="17" t="s">
        <v>169</v>
      </c>
    </row>
    <row r="5" spans="1:49" ht="23.25" hidden="1" customHeight="1">
      <c r="A5" s="25" t="s">
        <v>14</v>
      </c>
      <c r="B5" s="26"/>
      <c r="C5" s="312" t="s">
        <v>265</v>
      </c>
      <c r="D5" s="27" t="s">
        <v>15</v>
      </c>
      <c r="E5" s="28" t="s">
        <v>16</v>
      </c>
      <c r="F5" s="28" t="s">
        <v>16</v>
      </c>
      <c r="G5" s="39" t="s">
        <v>17</v>
      </c>
      <c r="H5" s="93"/>
      <c r="I5" s="192">
        <f>ROUNDUP(J5/1000,0)</f>
        <v>663798651</v>
      </c>
      <c r="J5" s="108">
        <f>SUM(J6:J22)</f>
        <v>663798650052</v>
      </c>
      <c r="K5" s="209">
        <f>SUM(L5:O5)</f>
        <v>663798651</v>
      </c>
      <c r="L5" s="210">
        <f>AA8+AA9+AA10+AA11+AA12+AA15+AA19</f>
        <v>170627943</v>
      </c>
      <c r="M5" s="211"/>
      <c r="N5" s="211">
        <f>AA5+AA6+AA7+AA13+AA14+AA16+AA22</f>
        <v>452649368</v>
      </c>
      <c r="O5" s="212">
        <f>AA17+AA18+AA20</f>
        <v>40521340</v>
      </c>
      <c r="P5" s="109">
        <f>SUM(Q5:T5)</f>
        <v>663798650052</v>
      </c>
      <c r="Q5" s="110">
        <f>AB8+AB9+AB10+AB11+AB12+AB15+AB19</f>
        <v>170627942621</v>
      </c>
      <c r="R5" s="111"/>
      <c r="S5" s="111">
        <f>AB5+AB6+AB7+AB13+AB14+AB16+AB22</f>
        <v>452649367810</v>
      </c>
      <c r="T5" s="112">
        <f>AB17+AB18+AB20</f>
        <v>40521339621</v>
      </c>
      <c r="U5" s="140" t="s">
        <v>18</v>
      </c>
      <c r="V5" s="140" t="s">
        <v>19</v>
      </c>
      <c r="W5" s="140" t="s">
        <v>20</v>
      </c>
      <c r="X5" s="140" t="s">
        <v>21</v>
      </c>
      <c r="Y5" s="140" t="s">
        <v>22</v>
      </c>
      <c r="Z5" s="133" t="s">
        <v>23</v>
      </c>
      <c r="AA5" s="199">
        <f t="shared" ref="AA5:AA59" si="0">ROUND(AB5/1000,0)</f>
        <v>190972137</v>
      </c>
      <c r="AB5" s="175">
        <f>193822486942-AB7-AB50-AB34-AB35-AB54-AB55</f>
        <v>190972137090</v>
      </c>
      <c r="AC5" s="250"/>
      <c r="AD5" s="29" t="s">
        <v>18</v>
      </c>
      <c r="AE5" s="29" t="s">
        <v>19</v>
      </c>
      <c r="AF5" s="29" t="s">
        <v>20</v>
      </c>
      <c r="AG5" s="29" t="s">
        <v>21</v>
      </c>
      <c r="AH5" s="29" t="s">
        <v>22</v>
      </c>
      <c r="AI5" s="30" t="s">
        <v>23</v>
      </c>
      <c r="AJ5" s="31"/>
      <c r="AK5" s="32"/>
      <c r="AL5" s="33"/>
      <c r="AM5" s="33"/>
      <c r="AO5" s="1" t="s">
        <v>156</v>
      </c>
      <c r="AP5" s="318">
        <f>J5+AB23+AB26+J34+J35+J51+J54-8000000</f>
        <v>667314450257</v>
      </c>
      <c r="AQ5" s="165">
        <f>AB8+AB9+AB10+AB11+AB12+AB13+AB14+AB15+AB16+AB17+AB18+AB21+AB22+AB23+AB26+AB19+AB20</f>
        <v>473491963315</v>
      </c>
      <c r="AR5" s="165">
        <f>AP5-AQ5</f>
        <v>193822486942</v>
      </c>
      <c r="AS5" s="164">
        <v>193822486942</v>
      </c>
      <c r="AT5" s="165">
        <f>AR5-AS5</f>
        <v>0</v>
      </c>
      <c r="AV5" s="164">
        <f>AB5+AB6+AB7+AB34+AB35+AB50+AB54+AB55</f>
        <v>193822486942</v>
      </c>
      <c r="AW5" s="164">
        <f>AA5+AA6+AA7+AA34+AA35+AA50+AA54+AA55</f>
        <v>193822488</v>
      </c>
    </row>
    <row r="6" spans="1:49" ht="23.25" hidden="1" customHeight="1">
      <c r="A6" s="25"/>
      <c r="B6" s="26"/>
      <c r="C6" s="312"/>
      <c r="D6" s="27"/>
      <c r="E6" s="54"/>
      <c r="F6" s="130"/>
      <c r="G6" s="76"/>
      <c r="H6" s="133" t="s">
        <v>116</v>
      </c>
      <c r="I6" s="189"/>
      <c r="J6" s="174">
        <v>645999539368</v>
      </c>
      <c r="K6" s="213"/>
      <c r="L6" s="214"/>
      <c r="M6" s="215"/>
      <c r="N6" s="215"/>
      <c r="O6" s="216"/>
      <c r="P6" s="135"/>
      <c r="Q6" s="136"/>
      <c r="R6" s="137"/>
      <c r="S6" s="137"/>
      <c r="T6" s="138"/>
      <c r="U6" s="173" t="s">
        <v>18</v>
      </c>
      <c r="V6" s="166" t="s">
        <v>19</v>
      </c>
      <c r="W6" s="166" t="s">
        <v>20</v>
      </c>
      <c r="X6" s="166" t="s">
        <v>21</v>
      </c>
      <c r="Y6" s="166" t="s">
        <v>24</v>
      </c>
      <c r="Z6" s="167" t="s">
        <v>23</v>
      </c>
      <c r="AA6" s="200">
        <f t="shared" si="0"/>
        <v>0</v>
      </c>
      <c r="AB6" s="168"/>
      <c r="AC6" s="251"/>
      <c r="AD6" s="29" t="s">
        <v>18</v>
      </c>
      <c r="AE6" s="29" t="s">
        <v>19</v>
      </c>
      <c r="AF6" s="29" t="s">
        <v>20</v>
      </c>
      <c r="AG6" s="29" t="s">
        <v>21</v>
      </c>
      <c r="AH6" s="29" t="s">
        <v>24</v>
      </c>
      <c r="AI6" s="30" t="s">
        <v>23</v>
      </c>
      <c r="AJ6" s="31"/>
      <c r="AK6" s="32"/>
      <c r="AL6" s="33"/>
      <c r="AM6" s="33"/>
      <c r="AO6" s="1" t="s">
        <v>160</v>
      </c>
      <c r="AP6" s="165">
        <f>J36+J43+J44+J47</f>
        <v>117863180908</v>
      </c>
      <c r="AQ6" s="165">
        <f>AB38+AB39+AB40+AB41+AB42+AB46-AB19</f>
        <v>59629820760</v>
      </c>
      <c r="AR6" s="165">
        <f t="shared" ref="AR6:AR7" si="1">AP6-AQ6</f>
        <v>58233360148</v>
      </c>
      <c r="AS6" s="164">
        <v>58233360148</v>
      </c>
      <c r="AT6" s="165">
        <f>AR6-AS6</f>
        <v>0</v>
      </c>
      <c r="AV6" s="164">
        <f>AB36+AB37+AB43+AB44+AB45+AB47</f>
        <v>58047053079</v>
      </c>
      <c r="AW6" s="164">
        <f>AA36+AA37+AA43+AA44+AA45+AA47</f>
        <v>58047053</v>
      </c>
    </row>
    <row r="7" spans="1:49" ht="23.25" hidden="1" customHeight="1">
      <c r="A7" s="25"/>
      <c r="B7" s="26"/>
      <c r="C7" s="312"/>
      <c r="D7" s="27"/>
      <c r="E7" s="40"/>
      <c r="F7" s="131"/>
      <c r="G7" s="76"/>
      <c r="H7" s="142" t="s">
        <v>117</v>
      </c>
      <c r="I7" s="190"/>
      <c r="J7" s="143"/>
      <c r="K7" s="217"/>
      <c r="L7" s="218"/>
      <c r="M7" s="219"/>
      <c r="N7" s="219"/>
      <c r="O7" s="220"/>
      <c r="P7" s="144"/>
      <c r="Q7" s="145"/>
      <c r="R7" s="146"/>
      <c r="S7" s="146"/>
      <c r="T7" s="147"/>
      <c r="U7" s="149" t="s">
        <v>18</v>
      </c>
      <c r="V7" s="150" t="s">
        <v>19</v>
      </c>
      <c r="W7" s="150" t="s">
        <v>20</v>
      </c>
      <c r="X7" s="150" t="s">
        <v>21</v>
      </c>
      <c r="Y7" s="150" t="s">
        <v>25</v>
      </c>
      <c r="Z7" s="142" t="s">
        <v>23</v>
      </c>
      <c r="AA7" s="246">
        <f>ROUND(AB7/1000,0)-1</f>
        <v>1371130</v>
      </c>
      <c r="AB7" s="151">
        <v>1371130513</v>
      </c>
      <c r="AC7" s="252"/>
      <c r="AD7" s="29"/>
      <c r="AE7" s="29"/>
      <c r="AF7" s="29"/>
      <c r="AG7" s="29"/>
      <c r="AH7" s="29"/>
      <c r="AI7" s="30"/>
      <c r="AJ7" s="31"/>
      <c r="AK7" s="32"/>
      <c r="AL7" s="33"/>
      <c r="AM7" s="33"/>
      <c r="AO7" s="1" t="s">
        <v>161</v>
      </c>
      <c r="AP7" s="165">
        <f>J29</f>
        <v>42911866218</v>
      </c>
      <c r="AQ7" s="165">
        <f>AB30+AB31+AB32+AB33</f>
        <v>22465184667</v>
      </c>
      <c r="AR7" s="165">
        <f t="shared" si="1"/>
        <v>20446681551</v>
      </c>
      <c r="AS7" s="164">
        <v>20446681551</v>
      </c>
      <c r="AT7" s="165">
        <f t="shared" ref="AT7:AT8" si="2">AR7-AS7</f>
        <v>0</v>
      </c>
      <c r="AV7" s="164">
        <f>AB29</f>
        <v>20446681551</v>
      </c>
      <c r="AW7" s="164">
        <f>AA29</f>
        <v>20446683</v>
      </c>
    </row>
    <row r="8" spans="1:49" ht="23.25" hidden="1" customHeight="1">
      <c r="A8" s="25"/>
      <c r="B8" s="26"/>
      <c r="C8" s="312"/>
      <c r="D8" s="27"/>
      <c r="E8" s="40"/>
      <c r="F8" s="131"/>
      <c r="G8" s="76"/>
      <c r="H8" s="142" t="s">
        <v>118</v>
      </c>
      <c r="I8" s="190"/>
      <c r="J8" s="143">
        <v>3716653609</v>
      </c>
      <c r="K8" s="217"/>
      <c r="L8" s="218"/>
      <c r="M8" s="219"/>
      <c r="N8" s="219"/>
      <c r="O8" s="220"/>
      <c r="P8" s="144"/>
      <c r="Q8" s="145"/>
      <c r="R8" s="146"/>
      <c r="S8" s="146"/>
      <c r="T8" s="147"/>
      <c r="U8" s="149" t="s">
        <v>26</v>
      </c>
      <c r="V8" s="150" t="s">
        <v>27</v>
      </c>
      <c r="W8" s="150" t="s">
        <v>28</v>
      </c>
      <c r="X8" s="150" t="s">
        <v>28</v>
      </c>
      <c r="Y8" s="150" t="s">
        <v>28</v>
      </c>
      <c r="Z8" s="142" t="s">
        <v>29</v>
      </c>
      <c r="AA8" s="201">
        <f t="shared" si="0"/>
        <v>111460230</v>
      </c>
      <c r="AB8" s="151">
        <v>111460229788</v>
      </c>
      <c r="AC8" s="253"/>
      <c r="AD8" s="29" t="s">
        <v>18</v>
      </c>
      <c r="AE8" s="29" t="s">
        <v>19</v>
      </c>
      <c r="AF8" s="29" t="s">
        <v>20</v>
      </c>
      <c r="AG8" s="29" t="s">
        <v>30</v>
      </c>
      <c r="AH8" s="29" t="s">
        <v>30</v>
      </c>
      <c r="AI8" s="30" t="s">
        <v>23</v>
      </c>
      <c r="AJ8" s="31"/>
      <c r="AK8" s="32"/>
      <c r="AL8" s="33"/>
      <c r="AM8" s="33"/>
      <c r="AP8" s="165">
        <f>SUM(AP5:AP7)</f>
        <v>828089497383</v>
      </c>
      <c r="AQ8" s="165">
        <f>SUM(AQ5:AQ7)</f>
        <v>555586968742</v>
      </c>
      <c r="AR8" s="165">
        <f>SUM(AR5:AR7)</f>
        <v>272502528641</v>
      </c>
      <c r="AS8" s="164">
        <f>SUM(AS5:AS7)</f>
        <v>272502528641</v>
      </c>
      <c r="AT8" s="165">
        <f t="shared" si="2"/>
        <v>0</v>
      </c>
      <c r="AV8" s="164">
        <f>SUM(AV5:AV7)</f>
        <v>272316221572</v>
      </c>
      <c r="AW8" s="164">
        <f>SUM(AW5:AW7)</f>
        <v>272316224</v>
      </c>
    </row>
    <row r="9" spans="1:49" ht="23.25" hidden="1" customHeight="1">
      <c r="A9" s="25"/>
      <c r="B9" s="26"/>
      <c r="C9" s="312"/>
      <c r="D9" s="27"/>
      <c r="E9" s="300" t="s">
        <v>261</v>
      </c>
      <c r="F9" s="302" t="s">
        <v>264</v>
      </c>
      <c r="G9" s="76"/>
      <c r="H9" s="142" t="s">
        <v>119</v>
      </c>
      <c r="I9" s="190"/>
      <c r="J9" s="143">
        <v>640925000</v>
      </c>
      <c r="K9" s="217"/>
      <c r="L9" s="218"/>
      <c r="M9" s="219"/>
      <c r="N9" s="219"/>
      <c r="O9" s="220"/>
      <c r="P9" s="144"/>
      <c r="Q9" s="145"/>
      <c r="R9" s="146"/>
      <c r="S9" s="146"/>
      <c r="T9" s="147"/>
      <c r="U9" s="149" t="s">
        <v>26</v>
      </c>
      <c r="V9" s="150" t="s">
        <v>27</v>
      </c>
      <c r="W9" s="150" t="s">
        <v>31</v>
      </c>
      <c r="X9" s="150" t="s">
        <v>31</v>
      </c>
      <c r="Y9" s="150" t="s">
        <v>31</v>
      </c>
      <c r="Z9" s="142" t="s">
        <v>29</v>
      </c>
      <c r="AA9" s="201">
        <f t="shared" si="0"/>
        <v>8189770</v>
      </c>
      <c r="AB9" s="151">
        <v>8189770000</v>
      </c>
      <c r="AC9" s="253"/>
      <c r="AD9" s="29" t="s">
        <v>18</v>
      </c>
      <c r="AE9" s="29" t="s">
        <v>19</v>
      </c>
      <c r="AF9" s="29" t="s">
        <v>32</v>
      </c>
      <c r="AG9" s="29" t="s">
        <v>32</v>
      </c>
      <c r="AH9" s="29" t="s">
        <v>32</v>
      </c>
      <c r="AI9" s="30" t="s">
        <v>23</v>
      </c>
      <c r="AJ9" s="31"/>
      <c r="AK9" s="32"/>
      <c r="AL9" s="33"/>
      <c r="AO9" s="33">
        <v>8055206000</v>
      </c>
    </row>
    <row r="10" spans="1:49" ht="23.25" hidden="1" customHeight="1">
      <c r="A10" s="25"/>
      <c r="B10" s="26"/>
      <c r="C10" s="312"/>
      <c r="D10" s="27"/>
      <c r="E10" s="300" t="s">
        <v>156</v>
      </c>
      <c r="F10" s="301">
        <f>AW5</f>
        <v>193822488</v>
      </c>
      <c r="G10" s="76"/>
      <c r="H10" s="142" t="s">
        <v>120</v>
      </c>
      <c r="I10" s="190"/>
      <c r="J10" s="143">
        <v>1438032046</v>
      </c>
      <c r="K10" s="217"/>
      <c r="L10" s="218"/>
      <c r="M10" s="219"/>
      <c r="N10" s="219"/>
      <c r="O10" s="220"/>
      <c r="P10" s="144"/>
      <c r="Q10" s="145"/>
      <c r="R10" s="146"/>
      <c r="S10" s="146"/>
      <c r="T10" s="147"/>
      <c r="U10" s="149" t="s">
        <v>26</v>
      </c>
      <c r="V10" s="150" t="s">
        <v>33</v>
      </c>
      <c r="W10" s="150" t="s">
        <v>34</v>
      </c>
      <c r="X10" s="150" t="s">
        <v>35</v>
      </c>
      <c r="Y10" s="150" t="s">
        <v>35</v>
      </c>
      <c r="Z10" s="142" t="s">
        <v>29</v>
      </c>
      <c r="AA10" s="201">
        <f t="shared" si="0"/>
        <v>47691817</v>
      </c>
      <c r="AB10" s="151">
        <f>47529192000+162624864</f>
        <v>47691816864</v>
      </c>
      <c r="AC10" s="320" t="s">
        <v>287</v>
      </c>
      <c r="AD10" s="29" t="s">
        <v>26</v>
      </c>
      <c r="AE10" s="29" t="s">
        <v>27</v>
      </c>
      <c r="AF10" s="29" t="s">
        <v>28</v>
      </c>
      <c r="AG10" s="29" t="s">
        <v>28</v>
      </c>
      <c r="AH10" s="29" t="s">
        <v>28</v>
      </c>
      <c r="AI10" s="30" t="s">
        <v>29</v>
      </c>
      <c r="AJ10" s="31"/>
      <c r="AK10" s="32"/>
      <c r="AL10" s="33"/>
      <c r="AM10" s="33"/>
    </row>
    <row r="11" spans="1:49" ht="23.25" hidden="1" customHeight="1">
      <c r="A11" s="25"/>
      <c r="B11" s="26"/>
      <c r="C11" s="312"/>
      <c r="D11" s="27"/>
      <c r="E11" s="300" t="s">
        <v>160</v>
      </c>
      <c r="F11" s="301">
        <f>AW6</f>
        <v>58047053</v>
      </c>
      <c r="G11" s="76"/>
      <c r="H11" s="142" t="s">
        <v>121</v>
      </c>
      <c r="I11" s="190"/>
      <c r="J11" s="143">
        <v>5533503218</v>
      </c>
      <c r="K11" s="217"/>
      <c r="L11" s="218"/>
      <c r="M11" s="219"/>
      <c r="N11" s="219"/>
      <c r="O11" s="220"/>
      <c r="P11" s="144"/>
      <c r="Q11" s="145"/>
      <c r="R11" s="146"/>
      <c r="S11" s="146"/>
      <c r="T11" s="147"/>
      <c r="U11" s="149" t="s">
        <v>26</v>
      </c>
      <c r="V11" s="150" t="s">
        <v>33</v>
      </c>
      <c r="W11" s="150" t="s">
        <v>34</v>
      </c>
      <c r="X11" s="150" t="s">
        <v>36</v>
      </c>
      <c r="Y11" s="150" t="s">
        <v>36</v>
      </c>
      <c r="Z11" s="142" t="s">
        <v>29</v>
      </c>
      <c r="AA11" s="201">
        <f t="shared" si="0"/>
        <v>2547061</v>
      </c>
      <c r="AB11" s="148">
        <f>2528152000+18909000</f>
        <v>2547061000</v>
      </c>
      <c r="AC11" s="253" t="s">
        <v>284</v>
      </c>
      <c r="AD11" s="29" t="s">
        <v>26</v>
      </c>
      <c r="AE11" s="29" t="s">
        <v>27</v>
      </c>
      <c r="AF11" s="29" t="s">
        <v>31</v>
      </c>
      <c r="AG11" s="29" t="s">
        <v>31</v>
      </c>
      <c r="AH11" s="29" t="s">
        <v>31</v>
      </c>
      <c r="AI11" s="30" t="s">
        <v>29</v>
      </c>
      <c r="AJ11" s="31"/>
      <c r="AK11" s="32"/>
      <c r="AL11" s="33"/>
      <c r="AM11" s="33"/>
    </row>
    <row r="12" spans="1:49" ht="23.25" hidden="1" customHeight="1">
      <c r="A12" s="25"/>
      <c r="B12" s="26"/>
      <c r="C12" s="312"/>
      <c r="D12" s="27"/>
      <c r="E12" s="300" t="s">
        <v>161</v>
      </c>
      <c r="F12" s="301">
        <f>AW7</f>
        <v>20446683</v>
      </c>
      <c r="G12" s="76"/>
      <c r="H12" s="142" t="s">
        <v>122</v>
      </c>
      <c r="I12" s="190"/>
      <c r="J12" s="143">
        <v>44404025</v>
      </c>
      <c r="K12" s="217"/>
      <c r="L12" s="218"/>
      <c r="M12" s="219"/>
      <c r="N12" s="219"/>
      <c r="O12" s="220"/>
      <c r="P12" s="144"/>
      <c r="Q12" s="145"/>
      <c r="R12" s="146"/>
      <c r="S12" s="146"/>
      <c r="T12" s="147"/>
      <c r="U12" s="149" t="s">
        <v>26</v>
      </c>
      <c r="V12" s="150" t="s">
        <v>33</v>
      </c>
      <c r="W12" s="150" t="s">
        <v>37</v>
      </c>
      <c r="X12" s="150" t="s">
        <v>37</v>
      </c>
      <c r="Y12" s="150" t="s">
        <v>37</v>
      </c>
      <c r="Z12" s="142" t="s">
        <v>29</v>
      </c>
      <c r="AA12" s="201">
        <f t="shared" si="0"/>
        <v>0</v>
      </c>
      <c r="AB12" s="314">
        <v>0</v>
      </c>
      <c r="AC12" s="253"/>
      <c r="AD12" s="29" t="s">
        <v>26</v>
      </c>
      <c r="AE12" s="29" t="s">
        <v>27</v>
      </c>
      <c r="AF12" s="29" t="s">
        <v>38</v>
      </c>
      <c r="AG12" s="29" t="s">
        <v>38</v>
      </c>
      <c r="AH12" s="29" t="s">
        <v>38</v>
      </c>
      <c r="AI12" s="30" t="s">
        <v>29</v>
      </c>
      <c r="AJ12" s="31"/>
      <c r="AK12" s="32"/>
      <c r="AL12" s="33"/>
      <c r="AM12" s="33"/>
    </row>
    <row r="13" spans="1:49" ht="23.25" hidden="1" customHeight="1">
      <c r="A13" s="25"/>
      <c r="B13" s="26"/>
      <c r="C13" s="312"/>
      <c r="D13" s="27"/>
      <c r="E13" s="300" t="s">
        <v>262</v>
      </c>
      <c r="F13" s="301">
        <f>SUM(F10:F12)</f>
        <v>272316224</v>
      </c>
      <c r="G13" s="76"/>
      <c r="H13" s="321" t="s">
        <v>288</v>
      </c>
      <c r="I13" s="190"/>
      <c r="J13" s="171">
        <f>5015615010-($AB$23+$AB$26)</f>
        <v>2979034144</v>
      </c>
      <c r="K13" s="217"/>
      <c r="L13" s="218"/>
      <c r="M13" s="219"/>
      <c r="N13" s="219"/>
      <c r="O13" s="220"/>
      <c r="P13" s="144"/>
      <c r="Q13" s="145"/>
      <c r="R13" s="146"/>
      <c r="S13" s="146"/>
      <c r="T13" s="147"/>
      <c r="U13" s="149" t="s">
        <v>39</v>
      </c>
      <c r="V13" s="150" t="s">
        <v>39</v>
      </c>
      <c r="W13" s="150" t="s">
        <v>39</v>
      </c>
      <c r="X13" s="150" t="s">
        <v>39</v>
      </c>
      <c r="Y13" s="150" t="s">
        <v>39</v>
      </c>
      <c r="Z13" s="142" t="s">
        <v>23</v>
      </c>
      <c r="AA13" s="201">
        <f>ROUND(AB13/1000,0)</f>
        <v>-177544</v>
      </c>
      <c r="AB13" s="314">
        <f>8762804+AO42</f>
        <v>-177544265</v>
      </c>
      <c r="AC13" s="253" t="s">
        <v>292</v>
      </c>
      <c r="AD13" s="29" t="s">
        <v>26</v>
      </c>
      <c r="AE13" s="29" t="s">
        <v>27</v>
      </c>
      <c r="AF13" s="29" t="s">
        <v>40</v>
      </c>
      <c r="AG13" s="29" t="s">
        <v>40</v>
      </c>
      <c r="AH13" s="29" t="s">
        <v>40</v>
      </c>
      <c r="AI13" s="30" t="s">
        <v>29</v>
      </c>
      <c r="AJ13" s="31"/>
      <c r="AK13" s="32"/>
      <c r="AL13" s="33"/>
      <c r="AM13" s="33"/>
    </row>
    <row r="14" spans="1:49" ht="23.25" hidden="1" customHeight="1">
      <c r="A14" s="25"/>
      <c r="B14" s="26"/>
      <c r="C14" s="312"/>
      <c r="D14" s="27"/>
      <c r="E14" s="40"/>
      <c r="F14" s="131"/>
      <c r="G14" s="76"/>
      <c r="H14" s="142" t="s">
        <v>123</v>
      </c>
      <c r="I14" s="190"/>
      <c r="J14" s="143">
        <v>1371130513</v>
      </c>
      <c r="K14" s="217"/>
      <c r="L14" s="218"/>
      <c r="M14" s="219"/>
      <c r="N14" s="219"/>
      <c r="O14" s="220"/>
      <c r="P14" s="144"/>
      <c r="Q14" s="145"/>
      <c r="R14" s="146"/>
      <c r="S14" s="146"/>
      <c r="T14" s="147"/>
      <c r="U14" s="149" t="s">
        <v>41</v>
      </c>
      <c r="V14" s="150" t="s">
        <v>41</v>
      </c>
      <c r="W14" s="150" t="s">
        <v>41</v>
      </c>
      <c r="X14" s="150" t="s">
        <v>41</v>
      </c>
      <c r="Y14" s="150" t="s">
        <v>41</v>
      </c>
      <c r="Z14" s="142" t="s">
        <v>23</v>
      </c>
      <c r="AA14" s="201">
        <f t="shared" si="0"/>
        <v>259441484</v>
      </c>
      <c r="AB14" s="151">
        <v>259441483902</v>
      </c>
      <c r="AC14" s="253"/>
      <c r="AD14" s="29" t="s">
        <v>26</v>
      </c>
      <c r="AE14" s="29" t="s">
        <v>27</v>
      </c>
      <c r="AF14" s="29" t="s">
        <v>32</v>
      </c>
      <c r="AG14" s="29" t="s">
        <v>32</v>
      </c>
      <c r="AH14" s="29" t="s">
        <v>32</v>
      </c>
      <c r="AI14" s="30" t="s">
        <v>29</v>
      </c>
      <c r="AJ14" s="31"/>
      <c r="AK14" s="32"/>
      <c r="AL14" s="33"/>
      <c r="AM14" s="33"/>
    </row>
    <row r="15" spans="1:49" ht="23.25" hidden="1" customHeight="1">
      <c r="A15" s="25"/>
      <c r="B15" s="26"/>
      <c r="C15" s="312"/>
      <c r="D15" s="27"/>
      <c r="E15" s="40"/>
      <c r="F15" s="131"/>
      <c r="G15" s="76"/>
      <c r="H15" s="321" t="s">
        <v>168</v>
      </c>
      <c r="I15" s="322"/>
      <c r="J15" s="171">
        <f>984390207+1091037922</f>
        <v>2075428129</v>
      </c>
      <c r="K15" s="217"/>
      <c r="L15" s="218"/>
      <c r="M15" s="219"/>
      <c r="N15" s="219"/>
      <c r="O15" s="220"/>
      <c r="P15" s="144"/>
      <c r="Q15" s="145"/>
      <c r="R15" s="146"/>
      <c r="S15" s="146"/>
      <c r="T15" s="147"/>
      <c r="U15" s="149" t="s">
        <v>26</v>
      </c>
      <c r="V15" s="150" t="s">
        <v>27</v>
      </c>
      <c r="W15" s="150" t="s">
        <v>38</v>
      </c>
      <c r="X15" s="150" t="s">
        <v>38</v>
      </c>
      <c r="Y15" s="150" t="s">
        <v>38</v>
      </c>
      <c r="Z15" s="142" t="s">
        <v>29</v>
      </c>
      <c r="AA15" s="201">
        <f t="shared" si="0"/>
        <v>552758</v>
      </c>
      <c r="AB15" s="151">
        <v>552757900</v>
      </c>
      <c r="AC15" s="252"/>
      <c r="AD15" s="29"/>
      <c r="AE15" s="29"/>
      <c r="AF15" s="29"/>
      <c r="AG15" s="29"/>
      <c r="AH15" s="29"/>
      <c r="AI15" s="30"/>
      <c r="AJ15" s="31"/>
      <c r="AK15" s="32"/>
      <c r="AL15" s="33"/>
      <c r="AO15" s="33">
        <v>485577000</v>
      </c>
    </row>
    <row r="16" spans="1:49" ht="23.25" hidden="1" customHeight="1" thickBot="1">
      <c r="A16" s="35"/>
      <c r="B16" s="36"/>
      <c r="C16" s="312"/>
      <c r="D16" s="27"/>
      <c r="E16" s="40"/>
      <c r="F16" s="131"/>
      <c r="G16" s="76"/>
      <c r="H16" s="142"/>
      <c r="I16" s="190"/>
      <c r="J16" s="143"/>
      <c r="K16" s="217"/>
      <c r="L16" s="218"/>
      <c r="M16" s="219"/>
      <c r="N16" s="219"/>
      <c r="O16" s="220"/>
      <c r="P16" s="144"/>
      <c r="Q16" s="145"/>
      <c r="R16" s="146"/>
      <c r="S16" s="146"/>
      <c r="T16" s="147"/>
      <c r="U16" s="149" t="s">
        <v>42</v>
      </c>
      <c r="V16" s="150" t="s">
        <v>42</v>
      </c>
      <c r="W16" s="150" t="s">
        <v>43</v>
      </c>
      <c r="X16" s="150" t="s">
        <v>43</v>
      </c>
      <c r="Y16" s="150" t="s">
        <v>43</v>
      </c>
      <c r="Z16" s="142" t="s">
        <v>23</v>
      </c>
      <c r="AA16" s="201">
        <f t="shared" si="0"/>
        <v>1042161</v>
      </c>
      <c r="AB16" s="151">
        <v>1042160570</v>
      </c>
      <c r="AC16" s="253"/>
      <c r="AD16" s="29" t="s">
        <v>26</v>
      </c>
      <c r="AE16" s="29" t="s">
        <v>33</v>
      </c>
      <c r="AF16" s="29" t="s">
        <v>34</v>
      </c>
      <c r="AG16" s="29" t="s">
        <v>35</v>
      </c>
      <c r="AH16" s="29" t="s">
        <v>35</v>
      </c>
      <c r="AI16" s="30" t="s">
        <v>29</v>
      </c>
      <c r="AJ16" s="31"/>
      <c r="AK16" s="32"/>
      <c r="AL16" s="33"/>
      <c r="AO16" s="33"/>
    </row>
    <row r="17" spans="1:42" ht="23.25" hidden="1" customHeight="1">
      <c r="A17" s="37"/>
      <c r="B17" s="37"/>
      <c r="C17" s="312"/>
      <c r="D17" s="27"/>
      <c r="E17" s="40"/>
      <c r="F17" s="131"/>
      <c r="G17" s="76"/>
      <c r="H17" s="142"/>
      <c r="I17" s="190"/>
      <c r="J17" s="143"/>
      <c r="K17" s="217"/>
      <c r="L17" s="218"/>
      <c r="M17" s="219"/>
      <c r="N17" s="219"/>
      <c r="O17" s="220"/>
      <c r="P17" s="144"/>
      <c r="Q17" s="145"/>
      <c r="R17" s="146"/>
      <c r="S17" s="146"/>
      <c r="T17" s="147"/>
      <c r="U17" s="149" t="s">
        <v>44</v>
      </c>
      <c r="V17" s="150" t="s">
        <v>45</v>
      </c>
      <c r="W17" s="150" t="s">
        <v>46</v>
      </c>
      <c r="X17" s="150" t="s">
        <v>47</v>
      </c>
      <c r="Y17" s="150" t="s">
        <v>47</v>
      </c>
      <c r="Z17" s="142" t="s">
        <v>48</v>
      </c>
      <c r="AA17" s="201">
        <f t="shared" si="0"/>
        <v>32331570</v>
      </c>
      <c r="AB17" s="314">
        <f>32331569621-AB12</f>
        <v>32331569621</v>
      </c>
      <c r="AC17" s="253"/>
      <c r="AD17" s="29" t="s">
        <v>26</v>
      </c>
      <c r="AE17" s="29" t="s">
        <v>33</v>
      </c>
      <c r="AF17" s="29" t="s">
        <v>34</v>
      </c>
      <c r="AG17" s="38" t="s">
        <v>36</v>
      </c>
      <c r="AH17" s="38" t="s">
        <v>36</v>
      </c>
      <c r="AI17" s="30" t="s">
        <v>29</v>
      </c>
      <c r="AJ17" s="31"/>
      <c r="AK17" s="32"/>
      <c r="AL17" s="33"/>
      <c r="AO17" s="33">
        <v>32582006000</v>
      </c>
    </row>
    <row r="18" spans="1:42" ht="23.25" hidden="1" customHeight="1">
      <c r="C18" s="310"/>
      <c r="D18" s="27"/>
      <c r="E18" s="40"/>
      <c r="F18" s="131"/>
      <c r="G18" s="76"/>
      <c r="H18" s="142"/>
      <c r="I18" s="190"/>
      <c r="J18" s="143"/>
      <c r="K18" s="217"/>
      <c r="L18" s="218"/>
      <c r="M18" s="219"/>
      <c r="N18" s="219"/>
      <c r="O18" s="220"/>
      <c r="P18" s="144"/>
      <c r="Q18" s="145"/>
      <c r="R18" s="146"/>
      <c r="S18" s="146"/>
      <c r="T18" s="147"/>
      <c r="U18" s="149" t="s">
        <v>44</v>
      </c>
      <c r="V18" s="150" t="s">
        <v>45</v>
      </c>
      <c r="W18" s="150" t="s">
        <v>46</v>
      </c>
      <c r="X18" s="150" t="s">
        <v>49</v>
      </c>
      <c r="Y18" s="150" t="s">
        <v>49</v>
      </c>
      <c r="Z18" s="142" t="s">
        <v>48</v>
      </c>
      <c r="AA18" s="201">
        <f t="shared" si="0"/>
        <v>8189770</v>
      </c>
      <c r="AB18" s="151">
        <v>8189770000</v>
      </c>
      <c r="AC18" s="253"/>
      <c r="AD18" s="29"/>
      <c r="AE18" s="29"/>
      <c r="AF18" s="38"/>
      <c r="AG18" s="38"/>
      <c r="AH18" s="38"/>
      <c r="AI18" s="30"/>
      <c r="AJ18" s="31"/>
      <c r="AK18" s="32"/>
      <c r="AL18" s="33"/>
      <c r="AO18" s="24">
        <v>8055206000</v>
      </c>
    </row>
    <row r="19" spans="1:42" ht="23.25" hidden="1" customHeight="1">
      <c r="A19" s="25"/>
      <c r="B19" s="26"/>
      <c r="C19" s="312"/>
      <c r="D19" s="27"/>
      <c r="E19" s="40"/>
      <c r="F19" s="131"/>
      <c r="G19" s="76"/>
      <c r="H19" s="142"/>
      <c r="I19" s="190"/>
      <c r="J19" s="143"/>
      <c r="K19" s="217"/>
      <c r="L19" s="218"/>
      <c r="M19" s="219"/>
      <c r="N19" s="219"/>
      <c r="O19" s="220"/>
      <c r="P19" s="144"/>
      <c r="Q19" s="145"/>
      <c r="R19" s="146"/>
      <c r="S19" s="146"/>
      <c r="T19" s="147"/>
      <c r="U19" s="327" t="s">
        <v>143</v>
      </c>
      <c r="V19" s="328" t="s">
        <v>144</v>
      </c>
      <c r="W19" s="328" t="s">
        <v>20</v>
      </c>
      <c r="X19" s="328" t="s">
        <v>69</v>
      </c>
      <c r="Y19" s="328" t="s">
        <v>70</v>
      </c>
      <c r="Z19" s="321" t="s">
        <v>23</v>
      </c>
      <c r="AA19" s="201">
        <f t="shared" si="0"/>
        <v>186307</v>
      </c>
      <c r="AB19" s="151">
        <f>-AO42</f>
        <v>186307069</v>
      </c>
      <c r="AC19" s="253" t="s">
        <v>291</v>
      </c>
      <c r="AD19" s="29" t="s">
        <v>18</v>
      </c>
      <c r="AE19" s="29" t="s">
        <v>19</v>
      </c>
      <c r="AF19" s="29" t="s">
        <v>32</v>
      </c>
      <c r="AG19" s="29" t="s">
        <v>32</v>
      </c>
      <c r="AH19" s="29" t="s">
        <v>32</v>
      </c>
      <c r="AI19" s="30" t="s">
        <v>23</v>
      </c>
      <c r="AJ19" s="31"/>
      <c r="AK19" s="32"/>
      <c r="AL19" s="33"/>
      <c r="AO19" s="33">
        <v>8055206000</v>
      </c>
    </row>
    <row r="20" spans="1:42" ht="23.25" hidden="1" customHeight="1">
      <c r="C20" s="310"/>
      <c r="D20" s="27"/>
      <c r="E20" s="40"/>
      <c r="F20" s="131"/>
      <c r="G20" s="76"/>
      <c r="H20" s="142"/>
      <c r="I20" s="190"/>
      <c r="J20" s="143"/>
      <c r="K20" s="217"/>
      <c r="L20" s="218"/>
      <c r="M20" s="219"/>
      <c r="N20" s="219"/>
      <c r="O20" s="220"/>
      <c r="P20" s="144"/>
      <c r="Q20" s="145"/>
      <c r="R20" s="146"/>
      <c r="S20" s="146"/>
      <c r="T20" s="147"/>
      <c r="U20" s="329" t="s">
        <v>44</v>
      </c>
      <c r="V20" s="330" t="s">
        <v>45</v>
      </c>
      <c r="W20" s="330" t="s">
        <v>46</v>
      </c>
      <c r="X20" s="330" t="s">
        <v>56</v>
      </c>
      <c r="Y20" s="330" t="s">
        <v>56</v>
      </c>
      <c r="Z20" s="331" t="s">
        <v>48</v>
      </c>
      <c r="AA20" s="201">
        <f t="shared" si="0"/>
        <v>0</v>
      </c>
      <c r="AB20" s="151"/>
      <c r="AC20" s="253"/>
      <c r="AD20" s="29"/>
      <c r="AE20" s="29"/>
      <c r="AF20" s="38"/>
      <c r="AG20" s="38"/>
      <c r="AH20" s="38"/>
      <c r="AI20" s="30"/>
      <c r="AJ20" s="31"/>
      <c r="AK20" s="32"/>
      <c r="AL20" s="33"/>
      <c r="AO20" s="24">
        <v>8055206000</v>
      </c>
    </row>
    <row r="21" spans="1:42" ht="23.25" hidden="1" customHeight="1" thickBot="1">
      <c r="C21" s="310"/>
      <c r="D21" s="27"/>
      <c r="E21" s="40"/>
      <c r="F21" s="131"/>
      <c r="G21" s="76"/>
      <c r="H21" s="142"/>
      <c r="I21" s="190"/>
      <c r="J21" s="143"/>
      <c r="K21" s="217"/>
      <c r="L21" s="218"/>
      <c r="M21" s="219"/>
      <c r="N21" s="219"/>
      <c r="O21" s="220"/>
      <c r="P21" s="144"/>
      <c r="Q21" s="145"/>
      <c r="R21" s="146"/>
      <c r="S21" s="146"/>
      <c r="T21" s="147"/>
      <c r="U21" s="149" t="s">
        <v>44</v>
      </c>
      <c r="V21" s="150" t="s">
        <v>50</v>
      </c>
      <c r="W21" s="150" t="s">
        <v>51</v>
      </c>
      <c r="X21" s="150" t="s">
        <v>51</v>
      </c>
      <c r="Y21" s="150" t="s">
        <v>51</v>
      </c>
      <c r="Z21" s="142" t="s">
        <v>53</v>
      </c>
      <c r="AA21" s="201">
        <f t="shared" si="0"/>
        <v>0</v>
      </c>
      <c r="AB21" s="151">
        <v>0</v>
      </c>
      <c r="AC21" s="253" t="s">
        <v>146</v>
      </c>
      <c r="AD21" s="29"/>
      <c r="AE21" s="29"/>
      <c r="AF21" s="38"/>
      <c r="AG21" s="38"/>
      <c r="AH21" s="38"/>
      <c r="AI21" s="30"/>
      <c r="AJ21" s="31"/>
      <c r="AK21" s="32"/>
      <c r="AL21" s="33"/>
      <c r="AO21" s="24">
        <v>8055206000</v>
      </c>
    </row>
    <row r="22" spans="1:42" ht="23.25" hidden="1" customHeight="1" thickBot="1">
      <c r="A22" s="41" t="s">
        <v>14</v>
      </c>
      <c r="B22" s="42"/>
      <c r="C22" s="312"/>
      <c r="D22" s="43"/>
      <c r="E22" s="71"/>
      <c r="F22" s="132"/>
      <c r="G22" s="61"/>
      <c r="H22" s="152"/>
      <c r="I22" s="191"/>
      <c r="J22" s="153"/>
      <c r="K22" s="221"/>
      <c r="L22" s="222"/>
      <c r="M22" s="223"/>
      <c r="N22" s="223"/>
      <c r="O22" s="224"/>
      <c r="P22" s="154"/>
      <c r="Q22" s="155"/>
      <c r="R22" s="156"/>
      <c r="S22" s="156"/>
      <c r="T22" s="157"/>
      <c r="U22" s="158" t="s">
        <v>44</v>
      </c>
      <c r="V22" s="159" t="s">
        <v>50</v>
      </c>
      <c r="W22" s="159" t="s">
        <v>51</v>
      </c>
      <c r="X22" s="159" t="s">
        <v>52</v>
      </c>
      <c r="Y22" s="159" t="s">
        <v>52</v>
      </c>
      <c r="Z22" s="152" t="s">
        <v>53</v>
      </c>
      <c r="AA22" s="202">
        <f t="shared" si="0"/>
        <v>0</v>
      </c>
      <c r="AB22" s="160">
        <v>0</v>
      </c>
      <c r="AC22" s="254"/>
      <c r="AD22" s="29" t="s">
        <v>26</v>
      </c>
      <c r="AE22" s="29" t="s">
        <v>33</v>
      </c>
      <c r="AF22" s="38" t="s">
        <v>37</v>
      </c>
      <c r="AG22" s="38" t="s">
        <v>37</v>
      </c>
      <c r="AH22" s="38" t="s">
        <v>37</v>
      </c>
      <c r="AI22" s="30" t="s">
        <v>29</v>
      </c>
      <c r="AJ22" s="44">
        <f>SUM(J5:J22)/2</f>
        <v>663798650052</v>
      </c>
      <c r="AK22" s="45">
        <f>SUM(AB5:AB22)</f>
        <v>663798650052</v>
      </c>
      <c r="AL22" s="33"/>
      <c r="AM22" s="24">
        <f>AJ22-AK22</f>
        <v>0</v>
      </c>
      <c r="AO22" s="164">
        <f>AJ22+J34+J35+J55</f>
        <v>665277033172</v>
      </c>
      <c r="AP22" s="165">
        <f>AK22-AO22</f>
        <v>-1478383120</v>
      </c>
    </row>
    <row r="23" spans="1:42" ht="23.25" hidden="1" customHeight="1">
      <c r="A23" s="25"/>
      <c r="B23" s="26"/>
      <c r="C23" s="312" t="s">
        <v>266</v>
      </c>
      <c r="D23" s="46" t="s">
        <v>15</v>
      </c>
      <c r="E23" s="47" t="s">
        <v>16</v>
      </c>
      <c r="F23" s="47" t="s">
        <v>16</v>
      </c>
      <c r="G23" s="97" t="s">
        <v>54</v>
      </c>
      <c r="H23" s="94"/>
      <c r="I23" s="193">
        <f>ROUNDUP(J23/1000,0)</f>
        <v>15943926</v>
      </c>
      <c r="J23" s="113">
        <f>SUM(J24:J28)</f>
        <v>15943925866</v>
      </c>
      <c r="K23" s="209">
        <f>SUM(L23:O23)</f>
        <v>15943926</v>
      </c>
      <c r="L23" s="225">
        <f>AA23+AA24+AA25</f>
        <v>4755155</v>
      </c>
      <c r="M23" s="226"/>
      <c r="N23" s="226">
        <f>AA28</f>
        <v>1811000</v>
      </c>
      <c r="O23" s="227">
        <f>AA26+AA27</f>
        <v>9377771</v>
      </c>
      <c r="P23" s="109">
        <f>SUM(Q23:T23)</f>
        <v>15943925866</v>
      </c>
      <c r="Q23" s="114">
        <f>AB23+AB24+AB25</f>
        <v>4755155433</v>
      </c>
      <c r="R23" s="115"/>
      <c r="S23" s="115">
        <f>AB28</f>
        <v>1811000000</v>
      </c>
      <c r="T23" s="116">
        <f>AB26+AB27</f>
        <v>9377770433</v>
      </c>
      <c r="U23" s="176" t="s">
        <v>26</v>
      </c>
      <c r="V23" s="176" t="s">
        <v>27</v>
      </c>
      <c r="W23" s="176" t="s">
        <v>40</v>
      </c>
      <c r="X23" s="176" t="s">
        <v>40</v>
      </c>
      <c r="Y23" s="176" t="s">
        <v>40</v>
      </c>
      <c r="Z23" s="177" t="s">
        <v>29</v>
      </c>
      <c r="AA23" s="203">
        <f t="shared" si="0"/>
        <v>1018290</v>
      </c>
      <c r="AB23" s="178">
        <v>1018290433</v>
      </c>
      <c r="AC23" s="255"/>
      <c r="AD23" s="29" t="s">
        <v>26</v>
      </c>
      <c r="AE23" s="29" t="s">
        <v>33</v>
      </c>
      <c r="AF23" s="29" t="s">
        <v>55</v>
      </c>
      <c r="AG23" s="29" t="s">
        <v>55</v>
      </c>
      <c r="AH23" s="29" t="s">
        <v>55</v>
      </c>
      <c r="AI23" s="30" t="s">
        <v>29</v>
      </c>
      <c r="AJ23" s="31"/>
      <c r="AK23" s="32"/>
      <c r="AL23" s="33"/>
      <c r="AO23" s="151">
        <v>1046204000</v>
      </c>
    </row>
    <row r="24" spans="1:42" ht="23.25" hidden="1" customHeight="1">
      <c r="A24" s="25"/>
      <c r="B24" s="26"/>
      <c r="C24" s="312"/>
      <c r="D24" s="27"/>
      <c r="E24" s="54"/>
      <c r="F24" s="130"/>
      <c r="G24" s="76"/>
      <c r="H24" s="133" t="s">
        <v>124</v>
      </c>
      <c r="I24" s="189"/>
      <c r="J24" s="134">
        <f>2150409000-6942000-11967000</f>
        <v>2131500000</v>
      </c>
      <c r="K24" s="213"/>
      <c r="L24" s="214"/>
      <c r="M24" s="215"/>
      <c r="N24" s="215"/>
      <c r="O24" s="216"/>
      <c r="P24" s="135"/>
      <c r="Q24" s="136"/>
      <c r="R24" s="137"/>
      <c r="S24" s="137"/>
      <c r="T24" s="138"/>
      <c r="U24" s="173" t="s">
        <v>26</v>
      </c>
      <c r="V24" s="166" t="s">
        <v>33</v>
      </c>
      <c r="W24" s="166" t="s">
        <v>34</v>
      </c>
      <c r="X24" s="166" t="s">
        <v>36</v>
      </c>
      <c r="Y24" s="166" t="s">
        <v>36</v>
      </c>
      <c r="Z24" s="167" t="s">
        <v>29</v>
      </c>
      <c r="AA24" s="200">
        <f t="shared" si="0"/>
        <v>2131500</v>
      </c>
      <c r="AB24" s="264">
        <f>2150409000-6942000-11967000</f>
        <v>2131500000</v>
      </c>
      <c r="AC24" s="251" t="s">
        <v>166</v>
      </c>
      <c r="AD24" s="29" t="s">
        <v>39</v>
      </c>
      <c r="AE24" s="29" t="s">
        <v>39</v>
      </c>
      <c r="AF24" s="29" t="s">
        <v>39</v>
      </c>
      <c r="AG24" s="29" t="s">
        <v>39</v>
      </c>
      <c r="AH24" s="29" t="s">
        <v>39</v>
      </c>
      <c r="AI24" s="30" t="s">
        <v>23</v>
      </c>
      <c r="AJ24" s="31"/>
      <c r="AK24" s="32"/>
      <c r="AL24" s="33"/>
      <c r="AM24" s="33"/>
    </row>
    <row r="25" spans="1:42" ht="23.25" hidden="1" customHeight="1" thickBot="1">
      <c r="A25" s="35"/>
      <c r="B25" s="36"/>
      <c r="C25" s="312"/>
      <c r="D25" s="27"/>
      <c r="E25" s="40"/>
      <c r="F25" s="131"/>
      <c r="G25" s="76"/>
      <c r="H25" s="315" t="s">
        <v>164</v>
      </c>
      <c r="I25" s="316"/>
      <c r="J25" s="317">
        <v>0</v>
      </c>
      <c r="K25" s="217"/>
      <c r="L25" s="218"/>
      <c r="M25" s="219"/>
      <c r="N25" s="219"/>
      <c r="O25" s="220"/>
      <c r="P25" s="144"/>
      <c r="Q25" s="145"/>
      <c r="R25" s="146"/>
      <c r="S25" s="146"/>
      <c r="T25" s="147"/>
      <c r="U25" s="149" t="s">
        <v>26</v>
      </c>
      <c r="V25" s="150" t="s">
        <v>33</v>
      </c>
      <c r="W25" s="150" t="s">
        <v>37</v>
      </c>
      <c r="X25" s="150" t="s">
        <v>37</v>
      </c>
      <c r="Y25" s="150" t="s">
        <v>37</v>
      </c>
      <c r="Z25" s="142" t="s">
        <v>29</v>
      </c>
      <c r="AA25" s="201">
        <f t="shared" si="0"/>
        <v>1605365</v>
      </c>
      <c r="AB25" s="313">
        <f>3416365000-AB28</f>
        <v>1605365000</v>
      </c>
      <c r="AC25" s="253" t="s">
        <v>285</v>
      </c>
      <c r="AD25" s="38" t="s">
        <v>41</v>
      </c>
      <c r="AE25" s="38" t="s">
        <v>41</v>
      </c>
      <c r="AF25" s="38" t="s">
        <v>41</v>
      </c>
      <c r="AG25" s="38" t="s">
        <v>41</v>
      </c>
      <c r="AH25" s="38" t="s">
        <v>41</v>
      </c>
      <c r="AI25" s="30" t="s">
        <v>23</v>
      </c>
      <c r="AJ25" s="31"/>
      <c r="AK25" s="32"/>
      <c r="AL25" s="33"/>
      <c r="AM25" s="33"/>
    </row>
    <row r="26" spans="1:42" ht="23.25" hidden="1" customHeight="1" thickBot="1">
      <c r="A26" s="52"/>
      <c r="B26" s="53"/>
      <c r="C26" s="312"/>
      <c r="D26" s="27"/>
      <c r="E26" s="40"/>
      <c r="F26" s="131"/>
      <c r="G26" s="76"/>
      <c r="H26" s="142" t="s">
        <v>165</v>
      </c>
      <c r="I26" s="190"/>
      <c r="J26" s="143">
        <v>3416365000</v>
      </c>
      <c r="K26" s="217"/>
      <c r="L26" s="218"/>
      <c r="M26" s="219"/>
      <c r="N26" s="219"/>
      <c r="O26" s="220"/>
      <c r="P26" s="144"/>
      <c r="Q26" s="145"/>
      <c r="R26" s="146"/>
      <c r="S26" s="146"/>
      <c r="T26" s="147"/>
      <c r="U26" s="149" t="s">
        <v>44</v>
      </c>
      <c r="V26" s="150" t="s">
        <v>45</v>
      </c>
      <c r="W26" s="150" t="s">
        <v>46</v>
      </c>
      <c r="X26" s="150" t="s">
        <v>56</v>
      </c>
      <c r="Y26" s="150" t="s">
        <v>56</v>
      </c>
      <c r="Z26" s="142" t="s">
        <v>48</v>
      </c>
      <c r="AA26" s="246">
        <f>ROUND(AB26/1000,0)+1</f>
        <v>1018291</v>
      </c>
      <c r="AB26" s="151">
        <v>1018290433</v>
      </c>
      <c r="AC26" s="253"/>
      <c r="AD26" s="38" t="s">
        <v>42</v>
      </c>
      <c r="AE26" s="38" t="s">
        <v>42</v>
      </c>
      <c r="AF26" s="38" t="s">
        <v>43</v>
      </c>
      <c r="AG26" s="38" t="s">
        <v>43</v>
      </c>
      <c r="AH26" s="38" t="s">
        <v>43</v>
      </c>
      <c r="AI26" s="30" t="s">
        <v>23</v>
      </c>
      <c r="AJ26" s="31"/>
      <c r="AK26" s="32"/>
      <c r="AL26" s="33"/>
      <c r="AO26" s="151">
        <v>1046204000</v>
      </c>
    </row>
    <row r="27" spans="1:42" ht="23.25" hidden="1" customHeight="1" thickBot="1">
      <c r="A27" s="55" t="s">
        <v>14</v>
      </c>
      <c r="B27" s="56"/>
      <c r="C27" s="312"/>
      <c r="D27" s="27"/>
      <c r="E27" s="40"/>
      <c r="F27" s="131"/>
      <c r="G27" s="76"/>
      <c r="H27" s="142" t="s">
        <v>125</v>
      </c>
      <c r="I27" s="190"/>
      <c r="J27" s="143">
        <f>5737076000+2622404000</f>
        <v>8359480000</v>
      </c>
      <c r="K27" s="217"/>
      <c r="L27" s="218"/>
      <c r="M27" s="219"/>
      <c r="N27" s="219"/>
      <c r="O27" s="220"/>
      <c r="P27" s="144"/>
      <c r="Q27" s="145"/>
      <c r="R27" s="146"/>
      <c r="S27" s="146"/>
      <c r="T27" s="147"/>
      <c r="U27" s="149" t="s">
        <v>44</v>
      </c>
      <c r="V27" s="150" t="s">
        <v>45</v>
      </c>
      <c r="W27" s="150" t="s">
        <v>46</v>
      </c>
      <c r="X27" s="150" t="s">
        <v>47</v>
      </c>
      <c r="Y27" s="150" t="s">
        <v>47</v>
      </c>
      <c r="Z27" s="142" t="s">
        <v>48</v>
      </c>
      <c r="AA27" s="201">
        <f t="shared" si="0"/>
        <v>8359480</v>
      </c>
      <c r="AB27" s="148">
        <f>5737076000+2622404000</f>
        <v>8359480000</v>
      </c>
      <c r="AC27" s="253" t="s">
        <v>286</v>
      </c>
      <c r="AD27" s="38"/>
      <c r="AE27" s="38"/>
      <c r="AF27" s="38"/>
      <c r="AG27" s="38"/>
      <c r="AH27" s="38"/>
      <c r="AI27" s="57"/>
      <c r="AJ27" s="31"/>
      <c r="AK27" s="32"/>
      <c r="AL27" s="33"/>
      <c r="AO27" s="24">
        <v>5737076000</v>
      </c>
    </row>
    <row r="28" spans="1:42" ht="23.25" hidden="1" customHeight="1" thickBot="1">
      <c r="A28" s="55" t="s">
        <v>14</v>
      </c>
      <c r="B28" s="56"/>
      <c r="C28" s="312"/>
      <c r="D28" s="58"/>
      <c r="E28" s="71"/>
      <c r="F28" s="132"/>
      <c r="G28" s="61"/>
      <c r="H28" s="152" t="s">
        <v>126</v>
      </c>
      <c r="I28" s="191"/>
      <c r="J28" s="153">
        <v>2036580866</v>
      </c>
      <c r="K28" s="221"/>
      <c r="L28" s="222"/>
      <c r="M28" s="223"/>
      <c r="N28" s="223"/>
      <c r="O28" s="224"/>
      <c r="P28" s="154"/>
      <c r="Q28" s="155"/>
      <c r="R28" s="156"/>
      <c r="S28" s="156"/>
      <c r="T28" s="157"/>
      <c r="U28" s="158" t="s">
        <v>44</v>
      </c>
      <c r="V28" s="159" t="s">
        <v>50</v>
      </c>
      <c r="W28" s="159" t="s">
        <v>51</v>
      </c>
      <c r="X28" s="150" t="s">
        <v>51</v>
      </c>
      <c r="Y28" s="150" t="s">
        <v>51</v>
      </c>
      <c r="Z28" s="152" t="s">
        <v>53</v>
      </c>
      <c r="AA28" s="202">
        <f t="shared" si="0"/>
        <v>1811000</v>
      </c>
      <c r="AB28" s="160">
        <v>1811000000</v>
      </c>
      <c r="AC28" s="254" t="s">
        <v>154</v>
      </c>
      <c r="AD28" s="38" t="s">
        <v>57</v>
      </c>
      <c r="AE28" s="38" t="s">
        <v>58</v>
      </c>
      <c r="AF28" s="38" t="s">
        <v>59</v>
      </c>
      <c r="AG28" s="38" t="s">
        <v>59</v>
      </c>
      <c r="AH28" s="38" t="s">
        <v>59</v>
      </c>
      <c r="AI28" s="57" t="s">
        <v>23</v>
      </c>
      <c r="AJ28" s="44">
        <f>SUM(J23:J28)/2</f>
        <v>15943925866</v>
      </c>
      <c r="AK28" s="45">
        <f>SUM(AB23:AB28)</f>
        <v>15943925866</v>
      </c>
      <c r="AL28" s="33"/>
      <c r="AM28" s="24">
        <f>AJ28-AK28</f>
        <v>0</v>
      </c>
    </row>
    <row r="29" spans="1:42" ht="23.25" hidden="1" customHeight="1" thickBot="1">
      <c r="A29" s="52" t="s">
        <v>14</v>
      </c>
      <c r="B29" s="53"/>
      <c r="C29" s="312" t="s">
        <v>267</v>
      </c>
      <c r="D29" s="46" t="s">
        <v>15</v>
      </c>
      <c r="E29" s="47" t="s">
        <v>60</v>
      </c>
      <c r="F29" s="47" t="s">
        <v>60</v>
      </c>
      <c r="G29" s="97" t="s">
        <v>60</v>
      </c>
      <c r="H29" s="94"/>
      <c r="I29" s="193">
        <f>ROUNDUP(J29/1000,0)</f>
        <v>42911867</v>
      </c>
      <c r="J29" s="247">
        <v>42911866218</v>
      </c>
      <c r="K29" s="209">
        <f>SUM(L29:O29)</f>
        <v>42911867</v>
      </c>
      <c r="L29" s="225">
        <f>AA30+AA31</f>
        <v>18641996</v>
      </c>
      <c r="M29" s="226"/>
      <c r="N29" s="226">
        <f>AA29+AA33</f>
        <v>20446683</v>
      </c>
      <c r="O29" s="227">
        <f>AA32</f>
        <v>3823188</v>
      </c>
      <c r="P29" s="109">
        <f>SUM(Q29:T29)</f>
        <v>42911866218</v>
      </c>
      <c r="Q29" s="114">
        <f>AB30+AB31</f>
        <v>18641996667</v>
      </c>
      <c r="R29" s="115"/>
      <c r="S29" s="115">
        <f>AB29+AB33</f>
        <v>20446681551</v>
      </c>
      <c r="T29" s="116">
        <f>AB32</f>
        <v>3823188000</v>
      </c>
      <c r="U29" s="176" t="s">
        <v>18</v>
      </c>
      <c r="V29" s="176" t="s">
        <v>19</v>
      </c>
      <c r="W29" s="176" t="s">
        <v>20</v>
      </c>
      <c r="X29" s="176" t="s">
        <v>30</v>
      </c>
      <c r="Y29" s="176" t="s">
        <v>30</v>
      </c>
      <c r="Z29" s="177" t="s">
        <v>23</v>
      </c>
      <c r="AA29" s="323">
        <f>ROUND(AB29/1000,0)+1</f>
        <v>20446683</v>
      </c>
      <c r="AB29" s="178">
        <v>20446681551</v>
      </c>
      <c r="AC29" s="255"/>
      <c r="AD29" s="38" t="s">
        <v>57</v>
      </c>
      <c r="AE29" s="38" t="s">
        <v>58</v>
      </c>
      <c r="AF29" s="29" t="s">
        <v>61</v>
      </c>
      <c r="AG29" s="29" t="s">
        <v>61</v>
      </c>
      <c r="AH29" s="29" t="s">
        <v>61</v>
      </c>
      <c r="AI29" s="57" t="s">
        <v>23</v>
      </c>
      <c r="AJ29" s="59"/>
      <c r="AK29" s="60"/>
      <c r="AL29" s="33"/>
      <c r="AM29" s="33"/>
    </row>
    <row r="30" spans="1:42" ht="23.25" hidden="1" customHeight="1">
      <c r="A30" s="37"/>
      <c r="B30" s="37"/>
      <c r="C30" s="312"/>
      <c r="D30" s="27"/>
      <c r="E30" s="54"/>
      <c r="F30" s="130"/>
      <c r="G30" s="76"/>
      <c r="H30" s="133"/>
      <c r="I30" s="189"/>
      <c r="J30" s="134"/>
      <c r="K30" s="213"/>
      <c r="L30" s="214"/>
      <c r="M30" s="215"/>
      <c r="N30" s="215"/>
      <c r="O30" s="216"/>
      <c r="P30" s="135"/>
      <c r="Q30" s="136"/>
      <c r="R30" s="137"/>
      <c r="S30" s="137"/>
      <c r="T30" s="138"/>
      <c r="U30" s="173" t="s">
        <v>26</v>
      </c>
      <c r="V30" s="166" t="s">
        <v>27</v>
      </c>
      <c r="W30" s="166" t="s">
        <v>28</v>
      </c>
      <c r="X30" s="166" t="s">
        <v>28</v>
      </c>
      <c r="Y30" s="166" t="s">
        <v>28</v>
      </c>
      <c r="Z30" s="167" t="s">
        <v>29</v>
      </c>
      <c r="AA30" s="200">
        <f t="shared" si="0"/>
        <v>13731797</v>
      </c>
      <c r="AB30" s="168">
        <v>13731797189</v>
      </c>
      <c r="AC30" s="251"/>
      <c r="AD30" s="38"/>
      <c r="AE30" s="38"/>
      <c r="AF30" s="38"/>
      <c r="AG30" s="38"/>
      <c r="AH30" s="38"/>
      <c r="AI30" s="57"/>
      <c r="AJ30" s="31"/>
      <c r="AK30" s="32"/>
      <c r="AL30" s="33"/>
      <c r="AM30" s="33"/>
    </row>
    <row r="31" spans="1:42" ht="23.25" hidden="1" customHeight="1">
      <c r="A31" s="37"/>
      <c r="B31" s="37"/>
      <c r="C31" s="312"/>
      <c r="D31" s="27"/>
      <c r="E31" s="40"/>
      <c r="F31" s="131"/>
      <c r="G31" s="76"/>
      <c r="H31" s="142"/>
      <c r="I31" s="190"/>
      <c r="J31" s="143"/>
      <c r="K31" s="217"/>
      <c r="L31" s="218"/>
      <c r="M31" s="219"/>
      <c r="N31" s="219"/>
      <c r="O31" s="220"/>
      <c r="P31" s="144"/>
      <c r="Q31" s="145"/>
      <c r="R31" s="146"/>
      <c r="S31" s="146"/>
      <c r="T31" s="147"/>
      <c r="U31" s="149" t="s">
        <v>26</v>
      </c>
      <c r="V31" s="150" t="s">
        <v>33</v>
      </c>
      <c r="W31" s="150" t="s">
        <v>34</v>
      </c>
      <c r="X31" s="150" t="s">
        <v>35</v>
      </c>
      <c r="Y31" s="150" t="s">
        <v>35</v>
      </c>
      <c r="Z31" s="142" t="s">
        <v>29</v>
      </c>
      <c r="AA31" s="201">
        <f t="shared" si="0"/>
        <v>4910199</v>
      </c>
      <c r="AB31" s="151">
        <f>4891117000+19082478</f>
        <v>4910199478</v>
      </c>
      <c r="AC31" s="320" t="s">
        <v>287</v>
      </c>
      <c r="AD31" s="38"/>
      <c r="AE31" s="38"/>
      <c r="AF31" s="38"/>
      <c r="AG31" s="38"/>
      <c r="AH31" s="38"/>
      <c r="AI31" s="57"/>
      <c r="AJ31" s="31"/>
      <c r="AK31" s="32"/>
      <c r="AL31" s="33"/>
      <c r="AM31" s="33"/>
    </row>
    <row r="32" spans="1:42" ht="23.25" hidden="1" customHeight="1">
      <c r="A32" s="37"/>
      <c r="B32" s="37"/>
      <c r="C32" s="312"/>
      <c r="D32" s="27"/>
      <c r="E32" s="40"/>
      <c r="F32" s="131"/>
      <c r="G32" s="76"/>
      <c r="H32" s="142"/>
      <c r="I32" s="190"/>
      <c r="J32" s="143"/>
      <c r="K32" s="217"/>
      <c r="L32" s="218"/>
      <c r="M32" s="219"/>
      <c r="N32" s="219"/>
      <c r="O32" s="220"/>
      <c r="P32" s="144"/>
      <c r="Q32" s="145"/>
      <c r="R32" s="146"/>
      <c r="S32" s="146"/>
      <c r="T32" s="147"/>
      <c r="U32" s="149" t="s">
        <v>44</v>
      </c>
      <c r="V32" s="150" t="s">
        <v>45</v>
      </c>
      <c r="W32" s="150" t="s">
        <v>46</v>
      </c>
      <c r="X32" s="150" t="s">
        <v>47</v>
      </c>
      <c r="Y32" s="150" t="s">
        <v>47</v>
      </c>
      <c r="Z32" s="142" t="s">
        <v>48</v>
      </c>
      <c r="AA32" s="201">
        <f t="shared" si="0"/>
        <v>3823188</v>
      </c>
      <c r="AB32" s="151">
        <v>3823188000</v>
      </c>
      <c r="AC32" s="253"/>
      <c r="AD32" s="38"/>
      <c r="AE32" s="38"/>
      <c r="AF32" s="38"/>
      <c r="AG32" s="38"/>
      <c r="AH32" s="38"/>
      <c r="AI32" s="57"/>
      <c r="AJ32" s="31"/>
      <c r="AK32" s="32"/>
      <c r="AL32" s="33"/>
      <c r="AO32" s="33">
        <v>3823188000</v>
      </c>
    </row>
    <row r="33" spans="1:41" ht="23.25" hidden="1" customHeight="1" thickBot="1">
      <c r="A33" s="37"/>
      <c r="B33" s="37"/>
      <c r="C33" s="312"/>
      <c r="D33" s="58"/>
      <c r="E33" s="71"/>
      <c r="F33" s="132"/>
      <c r="G33" s="61"/>
      <c r="H33" s="152"/>
      <c r="I33" s="191"/>
      <c r="J33" s="153"/>
      <c r="K33" s="221"/>
      <c r="L33" s="222"/>
      <c r="M33" s="223"/>
      <c r="N33" s="223"/>
      <c r="O33" s="224"/>
      <c r="P33" s="154"/>
      <c r="Q33" s="155"/>
      <c r="R33" s="156"/>
      <c r="S33" s="156"/>
      <c r="T33" s="157"/>
      <c r="U33" s="158" t="s">
        <v>44</v>
      </c>
      <c r="V33" s="159" t="s">
        <v>50</v>
      </c>
      <c r="W33" s="159" t="s">
        <v>51</v>
      </c>
      <c r="X33" s="159" t="s">
        <v>52</v>
      </c>
      <c r="Y33" s="159" t="s">
        <v>52</v>
      </c>
      <c r="Z33" s="152" t="s">
        <v>53</v>
      </c>
      <c r="AA33" s="202">
        <f t="shared" si="0"/>
        <v>0</v>
      </c>
      <c r="AB33" s="160"/>
      <c r="AC33" s="254"/>
      <c r="AD33" s="38"/>
      <c r="AE33" s="38"/>
      <c r="AF33" s="38"/>
      <c r="AG33" s="38"/>
      <c r="AH33" s="38"/>
      <c r="AI33" s="57"/>
      <c r="AJ33" s="44">
        <f>SUM(J29:J33)</f>
        <v>42911866218</v>
      </c>
      <c r="AK33" s="45">
        <f>SUM(AB29:AB33)</f>
        <v>42911866218</v>
      </c>
      <c r="AL33" s="33"/>
      <c r="AM33" s="24">
        <f t="shared" ref="AM33:AM35" si="3">AJ33-AK33</f>
        <v>0</v>
      </c>
    </row>
    <row r="34" spans="1:41" ht="23.25" hidden="1" customHeight="1" thickBot="1">
      <c r="C34" s="310" t="s">
        <v>268</v>
      </c>
      <c r="D34" s="58" t="s">
        <v>15</v>
      </c>
      <c r="E34" s="62" t="s">
        <v>62</v>
      </c>
      <c r="F34" s="62" t="s">
        <v>62</v>
      </c>
      <c r="G34" s="62" t="s">
        <v>63</v>
      </c>
      <c r="H34" s="96"/>
      <c r="I34" s="194">
        <f t="shared" ref="I34:I36" si="4">ROUNDUP(J34/1000,0)</f>
        <v>428097</v>
      </c>
      <c r="J34" s="118">
        <v>428096155</v>
      </c>
      <c r="K34" s="228">
        <f>SUM(L34:O34)</f>
        <v>428097</v>
      </c>
      <c r="L34" s="229"/>
      <c r="M34" s="230"/>
      <c r="N34" s="230">
        <f>AA34</f>
        <v>428097</v>
      </c>
      <c r="O34" s="231"/>
      <c r="P34" s="119">
        <f>SUM(Q34:T34)</f>
        <v>428096155</v>
      </c>
      <c r="Q34" s="120"/>
      <c r="R34" s="121"/>
      <c r="S34" s="121">
        <f>AB34</f>
        <v>428096155</v>
      </c>
      <c r="T34" s="122"/>
      <c r="U34" s="63" t="s">
        <v>18</v>
      </c>
      <c r="V34" s="64" t="s">
        <v>19</v>
      </c>
      <c r="W34" s="64" t="s">
        <v>20</v>
      </c>
      <c r="X34" s="64" t="s">
        <v>21</v>
      </c>
      <c r="Y34" s="64" t="s">
        <v>22</v>
      </c>
      <c r="Z34" s="65" t="s">
        <v>23</v>
      </c>
      <c r="AA34" s="204">
        <f>ROUND(AB34/1000,0)+1</f>
        <v>428097</v>
      </c>
      <c r="AB34" s="66">
        <v>428096155</v>
      </c>
      <c r="AC34" s="256"/>
      <c r="AD34" s="38" t="s">
        <v>64</v>
      </c>
      <c r="AE34" s="38" t="s">
        <v>64</v>
      </c>
      <c r="AF34" s="38" t="s">
        <v>65</v>
      </c>
      <c r="AG34" s="38" t="s">
        <v>65</v>
      </c>
      <c r="AH34" s="38" t="s">
        <v>65</v>
      </c>
      <c r="AI34" s="57" t="s">
        <v>23</v>
      </c>
      <c r="AJ34" s="67">
        <f>SUM(J34)</f>
        <v>428096155</v>
      </c>
      <c r="AK34" s="68">
        <f>SUM(AB34)</f>
        <v>428096155</v>
      </c>
      <c r="AL34" s="33"/>
      <c r="AM34" s="24">
        <f t="shared" si="3"/>
        <v>0</v>
      </c>
    </row>
    <row r="35" spans="1:41" ht="23.25" hidden="1" customHeight="1" thickBot="1">
      <c r="A35" s="41" t="s">
        <v>14</v>
      </c>
      <c r="B35" s="42"/>
      <c r="C35" s="312" t="s">
        <v>269</v>
      </c>
      <c r="D35" s="43"/>
      <c r="E35" s="61"/>
      <c r="F35" s="61"/>
      <c r="G35" s="61" t="s">
        <v>66</v>
      </c>
      <c r="H35" s="95"/>
      <c r="I35" s="195">
        <f t="shared" si="4"/>
        <v>8127</v>
      </c>
      <c r="J35" s="117">
        <v>8126395</v>
      </c>
      <c r="K35" s="232">
        <f>SUM(L35:O35)</f>
        <v>8127</v>
      </c>
      <c r="L35" s="233"/>
      <c r="M35" s="234"/>
      <c r="N35" s="234">
        <f>AA35</f>
        <v>8127</v>
      </c>
      <c r="O35" s="235"/>
      <c r="P35" s="123">
        <f>SUM(Q35:T35)</f>
        <v>8126395</v>
      </c>
      <c r="Q35" s="124"/>
      <c r="R35" s="125"/>
      <c r="S35" s="125">
        <f>AB35</f>
        <v>8126395</v>
      </c>
      <c r="T35" s="126"/>
      <c r="U35" s="69" t="s">
        <v>18</v>
      </c>
      <c r="V35" s="70" t="s">
        <v>19</v>
      </c>
      <c r="W35" s="70" t="s">
        <v>20</v>
      </c>
      <c r="X35" s="70" t="s">
        <v>21</v>
      </c>
      <c r="Y35" s="70" t="s">
        <v>22</v>
      </c>
      <c r="Z35" s="71" t="s">
        <v>23</v>
      </c>
      <c r="AA35" s="248">
        <f>ROUND(AB35/1000,0)+1</f>
        <v>8127</v>
      </c>
      <c r="AB35" s="72">
        <v>8126395</v>
      </c>
      <c r="AC35" s="257"/>
      <c r="AD35" s="38" t="s">
        <v>44</v>
      </c>
      <c r="AE35" s="38" t="s">
        <v>45</v>
      </c>
      <c r="AF35" s="38" t="s">
        <v>46</v>
      </c>
      <c r="AG35" s="38" t="s">
        <v>56</v>
      </c>
      <c r="AH35" s="38" t="s">
        <v>56</v>
      </c>
      <c r="AI35" s="57" t="s">
        <v>48</v>
      </c>
      <c r="AJ35" s="44">
        <f>SUM(J35)</f>
        <v>8126395</v>
      </c>
      <c r="AK35" s="45">
        <f>SUM(AB35)</f>
        <v>8126395</v>
      </c>
      <c r="AL35" s="33"/>
      <c r="AM35" s="24">
        <f t="shared" si="3"/>
        <v>0</v>
      </c>
    </row>
    <row r="36" spans="1:41" ht="23.25" hidden="1" customHeight="1" thickBot="1">
      <c r="A36" s="55"/>
      <c r="B36" s="56"/>
      <c r="C36" s="312" t="s">
        <v>270</v>
      </c>
      <c r="D36" s="73" t="s">
        <v>15</v>
      </c>
      <c r="E36" s="47" t="s">
        <v>67</v>
      </c>
      <c r="F36" s="47" t="s">
        <v>67</v>
      </c>
      <c r="G36" s="97" t="s">
        <v>68</v>
      </c>
      <c r="H36" s="94"/>
      <c r="I36" s="193">
        <f t="shared" si="4"/>
        <v>117854762</v>
      </c>
      <c r="J36" s="113">
        <f>SUM(J37:J42)</f>
        <v>117854761061</v>
      </c>
      <c r="K36" s="236">
        <f>SUM(L36:O36)</f>
        <v>117854762</v>
      </c>
      <c r="L36" s="225">
        <f>AA38+AA39</f>
        <v>50324709</v>
      </c>
      <c r="M36" s="226"/>
      <c r="N36" s="226">
        <f>AA36+AA37+AA41+AA42</f>
        <v>58038633</v>
      </c>
      <c r="O36" s="227">
        <f>AA40</f>
        <v>9491420</v>
      </c>
      <c r="P36" s="127">
        <f>SUM(Q36:T36)</f>
        <v>117854761061</v>
      </c>
      <c r="Q36" s="114">
        <f>AB38+AB39</f>
        <v>50324707829</v>
      </c>
      <c r="R36" s="115"/>
      <c r="S36" s="115">
        <f>AB36+AB37+AB41+AB42</f>
        <v>58038633232</v>
      </c>
      <c r="T36" s="116">
        <f>AB40</f>
        <v>9491420000</v>
      </c>
      <c r="U36" s="176" t="s">
        <v>18</v>
      </c>
      <c r="V36" s="176" t="s">
        <v>19</v>
      </c>
      <c r="W36" s="176" t="s">
        <v>20</v>
      </c>
      <c r="X36" s="176" t="s">
        <v>69</v>
      </c>
      <c r="Y36" s="176" t="s">
        <v>70</v>
      </c>
      <c r="Z36" s="177" t="s">
        <v>23</v>
      </c>
      <c r="AA36" s="203">
        <f t="shared" si="0"/>
        <v>58038633</v>
      </c>
      <c r="AB36" s="179">
        <f>58233360148-AB47-AB43+AO42</f>
        <v>58038633232</v>
      </c>
      <c r="AC36" s="255"/>
      <c r="AD36" s="38" t="s">
        <v>44</v>
      </c>
      <c r="AE36" s="38" t="s">
        <v>45</v>
      </c>
      <c r="AF36" s="38" t="s">
        <v>46</v>
      </c>
      <c r="AG36" s="38" t="s">
        <v>47</v>
      </c>
      <c r="AH36" s="38" t="s">
        <v>47</v>
      </c>
      <c r="AI36" s="57" t="s">
        <v>48</v>
      </c>
      <c r="AJ36" s="31"/>
      <c r="AK36" s="32"/>
      <c r="AL36" s="33"/>
      <c r="AM36" s="33"/>
    </row>
    <row r="37" spans="1:41" ht="23.25" hidden="1" customHeight="1">
      <c r="A37" s="37"/>
      <c r="B37" s="37"/>
      <c r="C37" s="312"/>
      <c r="D37" s="27"/>
      <c r="E37" s="54"/>
      <c r="F37" s="130"/>
      <c r="G37" s="76"/>
      <c r="H37" s="133" t="s">
        <v>142</v>
      </c>
      <c r="I37" s="189"/>
      <c r="J37" s="174">
        <v>117854761061</v>
      </c>
      <c r="K37" s="213"/>
      <c r="L37" s="214"/>
      <c r="M37" s="215"/>
      <c r="N37" s="215"/>
      <c r="O37" s="216"/>
      <c r="P37" s="135"/>
      <c r="Q37" s="136"/>
      <c r="R37" s="137"/>
      <c r="S37" s="137"/>
      <c r="T37" s="138"/>
      <c r="U37" s="173" t="s">
        <v>18</v>
      </c>
      <c r="V37" s="166" t="s">
        <v>19</v>
      </c>
      <c r="W37" s="166" t="s">
        <v>20</v>
      </c>
      <c r="X37" s="166" t="s">
        <v>69</v>
      </c>
      <c r="Y37" s="166" t="s">
        <v>71</v>
      </c>
      <c r="Z37" s="167" t="s">
        <v>23</v>
      </c>
      <c r="AA37" s="200">
        <f t="shared" si="0"/>
        <v>0</v>
      </c>
      <c r="AB37" s="168"/>
      <c r="AC37" s="251"/>
      <c r="AD37" s="38" t="s">
        <v>44</v>
      </c>
      <c r="AE37" s="38" t="s">
        <v>45</v>
      </c>
      <c r="AF37" s="38" t="s">
        <v>46</v>
      </c>
      <c r="AG37" s="38" t="s">
        <v>49</v>
      </c>
      <c r="AH37" s="38" t="s">
        <v>49</v>
      </c>
      <c r="AI37" s="57" t="s">
        <v>48</v>
      </c>
      <c r="AJ37" s="31"/>
      <c r="AK37" s="32"/>
      <c r="AL37" s="33"/>
      <c r="AM37" s="33"/>
    </row>
    <row r="38" spans="1:41" ht="23.25" hidden="1" customHeight="1">
      <c r="A38" s="37"/>
      <c r="B38" s="37"/>
      <c r="C38" s="312"/>
      <c r="D38" s="27"/>
      <c r="E38" s="40"/>
      <c r="F38" s="131"/>
      <c r="G38" s="76"/>
      <c r="H38" s="142"/>
      <c r="I38" s="190"/>
      <c r="J38" s="143"/>
      <c r="K38" s="217"/>
      <c r="L38" s="218"/>
      <c r="M38" s="219"/>
      <c r="N38" s="219"/>
      <c r="O38" s="220"/>
      <c r="P38" s="144"/>
      <c r="Q38" s="145"/>
      <c r="R38" s="146"/>
      <c r="S38" s="146"/>
      <c r="T38" s="147"/>
      <c r="U38" s="149" t="s">
        <v>26</v>
      </c>
      <c r="V38" s="150" t="s">
        <v>27</v>
      </c>
      <c r="W38" s="150" t="s">
        <v>28</v>
      </c>
      <c r="X38" s="150" t="s">
        <v>28</v>
      </c>
      <c r="Y38" s="150" t="s">
        <v>28</v>
      </c>
      <c r="Z38" s="142" t="s">
        <v>29</v>
      </c>
      <c r="AA38" s="246">
        <f>ROUND(AB38/1000,0)+1</f>
        <v>37773143</v>
      </c>
      <c r="AB38" s="151">
        <v>37773141801</v>
      </c>
      <c r="AC38" s="253"/>
      <c r="AD38" s="38"/>
      <c r="AE38" s="38"/>
      <c r="AF38" s="38"/>
      <c r="AG38" s="38"/>
      <c r="AH38" s="38"/>
      <c r="AI38" s="57"/>
      <c r="AJ38" s="31"/>
      <c r="AK38" s="32"/>
      <c r="AL38" s="33"/>
      <c r="AM38" s="33"/>
    </row>
    <row r="39" spans="1:41" ht="23.25" hidden="1" customHeight="1">
      <c r="A39" s="37"/>
      <c r="B39" s="37"/>
      <c r="C39" s="312"/>
      <c r="D39" s="27"/>
      <c r="E39" s="40"/>
      <c r="F39" s="131"/>
      <c r="G39" s="76"/>
      <c r="H39" s="142"/>
      <c r="I39" s="190"/>
      <c r="J39" s="143"/>
      <c r="K39" s="217"/>
      <c r="L39" s="218"/>
      <c r="M39" s="219"/>
      <c r="N39" s="219"/>
      <c r="O39" s="220"/>
      <c r="P39" s="144"/>
      <c r="Q39" s="145"/>
      <c r="R39" s="146"/>
      <c r="S39" s="146"/>
      <c r="T39" s="147"/>
      <c r="U39" s="149" t="s">
        <v>26</v>
      </c>
      <c r="V39" s="150" t="s">
        <v>33</v>
      </c>
      <c r="W39" s="150" t="s">
        <v>34</v>
      </c>
      <c r="X39" s="150" t="s">
        <v>35</v>
      </c>
      <c r="Y39" s="150" t="s">
        <v>35</v>
      </c>
      <c r="Z39" s="142" t="s">
        <v>29</v>
      </c>
      <c r="AA39" s="201">
        <f t="shared" si="0"/>
        <v>12551566</v>
      </c>
      <c r="AB39" s="151">
        <f>12504192000+47374028</f>
        <v>12551566028</v>
      </c>
      <c r="AC39" s="320" t="s">
        <v>287</v>
      </c>
      <c r="AD39" s="38"/>
      <c r="AE39" s="38"/>
      <c r="AF39" s="38"/>
      <c r="AG39" s="38"/>
      <c r="AH39" s="38"/>
      <c r="AI39" s="57"/>
      <c r="AJ39" s="31"/>
      <c r="AK39" s="32"/>
      <c r="AL39" s="33"/>
      <c r="AM39" s="33"/>
    </row>
    <row r="40" spans="1:41" ht="23.25" hidden="1" customHeight="1">
      <c r="A40" s="37"/>
      <c r="B40" s="37"/>
      <c r="C40" s="312"/>
      <c r="D40" s="27"/>
      <c r="E40" s="40"/>
      <c r="F40" s="131"/>
      <c r="G40" s="76"/>
      <c r="H40" s="142"/>
      <c r="I40" s="190"/>
      <c r="J40" s="143"/>
      <c r="K40" s="217"/>
      <c r="L40" s="218"/>
      <c r="M40" s="219"/>
      <c r="N40" s="219"/>
      <c r="O40" s="220"/>
      <c r="P40" s="144"/>
      <c r="Q40" s="145"/>
      <c r="R40" s="146"/>
      <c r="S40" s="146"/>
      <c r="T40" s="147"/>
      <c r="U40" s="149" t="s">
        <v>44</v>
      </c>
      <c r="V40" s="150" t="s">
        <v>45</v>
      </c>
      <c r="W40" s="150" t="s">
        <v>46</v>
      </c>
      <c r="X40" s="150" t="s">
        <v>47</v>
      </c>
      <c r="Y40" s="150" t="s">
        <v>47</v>
      </c>
      <c r="Z40" s="142" t="s">
        <v>48</v>
      </c>
      <c r="AA40" s="201">
        <f t="shared" si="0"/>
        <v>9491420</v>
      </c>
      <c r="AB40" s="151">
        <v>9491420000</v>
      </c>
      <c r="AC40" s="253"/>
      <c r="AD40" s="38"/>
      <c r="AE40" s="38"/>
      <c r="AF40" s="38"/>
      <c r="AG40" s="38"/>
      <c r="AH40" s="38"/>
      <c r="AI40" s="57"/>
      <c r="AJ40" s="31"/>
      <c r="AK40" s="32"/>
      <c r="AL40" s="33"/>
      <c r="AO40" s="33">
        <v>9491420000</v>
      </c>
    </row>
    <row r="41" spans="1:41" ht="23.25" hidden="1" customHeight="1" thickBot="1">
      <c r="A41" s="37"/>
      <c r="B41" s="37"/>
      <c r="C41" s="312"/>
      <c r="D41" s="27"/>
      <c r="E41" s="40"/>
      <c r="F41" s="131"/>
      <c r="G41" s="76"/>
      <c r="H41" s="142"/>
      <c r="I41" s="190"/>
      <c r="J41" s="143"/>
      <c r="K41" s="217"/>
      <c r="L41" s="218"/>
      <c r="M41" s="219"/>
      <c r="N41" s="219"/>
      <c r="O41" s="220"/>
      <c r="P41" s="144"/>
      <c r="Q41" s="145"/>
      <c r="R41" s="146"/>
      <c r="S41" s="146"/>
      <c r="T41" s="147"/>
      <c r="U41" s="149" t="s">
        <v>44</v>
      </c>
      <c r="V41" s="150" t="s">
        <v>50</v>
      </c>
      <c r="W41" s="150" t="s">
        <v>51</v>
      </c>
      <c r="X41" s="150" t="s">
        <v>52</v>
      </c>
      <c r="Y41" s="150" t="s">
        <v>52</v>
      </c>
      <c r="Z41" s="142" t="s">
        <v>53</v>
      </c>
      <c r="AA41" s="201">
        <f t="shared" si="0"/>
        <v>0</v>
      </c>
      <c r="AB41" s="151">
        <v>0</v>
      </c>
      <c r="AC41" s="253"/>
      <c r="AD41" s="38"/>
      <c r="AE41" s="38"/>
      <c r="AF41" s="38"/>
      <c r="AG41" s="38"/>
      <c r="AH41" s="38"/>
      <c r="AI41" s="57"/>
      <c r="AJ41" s="31"/>
      <c r="AK41" s="32"/>
      <c r="AL41" s="33"/>
      <c r="AM41" s="33"/>
    </row>
    <row r="42" spans="1:41" ht="23.25" hidden="1" customHeight="1" thickBot="1">
      <c r="C42" s="310"/>
      <c r="D42" s="43"/>
      <c r="E42" s="71"/>
      <c r="F42" s="132"/>
      <c r="G42" s="61"/>
      <c r="H42" s="152"/>
      <c r="I42" s="191"/>
      <c r="J42" s="153"/>
      <c r="K42" s="221"/>
      <c r="L42" s="222"/>
      <c r="M42" s="223"/>
      <c r="N42" s="223"/>
      <c r="O42" s="224"/>
      <c r="P42" s="154"/>
      <c r="Q42" s="155"/>
      <c r="R42" s="156"/>
      <c r="S42" s="156"/>
      <c r="T42" s="157"/>
      <c r="U42" s="158" t="s">
        <v>39</v>
      </c>
      <c r="V42" s="159" t="s">
        <v>39</v>
      </c>
      <c r="W42" s="159" t="s">
        <v>39</v>
      </c>
      <c r="X42" s="159" t="s">
        <v>39</v>
      </c>
      <c r="Y42" s="159" t="s">
        <v>39</v>
      </c>
      <c r="Z42" s="152" t="s">
        <v>23</v>
      </c>
      <c r="AA42" s="202">
        <f t="shared" si="0"/>
        <v>0</v>
      </c>
      <c r="AB42" s="319">
        <f>-186307069+186307069</f>
        <v>0</v>
      </c>
      <c r="AC42" s="258" t="s">
        <v>289</v>
      </c>
      <c r="AD42" s="38"/>
      <c r="AE42" s="38"/>
      <c r="AF42" s="38"/>
      <c r="AG42" s="38"/>
      <c r="AH42" s="38"/>
      <c r="AI42" s="57"/>
      <c r="AJ42" s="44">
        <f>SUM(J36:J42)/2</f>
        <v>117854761061</v>
      </c>
      <c r="AK42" s="45">
        <f>SUM(AB36:AB42)</f>
        <v>117854761061</v>
      </c>
      <c r="AL42" s="33"/>
      <c r="AM42" s="24">
        <f>AJ42-AK42</f>
        <v>0</v>
      </c>
      <c r="AO42" s="326">
        <v>-186307069</v>
      </c>
    </row>
    <row r="43" spans="1:41" ht="23.25" hidden="1" customHeight="1" thickBot="1">
      <c r="A43" s="41" t="s">
        <v>14</v>
      </c>
      <c r="B43" s="42"/>
      <c r="C43" s="312" t="s">
        <v>271</v>
      </c>
      <c r="D43" s="73" t="s">
        <v>15</v>
      </c>
      <c r="E43" s="62" t="s">
        <v>67</v>
      </c>
      <c r="F43" s="62" t="s">
        <v>67</v>
      </c>
      <c r="G43" s="62" t="s">
        <v>72</v>
      </c>
      <c r="H43" s="96"/>
      <c r="I43" s="194">
        <f>ROUNDUP(J43/1000,0)</f>
        <v>7675</v>
      </c>
      <c r="J43" s="118">
        <v>7674928</v>
      </c>
      <c r="K43" s="228">
        <f>SUM(L43:O43)</f>
        <v>7675</v>
      </c>
      <c r="L43" s="229"/>
      <c r="M43" s="230"/>
      <c r="N43" s="230">
        <f>AA43</f>
        <v>7675</v>
      </c>
      <c r="O43" s="231"/>
      <c r="P43" s="119">
        <f>SUM(Q43:T43)</f>
        <v>7674928</v>
      </c>
      <c r="Q43" s="120"/>
      <c r="R43" s="121"/>
      <c r="S43" s="121">
        <f>AB43</f>
        <v>7674928</v>
      </c>
      <c r="T43" s="122"/>
      <c r="U43" s="63" t="s">
        <v>18</v>
      </c>
      <c r="V43" s="64" t="s">
        <v>19</v>
      </c>
      <c r="W43" s="64" t="s">
        <v>20</v>
      </c>
      <c r="X43" s="64" t="s">
        <v>69</v>
      </c>
      <c r="Y43" s="64" t="s">
        <v>70</v>
      </c>
      <c r="Z43" s="65" t="s">
        <v>23</v>
      </c>
      <c r="AA43" s="204">
        <f>ROUND(AB43/1000,0)</f>
        <v>7675</v>
      </c>
      <c r="AB43" s="66">
        <v>7674928</v>
      </c>
      <c r="AC43" s="256"/>
      <c r="AD43" s="38" t="s">
        <v>44</v>
      </c>
      <c r="AE43" s="38" t="s">
        <v>45</v>
      </c>
      <c r="AF43" s="38" t="s">
        <v>46</v>
      </c>
      <c r="AG43" s="38" t="s">
        <v>73</v>
      </c>
      <c r="AH43" s="38" t="s">
        <v>73</v>
      </c>
      <c r="AI43" s="57" t="s">
        <v>48</v>
      </c>
      <c r="AJ43" s="44">
        <f>SUM(J43)</f>
        <v>7674928</v>
      </c>
      <c r="AK43" s="45">
        <f>SUM(AB43)</f>
        <v>7674928</v>
      </c>
      <c r="AL43" s="170"/>
      <c r="AM43" s="33"/>
    </row>
    <row r="44" spans="1:41" ht="23.25" hidden="1" customHeight="1" thickBot="1">
      <c r="A44" s="55"/>
      <c r="B44" s="56"/>
      <c r="C44" s="312" t="s">
        <v>272</v>
      </c>
      <c r="D44" s="46" t="s">
        <v>15</v>
      </c>
      <c r="E44" s="47" t="s">
        <v>74</v>
      </c>
      <c r="F44" s="47" t="s">
        <v>74</v>
      </c>
      <c r="G44" s="97" t="s">
        <v>75</v>
      </c>
      <c r="H44" s="94"/>
      <c r="I44" s="193">
        <f>ROUNDUP(J44/1000,0)</f>
        <v>0</v>
      </c>
      <c r="J44" s="113">
        <v>0</v>
      </c>
      <c r="K44" s="236">
        <f>SUM(L44:O44)</f>
        <v>0</v>
      </c>
      <c r="L44" s="225"/>
      <c r="M44" s="226"/>
      <c r="N44" s="226">
        <f>AA44+AA45+AA46</f>
        <v>0</v>
      </c>
      <c r="O44" s="227"/>
      <c r="P44" s="127">
        <f>SUM(Q44:T44)</f>
        <v>0</v>
      </c>
      <c r="Q44" s="114"/>
      <c r="R44" s="115"/>
      <c r="S44" s="115">
        <f>AB44+AB45+AB46</f>
        <v>0</v>
      </c>
      <c r="T44" s="116"/>
      <c r="U44" s="48" t="s">
        <v>18</v>
      </c>
      <c r="V44" s="49" t="s">
        <v>19</v>
      </c>
      <c r="W44" s="49" t="s">
        <v>20</v>
      </c>
      <c r="X44" s="49" t="s">
        <v>69</v>
      </c>
      <c r="Y44" s="49" t="s">
        <v>70</v>
      </c>
      <c r="Z44" s="50" t="s">
        <v>23</v>
      </c>
      <c r="AA44" s="206">
        <f t="shared" si="0"/>
        <v>0</v>
      </c>
      <c r="AB44" s="51">
        <v>0</v>
      </c>
      <c r="AC44" s="259"/>
      <c r="AD44" s="38" t="s">
        <v>44</v>
      </c>
      <c r="AE44" s="38" t="s">
        <v>45</v>
      </c>
      <c r="AF44" s="38" t="s">
        <v>46</v>
      </c>
      <c r="AG44" s="38" t="s">
        <v>76</v>
      </c>
      <c r="AH44" s="38" t="s">
        <v>76</v>
      </c>
      <c r="AI44" s="57" t="s">
        <v>48</v>
      </c>
      <c r="AJ44" s="31"/>
      <c r="AK44" s="32"/>
      <c r="AL44" s="33"/>
      <c r="AM44" s="33"/>
    </row>
    <row r="45" spans="1:41" ht="23.25" hidden="1" customHeight="1">
      <c r="A45" s="37"/>
      <c r="B45" s="37"/>
      <c r="C45" s="312"/>
      <c r="D45" s="27"/>
      <c r="E45" s="54"/>
      <c r="F45" s="130"/>
      <c r="G45" s="76"/>
      <c r="H45" s="133"/>
      <c r="I45" s="189"/>
      <c r="J45" s="134"/>
      <c r="K45" s="213"/>
      <c r="L45" s="214"/>
      <c r="M45" s="215"/>
      <c r="N45" s="215"/>
      <c r="O45" s="216"/>
      <c r="P45" s="135"/>
      <c r="Q45" s="136"/>
      <c r="R45" s="137"/>
      <c r="S45" s="137"/>
      <c r="T45" s="138"/>
      <c r="U45" s="139" t="s">
        <v>18</v>
      </c>
      <c r="V45" s="140" t="s">
        <v>19</v>
      </c>
      <c r="W45" s="140" t="s">
        <v>20</v>
      </c>
      <c r="X45" s="140" t="s">
        <v>69</v>
      </c>
      <c r="Y45" s="140" t="s">
        <v>71</v>
      </c>
      <c r="Z45" s="133" t="s">
        <v>23</v>
      </c>
      <c r="AA45" s="199">
        <f t="shared" si="0"/>
        <v>0</v>
      </c>
      <c r="AB45" s="141">
        <v>0</v>
      </c>
      <c r="AC45" s="250"/>
      <c r="AD45" s="38" t="s">
        <v>44</v>
      </c>
      <c r="AE45" s="38" t="s">
        <v>45</v>
      </c>
      <c r="AF45" s="38" t="s">
        <v>46</v>
      </c>
      <c r="AG45" s="38" t="s">
        <v>77</v>
      </c>
      <c r="AH45" s="38" t="s">
        <v>77</v>
      </c>
      <c r="AI45" s="57" t="s">
        <v>48</v>
      </c>
      <c r="AJ45" s="31"/>
      <c r="AK45" s="32"/>
      <c r="AL45" s="33"/>
      <c r="AM45" s="33"/>
    </row>
    <row r="46" spans="1:41" ht="23.25" hidden="1" customHeight="1" thickBot="1">
      <c r="C46" s="310"/>
      <c r="D46" s="43"/>
      <c r="E46" s="71"/>
      <c r="F46" s="132"/>
      <c r="G46" s="61"/>
      <c r="H46" s="152"/>
      <c r="I46" s="191"/>
      <c r="J46" s="153"/>
      <c r="K46" s="221"/>
      <c r="L46" s="222"/>
      <c r="M46" s="223"/>
      <c r="N46" s="223"/>
      <c r="O46" s="224"/>
      <c r="P46" s="154"/>
      <c r="Q46" s="155"/>
      <c r="R46" s="156"/>
      <c r="S46" s="156"/>
      <c r="T46" s="157"/>
      <c r="U46" s="158" t="s">
        <v>39</v>
      </c>
      <c r="V46" s="159" t="s">
        <v>39</v>
      </c>
      <c r="W46" s="159" t="s">
        <v>39</v>
      </c>
      <c r="X46" s="159" t="s">
        <v>39</v>
      </c>
      <c r="Y46" s="159" t="s">
        <v>39</v>
      </c>
      <c r="Z46" s="152" t="s">
        <v>23</v>
      </c>
      <c r="AA46" s="202">
        <f t="shared" si="0"/>
        <v>0</v>
      </c>
      <c r="AB46" s="160">
        <v>0</v>
      </c>
      <c r="AC46" s="258"/>
      <c r="AD46" s="38"/>
      <c r="AE46" s="38"/>
      <c r="AF46" s="38"/>
      <c r="AG46" s="38"/>
      <c r="AH46" s="38"/>
      <c r="AI46" s="57"/>
      <c r="AJ46" s="44">
        <f>SUM(J44:J46)</f>
        <v>0</v>
      </c>
      <c r="AK46" s="45">
        <f>SUM(AB44:AB46)</f>
        <v>0</v>
      </c>
      <c r="AL46" s="33"/>
      <c r="AM46" s="24">
        <f t="shared" ref="AM46:AM47" si="5">AJ46-AK46</f>
        <v>0</v>
      </c>
    </row>
    <row r="47" spans="1:41" ht="23.25" hidden="1" customHeight="1" thickBot="1">
      <c r="A47" s="41" t="s">
        <v>14</v>
      </c>
      <c r="B47" s="42"/>
      <c r="C47" s="312" t="s">
        <v>273</v>
      </c>
      <c r="D47" s="73" t="s">
        <v>15</v>
      </c>
      <c r="E47" s="62" t="s">
        <v>74</v>
      </c>
      <c r="F47" s="62" t="s">
        <v>74</v>
      </c>
      <c r="G47" s="62" t="s">
        <v>78</v>
      </c>
      <c r="H47" s="96"/>
      <c r="I47" s="194">
        <f>ROUNDUP(J47/1000,0)</f>
        <v>745</v>
      </c>
      <c r="J47" s="118">
        <v>744919</v>
      </c>
      <c r="K47" s="228">
        <f>SUM(L47:O47)</f>
        <v>745</v>
      </c>
      <c r="L47" s="229"/>
      <c r="M47" s="230"/>
      <c r="N47" s="230">
        <f>AA47</f>
        <v>745</v>
      </c>
      <c r="O47" s="231"/>
      <c r="P47" s="119">
        <f>SUM(Q47:T47)</f>
        <v>744919</v>
      </c>
      <c r="Q47" s="120"/>
      <c r="R47" s="121"/>
      <c r="S47" s="121">
        <f>AB47</f>
        <v>744919</v>
      </c>
      <c r="T47" s="122"/>
      <c r="U47" s="63" t="s">
        <v>18</v>
      </c>
      <c r="V47" s="64" t="s">
        <v>19</v>
      </c>
      <c r="W47" s="64" t="s">
        <v>20</v>
      </c>
      <c r="X47" s="64" t="s">
        <v>69</v>
      </c>
      <c r="Y47" s="64" t="s">
        <v>70</v>
      </c>
      <c r="Z47" s="65" t="s">
        <v>23</v>
      </c>
      <c r="AA47" s="204">
        <f>ROUND(AB47/1000,0)</f>
        <v>745</v>
      </c>
      <c r="AB47" s="66">
        <v>744919</v>
      </c>
      <c r="AC47" s="256"/>
      <c r="AD47" s="38" t="s">
        <v>44</v>
      </c>
      <c r="AE47" s="38" t="s">
        <v>50</v>
      </c>
      <c r="AF47" s="38" t="s">
        <v>51</v>
      </c>
      <c r="AG47" s="38" t="s">
        <v>51</v>
      </c>
      <c r="AH47" s="38" t="s">
        <v>51</v>
      </c>
      <c r="AI47" s="57" t="s">
        <v>23</v>
      </c>
      <c r="AJ47" s="44">
        <f>SUM(J47)</f>
        <v>744919</v>
      </c>
      <c r="AK47" s="45">
        <f>SUM(AB47)</f>
        <v>744919</v>
      </c>
      <c r="AL47" s="33"/>
      <c r="AM47" s="24">
        <f t="shared" si="5"/>
        <v>0</v>
      </c>
    </row>
    <row r="48" spans="1:41" ht="23.25" hidden="1" customHeight="1" thickBot="1">
      <c r="A48" s="74"/>
      <c r="B48" s="75"/>
      <c r="C48" s="312" t="s">
        <v>279</v>
      </c>
      <c r="D48" s="46" t="s">
        <v>79</v>
      </c>
      <c r="E48" s="47" t="s">
        <v>80</v>
      </c>
      <c r="F48" s="47" t="s">
        <v>81</v>
      </c>
      <c r="G48" s="97" t="s">
        <v>82</v>
      </c>
      <c r="H48" s="50"/>
      <c r="I48" s="193">
        <f>ROUNDUP(J48/1000,0)</f>
        <v>59117</v>
      </c>
      <c r="J48" s="113">
        <f>SUM(J49:J51)</f>
        <v>59117000</v>
      </c>
      <c r="K48" s="236">
        <f>SUM(L48:O48)</f>
        <v>59117</v>
      </c>
      <c r="L48" s="225"/>
      <c r="M48" s="226"/>
      <c r="N48" s="226">
        <f>AA50</f>
        <v>0</v>
      </c>
      <c r="O48" s="227">
        <f>AA48+AA49</f>
        <v>59117</v>
      </c>
      <c r="P48" s="127">
        <f>SUM(Q48:T48)</f>
        <v>59117000</v>
      </c>
      <c r="Q48" s="114"/>
      <c r="R48" s="115"/>
      <c r="S48" s="115">
        <f>AB50</f>
        <v>0</v>
      </c>
      <c r="T48" s="116">
        <f>AB48+AB49</f>
        <v>59117000</v>
      </c>
      <c r="U48" s="176" t="s">
        <v>44</v>
      </c>
      <c r="V48" s="176" t="s">
        <v>45</v>
      </c>
      <c r="W48" s="176" t="s">
        <v>46</v>
      </c>
      <c r="X48" s="176" t="s">
        <v>73</v>
      </c>
      <c r="Y48" s="176" t="s">
        <v>73</v>
      </c>
      <c r="Z48" s="177" t="s">
        <v>48</v>
      </c>
      <c r="AA48" s="203">
        <f t="shared" si="0"/>
        <v>45945</v>
      </c>
      <c r="AB48" s="179">
        <v>45945000</v>
      </c>
      <c r="AC48" s="255"/>
      <c r="AD48" s="38" t="s">
        <v>44</v>
      </c>
      <c r="AE48" s="38" t="s">
        <v>50</v>
      </c>
      <c r="AF48" s="38" t="s">
        <v>51</v>
      </c>
      <c r="AG48" s="38" t="s">
        <v>83</v>
      </c>
      <c r="AH48" s="38" t="s">
        <v>83</v>
      </c>
      <c r="AI48" s="57" t="s">
        <v>23</v>
      </c>
      <c r="AJ48" s="31"/>
      <c r="AK48" s="32"/>
      <c r="AL48" s="33"/>
      <c r="AM48" s="33"/>
    </row>
    <row r="49" spans="1:39" ht="23.25" hidden="1" customHeight="1" thickBot="1">
      <c r="A49" s="55"/>
      <c r="B49" s="56"/>
      <c r="C49" s="312"/>
      <c r="D49" s="27"/>
      <c r="E49" s="54"/>
      <c r="F49" s="130"/>
      <c r="G49" s="76"/>
      <c r="H49" s="133" t="s">
        <v>127</v>
      </c>
      <c r="I49" s="189"/>
      <c r="J49" s="174">
        <v>45945000</v>
      </c>
      <c r="K49" s="213"/>
      <c r="L49" s="214"/>
      <c r="M49" s="215"/>
      <c r="N49" s="215"/>
      <c r="O49" s="216"/>
      <c r="P49" s="135"/>
      <c r="Q49" s="136"/>
      <c r="R49" s="137"/>
      <c r="S49" s="137"/>
      <c r="T49" s="138"/>
      <c r="U49" s="150" t="s">
        <v>44</v>
      </c>
      <c r="V49" s="150" t="s">
        <v>45</v>
      </c>
      <c r="W49" s="150" t="s">
        <v>46</v>
      </c>
      <c r="X49" s="150" t="s">
        <v>77</v>
      </c>
      <c r="Y49" s="150" t="s">
        <v>77</v>
      </c>
      <c r="Z49" s="167" t="s">
        <v>48</v>
      </c>
      <c r="AA49" s="200">
        <f t="shared" si="0"/>
        <v>13172</v>
      </c>
      <c r="AB49" s="305">
        <v>13172000</v>
      </c>
      <c r="AC49" s="251"/>
      <c r="AD49" s="38"/>
      <c r="AE49" s="38"/>
      <c r="AF49" s="38"/>
      <c r="AG49" s="38"/>
      <c r="AH49" s="38"/>
      <c r="AI49" s="57"/>
      <c r="AJ49" s="31"/>
      <c r="AK49" s="32"/>
      <c r="AL49" s="33"/>
      <c r="AM49" s="24"/>
    </row>
    <row r="50" spans="1:39" ht="23.25" hidden="1" customHeight="1" thickBot="1">
      <c r="A50" s="55"/>
      <c r="B50" s="56"/>
      <c r="C50" s="312"/>
      <c r="D50" s="43"/>
      <c r="E50" s="40"/>
      <c r="F50" s="131"/>
      <c r="G50" s="76"/>
      <c r="H50" s="142" t="s">
        <v>128</v>
      </c>
      <c r="I50" s="190"/>
      <c r="J50" s="171">
        <v>5172000</v>
      </c>
      <c r="K50" s="217"/>
      <c r="L50" s="218"/>
      <c r="M50" s="219"/>
      <c r="N50" s="219"/>
      <c r="O50" s="220"/>
      <c r="P50" s="144"/>
      <c r="Q50" s="145"/>
      <c r="R50" s="146"/>
      <c r="S50" s="146"/>
      <c r="T50" s="147"/>
      <c r="U50" s="150" t="s">
        <v>18</v>
      </c>
      <c r="V50" s="150" t="s">
        <v>19</v>
      </c>
      <c r="W50" s="150" t="s">
        <v>20</v>
      </c>
      <c r="X50" s="150" t="s">
        <v>21</v>
      </c>
      <c r="Y50" s="150" t="s">
        <v>22</v>
      </c>
      <c r="Z50" s="167" t="s">
        <v>23</v>
      </c>
      <c r="AA50" s="200">
        <f t="shared" si="0"/>
        <v>0</v>
      </c>
      <c r="AB50" s="168">
        <v>0</v>
      </c>
      <c r="AC50" s="251"/>
      <c r="AD50" s="38"/>
      <c r="AE50" s="38"/>
      <c r="AF50" s="38"/>
      <c r="AG50" s="38"/>
      <c r="AH50" s="38"/>
      <c r="AI50" s="57"/>
      <c r="AJ50" s="31"/>
      <c r="AK50" s="32"/>
      <c r="AL50" s="33"/>
      <c r="AM50" s="24"/>
    </row>
    <row r="51" spans="1:39" ht="23.25" hidden="1" customHeight="1" thickBot="1">
      <c r="A51" s="55"/>
      <c r="B51" s="56"/>
      <c r="C51" s="312"/>
      <c r="D51" s="77"/>
      <c r="E51" s="71"/>
      <c r="F51" s="132"/>
      <c r="G51" s="61"/>
      <c r="H51" s="152" t="s">
        <v>129</v>
      </c>
      <c r="I51" s="191"/>
      <c r="J51" s="306">
        <v>8000000</v>
      </c>
      <c r="K51" s="221"/>
      <c r="L51" s="222"/>
      <c r="M51" s="223"/>
      <c r="N51" s="223"/>
      <c r="O51" s="224"/>
      <c r="P51" s="154"/>
      <c r="Q51" s="155"/>
      <c r="R51" s="156"/>
      <c r="S51" s="156"/>
      <c r="T51" s="157"/>
      <c r="U51" s="161"/>
      <c r="V51" s="162"/>
      <c r="W51" s="162"/>
      <c r="X51" s="162"/>
      <c r="Y51" s="303"/>
      <c r="Z51" s="163"/>
      <c r="AA51" s="202">
        <f t="shared" si="0"/>
        <v>0</v>
      </c>
      <c r="AB51" s="160"/>
      <c r="AC51" s="254"/>
      <c r="AD51" s="38" t="s">
        <v>84</v>
      </c>
      <c r="AE51" s="38" t="s">
        <v>84</v>
      </c>
      <c r="AF51" s="38" t="s">
        <v>84</v>
      </c>
      <c r="AG51" s="38" t="s">
        <v>85</v>
      </c>
      <c r="AH51" s="38" t="s">
        <v>85</v>
      </c>
      <c r="AI51" s="57" t="s">
        <v>23</v>
      </c>
      <c r="AJ51" s="44">
        <f>SUM(J48:J51)/2</f>
        <v>59117000</v>
      </c>
      <c r="AK51" s="45">
        <f>SUM(AB48:AB51)</f>
        <v>59117000</v>
      </c>
      <c r="AL51" s="33"/>
      <c r="AM51" s="24">
        <f t="shared" ref="AM51:AM53" si="6">AJ51-AK51</f>
        <v>0</v>
      </c>
    </row>
    <row r="52" spans="1:39" ht="23.25" hidden="1" customHeight="1" thickBot="1">
      <c r="C52" s="310" t="s">
        <v>280</v>
      </c>
      <c r="D52" s="78" t="s">
        <v>86</v>
      </c>
      <c r="E52" s="62" t="s">
        <v>80</v>
      </c>
      <c r="F52" s="62" t="s">
        <v>81</v>
      </c>
      <c r="G52" s="62" t="s">
        <v>87</v>
      </c>
      <c r="H52" s="96"/>
      <c r="I52" s="194">
        <f>ROUNDUP(J52/1000,0)</f>
        <v>0</v>
      </c>
      <c r="J52" s="118"/>
      <c r="K52" s="228">
        <f>SUM(L52:O52)</f>
        <v>0</v>
      </c>
      <c r="L52" s="229"/>
      <c r="M52" s="230"/>
      <c r="N52" s="230"/>
      <c r="O52" s="231">
        <f>AA52</f>
        <v>0</v>
      </c>
      <c r="P52" s="119">
        <f>SUM(Q52:T52)</f>
        <v>0</v>
      </c>
      <c r="Q52" s="120"/>
      <c r="R52" s="121"/>
      <c r="S52" s="121"/>
      <c r="T52" s="122">
        <f>AB52</f>
        <v>0</v>
      </c>
      <c r="U52" s="63" t="s">
        <v>44</v>
      </c>
      <c r="V52" s="64" t="s">
        <v>45</v>
      </c>
      <c r="W52" s="64" t="s">
        <v>46</v>
      </c>
      <c r="X52" s="64" t="s">
        <v>77</v>
      </c>
      <c r="Y52" s="64" t="s">
        <v>77</v>
      </c>
      <c r="Z52" s="65" t="s">
        <v>48</v>
      </c>
      <c r="AA52" s="204">
        <f t="shared" si="0"/>
        <v>0</v>
      </c>
      <c r="AB52" s="66"/>
      <c r="AC52" s="256"/>
      <c r="AD52" s="29" t="s">
        <v>88</v>
      </c>
      <c r="AE52" s="29" t="s">
        <v>89</v>
      </c>
      <c r="AF52" s="29" t="s">
        <v>90</v>
      </c>
      <c r="AG52" s="29" t="s">
        <v>90</v>
      </c>
      <c r="AH52" s="29" t="s">
        <v>90</v>
      </c>
      <c r="AI52" s="30" t="s">
        <v>23</v>
      </c>
      <c r="AJ52" s="67">
        <f>SUM(J52)</f>
        <v>0</v>
      </c>
      <c r="AK52" s="68">
        <f>SUM(AB52)</f>
        <v>0</v>
      </c>
      <c r="AL52" s="33"/>
      <c r="AM52" s="24">
        <f t="shared" si="6"/>
        <v>0</v>
      </c>
    </row>
    <row r="53" spans="1:39" ht="23.25" hidden="1" customHeight="1" thickBot="1">
      <c r="A53" s="41" t="s">
        <v>14</v>
      </c>
      <c r="B53" s="42"/>
      <c r="C53" s="312" t="s">
        <v>274</v>
      </c>
      <c r="D53" s="73" t="s">
        <v>79</v>
      </c>
      <c r="E53" s="62" t="s">
        <v>80</v>
      </c>
      <c r="F53" s="62" t="s">
        <v>91</v>
      </c>
      <c r="G53" s="62" t="s">
        <v>91</v>
      </c>
      <c r="H53" s="96"/>
      <c r="I53" s="194">
        <f>ROUNDUP(J53/1000,0)</f>
        <v>1438</v>
      </c>
      <c r="J53" s="118">
        <v>1438000</v>
      </c>
      <c r="K53" s="228">
        <f>SUM(L53:O53)</f>
        <v>1438</v>
      </c>
      <c r="L53" s="229"/>
      <c r="M53" s="230"/>
      <c r="N53" s="230"/>
      <c r="O53" s="231">
        <f>AA53</f>
        <v>1438</v>
      </c>
      <c r="P53" s="119">
        <f>SUM(Q53:T53)</f>
        <v>1438000</v>
      </c>
      <c r="Q53" s="120"/>
      <c r="R53" s="121"/>
      <c r="S53" s="121"/>
      <c r="T53" s="122">
        <f>AB53</f>
        <v>1438000</v>
      </c>
      <c r="U53" s="63" t="s">
        <v>44</v>
      </c>
      <c r="V53" s="64" t="s">
        <v>45</v>
      </c>
      <c r="W53" s="64" t="s">
        <v>46</v>
      </c>
      <c r="X53" s="64" t="s">
        <v>77</v>
      </c>
      <c r="Y53" s="64" t="s">
        <v>77</v>
      </c>
      <c r="Z53" s="65" t="s">
        <v>48</v>
      </c>
      <c r="AA53" s="204">
        <f t="shared" si="0"/>
        <v>1438</v>
      </c>
      <c r="AB53" s="308">
        <v>1438000</v>
      </c>
      <c r="AC53" s="256"/>
      <c r="AD53" s="29" t="s">
        <v>88</v>
      </c>
      <c r="AE53" s="38" t="s">
        <v>92</v>
      </c>
      <c r="AF53" s="38" t="s">
        <v>93</v>
      </c>
      <c r="AG53" s="38" t="s">
        <v>92</v>
      </c>
      <c r="AH53" s="38" t="s">
        <v>92</v>
      </c>
      <c r="AI53" s="30" t="s">
        <v>23</v>
      </c>
      <c r="AJ53" s="67">
        <f>SUM(J53)</f>
        <v>1438000</v>
      </c>
      <c r="AK53" s="68">
        <f>SUM(AB53)</f>
        <v>1438000</v>
      </c>
      <c r="AL53" s="33"/>
      <c r="AM53" s="24">
        <f t="shared" si="6"/>
        <v>0</v>
      </c>
    </row>
    <row r="54" spans="1:39" ht="23.25" hidden="1" customHeight="1">
      <c r="C54" s="310" t="s">
        <v>275</v>
      </c>
      <c r="D54" s="46" t="s">
        <v>15</v>
      </c>
      <c r="E54" s="47" t="s">
        <v>94</v>
      </c>
      <c r="F54" s="47" t="s">
        <v>94</v>
      </c>
      <c r="G54" s="97" t="s">
        <v>95</v>
      </c>
      <c r="H54" s="94"/>
      <c r="I54" s="193">
        <f>ROUNDUP(J54/1000,0)</f>
        <v>1042997</v>
      </c>
      <c r="J54" s="113">
        <f>SUM(J55:J56)</f>
        <v>1042996789</v>
      </c>
      <c r="K54" s="236">
        <f>SUM(L54:O54)</f>
        <v>1042997</v>
      </c>
      <c r="L54" s="225"/>
      <c r="M54" s="226"/>
      <c r="N54" s="226">
        <f>AA54+AA55</f>
        <v>1042997</v>
      </c>
      <c r="O54" s="227"/>
      <c r="P54" s="127">
        <f>SUM(Q54:T54)</f>
        <v>1042996789</v>
      </c>
      <c r="Q54" s="114"/>
      <c r="R54" s="115"/>
      <c r="S54" s="115">
        <f>AB54+AB55</f>
        <v>1042996789</v>
      </c>
      <c r="T54" s="116"/>
      <c r="U54" s="176" t="s">
        <v>18</v>
      </c>
      <c r="V54" s="176" t="s">
        <v>19</v>
      </c>
      <c r="W54" s="176" t="s">
        <v>20</v>
      </c>
      <c r="X54" s="176" t="s">
        <v>21</v>
      </c>
      <c r="Y54" s="176" t="s">
        <v>22</v>
      </c>
      <c r="Z54" s="177" t="s">
        <v>23</v>
      </c>
      <c r="AA54" s="203">
        <f>ROUND(AB54/1000,0)</f>
        <v>1042161</v>
      </c>
      <c r="AB54" s="179">
        <v>1042160570</v>
      </c>
      <c r="AC54" s="255"/>
      <c r="AD54" s="29" t="s">
        <v>88</v>
      </c>
      <c r="AE54" s="38" t="s">
        <v>96</v>
      </c>
      <c r="AF54" s="29" t="s">
        <v>97</v>
      </c>
      <c r="AG54" s="29" t="s">
        <v>97</v>
      </c>
      <c r="AH54" s="29" t="s">
        <v>97</v>
      </c>
      <c r="AI54" s="30" t="s">
        <v>23</v>
      </c>
      <c r="AJ54" s="59"/>
      <c r="AK54" s="60"/>
      <c r="AL54" s="33"/>
      <c r="AM54" s="24"/>
    </row>
    <row r="55" spans="1:39" ht="23.25" hidden="1" customHeight="1" thickBot="1">
      <c r="C55" s="310"/>
      <c r="D55" s="43"/>
      <c r="E55" s="54"/>
      <c r="F55" s="130"/>
      <c r="G55" s="76"/>
      <c r="H55" s="133" t="s">
        <v>130</v>
      </c>
      <c r="I55" s="189"/>
      <c r="J55" s="134">
        <v>1042160570</v>
      </c>
      <c r="K55" s="213"/>
      <c r="L55" s="214"/>
      <c r="M55" s="215"/>
      <c r="N55" s="215"/>
      <c r="O55" s="216"/>
      <c r="P55" s="135"/>
      <c r="Q55" s="136"/>
      <c r="R55" s="137"/>
      <c r="S55" s="137"/>
      <c r="T55" s="138"/>
      <c r="U55" s="173" t="s">
        <v>143</v>
      </c>
      <c r="V55" s="166" t="s">
        <v>144</v>
      </c>
      <c r="W55" s="166" t="s">
        <v>20</v>
      </c>
      <c r="X55" s="166" t="s">
        <v>21</v>
      </c>
      <c r="Y55" s="166" t="s">
        <v>22</v>
      </c>
      <c r="Z55" s="167" t="s">
        <v>23</v>
      </c>
      <c r="AA55" s="200">
        <f>ROUND(AB55/1000,0)</f>
        <v>836</v>
      </c>
      <c r="AB55" s="168">
        <v>836219</v>
      </c>
      <c r="AC55" s="251"/>
      <c r="AD55" s="29"/>
      <c r="AE55" s="38"/>
      <c r="AF55" s="38"/>
      <c r="AG55" s="38"/>
      <c r="AH55" s="38"/>
      <c r="AI55" s="30"/>
      <c r="AJ55" s="31"/>
      <c r="AK55" s="32"/>
      <c r="AL55" s="33"/>
      <c r="AM55" s="24"/>
    </row>
    <row r="56" spans="1:39" ht="23.25" hidden="1" customHeight="1" thickBot="1">
      <c r="A56" s="55" t="s">
        <v>14</v>
      </c>
      <c r="B56" s="56"/>
      <c r="C56" s="312"/>
      <c r="D56" s="77"/>
      <c r="E56" s="71"/>
      <c r="F56" s="132"/>
      <c r="G56" s="61"/>
      <c r="H56" s="152" t="s">
        <v>131</v>
      </c>
      <c r="I56" s="191"/>
      <c r="J56" s="153">
        <v>836219</v>
      </c>
      <c r="K56" s="221"/>
      <c r="L56" s="222"/>
      <c r="M56" s="223"/>
      <c r="N56" s="223"/>
      <c r="O56" s="224"/>
      <c r="P56" s="154"/>
      <c r="Q56" s="155"/>
      <c r="R56" s="156"/>
      <c r="S56" s="156"/>
      <c r="T56" s="157"/>
      <c r="U56" s="158"/>
      <c r="V56" s="159"/>
      <c r="W56" s="181"/>
      <c r="X56" s="181"/>
      <c r="Y56" s="181"/>
      <c r="Z56" s="182"/>
      <c r="AA56" s="207">
        <f t="shared" si="0"/>
        <v>0</v>
      </c>
      <c r="AB56" s="183"/>
      <c r="AC56" s="260"/>
      <c r="AD56" s="29" t="s">
        <v>88</v>
      </c>
      <c r="AE56" s="38" t="s">
        <v>96</v>
      </c>
      <c r="AF56" s="38" t="s">
        <v>96</v>
      </c>
      <c r="AG56" s="38" t="s">
        <v>98</v>
      </c>
      <c r="AH56" s="38" t="s">
        <v>98</v>
      </c>
      <c r="AI56" s="30" t="s">
        <v>23</v>
      </c>
      <c r="AJ56" s="44">
        <f>SUM(J54:J56)/2</f>
        <v>1042996789</v>
      </c>
      <c r="AK56" s="45">
        <f>SUM(AB54:AB56)</f>
        <v>1042996789</v>
      </c>
      <c r="AL56" s="33"/>
      <c r="AM56" s="24">
        <f t="shared" ref="AM56:AM58" si="7">AJ56-AK56</f>
        <v>0</v>
      </c>
    </row>
    <row r="57" spans="1:39" ht="23.25" hidden="1" customHeight="1" thickBot="1">
      <c r="C57" s="310" t="s">
        <v>276</v>
      </c>
      <c r="D57" s="58" t="s">
        <v>15</v>
      </c>
      <c r="E57" s="62" t="s">
        <v>99</v>
      </c>
      <c r="F57" s="62" t="s">
        <v>99</v>
      </c>
      <c r="G57" s="62" t="s">
        <v>100</v>
      </c>
      <c r="H57" s="96"/>
      <c r="I57" s="194">
        <f>ROUNDUP(J57/1000,0)</f>
        <v>0</v>
      </c>
      <c r="J57" s="118">
        <v>0</v>
      </c>
      <c r="K57" s="228">
        <f>SUM(L57:O57)</f>
        <v>0</v>
      </c>
      <c r="L57" s="229"/>
      <c r="M57" s="230"/>
      <c r="N57" s="230">
        <f>AA57</f>
        <v>0</v>
      </c>
      <c r="O57" s="231"/>
      <c r="P57" s="119">
        <f>SUM(Q57:T57)</f>
        <v>0</v>
      </c>
      <c r="Q57" s="120"/>
      <c r="R57" s="121"/>
      <c r="S57" s="121">
        <f>AB57</f>
        <v>0</v>
      </c>
      <c r="T57" s="122"/>
      <c r="U57" s="63" t="s">
        <v>44</v>
      </c>
      <c r="V57" s="64" t="s">
        <v>50</v>
      </c>
      <c r="W57" s="64" t="s">
        <v>51</v>
      </c>
      <c r="X57" s="64" t="s">
        <v>51</v>
      </c>
      <c r="Y57" s="64" t="s">
        <v>51</v>
      </c>
      <c r="Z57" s="65" t="s">
        <v>23</v>
      </c>
      <c r="AA57" s="204">
        <f t="shared" si="0"/>
        <v>0</v>
      </c>
      <c r="AB57" s="66">
        <v>0</v>
      </c>
      <c r="AC57" s="256"/>
      <c r="AD57" s="79"/>
      <c r="AE57" s="79"/>
      <c r="AF57" s="79"/>
      <c r="AG57" s="79"/>
      <c r="AH57" s="79"/>
      <c r="AI57" s="57"/>
      <c r="AJ57" s="44">
        <f>SUM(J57)</f>
        <v>0</v>
      </c>
      <c r="AK57" s="45">
        <f>SUM(AB57)</f>
        <v>0</v>
      </c>
      <c r="AL57" s="33"/>
      <c r="AM57" s="24">
        <f t="shared" si="7"/>
        <v>0</v>
      </c>
    </row>
    <row r="58" spans="1:39" ht="23.25" hidden="1" customHeight="1" thickBot="1">
      <c r="A58" s="41" t="s">
        <v>14</v>
      </c>
      <c r="B58" s="42"/>
      <c r="C58" s="312" t="s">
        <v>277</v>
      </c>
      <c r="D58" s="78" t="s">
        <v>15</v>
      </c>
      <c r="E58" s="61" t="s">
        <v>99</v>
      </c>
      <c r="F58" s="61" t="s">
        <v>99</v>
      </c>
      <c r="G58" s="61" t="s">
        <v>101</v>
      </c>
      <c r="H58" s="95"/>
      <c r="I58" s="195">
        <f>ROUNDUP(J58/1000,0)</f>
        <v>0</v>
      </c>
      <c r="J58" s="117">
        <v>0</v>
      </c>
      <c r="K58" s="232">
        <f>SUM(L58:O58)</f>
        <v>0</v>
      </c>
      <c r="L58" s="233"/>
      <c r="M58" s="234"/>
      <c r="N58" s="234">
        <f>AA58</f>
        <v>0</v>
      </c>
      <c r="O58" s="235"/>
      <c r="P58" s="123">
        <f>SUM(Q58:T58)</f>
        <v>0</v>
      </c>
      <c r="Q58" s="124"/>
      <c r="R58" s="125"/>
      <c r="S58" s="125">
        <f>AB58</f>
        <v>0</v>
      </c>
      <c r="T58" s="126"/>
      <c r="U58" s="63" t="s">
        <v>44</v>
      </c>
      <c r="V58" s="64" t="s">
        <v>50</v>
      </c>
      <c r="W58" s="64" t="s">
        <v>51</v>
      </c>
      <c r="X58" s="64" t="s">
        <v>51</v>
      </c>
      <c r="Y58" s="64" t="s">
        <v>51</v>
      </c>
      <c r="Z58" s="65" t="s">
        <v>23</v>
      </c>
      <c r="AA58" s="204">
        <f t="shared" si="0"/>
        <v>0</v>
      </c>
      <c r="AB58" s="66">
        <v>0</v>
      </c>
      <c r="AC58" s="256"/>
      <c r="AD58" s="80"/>
      <c r="AE58" s="80"/>
      <c r="AF58" s="80"/>
      <c r="AG58" s="80"/>
      <c r="AH58" s="80"/>
      <c r="AI58" s="81"/>
      <c r="AJ58" s="67">
        <f>SUM(J58)</f>
        <v>0</v>
      </c>
      <c r="AK58" s="68">
        <f>SUM(AB58)</f>
        <v>0</v>
      </c>
      <c r="AL58" s="33"/>
      <c r="AM58" s="24">
        <f t="shared" si="7"/>
        <v>0</v>
      </c>
    </row>
    <row r="59" spans="1:39" ht="23.25" hidden="1" customHeight="1">
      <c r="A59" s="25"/>
      <c r="B59" s="26"/>
      <c r="C59" s="312" t="s">
        <v>278</v>
      </c>
      <c r="D59" s="82" t="s">
        <v>15</v>
      </c>
      <c r="E59" s="47" t="s">
        <v>102</v>
      </c>
      <c r="F59" s="47" t="s">
        <v>102</v>
      </c>
      <c r="G59" s="97" t="s">
        <v>103</v>
      </c>
      <c r="H59" s="94"/>
      <c r="I59" s="193">
        <f>ROUNDUP(J59/1000,0)</f>
        <v>732585</v>
      </c>
      <c r="J59" s="113">
        <f>SUM(J61:J65)</f>
        <v>732584835</v>
      </c>
      <c r="K59" s="236">
        <f>SUM(L59:O59)</f>
        <v>732585</v>
      </c>
      <c r="L59" s="225">
        <f>AA61+AA62</f>
        <v>724400</v>
      </c>
      <c r="M59" s="226"/>
      <c r="N59" s="226">
        <f>AA59+AA63+AA65</f>
        <v>8185</v>
      </c>
      <c r="O59" s="227">
        <f>AA64</f>
        <v>0</v>
      </c>
      <c r="P59" s="127">
        <f>SUM(Q59:T59)</f>
        <v>732584835</v>
      </c>
      <c r="Q59" s="114">
        <f>AB61+AB62</f>
        <v>724400000</v>
      </c>
      <c r="R59" s="115"/>
      <c r="S59" s="115">
        <f>AB59+AB63+AB65</f>
        <v>8184835</v>
      </c>
      <c r="T59" s="116">
        <f>AB64</f>
        <v>0</v>
      </c>
      <c r="U59" s="176" t="s">
        <v>18</v>
      </c>
      <c r="V59" s="176" t="s">
        <v>19</v>
      </c>
      <c r="W59" s="176" t="s">
        <v>32</v>
      </c>
      <c r="X59" s="176" t="s">
        <v>32</v>
      </c>
      <c r="Y59" s="176" t="s">
        <v>32</v>
      </c>
      <c r="Z59" s="177" t="s">
        <v>23</v>
      </c>
      <c r="AA59" s="203">
        <f t="shared" si="0"/>
        <v>0</v>
      </c>
      <c r="AB59" s="178">
        <v>0</v>
      </c>
      <c r="AC59" s="255" t="s">
        <v>147</v>
      </c>
      <c r="AJ59" s="31"/>
      <c r="AK59" s="32"/>
      <c r="AL59" s="33"/>
      <c r="AM59" s="33"/>
    </row>
    <row r="60" spans="1:39" ht="23.25" hidden="1" customHeight="1">
      <c r="A60" s="25"/>
      <c r="B60" s="26"/>
      <c r="C60" s="312"/>
      <c r="D60" s="82"/>
      <c r="E60" s="40"/>
      <c r="F60" s="131"/>
      <c r="G60" s="76"/>
      <c r="H60" s="89"/>
      <c r="I60" s="89"/>
      <c r="J60" s="172"/>
      <c r="K60" s="237"/>
      <c r="L60" s="238"/>
      <c r="M60" s="239"/>
      <c r="N60" s="239"/>
      <c r="O60" s="240"/>
      <c r="P60" s="184"/>
      <c r="Q60" s="185"/>
      <c r="R60" s="186"/>
      <c r="S60" s="186"/>
      <c r="T60" s="187"/>
      <c r="U60" s="173" t="s">
        <v>18</v>
      </c>
      <c r="V60" s="166" t="s">
        <v>19</v>
      </c>
      <c r="W60" s="166" t="s">
        <v>20</v>
      </c>
      <c r="X60" s="166" t="s">
        <v>21</v>
      </c>
      <c r="Y60" s="166" t="s">
        <v>22</v>
      </c>
      <c r="Z60" s="167" t="s">
        <v>23</v>
      </c>
      <c r="AA60" s="200">
        <f t="shared" ref="AA60" si="8">ROUNDUP(AB60/1000,0)</f>
        <v>0</v>
      </c>
      <c r="AB60" s="168">
        <v>0</v>
      </c>
      <c r="AC60" s="251"/>
      <c r="AJ60" s="31"/>
      <c r="AK60" s="32"/>
      <c r="AL60" s="33"/>
      <c r="AM60" s="33"/>
    </row>
    <row r="61" spans="1:39" ht="23.25" hidden="1" customHeight="1">
      <c r="A61" s="25"/>
      <c r="B61" s="26"/>
      <c r="C61" s="312"/>
      <c r="D61" s="27"/>
      <c r="E61" s="54"/>
      <c r="F61" s="130"/>
      <c r="G61" s="76"/>
      <c r="H61" s="133" t="s">
        <v>132</v>
      </c>
      <c r="I61" s="189"/>
      <c r="J61" s="134">
        <v>0</v>
      </c>
      <c r="K61" s="213"/>
      <c r="L61" s="214"/>
      <c r="M61" s="215"/>
      <c r="N61" s="215"/>
      <c r="O61" s="216"/>
      <c r="P61" s="135"/>
      <c r="Q61" s="136"/>
      <c r="R61" s="137"/>
      <c r="S61" s="137"/>
      <c r="T61" s="138"/>
      <c r="U61" s="173" t="s">
        <v>26</v>
      </c>
      <c r="V61" s="166" t="s">
        <v>27</v>
      </c>
      <c r="W61" s="166" t="s">
        <v>32</v>
      </c>
      <c r="X61" s="166" t="s">
        <v>32</v>
      </c>
      <c r="Y61" s="166" t="s">
        <v>32</v>
      </c>
      <c r="Z61" s="167" t="s">
        <v>29</v>
      </c>
      <c r="AA61" s="200">
        <f t="shared" ref="AA61:AA68" si="9">ROUND(AB61/1000,0)</f>
        <v>0</v>
      </c>
      <c r="AB61" s="168">
        <v>0</v>
      </c>
      <c r="AC61" s="251" t="s">
        <v>148</v>
      </c>
      <c r="AJ61" s="31"/>
      <c r="AK61" s="32"/>
      <c r="AL61" s="33"/>
      <c r="AM61" s="33"/>
    </row>
    <row r="62" spans="1:39" ht="23.25" hidden="1" customHeight="1">
      <c r="A62" s="25"/>
      <c r="B62" s="26"/>
      <c r="C62" s="312"/>
      <c r="D62" s="27"/>
      <c r="E62" s="40"/>
      <c r="F62" s="131"/>
      <c r="G62" s="76"/>
      <c r="H62" s="142" t="s">
        <v>133</v>
      </c>
      <c r="I62" s="190"/>
      <c r="J62" s="143">
        <v>0</v>
      </c>
      <c r="K62" s="217"/>
      <c r="L62" s="218"/>
      <c r="M62" s="219"/>
      <c r="N62" s="219"/>
      <c r="O62" s="220"/>
      <c r="P62" s="144"/>
      <c r="Q62" s="145"/>
      <c r="R62" s="146"/>
      <c r="S62" s="146"/>
      <c r="T62" s="147"/>
      <c r="U62" s="149" t="s">
        <v>26</v>
      </c>
      <c r="V62" s="150" t="s">
        <v>33</v>
      </c>
      <c r="W62" s="150" t="s">
        <v>55</v>
      </c>
      <c r="X62" s="150" t="s">
        <v>55</v>
      </c>
      <c r="Y62" s="150" t="s">
        <v>55</v>
      </c>
      <c r="Z62" s="142" t="s">
        <v>29</v>
      </c>
      <c r="AA62" s="201">
        <f t="shared" si="9"/>
        <v>724400</v>
      </c>
      <c r="AB62" s="151">
        <v>724400000</v>
      </c>
      <c r="AC62" s="269" t="s">
        <v>167</v>
      </c>
      <c r="AJ62" s="31"/>
      <c r="AK62" s="32"/>
      <c r="AL62" s="33"/>
      <c r="AM62" s="33"/>
    </row>
    <row r="63" spans="1:39" ht="23.25" hidden="1" customHeight="1" thickBot="1">
      <c r="A63" s="35"/>
      <c r="B63" s="36"/>
      <c r="C63" s="312"/>
      <c r="D63" s="27"/>
      <c r="E63" s="40"/>
      <c r="F63" s="131"/>
      <c r="G63" s="76"/>
      <c r="H63" s="142" t="s">
        <v>134</v>
      </c>
      <c r="I63" s="190"/>
      <c r="J63" s="143">
        <v>8184835</v>
      </c>
      <c r="K63" s="217"/>
      <c r="L63" s="218"/>
      <c r="M63" s="219"/>
      <c r="N63" s="219"/>
      <c r="O63" s="220"/>
      <c r="P63" s="144"/>
      <c r="Q63" s="145"/>
      <c r="R63" s="146"/>
      <c r="S63" s="146"/>
      <c r="T63" s="147"/>
      <c r="U63" s="149" t="s">
        <v>57</v>
      </c>
      <c r="V63" s="150" t="s">
        <v>58</v>
      </c>
      <c r="W63" s="150" t="s">
        <v>61</v>
      </c>
      <c r="X63" s="150" t="s">
        <v>61</v>
      </c>
      <c r="Y63" s="150" t="s">
        <v>61</v>
      </c>
      <c r="Z63" s="142" t="s">
        <v>23</v>
      </c>
      <c r="AA63" s="201">
        <f t="shared" si="9"/>
        <v>8185</v>
      </c>
      <c r="AB63" s="151">
        <v>8184835</v>
      </c>
      <c r="AC63" s="253"/>
      <c r="AJ63" s="31"/>
      <c r="AK63" s="32"/>
      <c r="AL63" s="33"/>
      <c r="AM63" s="33"/>
    </row>
    <row r="64" spans="1:39" ht="23.25" hidden="1" customHeight="1" thickBot="1">
      <c r="A64" s="55"/>
      <c r="B64" s="56"/>
      <c r="C64" s="312"/>
      <c r="D64" s="27"/>
      <c r="E64" s="40"/>
      <c r="F64" s="131"/>
      <c r="G64" s="76"/>
      <c r="H64" s="142" t="s">
        <v>135</v>
      </c>
      <c r="I64" s="190"/>
      <c r="J64" s="143">
        <v>724400000</v>
      </c>
      <c r="K64" s="217"/>
      <c r="L64" s="218"/>
      <c r="M64" s="219"/>
      <c r="N64" s="219"/>
      <c r="O64" s="220"/>
      <c r="P64" s="144"/>
      <c r="Q64" s="145"/>
      <c r="R64" s="146"/>
      <c r="S64" s="146"/>
      <c r="T64" s="147"/>
      <c r="U64" s="149" t="s">
        <v>44</v>
      </c>
      <c r="V64" s="150" t="s">
        <v>45</v>
      </c>
      <c r="W64" s="150" t="s">
        <v>46</v>
      </c>
      <c r="X64" s="150" t="s">
        <v>76</v>
      </c>
      <c r="Y64" s="150" t="s">
        <v>76</v>
      </c>
      <c r="Z64" s="142" t="s">
        <v>48</v>
      </c>
      <c r="AA64" s="201">
        <f t="shared" si="9"/>
        <v>0</v>
      </c>
      <c r="AB64" s="151">
        <v>0</v>
      </c>
      <c r="AC64" s="253" t="s">
        <v>149</v>
      </c>
      <c r="AJ64" s="31"/>
      <c r="AK64" s="32"/>
      <c r="AL64" s="33"/>
      <c r="AM64" s="24"/>
    </row>
    <row r="65" spans="1:39" ht="23.25" hidden="1" customHeight="1" thickBot="1">
      <c r="A65" s="55" t="s">
        <v>14</v>
      </c>
      <c r="B65" s="56"/>
      <c r="C65" s="312"/>
      <c r="D65" s="58"/>
      <c r="E65" s="71"/>
      <c r="F65" s="132"/>
      <c r="G65" s="61"/>
      <c r="H65" s="152"/>
      <c r="I65" s="191"/>
      <c r="J65" s="153"/>
      <c r="K65" s="221"/>
      <c r="L65" s="222"/>
      <c r="M65" s="223"/>
      <c r="N65" s="223"/>
      <c r="O65" s="224"/>
      <c r="P65" s="154"/>
      <c r="Q65" s="155"/>
      <c r="R65" s="156"/>
      <c r="S65" s="156"/>
      <c r="T65" s="157"/>
      <c r="U65" s="158" t="s">
        <v>88</v>
      </c>
      <c r="V65" s="159" t="s">
        <v>89</v>
      </c>
      <c r="W65" s="159" t="s">
        <v>90</v>
      </c>
      <c r="X65" s="159" t="s">
        <v>90</v>
      </c>
      <c r="Y65" s="159" t="s">
        <v>90</v>
      </c>
      <c r="Z65" s="152" t="s">
        <v>23</v>
      </c>
      <c r="AA65" s="202">
        <f t="shared" si="9"/>
        <v>0</v>
      </c>
      <c r="AB65" s="160">
        <v>0</v>
      </c>
      <c r="AC65" s="254" t="s">
        <v>145</v>
      </c>
      <c r="AJ65" s="44">
        <f>SUM(J59:J65)/2</f>
        <v>732584835</v>
      </c>
      <c r="AK65" s="45">
        <f>SUM(AB59:AB65)</f>
        <v>732584835</v>
      </c>
      <c r="AL65" s="33"/>
      <c r="AM65" s="24">
        <f t="shared" ref="AM65:AM68" si="10">AJ65-AK65</f>
        <v>0</v>
      </c>
    </row>
    <row r="66" spans="1:39" ht="23.25" customHeight="1" thickBot="1">
      <c r="C66" s="310" t="s">
        <v>281</v>
      </c>
      <c r="D66" s="78" t="s">
        <v>15</v>
      </c>
      <c r="E66" s="47" t="s">
        <v>296</v>
      </c>
      <c r="F66" s="47" t="s">
        <v>104</v>
      </c>
      <c r="G66" s="97" t="s">
        <v>104</v>
      </c>
      <c r="H66" s="94"/>
      <c r="I66" s="193" t="e">
        <f>#REF!</f>
        <v>#REF!</v>
      </c>
      <c r="J66" s="113" t="e">
        <f>#REF!</f>
        <v>#REF!</v>
      </c>
      <c r="K66" s="236" t="e">
        <f>#REF!</f>
        <v>#REF!</v>
      </c>
      <c r="L66" s="225"/>
      <c r="M66" s="226"/>
      <c r="N66" s="226" t="e">
        <f>#REF!</f>
        <v>#REF!</v>
      </c>
      <c r="O66" s="227" t="e">
        <f>#REF!</f>
        <v>#REF!</v>
      </c>
      <c r="P66" s="127" t="e">
        <f>SUM(Q66:T66)</f>
        <v>#REF!</v>
      </c>
      <c r="Q66" s="114"/>
      <c r="R66" s="115"/>
      <c r="S66" s="115" t="e">
        <f>AB66</f>
        <v>#REF!</v>
      </c>
      <c r="T66" s="116"/>
      <c r="U66" s="48" t="s">
        <v>88</v>
      </c>
      <c r="V66" s="49" t="s">
        <v>96</v>
      </c>
      <c r="W66" s="49" t="s">
        <v>96</v>
      </c>
      <c r="X66" s="49" t="s">
        <v>98</v>
      </c>
      <c r="Y66" s="49" t="s">
        <v>98</v>
      </c>
      <c r="Z66" s="50" t="s">
        <v>23</v>
      </c>
      <c r="AA66" s="206" t="e">
        <f>#REF!</f>
        <v>#REF!</v>
      </c>
      <c r="AB66" s="51" t="e">
        <f>#REF!</f>
        <v>#REF!</v>
      </c>
      <c r="AC66" s="259" t="e">
        <f>#REF!</f>
        <v>#REF!</v>
      </c>
      <c r="AD66" s="265"/>
      <c r="AE66" s="265"/>
      <c r="AF66" s="265"/>
      <c r="AG66" s="265"/>
      <c r="AH66" s="265"/>
      <c r="AI66" s="265"/>
      <c r="AJ66" s="67" t="e">
        <f>SUM(J66)</f>
        <v>#REF!</v>
      </c>
      <c r="AK66" s="68" t="e">
        <f>SUM(AB66)</f>
        <v>#REF!</v>
      </c>
      <c r="AL66" s="33"/>
      <c r="AM66" s="24" t="e">
        <f t="shared" si="10"/>
        <v>#REF!</v>
      </c>
    </row>
    <row r="67" spans="1:39" ht="23.25" customHeight="1" thickBot="1">
      <c r="C67" s="310"/>
      <c r="D67" s="78"/>
      <c r="E67" s="71"/>
      <c r="F67" s="132"/>
      <c r="G67" s="61"/>
      <c r="H67" s="95"/>
      <c r="I67" s="195"/>
      <c r="J67" s="117"/>
      <c r="K67" s="332"/>
      <c r="L67" s="333"/>
      <c r="M67" s="334"/>
      <c r="N67" s="334"/>
      <c r="O67" s="335"/>
      <c r="P67" s="123"/>
      <c r="Q67" s="124"/>
      <c r="R67" s="125"/>
      <c r="S67" s="125"/>
      <c r="T67" s="126"/>
      <c r="U67" s="69" t="s">
        <v>44</v>
      </c>
      <c r="V67" s="70" t="s">
        <v>45</v>
      </c>
      <c r="W67" s="70" t="s">
        <v>46</v>
      </c>
      <c r="X67" s="70" t="s">
        <v>77</v>
      </c>
      <c r="Y67" s="70" t="s">
        <v>77</v>
      </c>
      <c r="Z67" s="71" t="s">
        <v>48</v>
      </c>
      <c r="AA67" s="205" t="e">
        <f>#REF!</f>
        <v>#REF!</v>
      </c>
      <c r="AB67" s="72" t="e">
        <f>#REF!</f>
        <v>#REF!</v>
      </c>
      <c r="AC67" s="257" t="e">
        <f>#REF!</f>
        <v>#REF!</v>
      </c>
      <c r="AJ67" s="44"/>
      <c r="AK67" s="45"/>
      <c r="AL67" s="33"/>
      <c r="AM67" s="24"/>
    </row>
    <row r="68" spans="1:39" ht="23.25" hidden="1" customHeight="1" thickBot="1">
      <c r="C68" s="310" t="s">
        <v>282</v>
      </c>
      <c r="D68" s="83" t="s">
        <v>79</v>
      </c>
      <c r="E68" s="62" t="s">
        <v>105</v>
      </c>
      <c r="F68" s="62" t="s">
        <v>105</v>
      </c>
      <c r="G68" s="62" t="s">
        <v>105</v>
      </c>
      <c r="H68" s="96"/>
      <c r="I68" s="194">
        <f t="shared" ref="I68" si="11">ROUNDUP(J68/1000,0)</f>
        <v>1000</v>
      </c>
      <c r="J68" s="118">
        <v>1000000</v>
      </c>
      <c r="K68" s="228">
        <f>SUM(L68:O68)</f>
        <v>1000</v>
      </c>
      <c r="L68" s="229"/>
      <c r="M68" s="230"/>
      <c r="N68" s="230"/>
      <c r="O68" s="231">
        <f>AA68</f>
        <v>1000</v>
      </c>
      <c r="P68" s="119">
        <f>SUM(Q68:T68)</f>
        <v>1000000</v>
      </c>
      <c r="Q68" s="120"/>
      <c r="R68" s="121"/>
      <c r="S68" s="121"/>
      <c r="T68" s="122">
        <f>AB68</f>
        <v>1000000</v>
      </c>
      <c r="U68" s="63" t="s">
        <v>44</v>
      </c>
      <c r="V68" s="64" t="s">
        <v>45</v>
      </c>
      <c r="W68" s="64" t="s">
        <v>46</v>
      </c>
      <c r="X68" s="64" t="s">
        <v>77</v>
      </c>
      <c r="Y68" s="64" t="s">
        <v>77</v>
      </c>
      <c r="Z68" s="65" t="s">
        <v>48</v>
      </c>
      <c r="AA68" s="204">
        <f t="shared" si="9"/>
        <v>1000</v>
      </c>
      <c r="AB68" s="66">
        <v>1000000</v>
      </c>
      <c r="AC68" s="256"/>
      <c r="AJ68" s="44">
        <f>SUM(J68)</f>
        <v>1000000</v>
      </c>
      <c r="AK68" s="45">
        <f>SUM(AB68)</f>
        <v>1000000</v>
      </c>
      <c r="AL68" s="33"/>
      <c r="AM68" s="24">
        <f t="shared" si="10"/>
        <v>0</v>
      </c>
    </row>
    <row r="69" spans="1:39" ht="23.25" hidden="1" customHeight="1" thickBot="1">
      <c r="D69" s="102"/>
      <c r="E69" s="102"/>
      <c r="F69" s="103"/>
      <c r="G69" s="103"/>
      <c r="H69" s="103"/>
      <c r="I69" s="197" t="e">
        <f>I5+I23+I29+I34+I35+I36+I43+I44+I47+I48+I52+I53+I54+I57+I58+I59+I66+I68</f>
        <v>#REF!</v>
      </c>
      <c r="J69" s="128" t="e">
        <f>J5+J23+J29+J34+J35+J36+J43+J44+J47+J48+J52+J53+J54+J57+J58+J59+J66+J68</f>
        <v>#REF!</v>
      </c>
      <c r="K69" s="241" t="e">
        <f t="shared" ref="K69:T69" si="12">SUM(K5:K68)</f>
        <v>#REF!</v>
      </c>
      <c r="L69" s="242">
        <f t="shared" si="12"/>
        <v>245074203</v>
      </c>
      <c r="M69" s="243">
        <f t="shared" si="12"/>
        <v>0</v>
      </c>
      <c r="N69" s="243" t="e">
        <f t="shared" si="12"/>
        <v>#REF!</v>
      </c>
      <c r="O69" s="244" t="e">
        <f t="shared" si="12"/>
        <v>#REF!</v>
      </c>
      <c r="P69" s="129" t="e">
        <f t="shared" si="12"/>
        <v>#REF!</v>
      </c>
      <c r="Q69" s="105">
        <f t="shared" si="12"/>
        <v>245074202550</v>
      </c>
      <c r="R69" s="106">
        <f t="shared" si="12"/>
        <v>0</v>
      </c>
      <c r="S69" s="106" t="e">
        <f t="shared" si="12"/>
        <v>#REF!</v>
      </c>
      <c r="T69" s="107">
        <f t="shared" si="12"/>
        <v>63275273054</v>
      </c>
      <c r="U69" s="104"/>
      <c r="V69" s="104"/>
      <c r="W69" s="104"/>
      <c r="X69" s="104"/>
      <c r="Y69" s="104"/>
      <c r="Z69" s="104"/>
      <c r="AA69" s="198" t="e">
        <f>SUM(AA5:AA68)</f>
        <v>#REF!</v>
      </c>
      <c r="AB69" s="169" t="e">
        <f>SUM(AB5:AB68)</f>
        <v>#REF!</v>
      </c>
      <c r="AC69" s="261"/>
      <c r="AJ69" s="33" t="e">
        <f>AB69-J69</f>
        <v>#REF!</v>
      </c>
      <c r="AK69" s="33"/>
      <c r="AL69" s="33"/>
    </row>
    <row r="70" spans="1:39" ht="23.25" hidden="1" customHeight="1" thickBot="1">
      <c r="D70" s="84" t="s">
        <v>106</v>
      </c>
      <c r="E70" s="2"/>
      <c r="F70" s="2"/>
      <c r="G70" s="2"/>
      <c r="H70" s="2"/>
      <c r="I70" s="2"/>
      <c r="J70" s="85" t="s">
        <v>107</v>
      </c>
      <c r="K70" s="85"/>
      <c r="L70" s="85"/>
      <c r="M70" s="85"/>
      <c r="N70" s="85"/>
      <c r="O70" s="85"/>
      <c r="P70" s="85"/>
      <c r="Q70" s="85"/>
      <c r="R70" s="85"/>
      <c r="S70" s="85"/>
      <c r="T70" s="85"/>
      <c r="U70" s="2"/>
      <c r="V70" s="2"/>
      <c r="W70" s="2"/>
      <c r="X70" s="2"/>
      <c r="Y70" s="86" t="s">
        <v>108</v>
      </c>
      <c r="Z70" s="2"/>
      <c r="AA70" s="2"/>
      <c r="AB70" s="2"/>
      <c r="AC70" s="262"/>
      <c r="AJ70" s="87" t="e">
        <f>SUM(AJ4:AJ68)</f>
        <v>#REF!</v>
      </c>
      <c r="AK70" s="88" t="e">
        <f>SUM(AK4:AK68)</f>
        <v>#REF!</v>
      </c>
      <c r="AL70" s="33"/>
      <c r="AM70" s="24" t="e">
        <f>AJ70-AK70</f>
        <v>#REF!</v>
      </c>
    </row>
    <row r="71" spans="1:39" hidden="1">
      <c r="D71" s="89" t="s">
        <v>109</v>
      </c>
      <c r="E71" s="2"/>
      <c r="F71" s="2"/>
      <c r="G71" s="2"/>
      <c r="H71" s="2"/>
      <c r="I71" s="2"/>
      <c r="J71" s="90" t="s">
        <v>110</v>
      </c>
      <c r="K71" s="90"/>
      <c r="L71" s="90"/>
      <c r="M71" s="90"/>
      <c r="N71" s="90"/>
      <c r="O71" s="90"/>
      <c r="P71" s="90"/>
      <c r="Q71" s="90"/>
      <c r="R71" s="90"/>
      <c r="S71" s="90"/>
      <c r="T71" s="90"/>
      <c r="U71" s="2"/>
      <c r="V71" s="2"/>
      <c r="W71" s="2"/>
      <c r="X71" s="2"/>
      <c r="Y71" s="90" t="s">
        <v>111</v>
      </c>
      <c r="Z71" s="2"/>
      <c r="AA71" s="2"/>
      <c r="AB71" s="2"/>
      <c r="AC71" s="262"/>
    </row>
    <row r="72" spans="1:39" hidden="1">
      <c r="D72" s="89" t="s">
        <v>112</v>
      </c>
      <c r="E72" s="2"/>
      <c r="F72" s="2"/>
      <c r="G72" s="2"/>
      <c r="H72" s="2"/>
      <c r="I72" s="2"/>
      <c r="J72" s="90" t="s">
        <v>113</v>
      </c>
      <c r="K72" s="90"/>
      <c r="L72" s="90"/>
      <c r="M72" s="90"/>
      <c r="N72" s="90"/>
      <c r="O72" s="90"/>
      <c r="P72" s="90"/>
      <c r="Q72" s="90"/>
      <c r="R72" s="90"/>
      <c r="S72" s="90"/>
      <c r="T72" s="90"/>
      <c r="U72" s="2"/>
      <c r="V72" s="2"/>
      <c r="W72" s="2"/>
      <c r="X72" s="2"/>
      <c r="Y72" s="91" t="s">
        <v>114</v>
      </c>
      <c r="Z72" s="2"/>
      <c r="AA72" s="2"/>
      <c r="AB72" s="2"/>
      <c r="AC72" s="262"/>
    </row>
    <row r="73" spans="1:39" hidden="1">
      <c r="Y73" s="34" t="s">
        <v>115</v>
      </c>
    </row>
    <row r="75" spans="1:39" ht="25.5">
      <c r="E75" s="266" t="s">
        <v>283</v>
      </c>
      <c r="F75" s="266"/>
      <c r="G75" s="266"/>
      <c r="H75" s="266"/>
      <c r="I75" s="266"/>
      <c r="J75" s="267"/>
      <c r="K75" s="267"/>
      <c r="L75" s="267"/>
    </row>
    <row r="76" spans="1:39" ht="25.5">
      <c r="E76" s="268"/>
      <c r="F76" s="268"/>
      <c r="G76" s="268"/>
      <c r="H76" s="268"/>
      <c r="I76" s="268"/>
      <c r="J76" s="267"/>
      <c r="K76" s="267"/>
      <c r="L76" s="267"/>
    </row>
    <row r="77" spans="1:39" ht="25.5">
      <c r="E77" s="409" t="s">
        <v>0</v>
      </c>
      <c r="F77" s="409"/>
      <c r="G77" s="409"/>
      <c r="H77" s="409"/>
      <c r="I77" s="409"/>
      <c r="J77" s="409"/>
      <c r="K77" s="409"/>
      <c r="L77" s="409"/>
    </row>
    <row r="78" spans="1:39">
      <c r="E78" s="324"/>
      <c r="F78" s="324"/>
      <c r="G78" s="324"/>
      <c r="H78" s="324"/>
      <c r="I78" s="324"/>
      <c r="J78" s="324"/>
      <c r="K78" s="324"/>
      <c r="L78" s="324"/>
    </row>
    <row r="79" spans="1:39" ht="24">
      <c r="E79" s="336"/>
    </row>
  </sheetData>
  <mergeCells count="4">
    <mergeCell ref="P3:AB3"/>
    <mergeCell ref="AC3:AC4"/>
    <mergeCell ref="E77:L77"/>
    <mergeCell ref="E3:K3"/>
  </mergeCells>
  <phoneticPr fontId="4"/>
  <dataValidations count="1">
    <dataValidation type="list" allowBlank="1" showInputMessage="1" showErrorMessage="1" sqref="AB73:AC65543 TT73:TT65543 ADP73:ADP65543 ANL73:ANL65543 AXH73:AXH65543 BHD73:BHD65543 BQZ73:BQZ65543 CAV73:CAV65543 CKR73:CKR65543 CUN73:CUN65543 DEJ73:DEJ65543 DOF73:DOF65543 DYB73:DYB65543 EHX73:EHX65543 ERT73:ERT65543 FBP73:FBP65543 FLL73:FLL65543 FVH73:FVH65543 GFD73:GFD65543 GOZ73:GOZ65543 GYV73:GYV65543 HIR73:HIR65543 HSN73:HSN65543 ICJ73:ICJ65543 IMF73:IMF65543 IWB73:IWB65543 JFX73:JFX65543 JPT73:JPT65543 JZP73:JZP65543 KJL73:KJL65543 KTH73:KTH65543 LDD73:LDD65543 LMZ73:LMZ65543 LWV73:LWV65543 MGR73:MGR65543 MQN73:MQN65543 NAJ73:NAJ65543 NKF73:NKF65543 NUB73:NUB65543 ODX73:ODX65543 ONT73:ONT65543 OXP73:OXP65543 PHL73:PHL65543 PRH73:PRH65543 QBD73:QBD65543 QKZ73:QKZ65543 QUV73:QUV65543 RER73:RER65543 RON73:RON65543 RYJ73:RYJ65543 SIF73:SIF65543 SSB73:SSB65543 TBX73:TBX65543 TLT73:TLT65543 TVP73:TVP65543 UFL73:UFL65543 UPH73:UPH65543 UZD73:UZD65543 VIZ73:VIZ65543 VSV73:VSV65543 WCR73:WCR65543 WMN73:WMN65543 WWJ73:WWJ65543 AB65609:AC131079 JX65609:JX131079 TT65609:TT131079 ADP65609:ADP131079 ANL65609:ANL131079 AXH65609:AXH131079 BHD65609:BHD131079 BQZ65609:BQZ131079 CAV65609:CAV131079 CKR65609:CKR131079 CUN65609:CUN131079 DEJ65609:DEJ131079 DOF65609:DOF131079 DYB65609:DYB131079 EHX65609:EHX131079 ERT65609:ERT131079 FBP65609:FBP131079 FLL65609:FLL131079 FVH65609:FVH131079 GFD65609:GFD131079 GOZ65609:GOZ131079 GYV65609:GYV131079 HIR65609:HIR131079 HSN65609:HSN131079 ICJ65609:ICJ131079 IMF65609:IMF131079 IWB65609:IWB131079 JFX65609:JFX131079 JPT65609:JPT131079 JZP65609:JZP131079 KJL65609:KJL131079 KTH65609:KTH131079 LDD65609:LDD131079 LMZ65609:LMZ131079 LWV65609:LWV131079 MGR65609:MGR131079 MQN65609:MQN131079 NAJ65609:NAJ131079 NKF65609:NKF131079 NUB65609:NUB131079 ODX65609:ODX131079 ONT65609:ONT131079 OXP65609:OXP131079 PHL65609:PHL131079 PRH65609:PRH131079 QBD65609:QBD131079 QKZ65609:QKZ131079 QUV65609:QUV131079 RER65609:RER131079 RON65609:RON131079 RYJ65609:RYJ131079 SIF65609:SIF131079 SSB65609:SSB131079 TBX65609:TBX131079 TLT65609:TLT131079 TVP65609:TVP131079 UFL65609:UFL131079 UPH65609:UPH131079 UZD65609:UZD131079 VIZ65609:VIZ131079 VSV65609:VSV131079 WCR65609:WCR131079 WMN65609:WMN131079 WWJ65609:WWJ131079 AB131145:AC196615 JX131145:JX196615 TT131145:TT196615 ADP131145:ADP196615 ANL131145:ANL196615 AXH131145:AXH196615 BHD131145:BHD196615 BQZ131145:BQZ196615 CAV131145:CAV196615 CKR131145:CKR196615 CUN131145:CUN196615 DEJ131145:DEJ196615 DOF131145:DOF196615 DYB131145:DYB196615 EHX131145:EHX196615 ERT131145:ERT196615 FBP131145:FBP196615 FLL131145:FLL196615 FVH131145:FVH196615 GFD131145:GFD196615 GOZ131145:GOZ196615 GYV131145:GYV196615 HIR131145:HIR196615 HSN131145:HSN196615 ICJ131145:ICJ196615 IMF131145:IMF196615 IWB131145:IWB196615 JFX131145:JFX196615 JPT131145:JPT196615 JZP131145:JZP196615 KJL131145:KJL196615 KTH131145:KTH196615 LDD131145:LDD196615 LMZ131145:LMZ196615 LWV131145:LWV196615 MGR131145:MGR196615 MQN131145:MQN196615 NAJ131145:NAJ196615 NKF131145:NKF196615 NUB131145:NUB196615 ODX131145:ODX196615 ONT131145:ONT196615 OXP131145:OXP196615 PHL131145:PHL196615 PRH131145:PRH196615 QBD131145:QBD196615 QKZ131145:QKZ196615 QUV131145:QUV196615 RER131145:RER196615 RON131145:RON196615 RYJ131145:RYJ196615 SIF131145:SIF196615 SSB131145:SSB196615 TBX131145:TBX196615 TLT131145:TLT196615 TVP131145:TVP196615 UFL131145:UFL196615 UPH131145:UPH196615 UZD131145:UZD196615 VIZ131145:VIZ196615 VSV131145:VSV196615 WCR131145:WCR196615 WMN131145:WMN196615 WWJ131145:WWJ196615 AB196681:AC262151 JX196681:JX262151 TT196681:TT262151 ADP196681:ADP262151 ANL196681:ANL262151 AXH196681:AXH262151 BHD196681:BHD262151 BQZ196681:BQZ262151 CAV196681:CAV262151 CKR196681:CKR262151 CUN196681:CUN262151 DEJ196681:DEJ262151 DOF196681:DOF262151 DYB196681:DYB262151 EHX196681:EHX262151 ERT196681:ERT262151 FBP196681:FBP262151 FLL196681:FLL262151 FVH196681:FVH262151 GFD196681:GFD262151 GOZ196681:GOZ262151 GYV196681:GYV262151 HIR196681:HIR262151 HSN196681:HSN262151 ICJ196681:ICJ262151 IMF196681:IMF262151 IWB196681:IWB262151 JFX196681:JFX262151 JPT196681:JPT262151 JZP196681:JZP262151 KJL196681:KJL262151 KTH196681:KTH262151 LDD196681:LDD262151 LMZ196681:LMZ262151 LWV196681:LWV262151 MGR196681:MGR262151 MQN196681:MQN262151 NAJ196681:NAJ262151 NKF196681:NKF262151 NUB196681:NUB262151 ODX196681:ODX262151 ONT196681:ONT262151 OXP196681:OXP262151 PHL196681:PHL262151 PRH196681:PRH262151 QBD196681:QBD262151 QKZ196681:QKZ262151 QUV196681:QUV262151 RER196681:RER262151 RON196681:RON262151 RYJ196681:RYJ262151 SIF196681:SIF262151 SSB196681:SSB262151 TBX196681:TBX262151 TLT196681:TLT262151 TVP196681:TVP262151 UFL196681:UFL262151 UPH196681:UPH262151 UZD196681:UZD262151 VIZ196681:VIZ262151 VSV196681:VSV262151 WCR196681:WCR262151 WMN196681:WMN262151 WWJ196681:WWJ262151 AB262217:AC327687 JX262217:JX327687 TT262217:TT327687 ADP262217:ADP327687 ANL262217:ANL327687 AXH262217:AXH327687 BHD262217:BHD327687 BQZ262217:BQZ327687 CAV262217:CAV327687 CKR262217:CKR327687 CUN262217:CUN327687 DEJ262217:DEJ327687 DOF262217:DOF327687 DYB262217:DYB327687 EHX262217:EHX327687 ERT262217:ERT327687 FBP262217:FBP327687 FLL262217:FLL327687 FVH262217:FVH327687 GFD262217:GFD327687 GOZ262217:GOZ327687 GYV262217:GYV327687 HIR262217:HIR327687 HSN262217:HSN327687 ICJ262217:ICJ327687 IMF262217:IMF327687 IWB262217:IWB327687 JFX262217:JFX327687 JPT262217:JPT327687 JZP262217:JZP327687 KJL262217:KJL327687 KTH262217:KTH327687 LDD262217:LDD327687 LMZ262217:LMZ327687 LWV262217:LWV327687 MGR262217:MGR327687 MQN262217:MQN327687 NAJ262217:NAJ327687 NKF262217:NKF327687 NUB262217:NUB327687 ODX262217:ODX327687 ONT262217:ONT327687 OXP262217:OXP327687 PHL262217:PHL327687 PRH262217:PRH327687 QBD262217:QBD327687 QKZ262217:QKZ327687 QUV262217:QUV327687 RER262217:RER327687 RON262217:RON327687 RYJ262217:RYJ327687 SIF262217:SIF327687 SSB262217:SSB327687 TBX262217:TBX327687 TLT262217:TLT327687 TVP262217:TVP327687 UFL262217:UFL327687 UPH262217:UPH327687 UZD262217:UZD327687 VIZ262217:VIZ327687 VSV262217:VSV327687 WCR262217:WCR327687 WMN262217:WMN327687 WWJ262217:WWJ327687 AB327753:AC393223 JX327753:JX393223 TT327753:TT393223 ADP327753:ADP393223 ANL327753:ANL393223 AXH327753:AXH393223 BHD327753:BHD393223 BQZ327753:BQZ393223 CAV327753:CAV393223 CKR327753:CKR393223 CUN327753:CUN393223 DEJ327753:DEJ393223 DOF327753:DOF393223 DYB327753:DYB393223 EHX327753:EHX393223 ERT327753:ERT393223 FBP327753:FBP393223 FLL327753:FLL393223 FVH327753:FVH393223 GFD327753:GFD393223 GOZ327753:GOZ393223 GYV327753:GYV393223 HIR327753:HIR393223 HSN327753:HSN393223 ICJ327753:ICJ393223 IMF327753:IMF393223 IWB327753:IWB393223 JFX327753:JFX393223 JPT327753:JPT393223 JZP327753:JZP393223 KJL327753:KJL393223 KTH327753:KTH393223 LDD327753:LDD393223 LMZ327753:LMZ393223 LWV327753:LWV393223 MGR327753:MGR393223 MQN327753:MQN393223 NAJ327753:NAJ393223 NKF327753:NKF393223 NUB327753:NUB393223 ODX327753:ODX393223 ONT327753:ONT393223 OXP327753:OXP393223 PHL327753:PHL393223 PRH327753:PRH393223 QBD327753:QBD393223 QKZ327753:QKZ393223 QUV327753:QUV393223 RER327753:RER393223 RON327753:RON393223 RYJ327753:RYJ393223 SIF327753:SIF393223 SSB327753:SSB393223 TBX327753:TBX393223 TLT327753:TLT393223 TVP327753:TVP393223 UFL327753:UFL393223 UPH327753:UPH393223 UZD327753:UZD393223 VIZ327753:VIZ393223 VSV327753:VSV393223 WCR327753:WCR393223 WMN327753:WMN393223 WWJ327753:WWJ393223 AB393289:AC458759 JX393289:JX458759 TT393289:TT458759 ADP393289:ADP458759 ANL393289:ANL458759 AXH393289:AXH458759 BHD393289:BHD458759 BQZ393289:BQZ458759 CAV393289:CAV458759 CKR393289:CKR458759 CUN393289:CUN458759 DEJ393289:DEJ458759 DOF393289:DOF458759 DYB393289:DYB458759 EHX393289:EHX458759 ERT393289:ERT458759 FBP393289:FBP458759 FLL393289:FLL458759 FVH393289:FVH458759 GFD393289:GFD458759 GOZ393289:GOZ458759 GYV393289:GYV458759 HIR393289:HIR458759 HSN393289:HSN458759 ICJ393289:ICJ458759 IMF393289:IMF458759 IWB393289:IWB458759 JFX393289:JFX458759 JPT393289:JPT458759 JZP393289:JZP458759 KJL393289:KJL458759 KTH393289:KTH458759 LDD393289:LDD458759 LMZ393289:LMZ458759 LWV393289:LWV458759 MGR393289:MGR458759 MQN393289:MQN458759 NAJ393289:NAJ458759 NKF393289:NKF458759 NUB393289:NUB458759 ODX393289:ODX458759 ONT393289:ONT458759 OXP393289:OXP458759 PHL393289:PHL458759 PRH393289:PRH458759 QBD393289:QBD458759 QKZ393289:QKZ458759 QUV393289:QUV458759 RER393289:RER458759 RON393289:RON458759 RYJ393289:RYJ458759 SIF393289:SIF458759 SSB393289:SSB458759 TBX393289:TBX458759 TLT393289:TLT458759 TVP393289:TVP458759 UFL393289:UFL458759 UPH393289:UPH458759 UZD393289:UZD458759 VIZ393289:VIZ458759 VSV393289:VSV458759 WCR393289:WCR458759 WMN393289:WMN458759 WWJ393289:WWJ458759 AB458825:AC524295 JX458825:JX524295 TT458825:TT524295 ADP458825:ADP524295 ANL458825:ANL524295 AXH458825:AXH524295 BHD458825:BHD524295 BQZ458825:BQZ524295 CAV458825:CAV524295 CKR458825:CKR524295 CUN458825:CUN524295 DEJ458825:DEJ524295 DOF458825:DOF524295 DYB458825:DYB524295 EHX458825:EHX524295 ERT458825:ERT524295 FBP458825:FBP524295 FLL458825:FLL524295 FVH458825:FVH524295 GFD458825:GFD524295 GOZ458825:GOZ524295 GYV458825:GYV524295 HIR458825:HIR524295 HSN458825:HSN524295 ICJ458825:ICJ524295 IMF458825:IMF524295 IWB458825:IWB524295 JFX458825:JFX524295 JPT458825:JPT524295 JZP458825:JZP524295 KJL458825:KJL524295 KTH458825:KTH524295 LDD458825:LDD524295 LMZ458825:LMZ524295 LWV458825:LWV524295 MGR458825:MGR524295 MQN458825:MQN524295 NAJ458825:NAJ524295 NKF458825:NKF524295 NUB458825:NUB524295 ODX458825:ODX524295 ONT458825:ONT524295 OXP458825:OXP524295 PHL458825:PHL524295 PRH458825:PRH524295 QBD458825:QBD524295 QKZ458825:QKZ524295 QUV458825:QUV524295 RER458825:RER524295 RON458825:RON524295 RYJ458825:RYJ524295 SIF458825:SIF524295 SSB458825:SSB524295 TBX458825:TBX524295 TLT458825:TLT524295 TVP458825:TVP524295 UFL458825:UFL524295 UPH458825:UPH524295 UZD458825:UZD524295 VIZ458825:VIZ524295 VSV458825:VSV524295 WCR458825:WCR524295 WMN458825:WMN524295 WWJ458825:WWJ524295 AB524361:AC589831 JX524361:JX589831 TT524361:TT589831 ADP524361:ADP589831 ANL524361:ANL589831 AXH524361:AXH589831 BHD524361:BHD589831 BQZ524361:BQZ589831 CAV524361:CAV589831 CKR524361:CKR589831 CUN524361:CUN589831 DEJ524361:DEJ589831 DOF524361:DOF589831 DYB524361:DYB589831 EHX524361:EHX589831 ERT524361:ERT589831 FBP524361:FBP589831 FLL524361:FLL589831 FVH524361:FVH589831 GFD524361:GFD589831 GOZ524361:GOZ589831 GYV524361:GYV589831 HIR524361:HIR589831 HSN524361:HSN589831 ICJ524361:ICJ589831 IMF524361:IMF589831 IWB524361:IWB589831 JFX524361:JFX589831 JPT524361:JPT589831 JZP524361:JZP589831 KJL524361:KJL589831 KTH524361:KTH589831 LDD524361:LDD589831 LMZ524361:LMZ589831 LWV524361:LWV589831 MGR524361:MGR589831 MQN524361:MQN589831 NAJ524361:NAJ589831 NKF524361:NKF589831 NUB524361:NUB589831 ODX524361:ODX589831 ONT524361:ONT589831 OXP524361:OXP589831 PHL524361:PHL589831 PRH524361:PRH589831 QBD524361:QBD589831 QKZ524361:QKZ589831 QUV524361:QUV589831 RER524361:RER589831 RON524361:RON589831 RYJ524361:RYJ589831 SIF524361:SIF589831 SSB524361:SSB589831 TBX524361:TBX589831 TLT524361:TLT589831 TVP524361:TVP589831 UFL524361:UFL589831 UPH524361:UPH589831 UZD524361:UZD589831 VIZ524361:VIZ589831 VSV524361:VSV589831 WCR524361:WCR589831 WMN524361:WMN589831 WWJ524361:WWJ589831 AB589897:AC655367 JX589897:JX655367 TT589897:TT655367 ADP589897:ADP655367 ANL589897:ANL655367 AXH589897:AXH655367 BHD589897:BHD655367 BQZ589897:BQZ655367 CAV589897:CAV655367 CKR589897:CKR655367 CUN589897:CUN655367 DEJ589897:DEJ655367 DOF589897:DOF655367 DYB589897:DYB655367 EHX589897:EHX655367 ERT589897:ERT655367 FBP589897:FBP655367 FLL589897:FLL655367 FVH589897:FVH655367 GFD589897:GFD655367 GOZ589897:GOZ655367 GYV589897:GYV655367 HIR589897:HIR655367 HSN589897:HSN655367 ICJ589897:ICJ655367 IMF589897:IMF655367 IWB589897:IWB655367 JFX589897:JFX655367 JPT589897:JPT655367 JZP589897:JZP655367 KJL589897:KJL655367 KTH589897:KTH655367 LDD589897:LDD655367 LMZ589897:LMZ655367 LWV589897:LWV655367 MGR589897:MGR655367 MQN589897:MQN655367 NAJ589897:NAJ655367 NKF589897:NKF655367 NUB589897:NUB655367 ODX589897:ODX655367 ONT589897:ONT655367 OXP589897:OXP655367 PHL589897:PHL655367 PRH589897:PRH655367 QBD589897:QBD655367 QKZ589897:QKZ655367 QUV589897:QUV655367 RER589897:RER655367 RON589897:RON655367 RYJ589897:RYJ655367 SIF589897:SIF655367 SSB589897:SSB655367 TBX589897:TBX655367 TLT589897:TLT655367 TVP589897:TVP655367 UFL589897:UFL655367 UPH589897:UPH655367 UZD589897:UZD655367 VIZ589897:VIZ655367 VSV589897:VSV655367 WCR589897:WCR655367 WMN589897:WMN655367 WWJ589897:WWJ655367 AB655433:AC720903 JX655433:JX720903 TT655433:TT720903 ADP655433:ADP720903 ANL655433:ANL720903 AXH655433:AXH720903 BHD655433:BHD720903 BQZ655433:BQZ720903 CAV655433:CAV720903 CKR655433:CKR720903 CUN655433:CUN720903 DEJ655433:DEJ720903 DOF655433:DOF720903 DYB655433:DYB720903 EHX655433:EHX720903 ERT655433:ERT720903 FBP655433:FBP720903 FLL655433:FLL720903 FVH655433:FVH720903 GFD655433:GFD720903 GOZ655433:GOZ720903 GYV655433:GYV720903 HIR655433:HIR720903 HSN655433:HSN720903 ICJ655433:ICJ720903 IMF655433:IMF720903 IWB655433:IWB720903 JFX655433:JFX720903 JPT655433:JPT720903 JZP655433:JZP720903 KJL655433:KJL720903 KTH655433:KTH720903 LDD655433:LDD720903 LMZ655433:LMZ720903 LWV655433:LWV720903 MGR655433:MGR720903 MQN655433:MQN720903 NAJ655433:NAJ720903 NKF655433:NKF720903 NUB655433:NUB720903 ODX655433:ODX720903 ONT655433:ONT720903 OXP655433:OXP720903 PHL655433:PHL720903 PRH655433:PRH720903 QBD655433:QBD720903 QKZ655433:QKZ720903 QUV655433:QUV720903 RER655433:RER720903 RON655433:RON720903 RYJ655433:RYJ720903 SIF655433:SIF720903 SSB655433:SSB720903 TBX655433:TBX720903 TLT655433:TLT720903 TVP655433:TVP720903 UFL655433:UFL720903 UPH655433:UPH720903 UZD655433:UZD720903 VIZ655433:VIZ720903 VSV655433:VSV720903 WCR655433:WCR720903 WMN655433:WMN720903 WWJ655433:WWJ720903 AB720969:AC786439 JX720969:JX786439 TT720969:TT786439 ADP720969:ADP786439 ANL720969:ANL786439 AXH720969:AXH786439 BHD720969:BHD786439 BQZ720969:BQZ786439 CAV720969:CAV786439 CKR720969:CKR786439 CUN720969:CUN786439 DEJ720969:DEJ786439 DOF720969:DOF786439 DYB720969:DYB786439 EHX720969:EHX786439 ERT720969:ERT786439 FBP720969:FBP786439 FLL720969:FLL786439 FVH720969:FVH786439 GFD720969:GFD786439 GOZ720969:GOZ786439 GYV720969:GYV786439 HIR720969:HIR786439 HSN720969:HSN786439 ICJ720969:ICJ786439 IMF720969:IMF786439 IWB720969:IWB786439 JFX720969:JFX786439 JPT720969:JPT786439 JZP720969:JZP786439 KJL720969:KJL786439 KTH720969:KTH786439 LDD720969:LDD786439 LMZ720969:LMZ786439 LWV720969:LWV786439 MGR720969:MGR786439 MQN720969:MQN786439 NAJ720969:NAJ786439 NKF720969:NKF786439 NUB720969:NUB786439 ODX720969:ODX786439 ONT720969:ONT786439 OXP720969:OXP786439 PHL720969:PHL786439 PRH720969:PRH786439 QBD720969:QBD786439 QKZ720969:QKZ786439 QUV720969:QUV786439 RER720969:RER786439 RON720969:RON786439 RYJ720969:RYJ786439 SIF720969:SIF786439 SSB720969:SSB786439 TBX720969:TBX786439 TLT720969:TLT786439 TVP720969:TVP786439 UFL720969:UFL786439 UPH720969:UPH786439 UZD720969:UZD786439 VIZ720969:VIZ786439 VSV720969:VSV786439 WCR720969:WCR786439 WMN720969:WMN786439 WWJ720969:WWJ786439 AB786505:AC851975 JX786505:JX851975 TT786505:TT851975 ADP786505:ADP851975 ANL786505:ANL851975 AXH786505:AXH851975 BHD786505:BHD851975 BQZ786505:BQZ851975 CAV786505:CAV851975 CKR786505:CKR851975 CUN786505:CUN851975 DEJ786505:DEJ851975 DOF786505:DOF851975 DYB786505:DYB851975 EHX786505:EHX851975 ERT786505:ERT851975 FBP786505:FBP851975 FLL786505:FLL851975 FVH786505:FVH851975 GFD786505:GFD851975 GOZ786505:GOZ851975 GYV786505:GYV851975 HIR786505:HIR851975 HSN786505:HSN851975 ICJ786505:ICJ851975 IMF786505:IMF851975 IWB786505:IWB851975 JFX786505:JFX851975 JPT786505:JPT851975 JZP786505:JZP851975 KJL786505:KJL851975 KTH786505:KTH851975 LDD786505:LDD851975 LMZ786505:LMZ851975 LWV786505:LWV851975 MGR786505:MGR851975 MQN786505:MQN851975 NAJ786505:NAJ851975 NKF786505:NKF851975 NUB786505:NUB851975 ODX786505:ODX851975 ONT786505:ONT851975 OXP786505:OXP851975 PHL786505:PHL851975 PRH786505:PRH851975 QBD786505:QBD851975 QKZ786505:QKZ851975 QUV786505:QUV851975 RER786505:RER851975 RON786505:RON851975 RYJ786505:RYJ851975 SIF786505:SIF851975 SSB786505:SSB851975 TBX786505:TBX851975 TLT786505:TLT851975 TVP786505:TVP851975 UFL786505:UFL851975 UPH786505:UPH851975 UZD786505:UZD851975 VIZ786505:VIZ851975 VSV786505:VSV851975 WCR786505:WCR851975 WMN786505:WMN851975 WWJ786505:WWJ851975 AB852041:AC917511 JX852041:JX917511 TT852041:TT917511 ADP852041:ADP917511 ANL852041:ANL917511 AXH852041:AXH917511 BHD852041:BHD917511 BQZ852041:BQZ917511 CAV852041:CAV917511 CKR852041:CKR917511 CUN852041:CUN917511 DEJ852041:DEJ917511 DOF852041:DOF917511 DYB852041:DYB917511 EHX852041:EHX917511 ERT852041:ERT917511 FBP852041:FBP917511 FLL852041:FLL917511 FVH852041:FVH917511 GFD852041:GFD917511 GOZ852041:GOZ917511 GYV852041:GYV917511 HIR852041:HIR917511 HSN852041:HSN917511 ICJ852041:ICJ917511 IMF852041:IMF917511 IWB852041:IWB917511 JFX852041:JFX917511 JPT852041:JPT917511 JZP852041:JZP917511 KJL852041:KJL917511 KTH852041:KTH917511 LDD852041:LDD917511 LMZ852041:LMZ917511 LWV852041:LWV917511 MGR852041:MGR917511 MQN852041:MQN917511 NAJ852041:NAJ917511 NKF852041:NKF917511 NUB852041:NUB917511 ODX852041:ODX917511 ONT852041:ONT917511 OXP852041:OXP917511 PHL852041:PHL917511 PRH852041:PRH917511 QBD852041:QBD917511 QKZ852041:QKZ917511 QUV852041:QUV917511 RER852041:RER917511 RON852041:RON917511 RYJ852041:RYJ917511 SIF852041:SIF917511 SSB852041:SSB917511 TBX852041:TBX917511 TLT852041:TLT917511 TVP852041:TVP917511 UFL852041:UFL917511 UPH852041:UPH917511 UZD852041:UZD917511 VIZ852041:VIZ917511 VSV852041:VSV917511 WCR852041:WCR917511 WMN852041:WMN917511 WWJ852041:WWJ917511 AB917577:AC983047 JX917577:JX983047 TT917577:TT983047 ADP917577:ADP983047 ANL917577:ANL983047 AXH917577:AXH983047 BHD917577:BHD983047 BQZ917577:BQZ983047 CAV917577:CAV983047 CKR917577:CKR983047 CUN917577:CUN983047 DEJ917577:DEJ983047 DOF917577:DOF983047 DYB917577:DYB983047 EHX917577:EHX983047 ERT917577:ERT983047 FBP917577:FBP983047 FLL917577:FLL983047 FVH917577:FVH983047 GFD917577:GFD983047 GOZ917577:GOZ983047 GYV917577:GYV983047 HIR917577:HIR983047 HSN917577:HSN983047 ICJ917577:ICJ983047 IMF917577:IMF983047 IWB917577:IWB983047 JFX917577:JFX983047 JPT917577:JPT983047 JZP917577:JZP983047 KJL917577:KJL983047 KTH917577:KTH983047 LDD917577:LDD983047 LMZ917577:LMZ983047 LWV917577:LWV983047 MGR917577:MGR983047 MQN917577:MQN983047 NAJ917577:NAJ983047 NKF917577:NKF983047 NUB917577:NUB983047 ODX917577:ODX983047 ONT917577:ONT983047 OXP917577:OXP983047 PHL917577:PHL983047 PRH917577:PRH983047 QBD917577:QBD983047 QKZ917577:QKZ983047 QUV917577:QUV983047 RER917577:RER983047 RON917577:RON983047 RYJ917577:RYJ983047 SIF917577:SIF983047 SSB917577:SSB983047 TBX917577:TBX983047 TLT917577:TLT983047 TVP917577:TVP983047 UFL917577:UFL983047 UPH917577:UPH983047 UZD917577:UZD983047 VIZ917577:VIZ983047 VSV917577:VSV983047 WCR917577:WCR983047 WMN917577:WMN983047 WWJ917577:WWJ983047 AB983113:AC1048576 JX983113:JX1048576 TT983113:TT1048576 ADP983113:ADP1048576 ANL983113:ANL1048576 AXH983113:AXH1048576 BHD983113:BHD1048576 BQZ983113:BQZ1048576 CAV983113:CAV1048576 CKR983113:CKR1048576 CUN983113:CUN1048576 DEJ983113:DEJ1048576 DOF983113:DOF1048576 DYB983113:DYB1048576 EHX983113:EHX1048576 ERT983113:ERT1048576 FBP983113:FBP1048576 FLL983113:FLL1048576 FVH983113:FVH1048576 GFD983113:GFD1048576 GOZ983113:GOZ1048576 GYV983113:GYV1048576 HIR983113:HIR1048576 HSN983113:HSN1048576 ICJ983113:ICJ1048576 IMF983113:IMF1048576 IWB983113:IWB1048576 JFX983113:JFX1048576 JPT983113:JPT1048576 JZP983113:JZP1048576 KJL983113:KJL1048576 KTH983113:KTH1048576 LDD983113:LDD1048576 LMZ983113:LMZ1048576 LWV983113:LWV1048576 MGR983113:MGR1048576 MQN983113:MQN1048576 NAJ983113:NAJ1048576 NKF983113:NKF1048576 NUB983113:NUB1048576 ODX983113:ODX1048576 ONT983113:ONT1048576 OXP983113:OXP1048576 PHL983113:PHL1048576 PRH983113:PRH1048576 QBD983113:QBD1048576 QKZ983113:QKZ1048576 QUV983113:QUV1048576 RER983113:RER1048576 RON983113:RON1048576 RYJ983113:RYJ1048576 SIF983113:SIF1048576 SSB983113:SSB1048576 TBX983113:TBX1048576 TLT983113:TLT1048576 TVP983113:TVP1048576 UFL983113:UFL1048576 UPH983113:UPH1048576 UZD983113:UZD1048576 VIZ983113:VIZ1048576 VSV983113:VSV1048576 WCR983113:WCR1048576 WMN983113:WMN1048576 WWJ983113:WWJ1048576 JX73:JX65543 Z65547:AA65604 JW65547:JW65604 TS65547:TS65604 ADO65547:ADO65604 ANK65547:ANK65604 AXG65547:AXG65604 BHC65547:BHC65604 BQY65547:BQY65604 CAU65547:CAU65604 CKQ65547:CKQ65604 CUM65547:CUM65604 DEI65547:DEI65604 DOE65547:DOE65604 DYA65547:DYA65604 EHW65547:EHW65604 ERS65547:ERS65604 FBO65547:FBO65604 FLK65547:FLK65604 FVG65547:FVG65604 GFC65547:GFC65604 GOY65547:GOY65604 GYU65547:GYU65604 HIQ65547:HIQ65604 HSM65547:HSM65604 ICI65547:ICI65604 IME65547:IME65604 IWA65547:IWA65604 JFW65547:JFW65604 JPS65547:JPS65604 JZO65547:JZO65604 KJK65547:KJK65604 KTG65547:KTG65604 LDC65547:LDC65604 LMY65547:LMY65604 LWU65547:LWU65604 MGQ65547:MGQ65604 MQM65547:MQM65604 NAI65547:NAI65604 NKE65547:NKE65604 NUA65547:NUA65604 ODW65547:ODW65604 ONS65547:ONS65604 OXO65547:OXO65604 PHK65547:PHK65604 PRG65547:PRG65604 QBC65547:QBC65604 QKY65547:QKY65604 QUU65547:QUU65604 REQ65547:REQ65604 ROM65547:ROM65604 RYI65547:RYI65604 SIE65547:SIE65604 SSA65547:SSA65604 TBW65547:TBW65604 TLS65547:TLS65604 TVO65547:TVO65604 UFK65547:UFK65604 UPG65547:UPG65604 UZC65547:UZC65604 VIY65547:VIY65604 VSU65547:VSU65604 WCQ65547:WCQ65604 WMM65547:WMM65604 WWI65547:WWI65604 Z131083:AA131140 JW131083:JW131140 TS131083:TS131140 ADO131083:ADO131140 ANK131083:ANK131140 AXG131083:AXG131140 BHC131083:BHC131140 BQY131083:BQY131140 CAU131083:CAU131140 CKQ131083:CKQ131140 CUM131083:CUM131140 DEI131083:DEI131140 DOE131083:DOE131140 DYA131083:DYA131140 EHW131083:EHW131140 ERS131083:ERS131140 FBO131083:FBO131140 FLK131083:FLK131140 FVG131083:FVG131140 GFC131083:GFC131140 GOY131083:GOY131140 GYU131083:GYU131140 HIQ131083:HIQ131140 HSM131083:HSM131140 ICI131083:ICI131140 IME131083:IME131140 IWA131083:IWA131140 JFW131083:JFW131140 JPS131083:JPS131140 JZO131083:JZO131140 KJK131083:KJK131140 KTG131083:KTG131140 LDC131083:LDC131140 LMY131083:LMY131140 LWU131083:LWU131140 MGQ131083:MGQ131140 MQM131083:MQM131140 NAI131083:NAI131140 NKE131083:NKE131140 NUA131083:NUA131140 ODW131083:ODW131140 ONS131083:ONS131140 OXO131083:OXO131140 PHK131083:PHK131140 PRG131083:PRG131140 QBC131083:QBC131140 QKY131083:QKY131140 QUU131083:QUU131140 REQ131083:REQ131140 ROM131083:ROM131140 RYI131083:RYI131140 SIE131083:SIE131140 SSA131083:SSA131140 TBW131083:TBW131140 TLS131083:TLS131140 TVO131083:TVO131140 UFK131083:UFK131140 UPG131083:UPG131140 UZC131083:UZC131140 VIY131083:VIY131140 VSU131083:VSU131140 WCQ131083:WCQ131140 WMM131083:WMM131140 WWI131083:WWI131140 Z196619:AA196676 JW196619:JW196676 TS196619:TS196676 ADO196619:ADO196676 ANK196619:ANK196676 AXG196619:AXG196676 BHC196619:BHC196676 BQY196619:BQY196676 CAU196619:CAU196676 CKQ196619:CKQ196676 CUM196619:CUM196676 DEI196619:DEI196676 DOE196619:DOE196676 DYA196619:DYA196676 EHW196619:EHW196676 ERS196619:ERS196676 FBO196619:FBO196676 FLK196619:FLK196676 FVG196619:FVG196676 GFC196619:GFC196676 GOY196619:GOY196676 GYU196619:GYU196676 HIQ196619:HIQ196676 HSM196619:HSM196676 ICI196619:ICI196676 IME196619:IME196676 IWA196619:IWA196676 JFW196619:JFW196676 JPS196619:JPS196676 JZO196619:JZO196676 KJK196619:KJK196676 KTG196619:KTG196676 LDC196619:LDC196676 LMY196619:LMY196676 LWU196619:LWU196676 MGQ196619:MGQ196676 MQM196619:MQM196676 NAI196619:NAI196676 NKE196619:NKE196676 NUA196619:NUA196676 ODW196619:ODW196676 ONS196619:ONS196676 OXO196619:OXO196676 PHK196619:PHK196676 PRG196619:PRG196676 QBC196619:QBC196676 QKY196619:QKY196676 QUU196619:QUU196676 REQ196619:REQ196676 ROM196619:ROM196676 RYI196619:RYI196676 SIE196619:SIE196676 SSA196619:SSA196676 TBW196619:TBW196676 TLS196619:TLS196676 TVO196619:TVO196676 UFK196619:UFK196676 UPG196619:UPG196676 UZC196619:UZC196676 VIY196619:VIY196676 VSU196619:VSU196676 WCQ196619:WCQ196676 WMM196619:WMM196676 WWI196619:WWI196676 Z262155:AA262212 JW262155:JW262212 TS262155:TS262212 ADO262155:ADO262212 ANK262155:ANK262212 AXG262155:AXG262212 BHC262155:BHC262212 BQY262155:BQY262212 CAU262155:CAU262212 CKQ262155:CKQ262212 CUM262155:CUM262212 DEI262155:DEI262212 DOE262155:DOE262212 DYA262155:DYA262212 EHW262155:EHW262212 ERS262155:ERS262212 FBO262155:FBO262212 FLK262155:FLK262212 FVG262155:FVG262212 GFC262155:GFC262212 GOY262155:GOY262212 GYU262155:GYU262212 HIQ262155:HIQ262212 HSM262155:HSM262212 ICI262155:ICI262212 IME262155:IME262212 IWA262155:IWA262212 JFW262155:JFW262212 JPS262155:JPS262212 JZO262155:JZO262212 KJK262155:KJK262212 KTG262155:KTG262212 LDC262155:LDC262212 LMY262155:LMY262212 LWU262155:LWU262212 MGQ262155:MGQ262212 MQM262155:MQM262212 NAI262155:NAI262212 NKE262155:NKE262212 NUA262155:NUA262212 ODW262155:ODW262212 ONS262155:ONS262212 OXO262155:OXO262212 PHK262155:PHK262212 PRG262155:PRG262212 QBC262155:QBC262212 QKY262155:QKY262212 QUU262155:QUU262212 REQ262155:REQ262212 ROM262155:ROM262212 RYI262155:RYI262212 SIE262155:SIE262212 SSA262155:SSA262212 TBW262155:TBW262212 TLS262155:TLS262212 TVO262155:TVO262212 UFK262155:UFK262212 UPG262155:UPG262212 UZC262155:UZC262212 VIY262155:VIY262212 VSU262155:VSU262212 WCQ262155:WCQ262212 WMM262155:WMM262212 WWI262155:WWI262212 Z327691:AA327748 JW327691:JW327748 TS327691:TS327748 ADO327691:ADO327748 ANK327691:ANK327748 AXG327691:AXG327748 BHC327691:BHC327748 BQY327691:BQY327748 CAU327691:CAU327748 CKQ327691:CKQ327748 CUM327691:CUM327748 DEI327691:DEI327748 DOE327691:DOE327748 DYA327691:DYA327748 EHW327691:EHW327748 ERS327691:ERS327748 FBO327691:FBO327748 FLK327691:FLK327748 FVG327691:FVG327748 GFC327691:GFC327748 GOY327691:GOY327748 GYU327691:GYU327748 HIQ327691:HIQ327748 HSM327691:HSM327748 ICI327691:ICI327748 IME327691:IME327748 IWA327691:IWA327748 JFW327691:JFW327748 JPS327691:JPS327748 JZO327691:JZO327748 KJK327691:KJK327748 KTG327691:KTG327748 LDC327691:LDC327748 LMY327691:LMY327748 LWU327691:LWU327748 MGQ327691:MGQ327748 MQM327691:MQM327748 NAI327691:NAI327748 NKE327691:NKE327748 NUA327691:NUA327748 ODW327691:ODW327748 ONS327691:ONS327748 OXO327691:OXO327748 PHK327691:PHK327748 PRG327691:PRG327748 QBC327691:QBC327748 QKY327691:QKY327748 QUU327691:QUU327748 REQ327691:REQ327748 ROM327691:ROM327748 RYI327691:RYI327748 SIE327691:SIE327748 SSA327691:SSA327748 TBW327691:TBW327748 TLS327691:TLS327748 TVO327691:TVO327748 UFK327691:UFK327748 UPG327691:UPG327748 UZC327691:UZC327748 VIY327691:VIY327748 VSU327691:VSU327748 WCQ327691:WCQ327748 WMM327691:WMM327748 WWI327691:WWI327748 Z393227:AA393284 JW393227:JW393284 TS393227:TS393284 ADO393227:ADO393284 ANK393227:ANK393284 AXG393227:AXG393284 BHC393227:BHC393284 BQY393227:BQY393284 CAU393227:CAU393284 CKQ393227:CKQ393284 CUM393227:CUM393284 DEI393227:DEI393284 DOE393227:DOE393284 DYA393227:DYA393284 EHW393227:EHW393284 ERS393227:ERS393284 FBO393227:FBO393284 FLK393227:FLK393284 FVG393227:FVG393284 GFC393227:GFC393284 GOY393227:GOY393284 GYU393227:GYU393284 HIQ393227:HIQ393284 HSM393227:HSM393284 ICI393227:ICI393284 IME393227:IME393284 IWA393227:IWA393284 JFW393227:JFW393284 JPS393227:JPS393284 JZO393227:JZO393284 KJK393227:KJK393284 KTG393227:KTG393284 LDC393227:LDC393284 LMY393227:LMY393284 LWU393227:LWU393284 MGQ393227:MGQ393284 MQM393227:MQM393284 NAI393227:NAI393284 NKE393227:NKE393284 NUA393227:NUA393284 ODW393227:ODW393284 ONS393227:ONS393284 OXO393227:OXO393284 PHK393227:PHK393284 PRG393227:PRG393284 QBC393227:QBC393284 QKY393227:QKY393284 QUU393227:QUU393284 REQ393227:REQ393284 ROM393227:ROM393284 RYI393227:RYI393284 SIE393227:SIE393284 SSA393227:SSA393284 TBW393227:TBW393284 TLS393227:TLS393284 TVO393227:TVO393284 UFK393227:UFK393284 UPG393227:UPG393284 UZC393227:UZC393284 VIY393227:VIY393284 VSU393227:VSU393284 WCQ393227:WCQ393284 WMM393227:WMM393284 WWI393227:WWI393284 Z458763:AA458820 JW458763:JW458820 TS458763:TS458820 ADO458763:ADO458820 ANK458763:ANK458820 AXG458763:AXG458820 BHC458763:BHC458820 BQY458763:BQY458820 CAU458763:CAU458820 CKQ458763:CKQ458820 CUM458763:CUM458820 DEI458763:DEI458820 DOE458763:DOE458820 DYA458763:DYA458820 EHW458763:EHW458820 ERS458763:ERS458820 FBO458763:FBO458820 FLK458763:FLK458820 FVG458763:FVG458820 GFC458763:GFC458820 GOY458763:GOY458820 GYU458763:GYU458820 HIQ458763:HIQ458820 HSM458763:HSM458820 ICI458763:ICI458820 IME458763:IME458820 IWA458763:IWA458820 JFW458763:JFW458820 JPS458763:JPS458820 JZO458763:JZO458820 KJK458763:KJK458820 KTG458763:KTG458820 LDC458763:LDC458820 LMY458763:LMY458820 LWU458763:LWU458820 MGQ458763:MGQ458820 MQM458763:MQM458820 NAI458763:NAI458820 NKE458763:NKE458820 NUA458763:NUA458820 ODW458763:ODW458820 ONS458763:ONS458820 OXO458763:OXO458820 PHK458763:PHK458820 PRG458763:PRG458820 QBC458763:QBC458820 QKY458763:QKY458820 QUU458763:QUU458820 REQ458763:REQ458820 ROM458763:ROM458820 RYI458763:RYI458820 SIE458763:SIE458820 SSA458763:SSA458820 TBW458763:TBW458820 TLS458763:TLS458820 TVO458763:TVO458820 UFK458763:UFK458820 UPG458763:UPG458820 UZC458763:UZC458820 VIY458763:VIY458820 VSU458763:VSU458820 WCQ458763:WCQ458820 WMM458763:WMM458820 WWI458763:WWI458820 Z524299:AA524356 JW524299:JW524356 TS524299:TS524356 ADO524299:ADO524356 ANK524299:ANK524356 AXG524299:AXG524356 BHC524299:BHC524356 BQY524299:BQY524356 CAU524299:CAU524356 CKQ524299:CKQ524356 CUM524299:CUM524356 DEI524299:DEI524356 DOE524299:DOE524356 DYA524299:DYA524356 EHW524299:EHW524356 ERS524299:ERS524356 FBO524299:FBO524356 FLK524299:FLK524356 FVG524299:FVG524356 GFC524299:GFC524356 GOY524299:GOY524356 GYU524299:GYU524356 HIQ524299:HIQ524356 HSM524299:HSM524356 ICI524299:ICI524356 IME524299:IME524356 IWA524299:IWA524356 JFW524299:JFW524356 JPS524299:JPS524356 JZO524299:JZO524356 KJK524299:KJK524356 KTG524299:KTG524356 LDC524299:LDC524356 LMY524299:LMY524356 LWU524299:LWU524356 MGQ524299:MGQ524356 MQM524299:MQM524356 NAI524299:NAI524356 NKE524299:NKE524356 NUA524299:NUA524356 ODW524299:ODW524356 ONS524299:ONS524356 OXO524299:OXO524356 PHK524299:PHK524356 PRG524299:PRG524356 QBC524299:QBC524356 QKY524299:QKY524356 QUU524299:QUU524356 REQ524299:REQ524356 ROM524299:ROM524356 RYI524299:RYI524356 SIE524299:SIE524356 SSA524299:SSA524356 TBW524299:TBW524356 TLS524299:TLS524356 TVO524299:TVO524356 UFK524299:UFK524356 UPG524299:UPG524356 UZC524299:UZC524356 VIY524299:VIY524356 VSU524299:VSU524356 WCQ524299:WCQ524356 WMM524299:WMM524356 WWI524299:WWI524356 Z589835:AA589892 JW589835:JW589892 TS589835:TS589892 ADO589835:ADO589892 ANK589835:ANK589892 AXG589835:AXG589892 BHC589835:BHC589892 BQY589835:BQY589892 CAU589835:CAU589892 CKQ589835:CKQ589892 CUM589835:CUM589892 DEI589835:DEI589892 DOE589835:DOE589892 DYA589835:DYA589892 EHW589835:EHW589892 ERS589835:ERS589892 FBO589835:FBO589892 FLK589835:FLK589892 FVG589835:FVG589892 GFC589835:GFC589892 GOY589835:GOY589892 GYU589835:GYU589892 HIQ589835:HIQ589892 HSM589835:HSM589892 ICI589835:ICI589892 IME589835:IME589892 IWA589835:IWA589892 JFW589835:JFW589892 JPS589835:JPS589892 JZO589835:JZO589892 KJK589835:KJK589892 KTG589835:KTG589892 LDC589835:LDC589892 LMY589835:LMY589892 LWU589835:LWU589892 MGQ589835:MGQ589892 MQM589835:MQM589892 NAI589835:NAI589892 NKE589835:NKE589892 NUA589835:NUA589892 ODW589835:ODW589892 ONS589835:ONS589892 OXO589835:OXO589892 PHK589835:PHK589892 PRG589835:PRG589892 QBC589835:QBC589892 QKY589835:QKY589892 QUU589835:QUU589892 REQ589835:REQ589892 ROM589835:ROM589892 RYI589835:RYI589892 SIE589835:SIE589892 SSA589835:SSA589892 TBW589835:TBW589892 TLS589835:TLS589892 TVO589835:TVO589892 UFK589835:UFK589892 UPG589835:UPG589892 UZC589835:UZC589892 VIY589835:VIY589892 VSU589835:VSU589892 WCQ589835:WCQ589892 WMM589835:WMM589892 WWI589835:WWI589892 Z655371:AA655428 JW655371:JW655428 TS655371:TS655428 ADO655371:ADO655428 ANK655371:ANK655428 AXG655371:AXG655428 BHC655371:BHC655428 BQY655371:BQY655428 CAU655371:CAU655428 CKQ655371:CKQ655428 CUM655371:CUM655428 DEI655371:DEI655428 DOE655371:DOE655428 DYA655371:DYA655428 EHW655371:EHW655428 ERS655371:ERS655428 FBO655371:FBO655428 FLK655371:FLK655428 FVG655371:FVG655428 GFC655371:GFC655428 GOY655371:GOY655428 GYU655371:GYU655428 HIQ655371:HIQ655428 HSM655371:HSM655428 ICI655371:ICI655428 IME655371:IME655428 IWA655371:IWA655428 JFW655371:JFW655428 JPS655371:JPS655428 JZO655371:JZO655428 KJK655371:KJK655428 KTG655371:KTG655428 LDC655371:LDC655428 LMY655371:LMY655428 LWU655371:LWU655428 MGQ655371:MGQ655428 MQM655371:MQM655428 NAI655371:NAI655428 NKE655371:NKE655428 NUA655371:NUA655428 ODW655371:ODW655428 ONS655371:ONS655428 OXO655371:OXO655428 PHK655371:PHK655428 PRG655371:PRG655428 QBC655371:QBC655428 QKY655371:QKY655428 QUU655371:QUU655428 REQ655371:REQ655428 ROM655371:ROM655428 RYI655371:RYI655428 SIE655371:SIE655428 SSA655371:SSA655428 TBW655371:TBW655428 TLS655371:TLS655428 TVO655371:TVO655428 UFK655371:UFK655428 UPG655371:UPG655428 UZC655371:UZC655428 VIY655371:VIY655428 VSU655371:VSU655428 WCQ655371:WCQ655428 WMM655371:WMM655428 WWI655371:WWI655428 Z720907:AA720964 JW720907:JW720964 TS720907:TS720964 ADO720907:ADO720964 ANK720907:ANK720964 AXG720907:AXG720964 BHC720907:BHC720964 BQY720907:BQY720964 CAU720907:CAU720964 CKQ720907:CKQ720964 CUM720907:CUM720964 DEI720907:DEI720964 DOE720907:DOE720964 DYA720907:DYA720964 EHW720907:EHW720964 ERS720907:ERS720964 FBO720907:FBO720964 FLK720907:FLK720964 FVG720907:FVG720964 GFC720907:GFC720964 GOY720907:GOY720964 GYU720907:GYU720964 HIQ720907:HIQ720964 HSM720907:HSM720964 ICI720907:ICI720964 IME720907:IME720964 IWA720907:IWA720964 JFW720907:JFW720964 JPS720907:JPS720964 JZO720907:JZO720964 KJK720907:KJK720964 KTG720907:KTG720964 LDC720907:LDC720964 LMY720907:LMY720964 LWU720907:LWU720964 MGQ720907:MGQ720964 MQM720907:MQM720964 NAI720907:NAI720964 NKE720907:NKE720964 NUA720907:NUA720964 ODW720907:ODW720964 ONS720907:ONS720964 OXO720907:OXO720964 PHK720907:PHK720964 PRG720907:PRG720964 QBC720907:QBC720964 QKY720907:QKY720964 QUU720907:QUU720964 REQ720907:REQ720964 ROM720907:ROM720964 RYI720907:RYI720964 SIE720907:SIE720964 SSA720907:SSA720964 TBW720907:TBW720964 TLS720907:TLS720964 TVO720907:TVO720964 UFK720907:UFK720964 UPG720907:UPG720964 UZC720907:UZC720964 VIY720907:VIY720964 VSU720907:VSU720964 WCQ720907:WCQ720964 WMM720907:WMM720964 WWI720907:WWI720964 Z786443:AA786500 JW786443:JW786500 TS786443:TS786500 ADO786443:ADO786500 ANK786443:ANK786500 AXG786443:AXG786500 BHC786443:BHC786500 BQY786443:BQY786500 CAU786443:CAU786500 CKQ786443:CKQ786500 CUM786443:CUM786500 DEI786443:DEI786500 DOE786443:DOE786500 DYA786443:DYA786500 EHW786443:EHW786500 ERS786443:ERS786500 FBO786443:FBO786500 FLK786443:FLK786500 FVG786443:FVG786500 GFC786443:GFC786500 GOY786443:GOY786500 GYU786443:GYU786500 HIQ786443:HIQ786500 HSM786443:HSM786500 ICI786443:ICI786500 IME786443:IME786500 IWA786443:IWA786500 JFW786443:JFW786500 JPS786443:JPS786500 JZO786443:JZO786500 KJK786443:KJK786500 KTG786443:KTG786500 LDC786443:LDC786500 LMY786443:LMY786500 LWU786443:LWU786500 MGQ786443:MGQ786500 MQM786443:MQM786500 NAI786443:NAI786500 NKE786443:NKE786500 NUA786443:NUA786500 ODW786443:ODW786500 ONS786443:ONS786500 OXO786443:OXO786500 PHK786443:PHK786500 PRG786443:PRG786500 QBC786443:QBC786500 QKY786443:QKY786500 QUU786443:QUU786500 REQ786443:REQ786500 ROM786443:ROM786500 RYI786443:RYI786500 SIE786443:SIE786500 SSA786443:SSA786500 TBW786443:TBW786500 TLS786443:TLS786500 TVO786443:TVO786500 UFK786443:UFK786500 UPG786443:UPG786500 UZC786443:UZC786500 VIY786443:VIY786500 VSU786443:VSU786500 WCQ786443:WCQ786500 WMM786443:WMM786500 WWI786443:WWI786500 Z851979:AA852036 JW851979:JW852036 TS851979:TS852036 ADO851979:ADO852036 ANK851979:ANK852036 AXG851979:AXG852036 BHC851979:BHC852036 BQY851979:BQY852036 CAU851979:CAU852036 CKQ851979:CKQ852036 CUM851979:CUM852036 DEI851979:DEI852036 DOE851979:DOE852036 DYA851979:DYA852036 EHW851979:EHW852036 ERS851979:ERS852036 FBO851979:FBO852036 FLK851979:FLK852036 FVG851979:FVG852036 GFC851979:GFC852036 GOY851979:GOY852036 GYU851979:GYU852036 HIQ851979:HIQ852036 HSM851979:HSM852036 ICI851979:ICI852036 IME851979:IME852036 IWA851979:IWA852036 JFW851979:JFW852036 JPS851979:JPS852036 JZO851979:JZO852036 KJK851979:KJK852036 KTG851979:KTG852036 LDC851979:LDC852036 LMY851979:LMY852036 LWU851979:LWU852036 MGQ851979:MGQ852036 MQM851979:MQM852036 NAI851979:NAI852036 NKE851979:NKE852036 NUA851979:NUA852036 ODW851979:ODW852036 ONS851979:ONS852036 OXO851979:OXO852036 PHK851979:PHK852036 PRG851979:PRG852036 QBC851979:QBC852036 QKY851979:QKY852036 QUU851979:QUU852036 REQ851979:REQ852036 ROM851979:ROM852036 RYI851979:RYI852036 SIE851979:SIE852036 SSA851979:SSA852036 TBW851979:TBW852036 TLS851979:TLS852036 TVO851979:TVO852036 UFK851979:UFK852036 UPG851979:UPG852036 UZC851979:UZC852036 VIY851979:VIY852036 VSU851979:VSU852036 WCQ851979:WCQ852036 WMM851979:WMM852036 WWI851979:WWI852036 Z917515:AA917572 JW917515:JW917572 TS917515:TS917572 ADO917515:ADO917572 ANK917515:ANK917572 AXG917515:AXG917572 BHC917515:BHC917572 BQY917515:BQY917572 CAU917515:CAU917572 CKQ917515:CKQ917572 CUM917515:CUM917572 DEI917515:DEI917572 DOE917515:DOE917572 DYA917515:DYA917572 EHW917515:EHW917572 ERS917515:ERS917572 FBO917515:FBO917572 FLK917515:FLK917572 FVG917515:FVG917572 GFC917515:GFC917572 GOY917515:GOY917572 GYU917515:GYU917572 HIQ917515:HIQ917572 HSM917515:HSM917572 ICI917515:ICI917572 IME917515:IME917572 IWA917515:IWA917572 JFW917515:JFW917572 JPS917515:JPS917572 JZO917515:JZO917572 KJK917515:KJK917572 KTG917515:KTG917572 LDC917515:LDC917572 LMY917515:LMY917572 LWU917515:LWU917572 MGQ917515:MGQ917572 MQM917515:MQM917572 NAI917515:NAI917572 NKE917515:NKE917572 NUA917515:NUA917572 ODW917515:ODW917572 ONS917515:ONS917572 OXO917515:OXO917572 PHK917515:PHK917572 PRG917515:PRG917572 QBC917515:QBC917572 QKY917515:QKY917572 QUU917515:QUU917572 REQ917515:REQ917572 ROM917515:ROM917572 RYI917515:RYI917572 SIE917515:SIE917572 SSA917515:SSA917572 TBW917515:TBW917572 TLS917515:TLS917572 TVO917515:TVO917572 UFK917515:UFK917572 UPG917515:UPG917572 UZC917515:UZC917572 VIY917515:VIY917572 VSU917515:VSU917572 WCQ917515:WCQ917572 WMM917515:WMM917572 WWI917515:WWI917572 Z983051:AA983108 JW983051:JW983108 TS983051:TS983108 ADO983051:ADO983108 ANK983051:ANK983108 AXG983051:AXG983108 BHC983051:BHC983108 BQY983051:BQY983108 CAU983051:CAU983108 CKQ983051:CKQ983108 CUM983051:CUM983108 DEI983051:DEI983108 DOE983051:DOE983108 DYA983051:DYA983108 EHW983051:EHW983108 ERS983051:ERS983108 FBO983051:FBO983108 FLK983051:FLK983108 FVG983051:FVG983108 GFC983051:GFC983108 GOY983051:GOY983108 GYU983051:GYU983108 HIQ983051:HIQ983108 HSM983051:HSM983108 ICI983051:ICI983108 IME983051:IME983108 IWA983051:IWA983108 JFW983051:JFW983108 JPS983051:JPS983108 JZO983051:JZO983108 KJK983051:KJK983108 KTG983051:KTG983108 LDC983051:LDC983108 LMY983051:LMY983108 LWU983051:LWU983108 MGQ983051:MGQ983108 MQM983051:MQM983108 NAI983051:NAI983108 NKE983051:NKE983108 NUA983051:NUA983108 ODW983051:ODW983108 ONS983051:ONS983108 OXO983051:OXO983108 PHK983051:PHK983108 PRG983051:PRG983108 QBC983051:QBC983108 QKY983051:QKY983108 QUU983051:QUU983108 REQ983051:REQ983108 ROM983051:ROM983108 RYI983051:RYI983108 SIE983051:SIE983108 SSA983051:SSA983108 TBW983051:TBW983108 TLS983051:TLS983108 TVO983051:TVO983108 UFK983051:UFK983108 UPG983051:UPG983108 UZC983051:UZC983108 VIY983051:VIY983108 VSU983051:VSU983108 WCQ983051:WCQ983108 WMM983051:WMM983108 WWI983051:WWI983108 AI65545:AI65603 KE65545:KE65603 UA65545:UA65603 ADW65545:ADW65603 ANS65545:ANS65603 AXO65545:AXO65603 BHK65545:BHK65603 BRG65545:BRG65603 CBC65545:CBC65603 CKY65545:CKY65603 CUU65545:CUU65603 DEQ65545:DEQ65603 DOM65545:DOM65603 DYI65545:DYI65603 EIE65545:EIE65603 ESA65545:ESA65603 FBW65545:FBW65603 FLS65545:FLS65603 FVO65545:FVO65603 GFK65545:GFK65603 GPG65545:GPG65603 GZC65545:GZC65603 HIY65545:HIY65603 HSU65545:HSU65603 ICQ65545:ICQ65603 IMM65545:IMM65603 IWI65545:IWI65603 JGE65545:JGE65603 JQA65545:JQA65603 JZW65545:JZW65603 KJS65545:KJS65603 KTO65545:KTO65603 LDK65545:LDK65603 LNG65545:LNG65603 LXC65545:LXC65603 MGY65545:MGY65603 MQU65545:MQU65603 NAQ65545:NAQ65603 NKM65545:NKM65603 NUI65545:NUI65603 OEE65545:OEE65603 OOA65545:OOA65603 OXW65545:OXW65603 PHS65545:PHS65603 PRO65545:PRO65603 QBK65545:QBK65603 QLG65545:QLG65603 QVC65545:QVC65603 REY65545:REY65603 ROU65545:ROU65603 RYQ65545:RYQ65603 SIM65545:SIM65603 SSI65545:SSI65603 TCE65545:TCE65603 TMA65545:TMA65603 TVW65545:TVW65603 UFS65545:UFS65603 UPO65545:UPO65603 UZK65545:UZK65603 VJG65545:VJG65603 VTC65545:VTC65603 WCY65545:WCY65603 WMU65545:WMU65603 WWQ65545:WWQ65603 AI131081:AI131139 KE131081:KE131139 UA131081:UA131139 ADW131081:ADW131139 ANS131081:ANS131139 AXO131081:AXO131139 BHK131081:BHK131139 BRG131081:BRG131139 CBC131081:CBC131139 CKY131081:CKY131139 CUU131081:CUU131139 DEQ131081:DEQ131139 DOM131081:DOM131139 DYI131081:DYI131139 EIE131081:EIE131139 ESA131081:ESA131139 FBW131081:FBW131139 FLS131081:FLS131139 FVO131081:FVO131139 GFK131081:GFK131139 GPG131081:GPG131139 GZC131081:GZC131139 HIY131081:HIY131139 HSU131081:HSU131139 ICQ131081:ICQ131139 IMM131081:IMM131139 IWI131081:IWI131139 JGE131081:JGE131139 JQA131081:JQA131139 JZW131081:JZW131139 KJS131081:KJS131139 KTO131081:KTO131139 LDK131081:LDK131139 LNG131081:LNG131139 LXC131081:LXC131139 MGY131081:MGY131139 MQU131081:MQU131139 NAQ131081:NAQ131139 NKM131081:NKM131139 NUI131081:NUI131139 OEE131081:OEE131139 OOA131081:OOA131139 OXW131081:OXW131139 PHS131081:PHS131139 PRO131081:PRO131139 QBK131081:QBK131139 QLG131081:QLG131139 QVC131081:QVC131139 REY131081:REY131139 ROU131081:ROU131139 RYQ131081:RYQ131139 SIM131081:SIM131139 SSI131081:SSI131139 TCE131081:TCE131139 TMA131081:TMA131139 TVW131081:TVW131139 UFS131081:UFS131139 UPO131081:UPO131139 UZK131081:UZK131139 VJG131081:VJG131139 VTC131081:VTC131139 WCY131081:WCY131139 WMU131081:WMU131139 WWQ131081:WWQ131139 AI196617:AI196675 KE196617:KE196675 UA196617:UA196675 ADW196617:ADW196675 ANS196617:ANS196675 AXO196617:AXO196675 BHK196617:BHK196675 BRG196617:BRG196675 CBC196617:CBC196675 CKY196617:CKY196675 CUU196617:CUU196675 DEQ196617:DEQ196675 DOM196617:DOM196675 DYI196617:DYI196675 EIE196617:EIE196675 ESA196617:ESA196675 FBW196617:FBW196675 FLS196617:FLS196675 FVO196617:FVO196675 GFK196617:GFK196675 GPG196617:GPG196675 GZC196617:GZC196675 HIY196617:HIY196675 HSU196617:HSU196675 ICQ196617:ICQ196675 IMM196617:IMM196675 IWI196617:IWI196675 JGE196617:JGE196675 JQA196617:JQA196675 JZW196617:JZW196675 KJS196617:KJS196675 KTO196617:KTO196675 LDK196617:LDK196675 LNG196617:LNG196675 LXC196617:LXC196675 MGY196617:MGY196675 MQU196617:MQU196675 NAQ196617:NAQ196675 NKM196617:NKM196675 NUI196617:NUI196675 OEE196617:OEE196675 OOA196617:OOA196675 OXW196617:OXW196675 PHS196617:PHS196675 PRO196617:PRO196675 QBK196617:QBK196675 QLG196617:QLG196675 QVC196617:QVC196675 REY196617:REY196675 ROU196617:ROU196675 RYQ196617:RYQ196675 SIM196617:SIM196675 SSI196617:SSI196675 TCE196617:TCE196675 TMA196617:TMA196675 TVW196617:TVW196675 UFS196617:UFS196675 UPO196617:UPO196675 UZK196617:UZK196675 VJG196617:VJG196675 VTC196617:VTC196675 WCY196617:WCY196675 WMU196617:WMU196675 WWQ196617:WWQ196675 AI262153:AI262211 KE262153:KE262211 UA262153:UA262211 ADW262153:ADW262211 ANS262153:ANS262211 AXO262153:AXO262211 BHK262153:BHK262211 BRG262153:BRG262211 CBC262153:CBC262211 CKY262153:CKY262211 CUU262153:CUU262211 DEQ262153:DEQ262211 DOM262153:DOM262211 DYI262153:DYI262211 EIE262153:EIE262211 ESA262153:ESA262211 FBW262153:FBW262211 FLS262153:FLS262211 FVO262153:FVO262211 GFK262153:GFK262211 GPG262153:GPG262211 GZC262153:GZC262211 HIY262153:HIY262211 HSU262153:HSU262211 ICQ262153:ICQ262211 IMM262153:IMM262211 IWI262153:IWI262211 JGE262153:JGE262211 JQA262153:JQA262211 JZW262153:JZW262211 KJS262153:KJS262211 KTO262153:KTO262211 LDK262153:LDK262211 LNG262153:LNG262211 LXC262153:LXC262211 MGY262153:MGY262211 MQU262153:MQU262211 NAQ262153:NAQ262211 NKM262153:NKM262211 NUI262153:NUI262211 OEE262153:OEE262211 OOA262153:OOA262211 OXW262153:OXW262211 PHS262153:PHS262211 PRO262153:PRO262211 QBK262153:QBK262211 QLG262153:QLG262211 QVC262153:QVC262211 REY262153:REY262211 ROU262153:ROU262211 RYQ262153:RYQ262211 SIM262153:SIM262211 SSI262153:SSI262211 TCE262153:TCE262211 TMA262153:TMA262211 TVW262153:TVW262211 UFS262153:UFS262211 UPO262153:UPO262211 UZK262153:UZK262211 VJG262153:VJG262211 VTC262153:VTC262211 WCY262153:WCY262211 WMU262153:WMU262211 WWQ262153:WWQ262211 AI327689:AI327747 KE327689:KE327747 UA327689:UA327747 ADW327689:ADW327747 ANS327689:ANS327747 AXO327689:AXO327747 BHK327689:BHK327747 BRG327689:BRG327747 CBC327689:CBC327747 CKY327689:CKY327747 CUU327689:CUU327747 DEQ327689:DEQ327747 DOM327689:DOM327747 DYI327689:DYI327747 EIE327689:EIE327747 ESA327689:ESA327747 FBW327689:FBW327747 FLS327689:FLS327747 FVO327689:FVO327747 GFK327689:GFK327747 GPG327689:GPG327747 GZC327689:GZC327747 HIY327689:HIY327747 HSU327689:HSU327747 ICQ327689:ICQ327747 IMM327689:IMM327747 IWI327689:IWI327747 JGE327689:JGE327747 JQA327689:JQA327747 JZW327689:JZW327747 KJS327689:KJS327747 KTO327689:KTO327747 LDK327689:LDK327747 LNG327689:LNG327747 LXC327689:LXC327747 MGY327689:MGY327747 MQU327689:MQU327747 NAQ327689:NAQ327747 NKM327689:NKM327747 NUI327689:NUI327747 OEE327689:OEE327747 OOA327689:OOA327747 OXW327689:OXW327747 PHS327689:PHS327747 PRO327689:PRO327747 QBK327689:QBK327747 QLG327689:QLG327747 QVC327689:QVC327747 REY327689:REY327747 ROU327689:ROU327747 RYQ327689:RYQ327747 SIM327689:SIM327747 SSI327689:SSI327747 TCE327689:TCE327747 TMA327689:TMA327747 TVW327689:TVW327747 UFS327689:UFS327747 UPO327689:UPO327747 UZK327689:UZK327747 VJG327689:VJG327747 VTC327689:VTC327747 WCY327689:WCY327747 WMU327689:WMU327747 WWQ327689:WWQ327747 AI393225:AI393283 KE393225:KE393283 UA393225:UA393283 ADW393225:ADW393283 ANS393225:ANS393283 AXO393225:AXO393283 BHK393225:BHK393283 BRG393225:BRG393283 CBC393225:CBC393283 CKY393225:CKY393283 CUU393225:CUU393283 DEQ393225:DEQ393283 DOM393225:DOM393283 DYI393225:DYI393283 EIE393225:EIE393283 ESA393225:ESA393283 FBW393225:FBW393283 FLS393225:FLS393283 FVO393225:FVO393283 GFK393225:GFK393283 GPG393225:GPG393283 GZC393225:GZC393283 HIY393225:HIY393283 HSU393225:HSU393283 ICQ393225:ICQ393283 IMM393225:IMM393283 IWI393225:IWI393283 JGE393225:JGE393283 JQA393225:JQA393283 JZW393225:JZW393283 KJS393225:KJS393283 KTO393225:KTO393283 LDK393225:LDK393283 LNG393225:LNG393283 LXC393225:LXC393283 MGY393225:MGY393283 MQU393225:MQU393283 NAQ393225:NAQ393283 NKM393225:NKM393283 NUI393225:NUI393283 OEE393225:OEE393283 OOA393225:OOA393283 OXW393225:OXW393283 PHS393225:PHS393283 PRO393225:PRO393283 QBK393225:QBK393283 QLG393225:QLG393283 QVC393225:QVC393283 REY393225:REY393283 ROU393225:ROU393283 RYQ393225:RYQ393283 SIM393225:SIM393283 SSI393225:SSI393283 TCE393225:TCE393283 TMA393225:TMA393283 TVW393225:TVW393283 UFS393225:UFS393283 UPO393225:UPO393283 UZK393225:UZK393283 VJG393225:VJG393283 VTC393225:VTC393283 WCY393225:WCY393283 WMU393225:WMU393283 WWQ393225:WWQ393283 AI458761:AI458819 KE458761:KE458819 UA458761:UA458819 ADW458761:ADW458819 ANS458761:ANS458819 AXO458761:AXO458819 BHK458761:BHK458819 BRG458761:BRG458819 CBC458761:CBC458819 CKY458761:CKY458819 CUU458761:CUU458819 DEQ458761:DEQ458819 DOM458761:DOM458819 DYI458761:DYI458819 EIE458761:EIE458819 ESA458761:ESA458819 FBW458761:FBW458819 FLS458761:FLS458819 FVO458761:FVO458819 GFK458761:GFK458819 GPG458761:GPG458819 GZC458761:GZC458819 HIY458761:HIY458819 HSU458761:HSU458819 ICQ458761:ICQ458819 IMM458761:IMM458819 IWI458761:IWI458819 JGE458761:JGE458819 JQA458761:JQA458819 JZW458761:JZW458819 KJS458761:KJS458819 KTO458761:KTO458819 LDK458761:LDK458819 LNG458761:LNG458819 LXC458761:LXC458819 MGY458761:MGY458819 MQU458761:MQU458819 NAQ458761:NAQ458819 NKM458761:NKM458819 NUI458761:NUI458819 OEE458761:OEE458819 OOA458761:OOA458819 OXW458761:OXW458819 PHS458761:PHS458819 PRO458761:PRO458819 QBK458761:QBK458819 QLG458761:QLG458819 QVC458761:QVC458819 REY458761:REY458819 ROU458761:ROU458819 RYQ458761:RYQ458819 SIM458761:SIM458819 SSI458761:SSI458819 TCE458761:TCE458819 TMA458761:TMA458819 TVW458761:TVW458819 UFS458761:UFS458819 UPO458761:UPO458819 UZK458761:UZK458819 VJG458761:VJG458819 VTC458761:VTC458819 WCY458761:WCY458819 WMU458761:WMU458819 WWQ458761:WWQ458819 AI524297:AI524355 KE524297:KE524355 UA524297:UA524355 ADW524297:ADW524355 ANS524297:ANS524355 AXO524297:AXO524355 BHK524297:BHK524355 BRG524297:BRG524355 CBC524297:CBC524355 CKY524297:CKY524355 CUU524297:CUU524355 DEQ524297:DEQ524355 DOM524297:DOM524355 DYI524297:DYI524355 EIE524297:EIE524355 ESA524297:ESA524355 FBW524297:FBW524355 FLS524297:FLS524355 FVO524297:FVO524355 GFK524297:GFK524355 GPG524297:GPG524355 GZC524297:GZC524355 HIY524297:HIY524355 HSU524297:HSU524355 ICQ524297:ICQ524355 IMM524297:IMM524355 IWI524297:IWI524355 JGE524297:JGE524355 JQA524297:JQA524355 JZW524297:JZW524355 KJS524297:KJS524355 KTO524297:KTO524355 LDK524297:LDK524355 LNG524297:LNG524355 LXC524297:LXC524355 MGY524297:MGY524355 MQU524297:MQU524355 NAQ524297:NAQ524355 NKM524297:NKM524355 NUI524297:NUI524355 OEE524297:OEE524355 OOA524297:OOA524355 OXW524297:OXW524355 PHS524297:PHS524355 PRO524297:PRO524355 QBK524297:QBK524355 QLG524297:QLG524355 QVC524297:QVC524355 REY524297:REY524355 ROU524297:ROU524355 RYQ524297:RYQ524355 SIM524297:SIM524355 SSI524297:SSI524355 TCE524297:TCE524355 TMA524297:TMA524355 TVW524297:TVW524355 UFS524297:UFS524355 UPO524297:UPO524355 UZK524297:UZK524355 VJG524297:VJG524355 VTC524297:VTC524355 WCY524297:WCY524355 WMU524297:WMU524355 WWQ524297:WWQ524355 AI589833:AI589891 KE589833:KE589891 UA589833:UA589891 ADW589833:ADW589891 ANS589833:ANS589891 AXO589833:AXO589891 BHK589833:BHK589891 BRG589833:BRG589891 CBC589833:CBC589891 CKY589833:CKY589891 CUU589833:CUU589891 DEQ589833:DEQ589891 DOM589833:DOM589891 DYI589833:DYI589891 EIE589833:EIE589891 ESA589833:ESA589891 FBW589833:FBW589891 FLS589833:FLS589891 FVO589833:FVO589891 GFK589833:GFK589891 GPG589833:GPG589891 GZC589833:GZC589891 HIY589833:HIY589891 HSU589833:HSU589891 ICQ589833:ICQ589891 IMM589833:IMM589891 IWI589833:IWI589891 JGE589833:JGE589891 JQA589833:JQA589891 JZW589833:JZW589891 KJS589833:KJS589891 KTO589833:KTO589891 LDK589833:LDK589891 LNG589833:LNG589891 LXC589833:LXC589891 MGY589833:MGY589891 MQU589833:MQU589891 NAQ589833:NAQ589891 NKM589833:NKM589891 NUI589833:NUI589891 OEE589833:OEE589891 OOA589833:OOA589891 OXW589833:OXW589891 PHS589833:PHS589891 PRO589833:PRO589891 QBK589833:QBK589891 QLG589833:QLG589891 QVC589833:QVC589891 REY589833:REY589891 ROU589833:ROU589891 RYQ589833:RYQ589891 SIM589833:SIM589891 SSI589833:SSI589891 TCE589833:TCE589891 TMA589833:TMA589891 TVW589833:TVW589891 UFS589833:UFS589891 UPO589833:UPO589891 UZK589833:UZK589891 VJG589833:VJG589891 VTC589833:VTC589891 WCY589833:WCY589891 WMU589833:WMU589891 WWQ589833:WWQ589891 AI655369:AI655427 KE655369:KE655427 UA655369:UA655427 ADW655369:ADW655427 ANS655369:ANS655427 AXO655369:AXO655427 BHK655369:BHK655427 BRG655369:BRG655427 CBC655369:CBC655427 CKY655369:CKY655427 CUU655369:CUU655427 DEQ655369:DEQ655427 DOM655369:DOM655427 DYI655369:DYI655427 EIE655369:EIE655427 ESA655369:ESA655427 FBW655369:FBW655427 FLS655369:FLS655427 FVO655369:FVO655427 GFK655369:GFK655427 GPG655369:GPG655427 GZC655369:GZC655427 HIY655369:HIY655427 HSU655369:HSU655427 ICQ655369:ICQ655427 IMM655369:IMM655427 IWI655369:IWI655427 JGE655369:JGE655427 JQA655369:JQA655427 JZW655369:JZW655427 KJS655369:KJS655427 KTO655369:KTO655427 LDK655369:LDK655427 LNG655369:LNG655427 LXC655369:LXC655427 MGY655369:MGY655427 MQU655369:MQU655427 NAQ655369:NAQ655427 NKM655369:NKM655427 NUI655369:NUI655427 OEE655369:OEE655427 OOA655369:OOA655427 OXW655369:OXW655427 PHS655369:PHS655427 PRO655369:PRO655427 QBK655369:QBK655427 QLG655369:QLG655427 QVC655369:QVC655427 REY655369:REY655427 ROU655369:ROU655427 RYQ655369:RYQ655427 SIM655369:SIM655427 SSI655369:SSI655427 TCE655369:TCE655427 TMA655369:TMA655427 TVW655369:TVW655427 UFS655369:UFS655427 UPO655369:UPO655427 UZK655369:UZK655427 VJG655369:VJG655427 VTC655369:VTC655427 WCY655369:WCY655427 WMU655369:WMU655427 WWQ655369:WWQ655427 AI720905:AI720963 KE720905:KE720963 UA720905:UA720963 ADW720905:ADW720963 ANS720905:ANS720963 AXO720905:AXO720963 BHK720905:BHK720963 BRG720905:BRG720963 CBC720905:CBC720963 CKY720905:CKY720963 CUU720905:CUU720963 DEQ720905:DEQ720963 DOM720905:DOM720963 DYI720905:DYI720963 EIE720905:EIE720963 ESA720905:ESA720963 FBW720905:FBW720963 FLS720905:FLS720963 FVO720905:FVO720963 GFK720905:GFK720963 GPG720905:GPG720963 GZC720905:GZC720963 HIY720905:HIY720963 HSU720905:HSU720963 ICQ720905:ICQ720963 IMM720905:IMM720963 IWI720905:IWI720963 JGE720905:JGE720963 JQA720905:JQA720963 JZW720905:JZW720963 KJS720905:KJS720963 KTO720905:KTO720963 LDK720905:LDK720963 LNG720905:LNG720963 LXC720905:LXC720963 MGY720905:MGY720963 MQU720905:MQU720963 NAQ720905:NAQ720963 NKM720905:NKM720963 NUI720905:NUI720963 OEE720905:OEE720963 OOA720905:OOA720963 OXW720905:OXW720963 PHS720905:PHS720963 PRO720905:PRO720963 QBK720905:QBK720963 QLG720905:QLG720963 QVC720905:QVC720963 REY720905:REY720963 ROU720905:ROU720963 RYQ720905:RYQ720963 SIM720905:SIM720963 SSI720905:SSI720963 TCE720905:TCE720963 TMA720905:TMA720963 TVW720905:TVW720963 UFS720905:UFS720963 UPO720905:UPO720963 UZK720905:UZK720963 VJG720905:VJG720963 VTC720905:VTC720963 WCY720905:WCY720963 WMU720905:WMU720963 WWQ720905:WWQ720963 AI786441:AI786499 KE786441:KE786499 UA786441:UA786499 ADW786441:ADW786499 ANS786441:ANS786499 AXO786441:AXO786499 BHK786441:BHK786499 BRG786441:BRG786499 CBC786441:CBC786499 CKY786441:CKY786499 CUU786441:CUU786499 DEQ786441:DEQ786499 DOM786441:DOM786499 DYI786441:DYI786499 EIE786441:EIE786499 ESA786441:ESA786499 FBW786441:FBW786499 FLS786441:FLS786499 FVO786441:FVO786499 GFK786441:GFK786499 GPG786441:GPG786499 GZC786441:GZC786499 HIY786441:HIY786499 HSU786441:HSU786499 ICQ786441:ICQ786499 IMM786441:IMM786499 IWI786441:IWI786499 JGE786441:JGE786499 JQA786441:JQA786499 JZW786441:JZW786499 KJS786441:KJS786499 KTO786441:KTO786499 LDK786441:LDK786499 LNG786441:LNG786499 LXC786441:LXC786499 MGY786441:MGY786499 MQU786441:MQU786499 NAQ786441:NAQ786499 NKM786441:NKM786499 NUI786441:NUI786499 OEE786441:OEE786499 OOA786441:OOA786499 OXW786441:OXW786499 PHS786441:PHS786499 PRO786441:PRO786499 QBK786441:QBK786499 QLG786441:QLG786499 QVC786441:QVC786499 REY786441:REY786499 ROU786441:ROU786499 RYQ786441:RYQ786499 SIM786441:SIM786499 SSI786441:SSI786499 TCE786441:TCE786499 TMA786441:TMA786499 TVW786441:TVW786499 UFS786441:UFS786499 UPO786441:UPO786499 UZK786441:UZK786499 VJG786441:VJG786499 VTC786441:VTC786499 WCY786441:WCY786499 WMU786441:WMU786499 WWQ786441:WWQ786499 AI851977:AI852035 KE851977:KE852035 UA851977:UA852035 ADW851977:ADW852035 ANS851977:ANS852035 AXO851977:AXO852035 BHK851977:BHK852035 BRG851977:BRG852035 CBC851977:CBC852035 CKY851977:CKY852035 CUU851977:CUU852035 DEQ851977:DEQ852035 DOM851977:DOM852035 DYI851977:DYI852035 EIE851977:EIE852035 ESA851977:ESA852035 FBW851977:FBW852035 FLS851977:FLS852035 FVO851977:FVO852035 GFK851977:GFK852035 GPG851977:GPG852035 GZC851977:GZC852035 HIY851977:HIY852035 HSU851977:HSU852035 ICQ851977:ICQ852035 IMM851977:IMM852035 IWI851977:IWI852035 JGE851977:JGE852035 JQA851977:JQA852035 JZW851977:JZW852035 KJS851977:KJS852035 KTO851977:KTO852035 LDK851977:LDK852035 LNG851977:LNG852035 LXC851977:LXC852035 MGY851977:MGY852035 MQU851977:MQU852035 NAQ851977:NAQ852035 NKM851977:NKM852035 NUI851977:NUI852035 OEE851977:OEE852035 OOA851977:OOA852035 OXW851977:OXW852035 PHS851977:PHS852035 PRO851977:PRO852035 QBK851977:QBK852035 QLG851977:QLG852035 QVC851977:QVC852035 REY851977:REY852035 ROU851977:ROU852035 RYQ851977:RYQ852035 SIM851977:SIM852035 SSI851977:SSI852035 TCE851977:TCE852035 TMA851977:TMA852035 TVW851977:TVW852035 UFS851977:UFS852035 UPO851977:UPO852035 UZK851977:UZK852035 VJG851977:VJG852035 VTC851977:VTC852035 WCY851977:WCY852035 WMU851977:WMU852035 WWQ851977:WWQ852035 AI917513:AI917571 KE917513:KE917571 UA917513:UA917571 ADW917513:ADW917571 ANS917513:ANS917571 AXO917513:AXO917571 BHK917513:BHK917571 BRG917513:BRG917571 CBC917513:CBC917571 CKY917513:CKY917571 CUU917513:CUU917571 DEQ917513:DEQ917571 DOM917513:DOM917571 DYI917513:DYI917571 EIE917513:EIE917571 ESA917513:ESA917571 FBW917513:FBW917571 FLS917513:FLS917571 FVO917513:FVO917571 GFK917513:GFK917571 GPG917513:GPG917571 GZC917513:GZC917571 HIY917513:HIY917571 HSU917513:HSU917571 ICQ917513:ICQ917571 IMM917513:IMM917571 IWI917513:IWI917571 JGE917513:JGE917571 JQA917513:JQA917571 JZW917513:JZW917571 KJS917513:KJS917571 KTO917513:KTO917571 LDK917513:LDK917571 LNG917513:LNG917571 LXC917513:LXC917571 MGY917513:MGY917571 MQU917513:MQU917571 NAQ917513:NAQ917571 NKM917513:NKM917571 NUI917513:NUI917571 OEE917513:OEE917571 OOA917513:OOA917571 OXW917513:OXW917571 PHS917513:PHS917571 PRO917513:PRO917571 QBK917513:QBK917571 QLG917513:QLG917571 QVC917513:QVC917571 REY917513:REY917571 ROU917513:ROU917571 RYQ917513:RYQ917571 SIM917513:SIM917571 SSI917513:SSI917571 TCE917513:TCE917571 TMA917513:TMA917571 TVW917513:TVW917571 UFS917513:UFS917571 UPO917513:UPO917571 UZK917513:UZK917571 VJG917513:VJG917571 VTC917513:VTC917571 WCY917513:WCY917571 WMU917513:WMU917571 WWQ917513:WWQ917571 AI983049:AI983107 KE983049:KE983107 UA983049:UA983107 ADW983049:ADW983107 ANS983049:ANS983107 AXO983049:AXO983107 BHK983049:BHK983107 BRG983049:BRG983107 CBC983049:CBC983107 CKY983049:CKY983107 CUU983049:CUU983107 DEQ983049:DEQ983107 DOM983049:DOM983107 DYI983049:DYI983107 EIE983049:EIE983107 ESA983049:ESA983107 FBW983049:FBW983107 FLS983049:FLS983107 FVO983049:FVO983107 GFK983049:GFK983107 GPG983049:GPG983107 GZC983049:GZC983107 HIY983049:HIY983107 HSU983049:HSU983107 ICQ983049:ICQ983107 IMM983049:IMM983107 IWI983049:IWI983107 JGE983049:JGE983107 JQA983049:JQA983107 JZW983049:JZW983107 KJS983049:KJS983107 KTO983049:KTO983107 LDK983049:LDK983107 LNG983049:LNG983107 LXC983049:LXC983107 MGY983049:MGY983107 MQU983049:MQU983107 NAQ983049:NAQ983107 NKM983049:NKM983107 NUI983049:NUI983107 OEE983049:OEE983107 OOA983049:OOA983107 OXW983049:OXW983107 PHS983049:PHS983107 PRO983049:PRO983107 QBK983049:QBK983107 QLG983049:QLG983107 QVC983049:QVC983107 REY983049:REY983107 ROU983049:ROU983107 RYQ983049:RYQ983107 SIM983049:SIM983107 SSI983049:SSI983107 TCE983049:TCE983107 TMA983049:TMA983107 TVW983049:TVW983107 UFS983049:UFS983107 UPO983049:UPO983107 UZK983049:UZK983107 VJG983049:VJG983107 VTC983049:VTC983107 WCY983049:WCY983107 WMU983049:WMU983107 WWQ983049:WWQ983107 AD68:AD71 JZ68:JZ71 TV68:TV71 ADR68:ADR71 ANN68:ANN71 AXJ68:AXJ71 BHF68:BHF71 BRB68:BRB71 CAX68:CAX71 CKT68:CKT71 CUP68:CUP71 DEL68:DEL71 DOH68:DOH71 DYD68:DYD71 EHZ68:EHZ71 ERV68:ERV71 FBR68:FBR71 FLN68:FLN71 FVJ68:FVJ71 GFF68:GFF71 GPB68:GPB71 GYX68:GYX71 HIT68:HIT71 HSP68:HSP71 ICL68:ICL71 IMH68:IMH71 IWD68:IWD71 JFZ68:JFZ71 JPV68:JPV71 JZR68:JZR71 KJN68:KJN71 KTJ68:KTJ71 LDF68:LDF71 LNB68:LNB71 LWX68:LWX71 MGT68:MGT71 MQP68:MQP71 NAL68:NAL71 NKH68:NKH71 NUD68:NUD71 ODZ68:ODZ71 ONV68:ONV71 OXR68:OXR71 PHN68:PHN71 PRJ68:PRJ71 QBF68:QBF71 QLB68:QLB71 QUX68:QUX71 RET68:RET71 ROP68:ROP71 RYL68:RYL71 SIH68:SIH71 SSD68:SSD71 TBZ68:TBZ71 TLV68:TLV71 TVR68:TVR71 UFN68:UFN71 UPJ68:UPJ71 UZF68:UZF71 VJB68:VJB71 VSX68:VSX71 WCT68:WCT71 WMP68:WMP71 WWL68:WWL71 AD65604:AD65607 JZ65604:JZ65607 TV65604:TV65607 ADR65604:ADR65607 ANN65604:ANN65607 AXJ65604:AXJ65607 BHF65604:BHF65607 BRB65604:BRB65607 CAX65604:CAX65607 CKT65604:CKT65607 CUP65604:CUP65607 DEL65604:DEL65607 DOH65604:DOH65607 DYD65604:DYD65607 EHZ65604:EHZ65607 ERV65604:ERV65607 FBR65604:FBR65607 FLN65604:FLN65607 FVJ65604:FVJ65607 GFF65604:GFF65607 GPB65604:GPB65607 GYX65604:GYX65607 HIT65604:HIT65607 HSP65604:HSP65607 ICL65604:ICL65607 IMH65604:IMH65607 IWD65604:IWD65607 JFZ65604:JFZ65607 JPV65604:JPV65607 JZR65604:JZR65607 KJN65604:KJN65607 KTJ65604:KTJ65607 LDF65604:LDF65607 LNB65604:LNB65607 LWX65604:LWX65607 MGT65604:MGT65607 MQP65604:MQP65607 NAL65604:NAL65607 NKH65604:NKH65607 NUD65604:NUD65607 ODZ65604:ODZ65607 ONV65604:ONV65607 OXR65604:OXR65607 PHN65604:PHN65607 PRJ65604:PRJ65607 QBF65604:QBF65607 QLB65604:QLB65607 QUX65604:QUX65607 RET65604:RET65607 ROP65604:ROP65607 RYL65604:RYL65607 SIH65604:SIH65607 SSD65604:SSD65607 TBZ65604:TBZ65607 TLV65604:TLV65607 TVR65604:TVR65607 UFN65604:UFN65607 UPJ65604:UPJ65607 UZF65604:UZF65607 VJB65604:VJB65607 VSX65604:VSX65607 WCT65604:WCT65607 WMP65604:WMP65607 WWL65604:WWL65607 AD131140:AD131143 JZ131140:JZ131143 TV131140:TV131143 ADR131140:ADR131143 ANN131140:ANN131143 AXJ131140:AXJ131143 BHF131140:BHF131143 BRB131140:BRB131143 CAX131140:CAX131143 CKT131140:CKT131143 CUP131140:CUP131143 DEL131140:DEL131143 DOH131140:DOH131143 DYD131140:DYD131143 EHZ131140:EHZ131143 ERV131140:ERV131143 FBR131140:FBR131143 FLN131140:FLN131143 FVJ131140:FVJ131143 GFF131140:GFF131143 GPB131140:GPB131143 GYX131140:GYX131143 HIT131140:HIT131143 HSP131140:HSP131143 ICL131140:ICL131143 IMH131140:IMH131143 IWD131140:IWD131143 JFZ131140:JFZ131143 JPV131140:JPV131143 JZR131140:JZR131143 KJN131140:KJN131143 KTJ131140:KTJ131143 LDF131140:LDF131143 LNB131140:LNB131143 LWX131140:LWX131143 MGT131140:MGT131143 MQP131140:MQP131143 NAL131140:NAL131143 NKH131140:NKH131143 NUD131140:NUD131143 ODZ131140:ODZ131143 ONV131140:ONV131143 OXR131140:OXR131143 PHN131140:PHN131143 PRJ131140:PRJ131143 QBF131140:QBF131143 QLB131140:QLB131143 QUX131140:QUX131143 RET131140:RET131143 ROP131140:ROP131143 RYL131140:RYL131143 SIH131140:SIH131143 SSD131140:SSD131143 TBZ131140:TBZ131143 TLV131140:TLV131143 TVR131140:TVR131143 UFN131140:UFN131143 UPJ131140:UPJ131143 UZF131140:UZF131143 VJB131140:VJB131143 VSX131140:VSX131143 WCT131140:WCT131143 WMP131140:WMP131143 WWL131140:WWL131143 AD196676:AD196679 JZ196676:JZ196679 TV196676:TV196679 ADR196676:ADR196679 ANN196676:ANN196679 AXJ196676:AXJ196679 BHF196676:BHF196679 BRB196676:BRB196679 CAX196676:CAX196679 CKT196676:CKT196679 CUP196676:CUP196679 DEL196676:DEL196679 DOH196676:DOH196679 DYD196676:DYD196679 EHZ196676:EHZ196679 ERV196676:ERV196679 FBR196676:FBR196679 FLN196676:FLN196679 FVJ196676:FVJ196679 GFF196676:GFF196679 GPB196676:GPB196679 GYX196676:GYX196679 HIT196676:HIT196679 HSP196676:HSP196679 ICL196676:ICL196679 IMH196676:IMH196679 IWD196676:IWD196679 JFZ196676:JFZ196679 JPV196676:JPV196679 JZR196676:JZR196679 KJN196676:KJN196679 KTJ196676:KTJ196679 LDF196676:LDF196679 LNB196676:LNB196679 LWX196676:LWX196679 MGT196676:MGT196679 MQP196676:MQP196679 NAL196676:NAL196679 NKH196676:NKH196679 NUD196676:NUD196679 ODZ196676:ODZ196679 ONV196676:ONV196679 OXR196676:OXR196679 PHN196676:PHN196679 PRJ196676:PRJ196679 QBF196676:QBF196679 QLB196676:QLB196679 QUX196676:QUX196679 RET196676:RET196679 ROP196676:ROP196679 RYL196676:RYL196679 SIH196676:SIH196679 SSD196676:SSD196679 TBZ196676:TBZ196679 TLV196676:TLV196679 TVR196676:TVR196679 UFN196676:UFN196679 UPJ196676:UPJ196679 UZF196676:UZF196679 VJB196676:VJB196679 VSX196676:VSX196679 WCT196676:WCT196679 WMP196676:WMP196679 WWL196676:WWL196679 AD262212:AD262215 JZ262212:JZ262215 TV262212:TV262215 ADR262212:ADR262215 ANN262212:ANN262215 AXJ262212:AXJ262215 BHF262212:BHF262215 BRB262212:BRB262215 CAX262212:CAX262215 CKT262212:CKT262215 CUP262212:CUP262215 DEL262212:DEL262215 DOH262212:DOH262215 DYD262212:DYD262215 EHZ262212:EHZ262215 ERV262212:ERV262215 FBR262212:FBR262215 FLN262212:FLN262215 FVJ262212:FVJ262215 GFF262212:GFF262215 GPB262212:GPB262215 GYX262212:GYX262215 HIT262212:HIT262215 HSP262212:HSP262215 ICL262212:ICL262215 IMH262212:IMH262215 IWD262212:IWD262215 JFZ262212:JFZ262215 JPV262212:JPV262215 JZR262212:JZR262215 KJN262212:KJN262215 KTJ262212:KTJ262215 LDF262212:LDF262215 LNB262212:LNB262215 LWX262212:LWX262215 MGT262212:MGT262215 MQP262212:MQP262215 NAL262212:NAL262215 NKH262212:NKH262215 NUD262212:NUD262215 ODZ262212:ODZ262215 ONV262212:ONV262215 OXR262212:OXR262215 PHN262212:PHN262215 PRJ262212:PRJ262215 QBF262212:QBF262215 QLB262212:QLB262215 QUX262212:QUX262215 RET262212:RET262215 ROP262212:ROP262215 RYL262212:RYL262215 SIH262212:SIH262215 SSD262212:SSD262215 TBZ262212:TBZ262215 TLV262212:TLV262215 TVR262212:TVR262215 UFN262212:UFN262215 UPJ262212:UPJ262215 UZF262212:UZF262215 VJB262212:VJB262215 VSX262212:VSX262215 WCT262212:WCT262215 WMP262212:WMP262215 WWL262212:WWL262215 AD327748:AD327751 JZ327748:JZ327751 TV327748:TV327751 ADR327748:ADR327751 ANN327748:ANN327751 AXJ327748:AXJ327751 BHF327748:BHF327751 BRB327748:BRB327751 CAX327748:CAX327751 CKT327748:CKT327751 CUP327748:CUP327751 DEL327748:DEL327751 DOH327748:DOH327751 DYD327748:DYD327751 EHZ327748:EHZ327751 ERV327748:ERV327751 FBR327748:FBR327751 FLN327748:FLN327751 FVJ327748:FVJ327751 GFF327748:GFF327751 GPB327748:GPB327751 GYX327748:GYX327751 HIT327748:HIT327751 HSP327748:HSP327751 ICL327748:ICL327751 IMH327748:IMH327751 IWD327748:IWD327751 JFZ327748:JFZ327751 JPV327748:JPV327751 JZR327748:JZR327751 KJN327748:KJN327751 KTJ327748:KTJ327751 LDF327748:LDF327751 LNB327748:LNB327751 LWX327748:LWX327751 MGT327748:MGT327751 MQP327748:MQP327751 NAL327748:NAL327751 NKH327748:NKH327751 NUD327748:NUD327751 ODZ327748:ODZ327751 ONV327748:ONV327751 OXR327748:OXR327751 PHN327748:PHN327751 PRJ327748:PRJ327751 QBF327748:QBF327751 QLB327748:QLB327751 QUX327748:QUX327751 RET327748:RET327751 ROP327748:ROP327751 RYL327748:RYL327751 SIH327748:SIH327751 SSD327748:SSD327751 TBZ327748:TBZ327751 TLV327748:TLV327751 TVR327748:TVR327751 UFN327748:UFN327751 UPJ327748:UPJ327751 UZF327748:UZF327751 VJB327748:VJB327751 VSX327748:VSX327751 WCT327748:WCT327751 WMP327748:WMP327751 WWL327748:WWL327751 AD393284:AD393287 JZ393284:JZ393287 TV393284:TV393287 ADR393284:ADR393287 ANN393284:ANN393287 AXJ393284:AXJ393287 BHF393284:BHF393287 BRB393284:BRB393287 CAX393284:CAX393287 CKT393284:CKT393287 CUP393284:CUP393287 DEL393284:DEL393287 DOH393284:DOH393287 DYD393284:DYD393287 EHZ393284:EHZ393287 ERV393284:ERV393287 FBR393284:FBR393287 FLN393284:FLN393287 FVJ393284:FVJ393287 GFF393284:GFF393287 GPB393284:GPB393287 GYX393284:GYX393287 HIT393284:HIT393287 HSP393284:HSP393287 ICL393284:ICL393287 IMH393284:IMH393287 IWD393284:IWD393287 JFZ393284:JFZ393287 JPV393284:JPV393287 JZR393284:JZR393287 KJN393284:KJN393287 KTJ393284:KTJ393287 LDF393284:LDF393287 LNB393284:LNB393287 LWX393284:LWX393287 MGT393284:MGT393287 MQP393284:MQP393287 NAL393284:NAL393287 NKH393284:NKH393287 NUD393284:NUD393287 ODZ393284:ODZ393287 ONV393284:ONV393287 OXR393284:OXR393287 PHN393284:PHN393287 PRJ393284:PRJ393287 QBF393284:QBF393287 QLB393284:QLB393287 QUX393284:QUX393287 RET393284:RET393287 ROP393284:ROP393287 RYL393284:RYL393287 SIH393284:SIH393287 SSD393284:SSD393287 TBZ393284:TBZ393287 TLV393284:TLV393287 TVR393284:TVR393287 UFN393284:UFN393287 UPJ393284:UPJ393287 UZF393284:UZF393287 VJB393284:VJB393287 VSX393284:VSX393287 WCT393284:WCT393287 WMP393284:WMP393287 WWL393284:WWL393287 AD458820:AD458823 JZ458820:JZ458823 TV458820:TV458823 ADR458820:ADR458823 ANN458820:ANN458823 AXJ458820:AXJ458823 BHF458820:BHF458823 BRB458820:BRB458823 CAX458820:CAX458823 CKT458820:CKT458823 CUP458820:CUP458823 DEL458820:DEL458823 DOH458820:DOH458823 DYD458820:DYD458823 EHZ458820:EHZ458823 ERV458820:ERV458823 FBR458820:FBR458823 FLN458820:FLN458823 FVJ458820:FVJ458823 GFF458820:GFF458823 GPB458820:GPB458823 GYX458820:GYX458823 HIT458820:HIT458823 HSP458820:HSP458823 ICL458820:ICL458823 IMH458820:IMH458823 IWD458820:IWD458823 JFZ458820:JFZ458823 JPV458820:JPV458823 JZR458820:JZR458823 KJN458820:KJN458823 KTJ458820:KTJ458823 LDF458820:LDF458823 LNB458820:LNB458823 LWX458820:LWX458823 MGT458820:MGT458823 MQP458820:MQP458823 NAL458820:NAL458823 NKH458820:NKH458823 NUD458820:NUD458823 ODZ458820:ODZ458823 ONV458820:ONV458823 OXR458820:OXR458823 PHN458820:PHN458823 PRJ458820:PRJ458823 QBF458820:QBF458823 QLB458820:QLB458823 QUX458820:QUX458823 RET458820:RET458823 ROP458820:ROP458823 RYL458820:RYL458823 SIH458820:SIH458823 SSD458820:SSD458823 TBZ458820:TBZ458823 TLV458820:TLV458823 TVR458820:TVR458823 UFN458820:UFN458823 UPJ458820:UPJ458823 UZF458820:UZF458823 VJB458820:VJB458823 VSX458820:VSX458823 WCT458820:WCT458823 WMP458820:WMP458823 WWL458820:WWL458823 AD524356:AD524359 JZ524356:JZ524359 TV524356:TV524359 ADR524356:ADR524359 ANN524356:ANN524359 AXJ524356:AXJ524359 BHF524356:BHF524359 BRB524356:BRB524359 CAX524356:CAX524359 CKT524356:CKT524359 CUP524356:CUP524359 DEL524356:DEL524359 DOH524356:DOH524359 DYD524356:DYD524359 EHZ524356:EHZ524359 ERV524356:ERV524359 FBR524356:FBR524359 FLN524356:FLN524359 FVJ524356:FVJ524359 GFF524356:GFF524359 GPB524356:GPB524359 GYX524356:GYX524359 HIT524356:HIT524359 HSP524356:HSP524359 ICL524356:ICL524359 IMH524356:IMH524359 IWD524356:IWD524359 JFZ524356:JFZ524359 JPV524356:JPV524359 JZR524356:JZR524359 KJN524356:KJN524359 KTJ524356:KTJ524359 LDF524356:LDF524359 LNB524356:LNB524359 LWX524356:LWX524359 MGT524356:MGT524359 MQP524356:MQP524359 NAL524356:NAL524359 NKH524356:NKH524359 NUD524356:NUD524359 ODZ524356:ODZ524359 ONV524356:ONV524359 OXR524356:OXR524359 PHN524356:PHN524359 PRJ524356:PRJ524359 QBF524356:QBF524359 QLB524356:QLB524359 QUX524356:QUX524359 RET524356:RET524359 ROP524356:ROP524359 RYL524356:RYL524359 SIH524356:SIH524359 SSD524356:SSD524359 TBZ524356:TBZ524359 TLV524356:TLV524359 TVR524356:TVR524359 UFN524356:UFN524359 UPJ524356:UPJ524359 UZF524356:UZF524359 VJB524356:VJB524359 VSX524356:VSX524359 WCT524356:WCT524359 WMP524356:WMP524359 WWL524356:WWL524359 AD589892:AD589895 JZ589892:JZ589895 TV589892:TV589895 ADR589892:ADR589895 ANN589892:ANN589895 AXJ589892:AXJ589895 BHF589892:BHF589895 BRB589892:BRB589895 CAX589892:CAX589895 CKT589892:CKT589895 CUP589892:CUP589895 DEL589892:DEL589895 DOH589892:DOH589895 DYD589892:DYD589895 EHZ589892:EHZ589895 ERV589892:ERV589895 FBR589892:FBR589895 FLN589892:FLN589895 FVJ589892:FVJ589895 GFF589892:GFF589895 GPB589892:GPB589895 GYX589892:GYX589895 HIT589892:HIT589895 HSP589892:HSP589895 ICL589892:ICL589895 IMH589892:IMH589895 IWD589892:IWD589895 JFZ589892:JFZ589895 JPV589892:JPV589895 JZR589892:JZR589895 KJN589892:KJN589895 KTJ589892:KTJ589895 LDF589892:LDF589895 LNB589892:LNB589895 LWX589892:LWX589895 MGT589892:MGT589895 MQP589892:MQP589895 NAL589892:NAL589895 NKH589892:NKH589895 NUD589892:NUD589895 ODZ589892:ODZ589895 ONV589892:ONV589895 OXR589892:OXR589895 PHN589892:PHN589895 PRJ589892:PRJ589895 QBF589892:QBF589895 QLB589892:QLB589895 QUX589892:QUX589895 RET589892:RET589895 ROP589892:ROP589895 RYL589892:RYL589895 SIH589892:SIH589895 SSD589892:SSD589895 TBZ589892:TBZ589895 TLV589892:TLV589895 TVR589892:TVR589895 UFN589892:UFN589895 UPJ589892:UPJ589895 UZF589892:UZF589895 VJB589892:VJB589895 VSX589892:VSX589895 WCT589892:WCT589895 WMP589892:WMP589895 WWL589892:WWL589895 AD655428:AD655431 JZ655428:JZ655431 TV655428:TV655431 ADR655428:ADR655431 ANN655428:ANN655431 AXJ655428:AXJ655431 BHF655428:BHF655431 BRB655428:BRB655431 CAX655428:CAX655431 CKT655428:CKT655431 CUP655428:CUP655431 DEL655428:DEL655431 DOH655428:DOH655431 DYD655428:DYD655431 EHZ655428:EHZ655431 ERV655428:ERV655431 FBR655428:FBR655431 FLN655428:FLN655431 FVJ655428:FVJ655431 GFF655428:GFF655431 GPB655428:GPB655431 GYX655428:GYX655431 HIT655428:HIT655431 HSP655428:HSP655431 ICL655428:ICL655431 IMH655428:IMH655431 IWD655428:IWD655431 JFZ655428:JFZ655431 JPV655428:JPV655431 JZR655428:JZR655431 KJN655428:KJN655431 KTJ655428:KTJ655431 LDF655428:LDF655431 LNB655428:LNB655431 LWX655428:LWX655431 MGT655428:MGT655431 MQP655428:MQP655431 NAL655428:NAL655431 NKH655428:NKH655431 NUD655428:NUD655431 ODZ655428:ODZ655431 ONV655428:ONV655431 OXR655428:OXR655431 PHN655428:PHN655431 PRJ655428:PRJ655431 QBF655428:QBF655431 QLB655428:QLB655431 QUX655428:QUX655431 RET655428:RET655431 ROP655428:ROP655431 RYL655428:RYL655431 SIH655428:SIH655431 SSD655428:SSD655431 TBZ655428:TBZ655431 TLV655428:TLV655431 TVR655428:TVR655431 UFN655428:UFN655431 UPJ655428:UPJ655431 UZF655428:UZF655431 VJB655428:VJB655431 VSX655428:VSX655431 WCT655428:WCT655431 WMP655428:WMP655431 WWL655428:WWL655431 AD720964:AD720967 JZ720964:JZ720967 TV720964:TV720967 ADR720964:ADR720967 ANN720964:ANN720967 AXJ720964:AXJ720967 BHF720964:BHF720967 BRB720964:BRB720967 CAX720964:CAX720967 CKT720964:CKT720967 CUP720964:CUP720967 DEL720964:DEL720967 DOH720964:DOH720967 DYD720964:DYD720967 EHZ720964:EHZ720967 ERV720964:ERV720967 FBR720964:FBR720967 FLN720964:FLN720967 FVJ720964:FVJ720967 GFF720964:GFF720967 GPB720964:GPB720967 GYX720964:GYX720967 HIT720964:HIT720967 HSP720964:HSP720967 ICL720964:ICL720967 IMH720964:IMH720967 IWD720964:IWD720967 JFZ720964:JFZ720967 JPV720964:JPV720967 JZR720964:JZR720967 KJN720964:KJN720967 KTJ720964:KTJ720967 LDF720964:LDF720967 LNB720964:LNB720967 LWX720964:LWX720967 MGT720964:MGT720967 MQP720964:MQP720967 NAL720964:NAL720967 NKH720964:NKH720967 NUD720964:NUD720967 ODZ720964:ODZ720967 ONV720964:ONV720967 OXR720964:OXR720967 PHN720964:PHN720967 PRJ720964:PRJ720967 QBF720964:QBF720967 QLB720964:QLB720967 QUX720964:QUX720967 RET720964:RET720967 ROP720964:ROP720967 RYL720964:RYL720967 SIH720964:SIH720967 SSD720964:SSD720967 TBZ720964:TBZ720967 TLV720964:TLV720967 TVR720964:TVR720967 UFN720964:UFN720967 UPJ720964:UPJ720967 UZF720964:UZF720967 VJB720964:VJB720967 VSX720964:VSX720967 WCT720964:WCT720967 WMP720964:WMP720967 WWL720964:WWL720967 AD786500:AD786503 JZ786500:JZ786503 TV786500:TV786503 ADR786500:ADR786503 ANN786500:ANN786503 AXJ786500:AXJ786503 BHF786500:BHF786503 BRB786500:BRB786503 CAX786500:CAX786503 CKT786500:CKT786503 CUP786500:CUP786503 DEL786500:DEL786503 DOH786500:DOH786503 DYD786500:DYD786503 EHZ786500:EHZ786503 ERV786500:ERV786503 FBR786500:FBR786503 FLN786500:FLN786503 FVJ786500:FVJ786503 GFF786500:GFF786503 GPB786500:GPB786503 GYX786500:GYX786503 HIT786500:HIT786503 HSP786500:HSP786503 ICL786500:ICL786503 IMH786500:IMH786503 IWD786500:IWD786503 JFZ786500:JFZ786503 JPV786500:JPV786503 JZR786500:JZR786503 KJN786500:KJN786503 KTJ786500:KTJ786503 LDF786500:LDF786503 LNB786500:LNB786503 LWX786500:LWX786503 MGT786500:MGT786503 MQP786500:MQP786503 NAL786500:NAL786503 NKH786500:NKH786503 NUD786500:NUD786503 ODZ786500:ODZ786503 ONV786500:ONV786503 OXR786500:OXR786503 PHN786500:PHN786503 PRJ786500:PRJ786503 QBF786500:QBF786503 QLB786500:QLB786503 QUX786500:QUX786503 RET786500:RET786503 ROP786500:ROP786503 RYL786500:RYL786503 SIH786500:SIH786503 SSD786500:SSD786503 TBZ786500:TBZ786503 TLV786500:TLV786503 TVR786500:TVR786503 UFN786500:UFN786503 UPJ786500:UPJ786503 UZF786500:UZF786503 VJB786500:VJB786503 VSX786500:VSX786503 WCT786500:WCT786503 WMP786500:WMP786503 WWL786500:WWL786503 AD852036:AD852039 JZ852036:JZ852039 TV852036:TV852039 ADR852036:ADR852039 ANN852036:ANN852039 AXJ852036:AXJ852039 BHF852036:BHF852039 BRB852036:BRB852039 CAX852036:CAX852039 CKT852036:CKT852039 CUP852036:CUP852039 DEL852036:DEL852039 DOH852036:DOH852039 DYD852036:DYD852039 EHZ852036:EHZ852039 ERV852036:ERV852039 FBR852036:FBR852039 FLN852036:FLN852039 FVJ852036:FVJ852039 GFF852036:GFF852039 GPB852036:GPB852039 GYX852036:GYX852039 HIT852036:HIT852039 HSP852036:HSP852039 ICL852036:ICL852039 IMH852036:IMH852039 IWD852036:IWD852039 JFZ852036:JFZ852039 JPV852036:JPV852039 JZR852036:JZR852039 KJN852036:KJN852039 KTJ852036:KTJ852039 LDF852036:LDF852039 LNB852036:LNB852039 LWX852036:LWX852039 MGT852036:MGT852039 MQP852036:MQP852039 NAL852036:NAL852039 NKH852036:NKH852039 NUD852036:NUD852039 ODZ852036:ODZ852039 ONV852036:ONV852039 OXR852036:OXR852039 PHN852036:PHN852039 PRJ852036:PRJ852039 QBF852036:QBF852039 QLB852036:QLB852039 QUX852036:QUX852039 RET852036:RET852039 ROP852036:ROP852039 RYL852036:RYL852039 SIH852036:SIH852039 SSD852036:SSD852039 TBZ852036:TBZ852039 TLV852036:TLV852039 TVR852036:TVR852039 UFN852036:UFN852039 UPJ852036:UPJ852039 UZF852036:UZF852039 VJB852036:VJB852039 VSX852036:VSX852039 WCT852036:WCT852039 WMP852036:WMP852039 WWL852036:WWL852039 AD917572:AD917575 JZ917572:JZ917575 TV917572:TV917575 ADR917572:ADR917575 ANN917572:ANN917575 AXJ917572:AXJ917575 BHF917572:BHF917575 BRB917572:BRB917575 CAX917572:CAX917575 CKT917572:CKT917575 CUP917572:CUP917575 DEL917572:DEL917575 DOH917572:DOH917575 DYD917572:DYD917575 EHZ917572:EHZ917575 ERV917572:ERV917575 FBR917572:FBR917575 FLN917572:FLN917575 FVJ917572:FVJ917575 GFF917572:GFF917575 GPB917572:GPB917575 GYX917572:GYX917575 HIT917572:HIT917575 HSP917572:HSP917575 ICL917572:ICL917575 IMH917572:IMH917575 IWD917572:IWD917575 JFZ917572:JFZ917575 JPV917572:JPV917575 JZR917572:JZR917575 KJN917572:KJN917575 KTJ917572:KTJ917575 LDF917572:LDF917575 LNB917572:LNB917575 LWX917572:LWX917575 MGT917572:MGT917575 MQP917572:MQP917575 NAL917572:NAL917575 NKH917572:NKH917575 NUD917572:NUD917575 ODZ917572:ODZ917575 ONV917572:ONV917575 OXR917572:OXR917575 PHN917572:PHN917575 PRJ917572:PRJ917575 QBF917572:QBF917575 QLB917572:QLB917575 QUX917572:QUX917575 RET917572:RET917575 ROP917572:ROP917575 RYL917572:RYL917575 SIH917572:SIH917575 SSD917572:SSD917575 TBZ917572:TBZ917575 TLV917572:TLV917575 TVR917572:TVR917575 UFN917572:UFN917575 UPJ917572:UPJ917575 UZF917572:UZF917575 VJB917572:VJB917575 VSX917572:VSX917575 WCT917572:WCT917575 WMP917572:WMP917575 WWL917572:WWL917575 AD983108:AD983111 JZ983108:JZ983111 TV983108:TV983111 ADR983108:ADR983111 ANN983108:ANN983111 AXJ983108:AXJ983111 BHF983108:BHF983111 BRB983108:BRB983111 CAX983108:CAX983111 CKT983108:CKT983111 CUP983108:CUP983111 DEL983108:DEL983111 DOH983108:DOH983111 DYD983108:DYD983111 EHZ983108:EHZ983111 ERV983108:ERV983111 FBR983108:FBR983111 FLN983108:FLN983111 FVJ983108:FVJ983111 GFF983108:GFF983111 GPB983108:GPB983111 GYX983108:GYX983111 HIT983108:HIT983111 HSP983108:HSP983111 ICL983108:ICL983111 IMH983108:IMH983111 IWD983108:IWD983111 JFZ983108:JFZ983111 JPV983108:JPV983111 JZR983108:JZR983111 KJN983108:KJN983111 KTJ983108:KTJ983111 LDF983108:LDF983111 LNB983108:LNB983111 LWX983108:LWX983111 MGT983108:MGT983111 MQP983108:MQP983111 NAL983108:NAL983111 NKH983108:NKH983111 NUD983108:NUD983111 ODZ983108:ODZ983111 ONV983108:ONV983111 OXR983108:OXR983111 PHN983108:PHN983111 PRJ983108:PRJ983111 QBF983108:QBF983111 QLB983108:QLB983111 QUX983108:QUX983111 RET983108:RET983111 ROP983108:ROP983111 RYL983108:RYL983111 SIH983108:SIH983111 SSD983108:SSD983111 TBZ983108:TBZ983111 TLV983108:TLV983111 TVR983108:TVR983111 UFN983108:UFN983111 UPJ983108:UPJ983111 UZF983108:UZF983111 VJB983108:VJB983111 VSX983108:VSX983111 WCT983108:WCT983111 WMP983108:WMP983111 WWL983108:WWL983111 U69 JR69 TN69 ADJ69 ANF69 AXB69 BGX69 BQT69 CAP69 CKL69 CUH69 DED69 DNZ69 DXV69 EHR69 ERN69 FBJ69 FLF69 FVB69 GEX69 GOT69 GYP69 HIL69 HSH69 ICD69 ILZ69 IVV69 JFR69 JPN69 JZJ69 KJF69 KTB69 LCX69 LMT69 LWP69 MGL69 MQH69 NAD69 NJZ69 NTV69 ODR69 ONN69 OXJ69 PHF69 PRB69 QAX69 QKT69 QUP69 REL69 ROH69 RYD69 SHZ69 SRV69 TBR69 TLN69 TVJ69 UFF69 UPB69 UYX69 VIT69 VSP69 WCL69 WMH69 WWD69 U65605 JR65605 TN65605 ADJ65605 ANF65605 AXB65605 BGX65605 BQT65605 CAP65605 CKL65605 CUH65605 DED65605 DNZ65605 DXV65605 EHR65605 ERN65605 FBJ65605 FLF65605 FVB65605 GEX65605 GOT65605 GYP65605 HIL65605 HSH65605 ICD65605 ILZ65605 IVV65605 JFR65605 JPN65605 JZJ65605 KJF65605 KTB65605 LCX65605 LMT65605 LWP65605 MGL65605 MQH65605 NAD65605 NJZ65605 NTV65605 ODR65605 ONN65605 OXJ65605 PHF65605 PRB65605 QAX65605 QKT65605 QUP65605 REL65605 ROH65605 RYD65605 SHZ65605 SRV65605 TBR65605 TLN65605 TVJ65605 UFF65605 UPB65605 UYX65605 VIT65605 VSP65605 WCL65605 WMH65605 WWD65605 U131141 JR131141 TN131141 ADJ131141 ANF131141 AXB131141 BGX131141 BQT131141 CAP131141 CKL131141 CUH131141 DED131141 DNZ131141 DXV131141 EHR131141 ERN131141 FBJ131141 FLF131141 FVB131141 GEX131141 GOT131141 GYP131141 HIL131141 HSH131141 ICD131141 ILZ131141 IVV131141 JFR131141 JPN131141 JZJ131141 KJF131141 KTB131141 LCX131141 LMT131141 LWP131141 MGL131141 MQH131141 NAD131141 NJZ131141 NTV131141 ODR131141 ONN131141 OXJ131141 PHF131141 PRB131141 QAX131141 QKT131141 QUP131141 REL131141 ROH131141 RYD131141 SHZ131141 SRV131141 TBR131141 TLN131141 TVJ131141 UFF131141 UPB131141 UYX131141 VIT131141 VSP131141 WCL131141 WMH131141 WWD131141 U196677 JR196677 TN196677 ADJ196677 ANF196677 AXB196677 BGX196677 BQT196677 CAP196677 CKL196677 CUH196677 DED196677 DNZ196677 DXV196677 EHR196677 ERN196677 FBJ196677 FLF196677 FVB196677 GEX196677 GOT196677 GYP196677 HIL196677 HSH196677 ICD196677 ILZ196677 IVV196677 JFR196677 JPN196677 JZJ196677 KJF196677 KTB196677 LCX196677 LMT196677 LWP196677 MGL196677 MQH196677 NAD196677 NJZ196677 NTV196677 ODR196677 ONN196677 OXJ196677 PHF196677 PRB196677 QAX196677 QKT196677 QUP196677 REL196677 ROH196677 RYD196677 SHZ196677 SRV196677 TBR196677 TLN196677 TVJ196677 UFF196677 UPB196677 UYX196677 VIT196677 VSP196677 WCL196677 WMH196677 WWD196677 U262213 JR262213 TN262213 ADJ262213 ANF262213 AXB262213 BGX262213 BQT262213 CAP262213 CKL262213 CUH262213 DED262213 DNZ262213 DXV262213 EHR262213 ERN262213 FBJ262213 FLF262213 FVB262213 GEX262213 GOT262213 GYP262213 HIL262213 HSH262213 ICD262213 ILZ262213 IVV262213 JFR262213 JPN262213 JZJ262213 KJF262213 KTB262213 LCX262213 LMT262213 LWP262213 MGL262213 MQH262213 NAD262213 NJZ262213 NTV262213 ODR262213 ONN262213 OXJ262213 PHF262213 PRB262213 QAX262213 QKT262213 QUP262213 REL262213 ROH262213 RYD262213 SHZ262213 SRV262213 TBR262213 TLN262213 TVJ262213 UFF262213 UPB262213 UYX262213 VIT262213 VSP262213 WCL262213 WMH262213 WWD262213 U327749 JR327749 TN327749 ADJ327749 ANF327749 AXB327749 BGX327749 BQT327749 CAP327749 CKL327749 CUH327749 DED327749 DNZ327749 DXV327749 EHR327749 ERN327749 FBJ327749 FLF327749 FVB327749 GEX327749 GOT327749 GYP327749 HIL327749 HSH327749 ICD327749 ILZ327749 IVV327749 JFR327749 JPN327749 JZJ327749 KJF327749 KTB327749 LCX327749 LMT327749 LWP327749 MGL327749 MQH327749 NAD327749 NJZ327749 NTV327749 ODR327749 ONN327749 OXJ327749 PHF327749 PRB327749 QAX327749 QKT327749 QUP327749 REL327749 ROH327749 RYD327749 SHZ327749 SRV327749 TBR327749 TLN327749 TVJ327749 UFF327749 UPB327749 UYX327749 VIT327749 VSP327749 WCL327749 WMH327749 WWD327749 U393285 JR393285 TN393285 ADJ393285 ANF393285 AXB393285 BGX393285 BQT393285 CAP393285 CKL393285 CUH393285 DED393285 DNZ393285 DXV393285 EHR393285 ERN393285 FBJ393285 FLF393285 FVB393285 GEX393285 GOT393285 GYP393285 HIL393285 HSH393285 ICD393285 ILZ393285 IVV393285 JFR393285 JPN393285 JZJ393285 KJF393285 KTB393285 LCX393285 LMT393285 LWP393285 MGL393285 MQH393285 NAD393285 NJZ393285 NTV393285 ODR393285 ONN393285 OXJ393285 PHF393285 PRB393285 QAX393285 QKT393285 QUP393285 REL393285 ROH393285 RYD393285 SHZ393285 SRV393285 TBR393285 TLN393285 TVJ393285 UFF393285 UPB393285 UYX393285 VIT393285 VSP393285 WCL393285 WMH393285 WWD393285 U458821 JR458821 TN458821 ADJ458821 ANF458821 AXB458821 BGX458821 BQT458821 CAP458821 CKL458821 CUH458821 DED458821 DNZ458821 DXV458821 EHR458821 ERN458821 FBJ458821 FLF458821 FVB458821 GEX458821 GOT458821 GYP458821 HIL458821 HSH458821 ICD458821 ILZ458821 IVV458821 JFR458821 JPN458821 JZJ458821 KJF458821 KTB458821 LCX458821 LMT458821 LWP458821 MGL458821 MQH458821 NAD458821 NJZ458821 NTV458821 ODR458821 ONN458821 OXJ458821 PHF458821 PRB458821 QAX458821 QKT458821 QUP458821 REL458821 ROH458821 RYD458821 SHZ458821 SRV458821 TBR458821 TLN458821 TVJ458821 UFF458821 UPB458821 UYX458821 VIT458821 VSP458821 WCL458821 WMH458821 WWD458821 U524357 JR524357 TN524357 ADJ524357 ANF524357 AXB524357 BGX524357 BQT524357 CAP524357 CKL524357 CUH524357 DED524357 DNZ524357 DXV524357 EHR524357 ERN524357 FBJ524357 FLF524357 FVB524357 GEX524357 GOT524357 GYP524357 HIL524357 HSH524357 ICD524357 ILZ524357 IVV524357 JFR524357 JPN524357 JZJ524357 KJF524357 KTB524357 LCX524357 LMT524357 LWP524357 MGL524357 MQH524357 NAD524357 NJZ524357 NTV524357 ODR524357 ONN524357 OXJ524357 PHF524357 PRB524357 QAX524357 QKT524357 QUP524357 REL524357 ROH524357 RYD524357 SHZ524357 SRV524357 TBR524357 TLN524357 TVJ524357 UFF524357 UPB524357 UYX524357 VIT524357 VSP524357 WCL524357 WMH524357 WWD524357 U589893 JR589893 TN589893 ADJ589893 ANF589893 AXB589893 BGX589893 BQT589893 CAP589893 CKL589893 CUH589893 DED589893 DNZ589893 DXV589893 EHR589893 ERN589893 FBJ589893 FLF589893 FVB589893 GEX589893 GOT589893 GYP589893 HIL589893 HSH589893 ICD589893 ILZ589893 IVV589893 JFR589893 JPN589893 JZJ589893 KJF589893 KTB589893 LCX589893 LMT589893 LWP589893 MGL589893 MQH589893 NAD589893 NJZ589893 NTV589893 ODR589893 ONN589893 OXJ589893 PHF589893 PRB589893 QAX589893 QKT589893 QUP589893 REL589893 ROH589893 RYD589893 SHZ589893 SRV589893 TBR589893 TLN589893 TVJ589893 UFF589893 UPB589893 UYX589893 VIT589893 VSP589893 WCL589893 WMH589893 WWD589893 U655429 JR655429 TN655429 ADJ655429 ANF655429 AXB655429 BGX655429 BQT655429 CAP655429 CKL655429 CUH655429 DED655429 DNZ655429 DXV655429 EHR655429 ERN655429 FBJ655429 FLF655429 FVB655429 GEX655429 GOT655429 GYP655429 HIL655429 HSH655429 ICD655429 ILZ655429 IVV655429 JFR655429 JPN655429 JZJ655429 KJF655429 KTB655429 LCX655429 LMT655429 LWP655429 MGL655429 MQH655429 NAD655429 NJZ655429 NTV655429 ODR655429 ONN655429 OXJ655429 PHF655429 PRB655429 QAX655429 QKT655429 QUP655429 REL655429 ROH655429 RYD655429 SHZ655429 SRV655429 TBR655429 TLN655429 TVJ655429 UFF655429 UPB655429 UYX655429 VIT655429 VSP655429 WCL655429 WMH655429 WWD655429 U720965 JR720965 TN720965 ADJ720965 ANF720965 AXB720965 BGX720965 BQT720965 CAP720965 CKL720965 CUH720965 DED720965 DNZ720965 DXV720965 EHR720965 ERN720965 FBJ720965 FLF720965 FVB720965 GEX720965 GOT720965 GYP720965 HIL720965 HSH720965 ICD720965 ILZ720965 IVV720965 JFR720965 JPN720965 JZJ720965 KJF720965 KTB720965 LCX720965 LMT720965 LWP720965 MGL720965 MQH720965 NAD720965 NJZ720965 NTV720965 ODR720965 ONN720965 OXJ720965 PHF720965 PRB720965 QAX720965 QKT720965 QUP720965 REL720965 ROH720965 RYD720965 SHZ720965 SRV720965 TBR720965 TLN720965 TVJ720965 UFF720965 UPB720965 UYX720965 VIT720965 VSP720965 WCL720965 WMH720965 WWD720965 U786501 JR786501 TN786501 ADJ786501 ANF786501 AXB786501 BGX786501 BQT786501 CAP786501 CKL786501 CUH786501 DED786501 DNZ786501 DXV786501 EHR786501 ERN786501 FBJ786501 FLF786501 FVB786501 GEX786501 GOT786501 GYP786501 HIL786501 HSH786501 ICD786501 ILZ786501 IVV786501 JFR786501 JPN786501 JZJ786501 KJF786501 KTB786501 LCX786501 LMT786501 LWP786501 MGL786501 MQH786501 NAD786501 NJZ786501 NTV786501 ODR786501 ONN786501 OXJ786501 PHF786501 PRB786501 QAX786501 QKT786501 QUP786501 REL786501 ROH786501 RYD786501 SHZ786501 SRV786501 TBR786501 TLN786501 TVJ786501 UFF786501 UPB786501 UYX786501 VIT786501 VSP786501 WCL786501 WMH786501 WWD786501 U852037 JR852037 TN852037 ADJ852037 ANF852037 AXB852037 BGX852037 BQT852037 CAP852037 CKL852037 CUH852037 DED852037 DNZ852037 DXV852037 EHR852037 ERN852037 FBJ852037 FLF852037 FVB852037 GEX852037 GOT852037 GYP852037 HIL852037 HSH852037 ICD852037 ILZ852037 IVV852037 JFR852037 JPN852037 JZJ852037 KJF852037 KTB852037 LCX852037 LMT852037 LWP852037 MGL852037 MQH852037 NAD852037 NJZ852037 NTV852037 ODR852037 ONN852037 OXJ852037 PHF852037 PRB852037 QAX852037 QKT852037 QUP852037 REL852037 ROH852037 RYD852037 SHZ852037 SRV852037 TBR852037 TLN852037 TVJ852037 UFF852037 UPB852037 UYX852037 VIT852037 VSP852037 WCL852037 WMH852037 WWD852037 U917573 JR917573 TN917573 ADJ917573 ANF917573 AXB917573 BGX917573 BQT917573 CAP917573 CKL917573 CUH917573 DED917573 DNZ917573 DXV917573 EHR917573 ERN917573 FBJ917573 FLF917573 FVB917573 GEX917573 GOT917573 GYP917573 HIL917573 HSH917573 ICD917573 ILZ917573 IVV917573 JFR917573 JPN917573 JZJ917573 KJF917573 KTB917573 LCX917573 LMT917573 LWP917573 MGL917573 MQH917573 NAD917573 NJZ917573 NTV917573 ODR917573 ONN917573 OXJ917573 PHF917573 PRB917573 QAX917573 QKT917573 QUP917573 REL917573 ROH917573 RYD917573 SHZ917573 SRV917573 TBR917573 TLN917573 TVJ917573 UFF917573 UPB917573 UYX917573 VIT917573 VSP917573 WCL917573 WMH917573 WWD917573 U983109 JR983109 TN983109 ADJ983109 ANF983109 AXB983109 BGX983109 BQT983109 CAP983109 CKL983109 CUH983109 DED983109 DNZ983109 DXV983109 EHR983109 ERN983109 FBJ983109 FLF983109 FVB983109 GEX983109 GOT983109 GYP983109 HIL983109 HSH983109 ICD983109 ILZ983109 IVV983109 JFR983109 JPN983109 JZJ983109 KJF983109 KTB983109 LCX983109 LMT983109 LWP983109 MGL983109 MQH983109 NAD983109 NJZ983109 NTV983109 ODR983109 ONN983109 OXJ983109 PHF983109 PRB983109 QAX983109 QKT983109 QUP983109 REL983109 ROH983109 RYD983109 SHZ983109 SRV983109 TBR983109 TLN983109 TVJ983109 UFF983109 UPB983109 UYX983109 VIT983109 VSP983109 WCL983109 WMH983109 WWD983109 AI72:AI65543 KE72:KE65543 UA72:UA65543 ADW72:ADW65543 ANS72:ANS65543 AXO72:AXO65543 BHK72:BHK65543 BRG72:BRG65543 CBC72:CBC65543 CKY72:CKY65543 CUU72:CUU65543 DEQ72:DEQ65543 DOM72:DOM65543 DYI72:DYI65543 EIE72:EIE65543 ESA72:ESA65543 FBW72:FBW65543 FLS72:FLS65543 FVO72:FVO65543 GFK72:GFK65543 GPG72:GPG65543 GZC72:GZC65543 HIY72:HIY65543 HSU72:HSU65543 ICQ72:ICQ65543 IMM72:IMM65543 IWI72:IWI65543 JGE72:JGE65543 JQA72:JQA65543 JZW72:JZW65543 KJS72:KJS65543 KTO72:KTO65543 LDK72:LDK65543 LNG72:LNG65543 LXC72:LXC65543 MGY72:MGY65543 MQU72:MQU65543 NAQ72:NAQ65543 NKM72:NKM65543 NUI72:NUI65543 OEE72:OEE65543 OOA72:OOA65543 OXW72:OXW65543 PHS72:PHS65543 PRO72:PRO65543 QBK72:QBK65543 QLG72:QLG65543 QVC72:QVC65543 REY72:REY65543 ROU72:ROU65543 RYQ72:RYQ65543 SIM72:SIM65543 SSI72:SSI65543 TCE72:TCE65543 TMA72:TMA65543 TVW72:TVW65543 UFS72:UFS65543 UPO72:UPO65543 UZK72:UZK65543 VJG72:VJG65543 VTC72:VTC65543 WCY72:WCY65543 WMU72:WMU65543 WWQ72:WWQ65543 AI65608:AI131079 KE65608:KE131079 UA65608:UA131079 ADW65608:ADW131079 ANS65608:ANS131079 AXO65608:AXO131079 BHK65608:BHK131079 BRG65608:BRG131079 CBC65608:CBC131079 CKY65608:CKY131079 CUU65608:CUU131079 DEQ65608:DEQ131079 DOM65608:DOM131079 DYI65608:DYI131079 EIE65608:EIE131079 ESA65608:ESA131079 FBW65608:FBW131079 FLS65608:FLS131079 FVO65608:FVO131079 GFK65608:GFK131079 GPG65608:GPG131079 GZC65608:GZC131079 HIY65608:HIY131079 HSU65608:HSU131079 ICQ65608:ICQ131079 IMM65608:IMM131079 IWI65608:IWI131079 JGE65608:JGE131079 JQA65608:JQA131079 JZW65608:JZW131079 KJS65608:KJS131079 KTO65608:KTO131079 LDK65608:LDK131079 LNG65608:LNG131079 LXC65608:LXC131079 MGY65608:MGY131079 MQU65608:MQU131079 NAQ65608:NAQ131079 NKM65608:NKM131079 NUI65608:NUI131079 OEE65608:OEE131079 OOA65608:OOA131079 OXW65608:OXW131079 PHS65608:PHS131079 PRO65608:PRO131079 QBK65608:QBK131079 QLG65608:QLG131079 QVC65608:QVC131079 REY65608:REY131079 ROU65608:ROU131079 RYQ65608:RYQ131079 SIM65608:SIM131079 SSI65608:SSI131079 TCE65608:TCE131079 TMA65608:TMA131079 TVW65608:TVW131079 UFS65608:UFS131079 UPO65608:UPO131079 UZK65608:UZK131079 VJG65608:VJG131079 VTC65608:VTC131079 WCY65608:WCY131079 WMU65608:WMU131079 WWQ65608:WWQ131079 AI131144:AI196615 KE131144:KE196615 UA131144:UA196615 ADW131144:ADW196615 ANS131144:ANS196615 AXO131144:AXO196615 BHK131144:BHK196615 BRG131144:BRG196615 CBC131144:CBC196615 CKY131144:CKY196615 CUU131144:CUU196615 DEQ131144:DEQ196615 DOM131144:DOM196615 DYI131144:DYI196615 EIE131144:EIE196615 ESA131144:ESA196615 FBW131144:FBW196615 FLS131144:FLS196615 FVO131144:FVO196615 GFK131144:GFK196615 GPG131144:GPG196615 GZC131144:GZC196615 HIY131144:HIY196615 HSU131144:HSU196615 ICQ131144:ICQ196615 IMM131144:IMM196615 IWI131144:IWI196615 JGE131144:JGE196615 JQA131144:JQA196615 JZW131144:JZW196615 KJS131144:KJS196615 KTO131144:KTO196615 LDK131144:LDK196615 LNG131144:LNG196615 LXC131144:LXC196615 MGY131144:MGY196615 MQU131144:MQU196615 NAQ131144:NAQ196615 NKM131144:NKM196615 NUI131144:NUI196615 OEE131144:OEE196615 OOA131144:OOA196615 OXW131144:OXW196615 PHS131144:PHS196615 PRO131144:PRO196615 QBK131144:QBK196615 QLG131144:QLG196615 QVC131144:QVC196615 REY131144:REY196615 ROU131144:ROU196615 RYQ131144:RYQ196615 SIM131144:SIM196615 SSI131144:SSI196615 TCE131144:TCE196615 TMA131144:TMA196615 TVW131144:TVW196615 UFS131144:UFS196615 UPO131144:UPO196615 UZK131144:UZK196615 VJG131144:VJG196615 VTC131144:VTC196615 WCY131144:WCY196615 WMU131144:WMU196615 WWQ131144:WWQ196615 AI196680:AI262151 KE196680:KE262151 UA196680:UA262151 ADW196680:ADW262151 ANS196680:ANS262151 AXO196680:AXO262151 BHK196680:BHK262151 BRG196680:BRG262151 CBC196680:CBC262151 CKY196680:CKY262151 CUU196680:CUU262151 DEQ196680:DEQ262151 DOM196680:DOM262151 DYI196680:DYI262151 EIE196680:EIE262151 ESA196680:ESA262151 FBW196680:FBW262151 FLS196680:FLS262151 FVO196680:FVO262151 GFK196680:GFK262151 GPG196680:GPG262151 GZC196680:GZC262151 HIY196680:HIY262151 HSU196680:HSU262151 ICQ196680:ICQ262151 IMM196680:IMM262151 IWI196680:IWI262151 JGE196680:JGE262151 JQA196680:JQA262151 JZW196680:JZW262151 KJS196680:KJS262151 KTO196680:KTO262151 LDK196680:LDK262151 LNG196680:LNG262151 LXC196680:LXC262151 MGY196680:MGY262151 MQU196680:MQU262151 NAQ196680:NAQ262151 NKM196680:NKM262151 NUI196680:NUI262151 OEE196680:OEE262151 OOA196680:OOA262151 OXW196680:OXW262151 PHS196680:PHS262151 PRO196680:PRO262151 QBK196680:QBK262151 QLG196680:QLG262151 QVC196680:QVC262151 REY196680:REY262151 ROU196680:ROU262151 RYQ196680:RYQ262151 SIM196680:SIM262151 SSI196680:SSI262151 TCE196680:TCE262151 TMA196680:TMA262151 TVW196680:TVW262151 UFS196680:UFS262151 UPO196680:UPO262151 UZK196680:UZK262151 VJG196680:VJG262151 VTC196680:VTC262151 WCY196680:WCY262151 WMU196680:WMU262151 WWQ196680:WWQ262151 AI262216:AI327687 KE262216:KE327687 UA262216:UA327687 ADW262216:ADW327687 ANS262216:ANS327687 AXO262216:AXO327687 BHK262216:BHK327687 BRG262216:BRG327687 CBC262216:CBC327687 CKY262216:CKY327687 CUU262216:CUU327687 DEQ262216:DEQ327687 DOM262216:DOM327687 DYI262216:DYI327687 EIE262216:EIE327687 ESA262216:ESA327687 FBW262216:FBW327687 FLS262216:FLS327687 FVO262216:FVO327687 GFK262216:GFK327687 GPG262216:GPG327687 GZC262216:GZC327687 HIY262216:HIY327687 HSU262216:HSU327687 ICQ262216:ICQ327687 IMM262216:IMM327687 IWI262216:IWI327687 JGE262216:JGE327687 JQA262216:JQA327687 JZW262216:JZW327687 KJS262216:KJS327687 KTO262216:KTO327687 LDK262216:LDK327687 LNG262216:LNG327687 LXC262216:LXC327687 MGY262216:MGY327687 MQU262216:MQU327687 NAQ262216:NAQ327687 NKM262216:NKM327687 NUI262216:NUI327687 OEE262216:OEE327687 OOA262216:OOA327687 OXW262216:OXW327687 PHS262216:PHS327687 PRO262216:PRO327687 QBK262216:QBK327687 QLG262216:QLG327687 QVC262216:QVC327687 REY262216:REY327687 ROU262216:ROU327687 RYQ262216:RYQ327687 SIM262216:SIM327687 SSI262216:SSI327687 TCE262216:TCE327687 TMA262216:TMA327687 TVW262216:TVW327687 UFS262216:UFS327687 UPO262216:UPO327687 UZK262216:UZK327687 VJG262216:VJG327687 VTC262216:VTC327687 WCY262216:WCY327687 WMU262216:WMU327687 WWQ262216:WWQ327687 AI327752:AI393223 KE327752:KE393223 UA327752:UA393223 ADW327752:ADW393223 ANS327752:ANS393223 AXO327752:AXO393223 BHK327752:BHK393223 BRG327752:BRG393223 CBC327752:CBC393223 CKY327752:CKY393223 CUU327752:CUU393223 DEQ327752:DEQ393223 DOM327752:DOM393223 DYI327752:DYI393223 EIE327752:EIE393223 ESA327752:ESA393223 FBW327752:FBW393223 FLS327752:FLS393223 FVO327752:FVO393223 GFK327752:GFK393223 GPG327752:GPG393223 GZC327752:GZC393223 HIY327752:HIY393223 HSU327752:HSU393223 ICQ327752:ICQ393223 IMM327752:IMM393223 IWI327752:IWI393223 JGE327752:JGE393223 JQA327752:JQA393223 JZW327752:JZW393223 KJS327752:KJS393223 KTO327752:KTO393223 LDK327752:LDK393223 LNG327752:LNG393223 LXC327752:LXC393223 MGY327752:MGY393223 MQU327752:MQU393223 NAQ327752:NAQ393223 NKM327752:NKM393223 NUI327752:NUI393223 OEE327752:OEE393223 OOA327752:OOA393223 OXW327752:OXW393223 PHS327752:PHS393223 PRO327752:PRO393223 QBK327752:QBK393223 QLG327752:QLG393223 QVC327752:QVC393223 REY327752:REY393223 ROU327752:ROU393223 RYQ327752:RYQ393223 SIM327752:SIM393223 SSI327752:SSI393223 TCE327752:TCE393223 TMA327752:TMA393223 TVW327752:TVW393223 UFS327752:UFS393223 UPO327752:UPO393223 UZK327752:UZK393223 VJG327752:VJG393223 VTC327752:VTC393223 WCY327752:WCY393223 WMU327752:WMU393223 WWQ327752:WWQ393223 AI393288:AI458759 KE393288:KE458759 UA393288:UA458759 ADW393288:ADW458759 ANS393288:ANS458759 AXO393288:AXO458759 BHK393288:BHK458759 BRG393288:BRG458759 CBC393288:CBC458759 CKY393288:CKY458759 CUU393288:CUU458759 DEQ393288:DEQ458759 DOM393288:DOM458759 DYI393288:DYI458759 EIE393288:EIE458759 ESA393288:ESA458759 FBW393288:FBW458759 FLS393288:FLS458759 FVO393288:FVO458759 GFK393288:GFK458759 GPG393288:GPG458759 GZC393288:GZC458759 HIY393288:HIY458759 HSU393288:HSU458759 ICQ393288:ICQ458759 IMM393288:IMM458759 IWI393288:IWI458759 JGE393288:JGE458759 JQA393288:JQA458759 JZW393288:JZW458759 KJS393288:KJS458759 KTO393288:KTO458759 LDK393288:LDK458759 LNG393288:LNG458759 LXC393288:LXC458759 MGY393288:MGY458759 MQU393288:MQU458759 NAQ393288:NAQ458759 NKM393288:NKM458759 NUI393288:NUI458759 OEE393288:OEE458759 OOA393288:OOA458759 OXW393288:OXW458759 PHS393288:PHS458759 PRO393288:PRO458759 QBK393288:QBK458759 QLG393288:QLG458759 QVC393288:QVC458759 REY393288:REY458759 ROU393288:ROU458759 RYQ393288:RYQ458759 SIM393288:SIM458759 SSI393288:SSI458759 TCE393288:TCE458759 TMA393288:TMA458759 TVW393288:TVW458759 UFS393288:UFS458759 UPO393288:UPO458759 UZK393288:UZK458759 VJG393288:VJG458759 VTC393288:VTC458759 WCY393288:WCY458759 WMU393288:WMU458759 WWQ393288:WWQ458759 AI458824:AI524295 KE458824:KE524295 UA458824:UA524295 ADW458824:ADW524295 ANS458824:ANS524295 AXO458824:AXO524295 BHK458824:BHK524295 BRG458824:BRG524295 CBC458824:CBC524295 CKY458824:CKY524295 CUU458824:CUU524295 DEQ458824:DEQ524295 DOM458824:DOM524295 DYI458824:DYI524295 EIE458824:EIE524295 ESA458824:ESA524295 FBW458824:FBW524295 FLS458824:FLS524295 FVO458824:FVO524295 GFK458824:GFK524295 GPG458824:GPG524295 GZC458824:GZC524295 HIY458824:HIY524295 HSU458824:HSU524295 ICQ458824:ICQ524295 IMM458824:IMM524295 IWI458824:IWI524295 JGE458824:JGE524295 JQA458824:JQA524295 JZW458824:JZW524295 KJS458824:KJS524295 KTO458824:KTO524295 LDK458824:LDK524295 LNG458824:LNG524295 LXC458824:LXC524295 MGY458824:MGY524295 MQU458824:MQU524295 NAQ458824:NAQ524295 NKM458824:NKM524295 NUI458824:NUI524295 OEE458824:OEE524295 OOA458824:OOA524295 OXW458824:OXW524295 PHS458824:PHS524295 PRO458824:PRO524295 QBK458824:QBK524295 QLG458824:QLG524295 QVC458824:QVC524295 REY458824:REY524295 ROU458824:ROU524295 RYQ458824:RYQ524295 SIM458824:SIM524295 SSI458824:SSI524295 TCE458824:TCE524295 TMA458824:TMA524295 TVW458824:TVW524295 UFS458824:UFS524295 UPO458824:UPO524295 UZK458824:UZK524295 VJG458824:VJG524295 VTC458824:VTC524295 WCY458824:WCY524295 WMU458824:WMU524295 WWQ458824:WWQ524295 AI524360:AI589831 KE524360:KE589831 UA524360:UA589831 ADW524360:ADW589831 ANS524360:ANS589831 AXO524360:AXO589831 BHK524360:BHK589831 BRG524360:BRG589831 CBC524360:CBC589831 CKY524360:CKY589831 CUU524360:CUU589831 DEQ524360:DEQ589831 DOM524360:DOM589831 DYI524360:DYI589831 EIE524360:EIE589831 ESA524360:ESA589831 FBW524360:FBW589831 FLS524360:FLS589831 FVO524360:FVO589831 GFK524360:GFK589831 GPG524360:GPG589831 GZC524360:GZC589831 HIY524360:HIY589831 HSU524360:HSU589831 ICQ524360:ICQ589831 IMM524360:IMM589831 IWI524360:IWI589831 JGE524360:JGE589831 JQA524360:JQA589831 JZW524360:JZW589831 KJS524360:KJS589831 KTO524360:KTO589831 LDK524360:LDK589831 LNG524360:LNG589831 LXC524360:LXC589831 MGY524360:MGY589831 MQU524360:MQU589831 NAQ524360:NAQ589831 NKM524360:NKM589831 NUI524360:NUI589831 OEE524360:OEE589831 OOA524360:OOA589831 OXW524360:OXW589831 PHS524360:PHS589831 PRO524360:PRO589831 QBK524360:QBK589831 QLG524360:QLG589831 QVC524360:QVC589831 REY524360:REY589831 ROU524360:ROU589831 RYQ524360:RYQ589831 SIM524360:SIM589831 SSI524360:SSI589831 TCE524360:TCE589831 TMA524360:TMA589831 TVW524360:TVW589831 UFS524360:UFS589831 UPO524360:UPO589831 UZK524360:UZK589831 VJG524360:VJG589831 VTC524360:VTC589831 WCY524360:WCY589831 WMU524360:WMU589831 WWQ524360:WWQ589831 AI589896:AI655367 KE589896:KE655367 UA589896:UA655367 ADW589896:ADW655367 ANS589896:ANS655367 AXO589896:AXO655367 BHK589896:BHK655367 BRG589896:BRG655367 CBC589896:CBC655367 CKY589896:CKY655367 CUU589896:CUU655367 DEQ589896:DEQ655367 DOM589896:DOM655367 DYI589896:DYI655367 EIE589896:EIE655367 ESA589896:ESA655367 FBW589896:FBW655367 FLS589896:FLS655367 FVO589896:FVO655367 GFK589896:GFK655367 GPG589896:GPG655367 GZC589896:GZC655367 HIY589896:HIY655367 HSU589896:HSU655367 ICQ589896:ICQ655367 IMM589896:IMM655367 IWI589896:IWI655367 JGE589896:JGE655367 JQA589896:JQA655367 JZW589896:JZW655367 KJS589896:KJS655367 KTO589896:KTO655367 LDK589896:LDK655367 LNG589896:LNG655367 LXC589896:LXC655367 MGY589896:MGY655367 MQU589896:MQU655367 NAQ589896:NAQ655367 NKM589896:NKM655367 NUI589896:NUI655367 OEE589896:OEE655367 OOA589896:OOA655367 OXW589896:OXW655367 PHS589896:PHS655367 PRO589896:PRO655367 QBK589896:QBK655367 QLG589896:QLG655367 QVC589896:QVC655367 REY589896:REY655367 ROU589896:ROU655367 RYQ589896:RYQ655367 SIM589896:SIM655367 SSI589896:SSI655367 TCE589896:TCE655367 TMA589896:TMA655367 TVW589896:TVW655367 UFS589896:UFS655367 UPO589896:UPO655367 UZK589896:UZK655367 VJG589896:VJG655367 VTC589896:VTC655367 WCY589896:WCY655367 WMU589896:WMU655367 WWQ589896:WWQ655367 AI655432:AI720903 KE655432:KE720903 UA655432:UA720903 ADW655432:ADW720903 ANS655432:ANS720903 AXO655432:AXO720903 BHK655432:BHK720903 BRG655432:BRG720903 CBC655432:CBC720903 CKY655432:CKY720903 CUU655432:CUU720903 DEQ655432:DEQ720903 DOM655432:DOM720903 DYI655432:DYI720903 EIE655432:EIE720903 ESA655432:ESA720903 FBW655432:FBW720903 FLS655432:FLS720903 FVO655432:FVO720903 GFK655432:GFK720903 GPG655432:GPG720903 GZC655432:GZC720903 HIY655432:HIY720903 HSU655432:HSU720903 ICQ655432:ICQ720903 IMM655432:IMM720903 IWI655432:IWI720903 JGE655432:JGE720903 JQA655432:JQA720903 JZW655432:JZW720903 KJS655432:KJS720903 KTO655432:KTO720903 LDK655432:LDK720903 LNG655432:LNG720903 LXC655432:LXC720903 MGY655432:MGY720903 MQU655432:MQU720903 NAQ655432:NAQ720903 NKM655432:NKM720903 NUI655432:NUI720903 OEE655432:OEE720903 OOA655432:OOA720903 OXW655432:OXW720903 PHS655432:PHS720903 PRO655432:PRO720903 QBK655432:QBK720903 QLG655432:QLG720903 QVC655432:QVC720903 REY655432:REY720903 ROU655432:ROU720903 RYQ655432:RYQ720903 SIM655432:SIM720903 SSI655432:SSI720903 TCE655432:TCE720903 TMA655432:TMA720903 TVW655432:TVW720903 UFS655432:UFS720903 UPO655432:UPO720903 UZK655432:UZK720903 VJG655432:VJG720903 VTC655432:VTC720903 WCY655432:WCY720903 WMU655432:WMU720903 WWQ655432:WWQ720903 AI720968:AI786439 KE720968:KE786439 UA720968:UA786439 ADW720968:ADW786439 ANS720968:ANS786439 AXO720968:AXO786439 BHK720968:BHK786439 BRG720968:BRG786439 CBC720968:CBC786439 CKY720968:CKY786439 CUU720968:CUU786439 DEQ720968:DEQ786439 DOM720968:DOM786439 DYI720968:DYI786439 EIE720968:EIE786439 ESA720968:ESA786439 FBW720968:FBW786439 FLS720968:FLS786439 FVO720968:FVO786439 GFK720968:GFK786439 GPG720968:GPG786439 GZC720968:GZC786439 HIY720968:HIY786439 HSU720968:HSU786439 ICQ720968:ICQ786439 IMM720968:IMM786439 IWI720968:IWI786439 JGE720968:JGE786439 JQA720968:JQA786439 JZW720968:JZW786439 KJS720968:KJS786439 KTO720968:KTO786439 LDK720968:LDK786439 LNG720968:LNG786439 LXC720968:LXC786439 MGY720968:MGY786439 MQU720968:MQU786439 NAQ720968:NAQ786439 NKM720968:NKM786439 NUI720968:NUI786439 OEE720968:OEE786439 OOA720968:OOA786439 OXW720968:OXW786439 PHS720968:PHS786439 PRO720968:PRO786439 QBK720968:QBK786439 QLG720968:QLG786439 QVC720968:QVC786439 REY720968:REY786439 ROU720968:ROU786439 RYQ720968:RYQ786439 SIM720968:SIM786439 SSI720968:SSI786439 TCE720968:TCE786439 TMA720968:TMA786439 TVW720968:TVW786439 UFS720968:UFS786439 UPO720968:UPO786439 UZK720968:UZK786439 VJG720968:VJG786439 VTC720968:VTC786439 WCY720968:WCY786439 WMU720968:WMU786439 WWQ720968:WWQ786439 AI786504:AI851975 KE786504:KE851975 UA786504:UA851975 ADW786504:ADW851975 ANS786504:ANS851975 AXO786504:AXO851975 BHK786504:BHK851975 BRG786504:BRG851975 CBC786504:CBC851975 CKY786504:CKY851975 CUU786504:CUU851975 DEQ786504:DEQ851975 DOM786504:DOM851975 DYI786504:DYI851975 EIE786504:EIE851975 ESA786504:ESA851975 FBW786504:FBW851975 FLS786504:FLS851975 FVO786504:FVO851975 GFK786504:GFK851975 GPG786504:GPG851975 GZC786504:GZC851975 HIY786504:HIY851975 HSU786504:HSU851975 ICQ786504:ICQ851975 IMM786504:IMM851975 IWI786504:IWI851975 JGE786504:JGE851975 JQA786504:JQA851975 JZW786504:JZW851975 KJS786504:KJS851975 KTO786504:KTO851975 LDK786504:LDK851975 LNG786504:LNG851975 LXC786504:LXC851975 MGY786504:MGY851975 MQU786504:MQU851975 NAQ786504:NAQ851975 NKM786504:NKM851975 NUI786504:NUI851975 OEE786504:OEE851975 OOA786504:OOA851975 OXW786504:OXW851975 PHS786504:PHS851975 PRO786504:PRO851975 QBK786504:QBK851975 QLG786504:QLG851975 QVC786504:QVC851975 REY786504:REY851975 ROU786504:ROU851975 RYQ786504:RYQ851975 SIM786504:SIM851975 SSI786504:SSI851975 TCE786504:TCE851975 TMA786504:TMA851975 TVW786504:TVW851975 UFS786504:UFS851975 UPO786504:UPO851975 UZK786504:UZK851975 VJG786504:VJG851975 VTC786504:VTC851975 WCY786504:WCY851975 WMU786504:WMU851975 WWQ786504:WWQ851975 AI852040:AI917511 KE852040:KE917511 UA852040:UA917511 ADW852040:ADW917511 ANS852040:ANS917511 AXO852040:AXO917511 BHK852040:BHK917511 BRG852040:BRG917511 CBC852040:CBC917511 CKY852040:CKY917511 CUU852040:CUU917511 DEQ852040:DEQ917511 DOM852040:DOM917511 DYI852040:DYI917511 EIE852040:EIE917511 ESA852040:ESA917511 FBW852040:FBW917511 FLS852040:FLS917511 FVO852040:FVO917511 GFK852040:GFK917511 GPG852040:GPG917511 GZC852040:GZC917511 HIY852040:HIY917511 HSU852040:HSU917511 ICQ852040:ICQ917511 IMM852040:IMM917511 IWI852040:IWI917511 JGE852040:JGE917511 JQA852040:JQA917511 JZW852040:JZW917511 KJS852040:KJS917511 KTO852040:KTO917511 LDK852040:LDK917511 LNG852040:LNG917511 LXC852040:LXC917511 MGY852040:MGY917511 MQU852040:MQU917511 NAQ852040:NAQ917511 NKM852040:NKM917511 NUI852040:NUI917511 OEE852040:OEE917511 OOA852040:OOA917511 OXW852040:OXW917511 PHS852040:PHS917511 PRO852040:PRO917511 QBK852040:QBK917511 QLG852040:QLG917511 QVC852040:QVC917511 REY852040:REY917511 ROU852040:ROU917511 RYQ852040:RYQ917511 SIM852040:SIM917511 SSI852040:SSI917511 TCE852040:TCE917511 TMA852040:TMA917511 TVW852040:TVW917511 UFS852040:UFS917511 UPO852040:UPO917511 UZK852040:UZK917511 VJG852040:VJG917511 VTC852040:VTC917511 WCY852040:WCY917511 WMU852040:WMU917511 WWQ852040:WWQ917511 AI917576:AI983047 KE917576:KE983047 UA917576:UA983047 ADW917576:ADW983047 ANS917576:ANS983047 AXO917576:AXO983047 BHK917576:BHK983047 BRG917576:BRG983047 CBC917576:CBC983047 CKY917576:CKY983047 CUU917576:CUU983047 DEQ917576:DEQ983047 DOM917576:DOM983047 DYI917576:DYI983047 EIE917576:EIE983047 ESA917576:ESA983047 FBW917576:FBW983047 FLS917576:FLS983047 FVO917576:FVO983047 GFK917576:GFK983047 GPG917576:GPG983047 GZC917576:GZC983047 HIY917576:HIY983047 HSU917576:HSU983047 ICQ917576:ICQ983047 IMM917576:IMM983047 IWI917576:IWI983047 JGE917576:JGE983047 JQA917576:JQA983047 JZW917576:JZW983047 KJS917576:KJS983047 KTO917576:KTO983047 LDK917576:LDK983047 LNG917576:LNG983047 LXC917576:LXC983047 MGY917576:MGY983047 MQU917576:MQU983047 NAQ917576:NAQ983047 NKM917576:NKM983047 NUI917576:NUI983047 OEE917576:OEE983047 OOA917576:OOA983047 OXW917576:OXW983047 PHS917576:PHS983047 PRO917576:PRO983047 QBK917576:QBK983047 QLG917576:QLG983047 QVC917576:QVC983047 REY917576:REY983047 ROU917576:ROU983047 RYQ917576:RYQ983047 SIM917576:SIM983047 SSI917576:SSI983047 TCE917576:TCE983047 TMA917576:TMA983047 TVW917576:TVW983047 UFS917576:UFS983047 UPO917576:UPO983047 UZK917576:UZK983047 VJG917576:VJG983047 VTC917576:VTC983047 WCY917576:WCY983047 WMU917576:WMU983047 WWQ917576:WWQ983047 AI983112:AI1048576 KE983112:KE1048576 UA983112:UA1048576 ADW983112:ADW1048576 ANS983112:ANS1048576 AXO983112:AXO1048576 BHK983112:BHK1048576 BRG983112:BRG1048576 CBC983112:CBC1048576 CKY983112:CKY1048576 CUU983112:CUU1048576 DEQ983112:DEQ1048576 DOM983112:DOM1048576 DYI983112:DYI1048576 EIE983112:EIE1048576 ESA983112:ESA1048576 FBW983112:FBW1048576 FLS983112:FLS1048576 FVO983112:FVO1048576 GFK983112:GFK1048576 GPG983112:GPG1048576 GZC983112:GZC1048576 HIY983112:HIY1048576 HSU983112:HSU1048576 ICQ983112:ICQ1048576 IMM983112:IMM1048576 IWI983112:IWI1048576 JGE983112:JGE1048576 JQA983112:JQA1048576 JZW983112:JZW1048576 KJS983112:KJS1048576 KTO983112:KTO1048576 LDK983112:LDK1048576 LNG983112:LNG1048576 LXC983112:LXC1048576 MGY983112:MGY1048576 MQU983112:MQU1048576 NAQ983112:NAQ1048576 NKM983112:NKM1048576 NUI983112:NUI1048576 OEE983112:OEE1048576 OOA983112:OOA1048576 OXW983112:OXW1048576 PHS983112:PHS1048576 PRO983112:PRO1048576 QBK983112:QBK1048576 QLG983112:QLG1048576 QVC983112:QVC1048576 REY983112:REY1048576 ROU983112:ROU1048576 RYQ983112:RYQ1048576 SIM983112:SIM1048576 SSI983112:SSI1048576 TCE983112:TCE1048576 TMA983112:TMA1048576 TVW983112:TVW1048576 UFS983112:UFS1048576 UPO983112:UPO1048576 UZK983112:UZK1048576 VJG983112:VJG1048576 VTC983112:VTC1048576 WCY983112:WCY1048576 WMU983112:WMU1048576 WWQ983112:WWQ1048576 TS4:TS68 ADO4:ADO68 ANK4:ANK68 AXG4:AXG68 BHC4:BHC68 BQY4:BQY68 CAU4:CAU68 CKQ4:CKQ68 CUM4:CUM68 DEI4:DEI68 DOE4:DOE68 DYA4:DYA68 EHW4:EHW68 ERS4:ERS68 FBO4:FBO68 FLK4:FLK68 FVG4:FVG68 GFC4:GFC68 GOY4:GOY68 GYU4:GYU68 HIQ4:HIQ68 HSM4:HSM68 ICI4:ICI68 IME4:IME68 IWA4:IWA68 JFW4:JFW68 JPS4:JPS68 JZO4:JZO68 KJK4:KJK68 KTG4:KTG68 LDC4:LDC68 LMY4:LMY68 LWU4:LWU68 MGQ4:MGQ68 MQM4:MQM68 NAI4:NAI68 NKE4:NKE68 NUA4:NUA68 ODW4:ODW68 ONS4:ONS68 OXO4:OXO68 PHK4:PHK68 PRG4:PRG68 QBC4:QBC68 QKY4:QKY68 QUU4:QUU68 REQ4:REQ68 ROM4:ROM68 RYI4:RYI68 SIE4:SIE68 SSA4:SSA68 TBW4:TBW68 TLS4:TLS68 TVO4:TVO68 UFK4:UFK68 UPG4:UPG68 UZC4:UZC68 VIY4:VIY68 VSU4:VSU68 WCQ4:WCQ68 WMM4:WMM68 WWI4:WWI68 AI2:AI67 KE2:KE67 UA2:UA67 ADW2:ADW67 ANS2:ANS67 AXO2:AXO67 BHK2:BHK67 BRG2:BRG67 CBC2:CBC67 CKY2:CKY67 CUU2:CUU67 DEQ2:DEQ67 DOM2:DOM67 DYI2:DYI67 EIE2:EIE67 ESA2:ESA67 FBW2:FBW67 FLS2:FLS67 FVO2:FVO67 GFK2:GFK67 GPG2:GPG67 GZC2:GZC67 HIY2:HIY67 HSU2:HSU67 ICQ2:ICQ67 IMM2:IMM67 IWI2:IWI67 JGE2:JGE67 JQA2:JQA67 JZW2:JZW67 KJS2:KJS67 KTO2:KTO67 LDK2:LDK67 LNG2:LNG67 LXC2:LXC67 MGY2:MGY67 MQU2:MQU67 NAQ2:NAQ67 NKM2:NKM67 NUI2:NUI67 OEE2:OEE67 OOA2:OOA67 OXW2:OXW67 PHS2:PHS67 PRO2:PRO67 QBK2:QBK67 QLG2:QLG67 QVC2:QVC67 REY2:REY67 ROU2:ROU67 RYQ2:RYQ67 SIM2:SIM67 SSI2:SSI67 TCE2:TCE67 TMA2:TMA67 TVW2:TVW67 UFS2:UFS67 UPO2:UPO67 UZK2:UZK67 VJG2:VJG67 VTC2:VTC67 WCY2:WCY67 WMU2:WMU67 WWQ2:WWQ67 JW4:JW68 Z4:Z68">
      <formula1>$V$5:$V$6</formula1>
    </dataValidation>
  </dataValidations>
  <printOptions horizontalCentered="1"/>
  <pageMargins left="0.51181102362204722" right="0.51181102362204722" top="0.55118110236220474" bottom="0.55118110236220474" header="0.31496062992125984" footer="0.31496062992125984"/>
  <pageSetup paperSize="9" scale="35"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国保特会計</vt:lpstr>
      <vt:lpstr>繰出金</vt:lpstr>
      <vt:lpstr>繰出金!Print_Area</vt:lpstr>
      <vt:lpstr>国保特会計!Print_Area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大阪府国民健康保険団体連合会</dc:creator>
  <cp:lastModifiedBy>大阪府</cp:lastModifiedBy>
  <cp:lastPrinted>2019-04-22T10:50:56Z</cp:lastPrinted>
  <dcterms:created xsi:type="dcterms:W3CDTF">2004-10-14T01:39:54Z</dcterms:created>
  <dcterms:modified xsi:type="dcterms:W3CDTF">2019-10-01T10:03:44Z</dcterms:modified>
</cp:coreProperties>
</file>