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4215"/>
  </bookViews>
  <sheets>
    <sheet name="最新H280708作成" sheetId="9" r:id="rId1"/>
  </sheets>
  <definedNames>
    <definedName name="_xlnm.Print_Area" localSheetId="0">最新H280708作成!$A$1:$K$49</definedName>
  </definedNames>
  <calcPr calcId="145621"/>
</workbook>
</file>

<file path=xl/calcChain.xml><?xml version="1.0" encoding="utf-8"?>
<calcChain xmlns="http://schemas.openxmlformats.org/spreadsheetml/2006/main">
  <c r="I45" i="9" l="1"/>
  <c r="H45" i="9"/>
  <c r="G45" i="9"/>
  <c r="F45" i="9"/>
  <c r="D45" i="9"/>
  <c r="C45" i="9"/>
  <c r="B45" i="9"/>
  <c r="G34" i="9" l="1"/>
  <c r="G36" i="9" s="1"/>
  <c r="J7" i="9"/>
  <c r="J9" i="9" s="1"/>
  <c r="J47" i="9" l="1"/>
  <c r="I46" i="9"/>
  <c r="I48" i="9" s="1"/>
  <c r="H46" i="9"/>
  <c r="H48" i="9" s="1"/>
  <c r="G46" i="9"/>
  <c r="G48" i="9" s="1"/>
  <c r="F46" i="9"/>
  <c r="F48" i="9" s="1"/>
  <c r="E46" i="9"/>
  <c r="E48" i="9" s="1"/>
  <c r="D46" i="9"/>
  <c r="D48" i="9" s="1"/>
  <c r="C46" i="9"/>
  <c r="C48" i="9" s="1"/>
  <c r="B46" i="9"/>
  <c r="J45" i="9"/>
  <c r="J44" i="9"/>
  <c r="J43" i="9"/>
  <c r="H34" i="9"/>
  <c r="H36" i="9" s="1"/>
  <c r="F34" i="9"/>
  <c r="F36" i="9" s="1"/>
  <c r="E34" i="9"/>
  <c r="E36" i="9" s="1"/>
  <c r="D34" i="9"/>
  <c r="D36" i="9" s="1"/>
  <c r="C34" i="9"/>
  <c r="C36" i="9" s="1"/>
  <c r="B34" i="9"/>
  <c r="B36" i="9" s="1"/>
  <c r="K7" i="9"/>
  <c r="K9" i="9" s="1"/>
  <c r="I7" i="9"/>
  <c r="I9" i="9" s="1"/>
  <c r="H7" i="9"/>
  <c r="H9" i="9" s="1"/>
  <c r="G7" i="9"/>
  <c r="G9" i="9" s="1"/>
  <c r="F7" i="9"/>
  <c r="F9" i="9" s="1"/>
  <c r="E7" i="9"/>
  <c r="E9" i="9" s="1"/>
  <c r="D7" i="9"/>
  <c r="D9" i="9" s="1"/>
  <c r="C7" i="9"/>
  <c r="C9" i="9" s="1"/>
  <c r="B7" i="9"/>
  <c r="B9" i="9" s="1"/>
  <c r="J46" i="9" l="1"/>
  <c r="J48" i="9" s="1"/>
  <c r="B48" i="9"/>
</calcChain>
</file>

<file path=xl/sharedStrings.xml><?xml version="1.0" encoding="utf-8"?>
<sst xmlns="http://schemas.openxmlformats.org/spreadsheetml/2006/main" count="57" uniqueCount="32">
  <si>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</si>
  <si>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自立センター</t>
    <rPh sb="0" eb="2">
      <t>ジリツ</t>
    </rPh>
    <phoneticPr fontId="2"/>
  </si>
  <si>
    <t>相談支援センター</t>
    <rPh sb="0" eb="2">
      <t>ソウダン</t>
    </rPh>
    <rPh sb="2" eb="4">
      <t>シエン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</si>
  <si>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</si>
  <si>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</si>
  <si>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</si>
  <si>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</si>
  <si>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（件）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</si>
  <si>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</si>
  <si>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</si>
  <si>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</si>
  <si>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</si>
  <si>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 xml:space="preserve"> 　　　　　　　　　　　　　　　　　　年度
支援拠点機関</t>
    <rPh sb="19" eb="21">
      <t>ネンド</t>
    </rPh>
    <phoneticPr fontId="2"/>
  </si>
  <si>
    <t>H27</t>
    <phoneticPr fontId="2"/>
  </si>
  <si>
    <t>機関名</t>
    <rPh sb="0" eb="2">
      <t>キカン</t>
    </rPh>
    <rPh sb="2" eb="3">
      <t>メイ</t>
    </rPh>
    <phoneticPr fontId="2"/>
  </si>
  <si>
    <t>合計</t>
    <rPh sb="0" eb="2">
      <t>ゴウケイ</t>
    </rPh>
    <phoneticPr fontId="2"/>
  </si>
  <si>
    <t>電話</t>
    <rPh sb="0" eb="2">
      <t>デンワ</t>
    </rPh>
    <phoneticPr fontId="2"/>
  </si>
  <si>
    <t>来院
来所</t>
    <phoneticPr fontId="2"/>
  </si>
  <si>
    <t>メール
書簡</t>
    <phoneticPr fontId="2"/>
  </si>
  <si>
    <t>その他
　　　※</t>
    <rPh sb="2" eb="3">
      <t>タ</t>
    </rPh>
    <phoneticPr fontId="2"/>
  </si>
  <si>
    <r>
      <rPr>
        <sz val="14"/>
        <rFont val="ＭＳ Ｐゴシック"/>
        <family val="3"/>
        <charset val="128"/>
      </rPr>
      <t>３センター合計</t>
    </r>
    <r>
      <rPr>
        <sz val="1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（障がい者医療・リハビリテーションセンター）</t>
    </r>
    <rPh sb="5" eb="7">
      <t>ゴウケイ</t>
    </rPh>
    <phoneticPr fontId="2"/>
  </si>
  <si>
    <t>２．年度別相談のべ件数</t>
    <rPh sb="2" eb="4">
      <t>ネンド</t>
    </rPh>
    <rPh sb="4" eb="5">
      <t>ベツ</t>
    </rPh>
    <rPh sb="5" eb="7">
      <t>ソウダン</t>
    </rPh>
    <phoneticPr fontId="2"/>
  </si>
  <si>
    <t>大阪府　合計</t>
    <rPh sb="0" eb="3">
      <t>オオサカフ</t>
    </rPh>
    <rPh sb="4" eb="6">
      <t>ゴウケイ</t>
    </rPh>
    <phoneticPr fontId="2"/>
  </si>
  <si>
    <t>※その他：訪問・出張・同行等</t>
    <phoneticPr fontId="2"/>
  </si>
  <si>
    <t xml:space="preserve">高次脳機能障がい支援拠点機関における相談支援実績    </t>
    <rPh sb="0" eb="2">
      <t>コウジ</t>
    </rPh>
    <phoneticPr fontId="2"/>
  </si>
  <si>
    <t>当事者・家族からの相談のべ件数
3,217件</t>
    <rPh sb="0" eb="3">
      <t>トウジシャ</t>
    </rPh>
    <rPh sb="4" eb="6">
      <t>カゾク</t>
    </rPh>
    <rPh sb="9" eb="11">
      <t>ソウダン</t>
    </rPh>
    <rPh sb="13" eb="15">
      <t>ケンスウ</t>
    </rPh>
    <rPh sb="21" eb="22">
      <t>ケン</t>
    </rPh>
    <phoneticPr fontId="2"/>
  </si>
  <si>
    <t>機関・施設等からの相談のべ件数
4,507件</t>
    <rPh sb="0" eb="2">
      <t>キカン</t>
    </rPh>
    <rPh sb="3" eb="5">
      <t>シセツ</t>
    </rPh>
    <rPh sb="5" eb="6">
      <t>トウ</t>
    </rPh>
    <rPh sb="9" eb="11">
      <t>ソウダン</t>
    </rPh>
    <rPh sb="13" eb="15">
      <t>ケンスウ</t>
    </rPh>
    <rPh sb="21" eb="22">
      <t>ケン</t>
    </rPh>
    <phoneticPr fontId="2"/>
  </si>
  <si>
    <t>堺市立健康福祉プラザ生活リハビリテーションセンター</t>
    <rPh sb="0" eb="2">
      <t>サカイシ</t>
    </rPh>
    <rPh sb="2" eb="3">
      <t>リツ</t>
    </rPh>
    <rPh sb="3" eb="5">
      <t>ケンコウ</t>
    </rPh>
    <rPh sb="5" eb="7">
      <t>フクシ</t>
    </rPh>
    <rPh sb="10" eb="12">
      <t>セイカツ</t>
    </rPh>
    <phoneticPr fontId="2"/>
  </si>
  <si>
    <t>H28</t>
    <phoneticPr fontId="2"/>
  </si>
  <si>
    <t>H28</t>
    <phoneticPr fontId="2"/>
  </si>
  <si>
    <t xml:space="preserve">３．平成28年内容別相談のべ件数 </t>
    <rPh sb="2" eb="4">
      <t>ヘイセイ</t>
    </rPh>
    <rPh sb="6" eb="7">
      <t>ネン</t>
    </rPh>
    <rPh sb="7" eb="9">
      <t>ナイヨウ</t>
    </rPh>
    <rPh sb="9" eb="10">
      <t>ベツ</t>
    </rPh>
    <phoneticPr fontId="2"/>
  </si>
  <si>
    <t xml:space="preserve">１．年度別新規相談実件数 </t>
    <rPh sb="2" eb="4">
      <t>ネンド</t>
    </rPh>
    <rPh sb="4" eb="5">
      <t>ベツ</t>
    </rPh>
    <rPh sb="5" eb="7">
      <t>シンキ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</si>
</sst>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3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" fillId="0" borderId="0" xfId="1" applyFont="1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8" fontId="5" fillId="0" borderId="0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38" fontId="1" fillId="0" borderId="0" xfId="1" applyFont="1" applyFill="1" applyBorder="1">
      <alignment vertical="center"/>
    </xf>
    <xf numFmtId="0" fontId="7" fillId="0" borderId="0" xfId="0" applyFont="1" applyAlignment="1">
      <alignment vertical="center"/>
    </xf>
    <xf numFmtId="38" fontId="3" fillId="0" borderId="0" xfId="1" applyFont="1" applyFill="1" applyBorder="1">
      <alignment vertical="center"/>
    </xf>
    <xf numFmtId="38" fontId="10" fillId="0" borderId="3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5" xfId="1" applyFont="1" applyBorder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/>
    </xf>
    <xf numFmtId="38" fontId="0" fillId="0" borderId="9" xfId="1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 wrapText="1"/>
    </xf>
    <xf numFmtId="38" fontId="13" fillId="0" borderId="11" xfId="1" applyFont="1" applyBorder="1" applyAlignment="1">
      <alignment horizontal="center" vertical="center" wrapText="1"/>
    </xf>
    <xf numFmtId="38" fontId="13" fillId="0" borderId="12" xfId="1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38" fontId="1" fillId="0" borderId="0" xfId="1" applyFont="1" applyBorder="1" applyAlignment="1">
      <alignment horizontal="center" vertical="center" wrapText="1"/>
    </xf>
    <xf numFmtId="38" fontId="10" fillId="0" borderId="14" xfId="1" applyFont="1" applyBorder="1">
      <alignment vertical="center"/>
    </xf>
    <xf numFmtId="38" fontId="10" fillId="0" borderId="15" xfId="1" applyFont="1" applyBorder="1">
      <alignment vertical="center"/>
    </xf>
    <xf numFmtId="38" fontId="10" fillId="0" borderId="16" xfId="1" applyFont="1" applyBorder="1">
      <alignment vertical="center"/>
    </xf>
    <xf numFmtId="38" fontId="10" fillId="0" borderId="17" xfId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9" xfId="1" applyFont="1" applyBorder="1">
      <alignment vertical="center"/>
    </xf>
    <xf numFmtId="38" fontId="5" fillId="0" borderId="0" xfId="1" applyFont="1" applyBorder="1" applyAlignment="1"/>
    <xf numFmtId="38" fontId="14" fillId="0" borderId="22" xfId="1" applyFont="1" applyBorder="1" applyAlignment="1"/>
    <xf numFmtId="38" fontId="5" fillId="0" borderId="22" xfId="1" applyFont="1" applyBorder="1" applyAlignment="1"/>
    <xf numFmtId="38" fontId="8" fillId="0" borderId="3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/>
    </xf>
    <xf numFmtId="38" fontId="8" fillId="0" borderId="5" xfId="1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8" fontId="10" fillId="0" borderId="9" xfId="1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0" fillId="0" borderId="0" xfId="0" applyAlignment="1"/>
    <xf numFmtId="38" fontId="1" fillId="0" borderId="0" xfId="1" applyFont="1" applyBorder="1" applyAlignment="1"/>
    <xf numFmtId="38" fontId="3" fillId="0" borderId="0" xfId="1" applyFont="1" applyBorder="1" applyAlignment="1"/>
    <xf numFmtId="38" fontId="13" fillId="0" borderId="1" xfId="1" applyFont="1" applyFill="1" applyBorder="1" applyAlignment="1">
      <alignment vertical="center" wrapText="1" shrinkToFit="1"/>
    </xf>
    <xf numFmtId="38" fontId="10" fillId="0" borderId="1" xfId="1" applyFont="1" applyFill="1" applyBorder="1">
      <alignment vertical="center"/>
    </xf>
    <xf numFmtId="38" fontId="7" fillId="2" borderId="1" xfId="1" applyFont="1" applyFill="1" applyBorder="1" applyAlignment="1">
      <alignment vertical="center" wrapText="1" shrinkToFit="1"/>
    </xf>
    <xf numFmtId="38" fontId="10" fillId="2" borderId="2" xfId="1" applyFont="1" applyFill="1" applyBorder="1">
      <alignment vertical="center"/>
    </xf>
    <xf numFmtId="38" fontId="10" fillId="2" borderId="1" xfId="1" applyFont="1" applyFill="1" applyBorder="1">
      <alignment vertical="center"/>
    </xf>
    <xf numFmtId="38" fontId="10" fillId="0" borderId="1" xfId="1" applyFont="1" applyBorder="1">
      <alignment vertical="center"/>
    </xf>
    <xf numFmtId="38" fontId="10" fillId="0" borderId="23" xfId="1" applyFont="1" applyBorder="1">
      <alignment vertical="center"/>
    </xf>
    <xf numFmtId="38" fontId="10" fillId="0" borderId="24" xfId="1" applyFont="1" applyBorder="1">
      <alignment vertical="center"/>
    </xf>
    <xf numFmtId="38" fontId="10" fillId="0" borderId="25" xfId="1" applyFont="1" applyBorder="1">
      <alignment vertical="center"/>
    </xf>
    <xf numFmtId="38" fontId="10" fillId="0" borderId="2" xfId="1" applyFont="1" applyFill="1" applyBorder="1">
      <alignment vertical="center"/>
    </xf>
    <xf numFmtId="38" fontId="10" fillId="2" borderId="20" xfId="1" applyFont="1" applyFill="1" applyBorder="1">
      <alignment vertical="center"/>
    </xf>
    <xf numFmtId="38" fontId="10" fillId="2" borderId="21" xfId="1" applyFont="1" applyFill="1" applyBorder="1">
      <alignment vertical="center"/>
    </xf>
    <xf numFmtId="38" fontId="10" fillId="0" borderId="20" xfId="1" applyFont="1" applyFill="1" applyBorder="1">
      <alignment vertical="center"/>
    </xf>
    <xf numFmtId="38" fontId="10" fillId="0" borderId="21" xfId="1" applyFont="1" applyFill="1" applyBorder="1">
      <alignment vertical="center"/>
    </xf>
    <xf numFmtId="38" fontId="8" fillId="0" borderId="0" xfId="1" applyFont="1" applyBorder="1" applyAlignment="1"/>
    <xf numFmtId="38" fontId="13" fillId="0" borderId="22" xfId="1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96697611221892E-2"/>
          <c:y val="4.5689381419915104E-2"/>
          <c:w val="0.58485091647881038"/>
          <c:h val="0.85121739412203101"/>
        </c:manualLayout>
      </c:layout>
      <c:lineChart>
        <c:grouping val="standard"/>
        <c:varyColors val="0"/>
        <c:ser>
          <c:idx val="5"/>
          <c:order val="0"/>
          <c:tx>
            <c:strRef>
              <c:f>最新H280708作成!$A$9</c:f>
              <c:strCache>
                <c:ptCount val="1"/>
                <c:pt idx="0">
                  <c:v>大阪府　合計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最新H280708作成!$B$9:$K$9</c:f>
              <c:numCache>
                <c:formatCode>#,##0_);[Red]\(#,##0\)</c:formatCode>
                <c:ptCount val="10"/>
                <c:pt idx="0">
                  <c:v>709</c:v>
                </c:pt>
                <c:pt idx="1">
                  <c:v>712</c:v>
                </c:pt>
                <c:pt idx="2">
                  <c:v>625</c:v>
                </c:pt>
                <c:pt idx="3">
                  <c:v>733</c:v>
                </c:pt>
                <c:pt idx="4">
                  <c:v>865</c:v>
                </c:pt>
                <c:pt idx="5">
                  <c:v>1178</c:v>
                </c:pt>
                <c:pt idx="6">
                  <c:v>928</c:v>
                </c:pt>
                <c:pt idx="7">
                  <c:v>1068</c:v>
                </c:pt>
                <c:pt idx="8">
                  <c:v>1060</c:v>
                </c:pt>
                <c:pt idx="9">
                  <c:v>1000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最新H280708作成!$A$7</c:f>
              <c:strCache>
                <c:ptCount val="1"/>
                <c:pt idx="0">
                  <c:v>３センター合計
（障がい者医療・リハビリテーションセンター）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最新H280708作成!$B$7:$K$7</c:f>
              <c:numCache>
                <c:formatCode>#,##0_);[Red]\(#,##0\)</c:formatCode>
                <c:ptCount val="10"/>
                <c:pt idx="0">
                  <c:v>709</c:v>
                </c:pt>
                <c:pt idx="1">
                  <c:v>712</c:v>
                </c:pt>
                <c:pt idx="2">
                  <c:v>625</c:v>
                </c:pt>
                <c:pt idx="3">
                  <c:v>733</c:v>
                </c:pt>
                <c:pt idx="4">
                  <c:v>865</c:v>
                </c:pt>
                <c:pt idx="5">
                  <c:v>886</c:v>
                </c:pt>
                <c:pt idx="6">
                  <c:v>787</c:v>
                </c:pt>
                <c:pt idx="7">
                  <c:v>921</c:v>
                </c:pt>
                <c:pt idx="8">
                  <c:v>915</c:v>
                </c:pt>
                <c:pt idx="9">
                  <c:v>841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最新H280708作成!$A$4</c:f>
              <c:strCache>
                <c:ptCount val="1"/>
                <c:pt idx="0">
                  <c:v>相談支援センター</c:v>
                </c:pt>
              </c:strCache>
            </c:strRef>
          </c:tx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最新H280708作成!$B$4:$K$4</c:f>
              <c:numCache>
                <c:formatCode>#,##0_);[Red]\(#,##0\)</c:formatCode>
                <c:ptCount val="10"/>
                <c:pt idx="0">
                  <c:v>332</c:v>
                </c:pt>
                <c:pt idx="1">
                  <c:v>375</c:v>
                </c:pt>
                <c:pt idx="2">
                  <c:v>305</c:v>
                </c:pt>
                <c:pt idx="3">
                  <c:v>388</c:v>
                </c:pt>
                <c:pt idx="4">
                  <c:v>435</c:v>
                </c:pt>
                <c:pt idx="5">
                  <c:v>462</c:v>
                </c:pt>
                <c:pt idx="6">
                  <c:v>416</c:v>
                </c:pt>
                <c:pt idx="7">
                  <c:v>436</c:v>
                </c:pt>
                <c:pt idx="8">
                  <c:v>473</c:v>
                </c:pt>
                <c:pt idx="9">
                  <c:v>410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最新H280708作成!$A$5</c:f>
              <c:strCache>
                <c:ptCount val="1"/>
                <c:pt idx="0">
                  <c:v>自立センター</c:v>
                </c:pt>
              </c:strCache>
            </c:strRef>
          </c:tx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最新H280708作成!$B$5:$K$5</c:f>
              <c:numCache>
                <c:formatCode>#,##0_);[Red]\(#,##0\)</c:formatCode>
                <c:ptCount val="10"/>
                <c:pt idx="0">
                  <c:v>272</c:v>
                </c:pt>
                <c:pt idx="1">
                  <c:v>154</c:v>
                </c:pt>
                <c:pt idx="2">
                  <c:v>169</c:v>
                </c:pt>
                <c:pt idx="3">
                  <c:v>190</c:v>
                </c:pt>
                <c:pt idx="4">
                  <c:v>243</c:v>
                </c:pt>
                <c:pt idx="5">
                  <c:v>251</c:v>
                </c:pt>
                <c:pt idx="6">
                  <c:v>213</c:v>
                </c:pt>
                <c:pt idx="7">
                  <c:v>363</c:v>
                </c:pt>
                <c:pt idx="8">
                  <c:v>312</c:v>
                </c:pt>
                <c:pt idx="9">
                  <c:v>286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最新H280708作成!$A$6</c:f>
              <c:strCache>
                <c:ptCount val="1"/>
                <c:pt idx="0">
                  <c:v>急性期・総合医療センター</c:v>
                </c:pt>
              </c:strCache>
            </c:strRef>
          </c:tx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最新H280708作成!$B$6:$K$6</c:f>
              <c:numCache>
                <c:formatCode>#,##0_);[Red]\(#,##0\)</c:formatCode>
                <c:ptCount val="10"/>
                <c:pt idx="0">
                  <c:v>105</c:v>
                </c:pt>
                <c:pt idx="1">
                  <c:v>183</c:v>
                </c:pt>
                <c:pt idx="2">
                  <c:v>151</c:v>
                </c:pt>
                <c:pt idx="3">
                  <c:v>155</c:v>
                </c:pt>
                <c:pt idx="4">
                  <c:v>187</c:v>
                </c:pt>
                <c:pt idx="5">
                  <c:v>173</c:v>
                </c:pt>
                <c:pt idx="6">
                  <c:v>158</c:v>
                </c:pt>
                <c:pt idx="7">
                  <c:v>122</c:v>
                </c:pt>
                <c:pt idx="8">
                  <c:v>130</c:v>
                </c:pt>
                <c:pt idx="9">
                  <c:v>145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最新H280708作成!$A$8</c:f>
              <c:strCache>
                <c:ptCount val="1"/>
                <c:pt idx="0">
                  <c:v>堺市立健康福祉プラザ生活リハビリテーションセンター</c:v>
                </c:pt>
              </c:strCache>
            </c:strRef>
          </c:tx>
          <c:spPr>
            <a:ln>
              <a:prstDash val="dash"/>
            </a:ln>
          </c:spPr>
          <c:dPt>
            <c:idx val="8"/>
            <c:bubble3D val="0"/>
            <c:spPr>
              <a:ln>
                <a:prstDash val="sysDash"/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最新H280708作成!$B$3:$K$3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最新H280708作成!$B$8:$K$8</c:f>
              <c:numCache>
                <c:formatCode>#,##0_);[Red]\(#,##0\)</c:formatCode>
                <c:ptCount val="10"/>
                <c:pt idx="5">
                  <c:v>292</c:v>
                </c:pt>
                <c:pt idx="6">
                  <c:v>141</c:v>
                </c:pt>
                <c:pt idx="7">
                  <c:v>147</c:v>
                </c:pt>
                <c:pt idx="8">
                  <c:v>145</c:v>
                </c:pt>
                <c:pt idx="9">
                  <c:v>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9216"/>
        <c:axId val="103770752"/>
      </c:lineChart>
      <c:catAx>
        <c:axId val="10376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770752"/>
        <c:crosses val="autoZero"/>
        <c:auto val="1"/>
        <c:lblAlgn val="ctr"/>
        <c:lblOffset val="100"/>
        <c:noMultiLvlLbl val="0"/>
      </c:catAx>
      <c:valAx>
        <c:axId val="103770752"/>
        <c:scaling>
          <c:orientation val="minMax"/>
          <c:max val="12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0376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917812711097489"/>
          <c:y val="0.12815017034045528"/>
          <c:w val="0.33964670895537086"/>
          <c:h val="0.744835228929717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2</xdr:row>
      <xdr:rowOff>619125</xdr:rowOff>
    </xdr:to>
    <xdr:cxnSp macro="">
      <xdr:nvCxnSpPr>
        <xdr:cNvPr id="2" name="直線コネクタ 1"/>
        <xdr:cNvCxnSpPr/>
      </xdr:nvCxnSpPr>
      <xdr:spPr>
        <a:xfrm>
          <a:off x="19050" y="1133475"/>
          <a:ext cx="261937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247651</xdr:colOff>
      <xdr:row>11</xdr:row>
      <xdr:rowOff>19051</xdr:rowOff>
    </xdr:from>
    <xdr:to>
      <xdr:col>9</xdr:col>
      <xdr:colOff>476250</xdr:colOff>
      <xdr:row>28</xdr:row>
      <xdr:rowOff>190501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29</xdr:row>
      <xdr:rowOff>19050</xdr:rowOff>
    </xdr:from>
    <xdr:to>
      <xdr:col>1</xdr:col>
      <xdr:colOff>0</xdr:colOff>
      <xdr:row>29</xdr:row>
      <xdr:rowOff>619125</xdr:rowOff>
    </xdr:to>
    <xdr:cxnSp macro="">
      <xdr:nvCxnSpPr>
        <xdr:cNvPr id="4" name="直線コネクタ 3"/>
        <xdr:cNvCxnSpPr/>
      </xdr:nvCxnSpPr>
      <xdr:spPr>
        <a:xfrm>
          <a:off x="19050" y="7581900"/>
          <a:ext cx="261937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1599455</xdr:colOff>
      <xdr:row>36</xdr:row>
      <xdr:rowOff>47622</xdr:rowOff>
    </xdr:from>
    <xdr:to>
      <xdr:col>7</xdr:col>
      <xdr:colOff>295280</xdr:colOff>
      <xdr:row>39</xdr:row>
      <xdr:rowOff>1272</xdr:rowOff>
    </xdr:to>
    <xdr:cxnSp macro="">
      <xdr:nvCxnSpPr>
        <xdr:cNvPr id="6" name="カギ線コネクタ 5"/>
        <xdr:cNvCxnSpPr>
          <a:cxnSpLocks/>
        </xdr:cNvCxnSpPr>
      </xdr:nvCxnSpPr>
      <xdr:spPr>
        <a:xfrm rot="5400000">
          <a:off x="4461455" y="8244147"/>
          <a:ext cx="468000" cy="6192000"/>
        </a:xfrm>
        <a:prstGeom prst="bentConnector3">
          <a:avLst/>
        </a:prstGeom>
        <a:ln w="3175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677333</xdr:colOff>
      <xdr:row>0</xdr:row>
      <xdr:rowOff>84667</xdr:rowOff>
    </xdr:from>
    <xdr:to>
      <xdr:col>10</xdr:col>
      <xdr:colOff>179917</xdr:colOff>
      <xdr:row>0</xdr:row>
      <xdr:rowOff>529167</xdr:rowOff>
    </xdr:to>
    <xdr:sp macro="" textlink="">
      <xdr:nvSpPr>
        <xdr:cNvPr id="5" name="テキスト ボックス 4"/>
        <xdr:cNvSpPr txBox="1"/>
      </xdr:nvSpPr>
      <xdr:spPr>
        <a:xfrm>
          <a:off x="9017000" y="84667"/>
          <a:ext cx="1068917" cy="444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90" zoomScaleNormal="90" workbookViewId="0">
      <selection activeCell="E2" sqref="E2"/>
    </sheetView>
  </sheetViews>
  <sheetFormatPr defaultRowHeight="13.5" x14ac:dyDescent="0.15"/>
  <cols>
    <col min="1" max="1" width="34.625" style="1" customWidth="1"/>
    <col min="2" max="9" width="10.625" style="1" customWidth="1"/>
    <col min="10" max="10" width="9.875" style="1" customWidth="1"/>
    <col min="11" max="11" width="9.625" style="1" customWidth="1"/>
    <col min="12" max="12" width="12.625" style="1" customWidth="1"/>
    <col min="13" max="13" width="5.375" style="1" customWidth="1"/>
    <col min="14" max="14" width="10" style="1" customWidth="1"/>
    <col min="15" max="15" width="14.125" style="1" customWidth="1"/>
    <col min="16" max="16384" width="9" style="1"/>
  </cols>
  <sheetData>
    <row r="1" spans="1:16" s="2" customFormat="1" ht="52.5" customHeight="1" x14ac:dyDescent="0.15">
      <c r="A1" s="67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9"/>
      <c r="L1" s="9"/>
      <c r="M1" s="7"/>
    </row>
    <row r="2" spans="1:16" s="21" customFormat="1" ht="35.25" customHeight="1" x14ac:dyDescent="0.15">
      <c r="A2" s="14" t="s">
        <v>31</v>
      </c>
      <c r="B2" s="5"/>
      <c r="C2" s="4"/>
      <c r="D2" s="19"/>
      <c r="E2" s="19"/>
      <c r="F2" s="19"/>
      <c r="G2" s="20"/>
      <c r="J2" s="22"/>
      <c r="K2" s="22" t="s">
        <v>7</v>
      </c>
      <c r="L2" s="19"/>
      <c r="M2" s="19"/>
      <c r="N2" s="19"/>
      <c r="O2" s="19"/>
    </row>
    <row r="3" spans="1:16" ht="30" customHeight="1" x14ac:dyDescent="0.15">
      <c r="A3" s="15" t="s">
        <v>12</v>
      </c>
      <c r="B3" s="16" t="s">
        <v>3</v>
      </c>
      <c r="C3" s="17" t="s">
        <v>4</v>
      </c>
      <c r="D3" s="17" t="s">
        <v>5</v>
      </c>
      <c r="E3" s="17" t="s">
        <v>6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13</v>
      </c>
      <c r="K3" s="18" t="s">
        <v>29</v>
      </c>
      <c r="L3" s="3"/>
      <c r="M3" s="3"/>
      <c r="N3" s="3"/>
      <c r="O3" s="3"/>
      <c r="P3" s="3"/>
    </row>
    <row r="4" spans="1:16" ht="27" customHeight="1" x14ac:dyDescent="0.15">
      <c r="A4" s="39" t="s">
        <v>2</v>
      </c>
      <c r="B4" s="11">
        <v>332</v>
      </c>
      <c r="C4" s="11">
        <v>375</v>
      </c>
      <c r="D4" s="11">
        <v>305</v>
      </c>
      <c r="E4" s="11">
        <v>388</v>
      </c>
      <c r="F4" s="11">
        <v>435</v>
      </c>
      <c r="G4" s="11">
        <v>462</v>
      </c>
      <c r="H4" s="11">
        <v>416</v>
      </c>
      <c r="I4" s="11">
        <v>436</v>
      </c>
      <c r="J4" s="11">
        <v>473</v>
      </c>
      <c r="K4" s="11">
        <v>410</v>
      </c>
      <c r="L4" s="3"/>
      <c r="M4" s="3"/>
      <c r="N4" s="3"/>
      <c r="O4" s="3"/>
      <c r="P4" s="3"/>
    </row>
    <row r="5" spans="1:16" ht="27" customHeight="1" x14ac:dyDescent="0.15">
      <c r="A5" s="40" t="s">
        <v>1</v>
      </c>
      <c r="B5" s="12">
        <v>272</v>
      </c>
      <c r="C5" s="12">
        <v>154</v>
      </c>
      <c r="D5" s="12">
        <v>169</v>
      </c>
      <c r="E5" s="12">
        <v>190</v>
      </c>
      <c r="F5" s="12">
        <v>243</v>
      </c>
      <c r="G5" s="12">
        <v>251</v>
      </c>
      <c r="H5" s="12">
        <v>213</v>
      </c>
      <c r="I5" s="12">
        <v>363</v>
      </c>
      <c r="J5" s="12">
        <v>312</v>
      </c>
      <c r="K5" s="12">
        <v>286</v>
      </c>
      <c r="L5" s="3"/>
      <c r="M5" s="3"/>
      <c r="N5" s="3"/>
      <c r="O5" s="3"/>
      <c r="P5" s="3"/>
    </row>
    <row r="6" spans="1:16" ht="27" customHeight="1" x14ac:dyDescent="0.15">
      <c r="A6" s="41" t="s">
        <v>0</v>
      </c>
      <c r="B6" s="13">
        <v>105</v>
      </c>
      <c r="C6" s="13">
        <v>183</v>
      </c>
      <c r="D6" s="13">
        <v>151</v>
      </c>
      <c r="E6" s="13">
        <v>155</v>
      </c>
      <c r="F6" s="13">
        <v>187</v>
      </c>
      <c r="G6" s="13">
        <v>173</v>
      </c>
      <c r="H6" s="13">
        <v>158</v>
      </c>
      <c r="I6" s="13">
        <v>122</v>
      </c>
      <c r="J6" s="13">
        <v>130</v>
      </c>
      <c r="K6" s="13">
        <v>145</v>
      </c>
      <c r="L6" s="3"/>
      <c r="M6" s="3"/>
      <c r="N6" s="3"/>
      <c r="O6" s="3"/>
      <c r="P6" s="3"/>
    </row>
    <row r="7" spans="1:16" ht="35.1" customHeight="1" x14ac:dyDescent="0.15">
      <c r="A7" s="53" t="s">
        <v>20</v>
      </c>
      <c r="B7" s="54">
        <f t="shared" ref="B7:K7" si="0">SUM(B4:B6)</f>
        <v>709</v>
      </c>
      <c r="C7" s="55">
        <f t="shared" si="0"/>
        <v>712</v>
      </c>
      <c r="D7" s="55">
        <f t="shared" si="0"/>
        <v>625</v>
      </c>
      <c r="E7" s="55">
        <f t="shared" si="0"/>
        <v>733</v>
      </c>
      <c r="F7" s="55">
        <f t="shared" si="0"/>
        <v>865</v>
      </c>
      <c r="G7" s="55">
        <f t="shared" si="0"/>
        <v>886</v>
      </c>
      <c r="H7" s="55">
        <f t="shared" si="0"/>
        <v>787</v>
      </c>
      <c r="I7" s="55">
        <f t="shared" si="0"/>
        <v>921</v>
      </c>
      <c r="J7" s="55">
        <f t="shared" ref="J7" si="1">SUM(J4:J6)</f>
        <v>915</v>
      </c>
      <c r="K7" s="55">
        <f t="shared" si="0"/>
        <v>841</v>
      </c>
      <c r="L7" s="3"/>
      <c r="M7" s="3"/>
      <c r="N7" s="3"/>
      <c r="O7" s="3"/>
      <c r="P7" s="3"/>
    </row>
    <row r="8" spans="1:16" ht="33.75" customHeight="1" x14ac:dyDescent="0.15">
      <c r="A8" s="51" t="s">
        <v>27</v>
      </c>
      <c r="B8" s="52"/>
      <c r="C8" s="52"/>
      <c r="D8" s="52"/>
      <c r="E8" s="52"/>
      <c r="F8" s="52"/>
      <c r="G8" s="52">
        <v>292</v>
      </c>
      <c r="H8" s="52">
        <v>141</v>
      </c>
      <c r="I8" s="52">
        <v>147</v>
      </c>
      <c r="J8" s="52">
        <v>145</v>
      </c>
      <c r="K8" s="52">
        <v>159</v>
      </c>
      <c r="L8" s="3"/>
      <c r="M8" s="3"/>
      <c r="N8" s="3"/>
      <c r="O8" s="3"/>
      <c r="P8" s="3"/>
    </row>
    <row r="9" spans="1:16" ht="27" customHeight="1" x14ac:dyDescent="0.15">
      <c r="A9" s="53" t="s">
        <v>22</v>
      </c>
      <c r="B9" s="54">
        <f>B7+B8</f>
        <v>709</v>
      </c>
      <c r="C9" s="55">
        <f t="shared" ref="C9:K9" si="2">C7+C8</f>
        <v>712</v>
      </c>
      <c r="D9" s="55">
        <f t="shared" si="2"/>
        <v>625</v>
      </c>
      <c r="E9" s="55">
        <f t="shared" si="2"/>
        <v>733</v>
      </c>
      <c r="F9" s="55">
        <f t="shared" si="2"/>
        <v>865</v>
      </c>
      <c r="G9" s="55">
        <f t="shared" si="2"/>
        <v>1178</v>
      </c>
      <c r="H9" s="55">
        <f t="shared" si="2"/>
        <v>928</v>
      </c>
      <c r="I9" s="55">
        <f t="shared" si="2"/>
        <v>1068</v>
      </c>
      <c r="J9" s="55">
        <f t="shared" ref="J9" si="3">J7+J8</f>
        <v>1060</v>
      </c>
      <c r="K9" s="55">
        <f t="shared" si="2"/>
        <v>1000</v>
      </c>
      <c r="L9" s="3"/>
      <c r="M9" s="3"/>
      <c r="N9" s="3"/>
      <c r="O9" s="3"/>
      <c r="P9" s="3"/>
    </row>
    <row r="10" spans="1:16" s="10" customFormat="1" ht="24" customHeight="1" x14ac:dyDescent="0.1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29" spans="1:11" s="50" customFormat="1" ht="95.25" customHeight="1" x14ac:dyDescent="0.2">
      <c r="A29" s="46" t="s">
        <v>21</v>
      </c>
      <c r="B29" s="47"/>
      <c r="C29" s="48"/>
      <c r="D29" s="49"/>
      <c r="E29" s="49"/>
      <c r="F29" s="49"/>
      <c r="H29" s="23" t="s">
        <v>7</v>
      </c>
    </row>
    <row r="30" spans="1:11" ht="30" customHeight="1" x14ac:dyDescent="0.15">
      <c r="A30" s="15" t="s">
        <v>12</v>
      </c>
      <c r="B30" s="17" t="s">
        <v>6</v>
      </c>
      <c r="C30" s="18" t="s">
        <v>8</v>
      </c>
      <c r="D30" s="18" t="s">
        <v>9</v>
      </c>
      <c r="E30" s="18" t="s">
        <v>10</v>
      </c>
      <c r="F30" s="18" t="s">
        <v>11</v>
      </c>
      <c r="G30" s="18" t="s">
        <v>13</v>
      </c>
      <c r="H30" s="18" t="s">
        <v>28</v>
      </c>
      <c r="I30" s="42"/>
      <c r="J30" s="43"/>
      <c r="K30" s="43"/>
    </row>
    <row r="31" spans="1:11" ht="27" customHeight="1" x14ac:dyDescent="0.15">
      <c r="A31" s="39" t="s">
        <v>2</v>
      </c>
      <c r="B31" s="11">
        <v>2573</v>
      </c>
      <c r="C31" s="11">
        <v>2903</v>
      </c>
      <c r="D31" s="11">
        <v>2477</v>
      </c>
      <c r="E31" s="11">
        <v>2110</v>
      </c>
      <c r="F31" s="11">
        <v>1909</v>
      </c>
      <c r="G31" s="11">
        <v>1810</v>
      </c>
      <c r="H31" s="11">
        <v>1744</v>
      </c>
      <c r="I31" s="44"/>
      <c r="J31" s="45"/>
      <c r="K31" s="45"/>
    </row>
    <row r="32" spans="1:11" ht="27" customHeight="1" x14ac:dyDescent="0.15">
      <c r="A32" s="40" t="s">
        <v>1</v>
      </c>
      <c r="B32" s="12">
        <v>371</v>
      </c>
      <c r="C32" s="12">
        <v>523</v>
      </c>
      <c r="D32" s="12">
        <v>756</v>
      </c>
      <c r="E32" s="12">
        <v>825</v>
      </c>
      <c r="F32" s="12">
        <v>989</v>
      </c>
      <c r="G32" s="12">
        <v>2165</v>
      </c>
      <c r="H32" s="12">
        <v>1767</v>
      </c>
      <c r="I32" s="44"/>
      <c r="J32" s="45"/>
      <c r="K32" s="45"/>
    </row>
    <row r="33" spans="1:19" ht="27" customHeight="1" x14ac:dyDescent="0.15">
      <c r="A33" s="41" t="s">
        <v>0</v>
      </c>
      <c r="B33" s="13">
        <v>1211</v>
      </c>
      <c r="C33" s="13">
        <v>976</v>
      </c>
      <c r="D33" s="13">
        <v>1417</v>
      </c>
      <c r="E33" s="13">
        <v>1547</v>
      </c>
      <c r="F33" s="13">
        <v>1650</v>
      </c>
      <c r="G33" s="13">
        <v>1796</v>
      </c>
      <c r="H33" s="13">
        <v>2614</v>
      </c>
      <c r="I33" s="44"/>
      <c r="J33" s="45"/>
      <c r="K33" s="45"/>
    </row>
    <row r="34" spans="1:19" ht="35.1" customHeight="1" x14ac:dyDescent="0.15">
      <c r="A34" s="53" t="s">
        <v>20</v>
      </c>
      <c r="B34" s="54">
        <f t="shared" ref="B34:H34" si="4">SUM(B31:B33)</f>
        <v>4155</v>
      </c>
      <c r="C34" s="55">
        <f t="shared" si="4"/>
        <v>4402</v>
      </c>
      <c r="D34" s="55">
        <f t="shared" si="4"/>
        <v>4650</v>
      </c>
      <c r="E34" s="55">
        <f t="shared" si="4"/>
        <v>4482</v>
      </c>
      <c r="F34" s="55">
        <f t="shared" si="4"/>
        <v>4548</v>
      </c>
      <c r="G34" s="55">
        <f t="shared" ref="G34" si="5">SUM(G31:G33)</f>
        <v>5771</v>
      </c>
      <c r="H34" s="55">
        <f t="shared" si="4"/>
        <v>6125</v>
      </c>
      <c r="I34" s="44"/>
      <c r="J34" s="45"/>
      <c r="K34" s="45"/>
    </row>
    <row r="35" spans="1:19" ht="35.1" customHeight="1" x14ac:dyDescent="0.15">
      <c r="A35" s="51" t="s">
        <v>27</v>
      </c>
      <c r="B35" s="52"/>
      <c r="C35" s="52"/>
      <c r="D35" s="52">
        <v>1229</v>
      </c>
      <c r="E35" s="52">
        <v>956</v>
      </c>
      <c r="F35" s="52">
        <v>1564</v>
      </c>
      <c r="G35" s="52">
        <v>1949</v>
      </c>
      <c r="H35" s="52">
        <v>2303</v>
      </c>
      <c r="I35" s="45"/>
      <c r="J35" s="45"/>
      <c r="K35" s="45"/>
    </row>
    <row r="36" spans="1:19" ht="35.1" customHeight="1" x14ac:dyDescent="0.15">
      <c r="A36" s="53" t="s">
        <v>22</v>
      </c>
      <c r="B36" s="54">
        <f>B34+B35</f>
        <v>4155</v>
      </c>
      <c r="C36" s="54">
        <f t="shared" ref="C36:H36" si="6">C34+C35</f>
        <v>4402</v>
      </c>
      <c r="D36" s="54">
        <f t="shared" si="6"/>
        <v>5879</v>
      </c>
      <c r="E36" s="54">
        <f t="shared" si="6"/>
        <v>5438</v>
      </c>
      <c r="F36" s="54">
        <f t="shared" si="6"/>
        <v>6112</v>
      </c>
      <c r="G36" s="54">
        <f t="shared" ref="G36" si="7">G34+G35</f>
        <v>7720</v>
      </c>
      <c r="H36" s="54">
        <f t="shared" si="6"/>
        <v>8428</v>
      </c>
      <c r="I36" s="45"/>
      <c r="J36" s="45"/>
      <c r="K36" s="45"/>
    </row>
    <row r="40" spans="1:19" ht="26.25" customHeight="1" x14ac:dyDescent="0.2">
      <c r="A40" s="69" t="s">
        <v>30</v>
      </c>
      <c r="B40" s="69"/>
      <c r="C40" s="69"/>
      <c r="D40" s="69"/>
      <c r="E40" s="69"/>
      <c r="F40" s="69"/>
      <c r="G40" s="69"/>
      <c r="H40" s="69"/>
      <c r="I40" s="3"/>
      <c r="J40" s="23" t="s">
        <v>7</v>
      </c>
      <c r="K40" s="3"/>
      <c r="M40" s="3"/>
    </row>
    <row r="41" spans="1:19" ht="50.1" customHeight="1" x14ac:dyDescent="0.15">
      <c r="A41" s="70" t="s">
        <v>14</v>
      </c>
      <c r="B41" s="72" t="s">
        <v>25</v>
      </c>
      <c r="C41" s="73"/>
      <c r="D41" s="73"/>
      <c r="E41" s="74"/>
      <c r="F41" s="72" t="s">
        <v>26</v>
      </c>
      <c r="G41" s="73"/>
      <c r="H41" s="73"/>
      <c r="I41" s="74"/>
      <c r="J41" s="70" t="s">
        <v>15</v>
      </c>
      <c r="K41" s="24"/>
      <c r="N41" s="25"/>
      <c r="O41" s="25"/>
      <c r="P41" s="25"/>
      <c r="Q41" s="25"/>
      <c r="R41" s="25"/>
      <c r="S41" s="25"/>
    </row>
    <row r="42" spans="1:19" s="25" customFormat="1" ht="30" customHeight="1" x14ac:dyDescent="0.15">
      <c r="A42" s="71"/>
      <c r="B42" s="26" t="s">
        <v>16</v>
      </c>
      <c r="C42" s="27" t="s">
        <v>17</v>
      </c>
      <c r="D42" s="27" t="s">
        <v>18</v>
      </c>
      <c r="E42" s="28" t="s">
        <v>19</v>
      </c>
      <c r="F42" s="26" t="s">
        <v>16</v>
      </c>
      <c r="G42" s="27" t="s">
        <v>17</v>
      </c>
      <c r="H42" s="27" t="s">
        <v>18</v>
      </c>
      <c r="I42" s="28" t="s">
        <v>19</v>
      </c>
      <c r="J42" s="71"/>
      <c r="K42" s="29"/>
      <c r="N42" s="1"/>
      <c r="O42" s="1"/>
      <c r="P42" s="1"/>
      <c r="Q42" s="1"/>
      <c r="R42" s="1"/>
      <c r="S42" s="1"/>
    </row>
    <row r="43" spans="1:19" ht="27" customHeight="1" x14ac:dyDescent="0.15">
      <c r="A43" s="39" t="s">
        <v>2</v>
      </c>
      <c r="B43" s="30">
        <v>622</v>
      </c>
      <c r="C43" s="31">
        <v>359</v>
      </c>
      <c r="D43" s="31">
        <v>65</v>
      </c>
      <c r="E43" s="57">
        <v>5</v>
      </c>
      <c r="F43" s="30">
        <v>639</v>
      </c>
      <c r="G43" s="31">
        <v>34</v>
      </c>
      <c r="H43" s="31">
        <v>16</v>
      </c>
      <c r="I43" s="57">
        <v>4</v>
      </c>
      <c r="J43" s="11">
        <f>SUM(B43:I43)</f>
        <v>1744</v>
      </c>
      <c r="K43" s="3"/>
    </row>
    <row r="44" spans="1:19" ht="27" customHeight="1" x14ac:dyDescent="0.15">
      <c r="A44" s="40" t="s">
        <v>1</v>
      </c>
      <c r="B44" s="32">
        <v>387</v>
      </c>
      <c r="C44" s="33">
        <v>134</v>
      </c>
      <c r="D44" s="33">
        <v>0</v>
      </c>
      <c r="E44" s="58">
        <v>9</v>
      </c>
      <c r="F44" s="32">
        <v>1211</v>
      </c>
      <c r="G44" s="33">
        <v>18</v>
      </c>
      <c r="H44" s="33">
        <v>5</v>
      </c>
      <c r="I44" s="58">
        <v>3</v>
      </c>
      <c r="J44" s="12">
        <f>SUM(B44:I44)</f>
        <v>1767</v>
      </c>
      <c r="K44" s="3"/>
    </row>
    <row r="45" spans="1:19" ht="27" customHeight="1" x14ac:dyDescent="0.15">
      <c r="A45" s="41" t="s">
        <v>0</v>
      </c>
      <c r="B45" s="34">
        <f>260+116</f>
        <v>376</v>
      </c>
      <c r="C45" s="35">
        <f>395+190</f>
        <v>585</v>
      </c>
      <c r="D45" s="35">
        <f>11+2</f>
        <v>13</v>
      </c>
      <c r="E45" s="59">
        <v>0</v>
      </c>
      <c r="F45" s="34">
        <f>864+452</f>
        <v>1316</v>
      </c>
      <c r="G45" s="35">
        <f>196+110</f>
        <v>306</v>
      </c>
      <c r="H45" s="35">
        <f>11+6</f>
        <v>17</v>
      </c>
      <c r="I45" s="59">
        <f>0+1</f>
        <v>1</v>
      </c>
      <c r="J45" s="13">
        <f>SUM(B45:I45)</f>
        <v>2614</v>
      </c>
      <c r="K45" s="3"/>
    </row>
    <row r="46" spans="1:19" ht="35.1" customHeight="1" x14ac:dyDescent="0.15">
      <c r="A46" s="53" t="s">
        <v>20</v>
      </c>
      <c r="B46" s="61">
        <f t="shared" ref="B46:J46" si="8">SUM(B43:B45)</f>
        <v>1385</v>
      </c>
      <c r="C46" s="62">
        <f t="shared" si="8"/>
        <v>1078</v>
      </c>
      <c r="D46" s="62">
        <f t="shared" si="8"/>
        <v>78</v>
      </c>
      <c r="E46" s="54">
        <f t="shared" si="8"/>
        <v>14</v>
      </c>
      <c r="F46" s="61">
        <f t="shared" si="8"/>
        <v>3166</v>
      </c>
      <c r="G46" s="62">
        <f t="shared" si="8"/>
        <v>358</v>
      </c>
      <c r="H46" s="62">
        <f t="shared" si="8"/>
        <v>38</v>
      </c>
      <c r="I46" s="54">
        <f t="shared" si="8"/>
        <v>8</v>
      </c>
      <c r="J46" s="55">
        <f t="shared" si="8"/>
        <v>6125</v>
      </c>
      <c r="K46" s="6"/>
    </row>
    <row r="47" spans="1:19" ht="35.1" customHeight="1" x14ac:dyDescent="0.15">
      <c r="A47" s="51" t="s">
        <v>27</v>
      </c>
      <c r="B47" s="63">
        <v>687</v>
      </c>
      <c r="C47" s="64">
        <v>238</v>
      </c>
      <c r="D47" s="64">
        <v>15</v>
      </c>
      <c r="E47" s="60">
        <v>10</v>
      </c>
      <c r="F47" s="63">
        <v>1034</v>
      </c>
      <c r="G47" s="64">
        <v>64</v>
      </c>
      <c r="H47" s="64">
        <v>195</v>
      </c>
      <c r="I47" s="60">
        <v>60</v>
      </c>
      <c r="J47" s="56">
        <f>SUM(B47:I47)</f>
        <v>2303</v>
      </c>
      <c r="K47" s="6"/>
    </row>
    <row r="48" spans="1:19" ht="35.1" customHeight="1" x14ac:dyDescent="0.15">
      <c r="A48" s="53" t="s">
        <v>22</v>
      </c>
      <c r="B48" s="61">
        <f>B46+B47</f>
        <v>2072</v>
      </c>
      <c r="C48" s="62">
        <f t="shared" ref="C48:J48" si="9">C46+C47</f>
        <v>1316</v>
      </c>
      <c r="D48" s="62">
        <f t="shared" si="9"/>
        <v>93</v>
      </c>
      <c r="E48" s="54">
        <f t="shared" si="9"/>
        <v>24</v>
      </c>
      <c r="F48" s="61">
        <f t="shared" si="9"/>
        <v>4200</v>
      </c>
      <c r="G48" s="62">
        <f t="shared" si="9"/>
        <v>422</v>
      </c>
      <c r="H48" s="62">
        <f t="shared" si="9"/>
        <v>233</v>
      </c>
      <c r="I48" s="54">
        <f t="shared" si="9"/>
        <v>68</v>
      </c>
      <c r="J48" s="54">
        <f t="shared" si="9"/>
        <v>8428</v>
      </c>
      <c r="K48" s="6"/>
    </row>
    <row r="49" spans="4:11" s="36" customFormat="1" ht="19.5" customHeight="1" x14ac:dyDescent="0.2">
      <c r="D49" s="37"/>
      <c r="E49" s="38"/>
      <c r="F49" s="38"/>
      <c r="H49" s="66" t="s">
        <v>23</v>
      </c>
      <c r="I49" s="66"/>
      <c r="J49" s="66"/>
      <c r="K49" s="65"/>
    </row>
  </sheetData>
  <mergeCells count="7">
    <mergeCell ref="H49:J49"/>
    <mergeCell ref="A1:J1"/>
    <mergeCell ref="A40:H40"/>
    <mergeCell ref="A41:A42"/>
    <mergeCell ref="B41:E41"/>
    <mergeCell ref="F41:I41"/>
    <mergeCell ref="J41:J42"/>
  </mergeCells>
  <phoneticPr fontId="2"/>
  <pageMargins left="0.78740157480314965" right="0.39370078740157483" top="0.74803149606299213" bottom="0.39370078740157483" header="0.31496062992125984" footer="0.31496062992125984"/>
  <pageSetup paperSize="9" scale="65" fitToHeight="0" orientation="portrait" r:id="rId1"/>
  <ignoredErrors>
    <ignoredError sqref="J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EFE2B969319F4F807355FBD13D9BBF" ma:contentTypeVersion="0" ma:contentTypeDescription="新しいドキュメントを作成します。" ma:contentTypeScope="" ma:versionID="24e2bb143edbc551a94d8a79549d5fb2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48A0DDD-94CF-4C8B-AD48-F0505424D77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854DFC-CA2B-4F42-94AE-88DCBD65E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A6E2E-E43B-45BC-81B3-115D3AE7A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最新H280708作成</vt:lpstr>
      <vt:lpstr>最新H280708作成!Print_Area</vt:lpstr>
    </vt:vector>
  </TitlesOfParts>
  <Company>国立障害者リハビリテーションセンター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国立障害者リハビリテーションセンター</dc:creator>
  <cp:lastModifiedBy>HOSTNAME</cp:lastModifiedBy>
  <cp:lastPrinted>2017-07-19T10:36:54Z</cp:lastPrinted>
  <dcterms:created xsi:type="dcterms:W3CDTF">2010-04-30T05:03:50Z</dcterms:created>
  <dcterms:modified xsi:type="dcterms:W3CDTF">2017-07-24T09:04:21Z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0x010100D6EFE2B969319F4F807355FBD13D9BBF</vt:lpwstr>
  </property>
</Properties>
</file>