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2 看護Ｌ\33 新人看護職員研修事業\R6\04実績報告\01提出依頼\"/>
    </mc:Choice>
  </mc:AlternateContent>
  <xr:revisionPtr revIDLastSave="0" documentId="13_ncr:40009_{8FCACE80-2935-4267-80DA-AE79FC469B83}" xr6:coauthVersionLast="47" xr6:coauthVersionMax="47" xr10:uidLastSave="{00000000-0000-0000-0000-000000000000}"/>
  <bookViews>
    <workbookView xWindow="-108" yWindow="-108" windowWidth="23256" windowHeight="14160" tabRatio="952" firstSheet="6" activeTab="13"/>
  </bookViews>
  <sheets>
    <sheet name="記入要領" sheetId="24" r:id="rId1"/>
    <sheet name="基本情報" sheetId="19" r:id="rId2"/>
    <sheet name="（様式2）実績報告" sheetId="32" r:id="rId3"/>
    <sheet name="（別紙1）精算書" sheetId="13" r:id="rId4"/>
    <sheet name="（別紙2）研修実績報告" sheetId="12" r:id="rId5"/>
    <sheet name="（別紙2）研修事業計画 (2)" sheetId="50" state="hidden" r:id="rId6"/>
    <sheet name="（別紙3）研修内容" sheetId="18" r:id="rId7"/>
    <sheet name="（別紙4）新人名簿" sheetId="17" r:id="rId8"/>
    <sheet name="（別紙5）受入名簿" sheetId="16" r:id="rId9"/>
    <sheet name="（別紙6）実支出内訳" sheetId="11" r:id="rId10"/>
    <sheet name="（別紙7）研修責任者明細" sheetId="22" r:id="rId11"/>
    <sheet name="（別紙8）教育担当者明細" sheetId="20" r:id="rId12"/>
    <sheet name="（別紙9）受入研修（教育担当者)明細 " sheetId="23" r:id="rId13"/>
    <sheet name="（別紙10）決算書" sheetId="10" r:id="rId14"/>
    <sheet name="（別紙11）研修責任者フォローアップ研修参加名簿 " sheetId="45" r:id="rId15"/>
    <sheet name="口座振替依頼書" sheetId="33" r:id="rId16"/>
    <sheet name="支出説明" sheetId="8" r:id="rId17"/>
    <sheet name="Q&amp;A" sheetId="27" r:id="rId18"/>
    <sheet name="【大阪府作業用】" sheetId="28" r:id="rId19"/>
    <sheet name="補助金所要額まとめ（予備）" sheetId="38" state="hidden" r:id="rId20"/>
  </sheets>
  <externalReferences>
    <externalReference r:id="rId21"/>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3">'（別紙1）精算書'!$A$1:$K$24</definedName>
    <definedName name="_xlnm.Print_Area" localSheetId="13">'（別紙10）決算書'!$A$1:$H$24</definedName>
    <definedName name="_xlnm.Print_Area" localSheetId="14">'（別紙11）研修責任者フォローアップ研修参加名簿 '!$A$1:$K$15</definedName>
    <definedName name="_xlnm.Print_Area" localSheetId="5">'（別紙2）研修事業計画 (2)'!$A$1:$R$27</definedName>
    <definedName name="_xlnm.Print_Area" localSheetId="4">'（別紙2）研修実績報告'!$A$1:$H$44</definedName>
    <definedName name="_xlnm.Print_Area" localSheetId="6">'（別紙3）研修内容'!$A$1:$Q$77</definedName>
    <definedName name="_xlnm.Print_Area" localSheetId="7">'（別紙4）新人名簿'!$A$1:$L$217</definedName>
    <definedName name="_xlnm.Print_Area" localSheetId="8">'（別紙5）受入名簿'!$A$1:$M$65</definedName>
    <definedName name="_xlnm.Print_Area" localSheetId="9">'（別紙6）実支出内訳'!$A$1:$W$96</definedName>
    <definedName name="_xlnm.Print_Area" localSheetId="10">'（別紙7）研修責任者明細'!$A$1:$R$21</definedName>
    <definedName name="_xlnm.Print_Area" localSheetId="11">'（別紙8）教育担当者明細'!$A$1:$R$128</definedName>
    <definedName name="_xlnm.Print_Area" localSheetId="12">'（別紙9）受入研修（教育担当者)明細 '!$A$1:$R$25</definedName>
    <definedName name="_xlnm.Print_Area" localSheetId="2">'（様式2）実績報告'!$A$1:$Q$24</definedName>
    <definedName name="_xlnm.Print_Area" localSheetId="1">基本情報!$A$1:$J$28</definedName>
    <definedName name="_xlnm.Print_Area" localSheetId="0">記入要領!$A$1:$H$79</definedName>
    <definedName name="_xlnm.Print_Area" localSheetId="15">口座振替依頼書!$A$1:$R$30</definedName>
    <definedName name="_xlnm.Print_Area" localSheetId="16">支出説明!$A$1:$G$49</definedName>
    <definedName name="_xlnm.Print_Area" localSheetId="19">'補助金所要額まとめ（予備）'!$A$1:$W$21</definedName>
    <definedName name="_xlnm.Print_Titles" localSheetId="14">'（別紙11）研修責任者フォローアップ研修参加名簿 '!$1:$5</definedName>
    <definedName name="_xlnm.Print_Titles" localSheetId="6">'（別紙3）研修内容'!$1:$9</definedName>
    <definedName name="_xlnm.Print_Titles" localSheetId="7">'（別紙4）新人名簿'!$1:$5</definedName>
    <definedName name="_xlnm.Print_Titles" localSheetId="19">'補助金所要額まとめ（予備）'!$A:$E,'補助金所要額まとめ（予備）'!$3:$7</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13" l="1"/>
  <c r="G23" i="13"/>
  <c r="H21" i="32"/>
  <c r="H14" i="13"/>
  <c r="D14" i="13"/>
  <c r="B14" i="13"/>
  <c r="J8" i="38"/>
  <c r="L8" i="38"/>
  <c r="C14" i="13"/>
  <c r="F9" i="28"/>
  <c r="F11" i="28"/>
  <c r="B19" i="13"/>
  <c r="D19" i="13"/>
  <c r="Q8" i="38"/>
  <c r="G90" i="11"/>
  <c r="E8" i="10"/>
  <c r="F32" i="12"/>
  <c r="X17" i="28"/>
  <c r="T29" i="33"/>
  <c r="T26" i="33"/>
  <c r="T23" i="33"/>
  <c r="T20" i="33"/>
  <c r="T17" i="33"/>
  <c r="B2" i="33"/>
  <c r="F8" i="38"/>
  <c r="G8" i="38"/>
  <c r="B4" i="28"/>
  <c r="B6" i="28"/>
  <c r="C4" i="28"/>
  <c r="C6" i="28"/>
  <c r="D4" i="28"/>
  <c r="D6" i="28"/>
  <c r="E4" i="28"/>
  <c r="E6" i="28"/>
  <c r="F4" i="28"/>
  <c r="F6" i="28"/>
  <c r="G4" i="28"/>
  <c r="G6" i="28"/>
  <c r="H4" i="28"/>
  <c r="H6" i="28"/>
  <c r="I4" i="28"/>
  <c r="I6" i="28"/>
  <c r="J4" i="28"/>
  <c r="J6" i="28"/>
  <c r="K4" i="28"/>
  <c r="L4" i="28"/>
  <c r="L6" i="28"/>
  <c r="M4" i="28"/>
  <c r="N4" i="28"/>
  <c r="N6" i="28"/>
  <c r="K6" i="28"/>
  <c r="M6" i="28"/>
  <c r="B9" i="28"/>
  <c r="B11" i="28"/>
  <c r="C9" i="28"/>
  <c r="C11" i="28"/>
  <c r="I9" i="28"/>
  <c r="J9" i="28"/>
  <c r="J11" i="28"/>
  <c r="I11" i="28"/>
  <c r="E17" i="28"/>
  <c r="F17" i="28"/>
  <c r="O17" i="28"/>
  <c r="P17" i="28"/>
  <c r="V17" i="28"/>
  <c r="W17" i="28"/>
  <c r="C22" i="28"/>
  <c r="D22" i="28"/>
  <c r="E22" i="28"/>
  <c r="F22" i="28"/>
  <c r="G22" i="28"/>
  <c r="H22" i="28"/>
  <c r="K6" i="33"/>
  <c r="U6" i="33"/>
  <c r="K7" i="33"/>
  <c r="B22" i="28"/>
  <c r="U7" i="33"/>
  <c r="K8" i="33"/>
  <c r="U8" i="33"/>
  <c r="K9" i="33"/>
  <c r="U9" i="33"/>
  <c r="E16" i="10"/>
  <c r="E10" i="10"/>
  <c r="B20" i="10"/>
  <c r="L1" i="33"/>
  <c r="G21" i="10"/>
  <c r="G22" i="10"/>
  <c r="G23" i="10"/>
  <c r="G24" i="10"/>
  <c r="I3" i="45"/>
  <c r="L6" i="45"/>
  <c r="L7" i="45"/>
  <c r="L8" i="45"/>
  <c r="L9" i="45"/>
  <c r="L10" i="45"/>
  <c r="L11" i="45"/>
  <c r="L12" i="45"/>
  <c r="L13" i="45"/>
  <c r="L14" i="45"/>
  <c r="L15" i="45"/>
  <c r="L16" i="45"/>
  <c r="L17" i="45"/>
  <c r="L18" i="45"/>
  <c r="L19" i="45"/>
  <c r="L20" i="45"/>
  <c r="L21" i="45"/>
  <c r="L22" i="45"/>
  <c r="L23" i="45"/>
  <c r="L24" i="45"/>
  <c r="L25" i="45"/>
  <c r="L26" i="45"/>
  <c r="L27" i="45"/>
  <c r="L28" i="45"/>
  <c r="L29" i="45"/>
  <c r="L30" i="45"/>
  <c r="L31" i="45"/>
  <c r="L32" i="45"/>
  <c r="L33" i="45"/>
  <c r="L34" i="45"/>
  <c r="L35" i="45"/>
  <c r="L36" i="45"/>
  <c r="L37" i="45"/>
  <c r="L38" i="45"/>
  <c r="L39" i="45"/>
  <c r="L40" i="45"/>
  <c r="L41" i="45"/>
  <c r="L42" i="45"/>
  <c r="L43" i="45"/>
  <c r="L44" i="45"/>
  <c r="L45" i="45"/>
  <c r="L46" i="45"/>
  <c r="L47" i="45"/>
  <c r="L48" i="45"/>
  <c r="L49" i="45"/>
  <c r="L50" i="45"/>
  <c r="L51" i="45"/>
  <c r="L52" i="45"/>
  <c r="L53" i="45"/>
  <c r="L54" i="45"/>
  <c r="L55" i="45"/>
  <c r="L56" i="45"/>
  <c r="L57" i="45"/>
  <c r="L58" i="45"/>
  <c r="L59" i="45"/>
  <c r="L60" i="45"/>
  <c r="L61" i="45"/>
  <c r="L62" i="45"/>
  <c r="L63" i="45"/>
  <c r="L64" i="45"/>
  <c r="L65" i="45"/>
  <c r="L66" i="45"/>
  <c r="L67" i="45"/>
  <c r="L68" i="45"/>
  <c r="L69" i="45"/>
  <c r="L70" i="45"/>
  <c r="L71" i="45"/>
  <c r="L72" i="45"/>
  <c r="L73" i="45"/>
  <c r="L74" i="45"/>
  <c r="L75" i="45"/>
  <c r="L76" i="45"/>
  <c r="L77" i="45"/>
  <c r="L78" i="45"/>
  <c r="L79" i="45"/>
  <c r="L80" i="45"/>
  <c r="L81" i="45"/>
  <c r="L82" i="45"/>
  <c r="L83" i="45"/>
  <c r="L84" i="45"/>
  <c r="L85" i="45"/>
  <c r="L86" i="45"/>
  <c r="L87" i="45"/>
  <c r="L88" i="45"/>
  <c r="L89" i="45"/>
  <c r="L90" i="45"/>
  <c r="L91" i="45"/>
  <c r="L92" i="45"/>
  <c r="L93" i="45"/>
  <c r="L94" i="45"/>
  <c r="L95" i="45"/>
  <c r="L96" i="45"/>
  <c r="L97" i="45"/>
  <c r="L98" i="45"/>
  <c r="L99" i="45"/>
  <c r="L100" i="45"/>
  <c r="L101" i="45"/>
  <c r="L102" i="45"/>
  <c r="L103" i="45"/>
  <c r="L104" i="45"/>
  <c r="L105" i="45"/>
  <c r="L106" i="45"/>
  <c r="L107" i="45"/>
  <c r="L108" i="45"/>
  <c r="L109" i="45"/>
  <c r="L110" i="45"/>
  <c r="L111" i="45"/>
  <c r="L112" i="45"/>
  <c r="L113" i="45"/>
  <c r="L114" i="45"/>
  <c r="L115" i="45"/>
  <c r="L116" i="45"/>
  <c r="L117" i="45"/>
  <c r="L118" i="45"/>
  <c r="L119" i="45"/>
  <c r="L120" i="45"/>
  <c r="L121" i="45"/>
  <c r="L122" i="45"/>
  <c r="L123" i="45"/>
  <c r="L124" i="45"/>
  <c r="L125" i="45"/>
  <c r="E127" i="45"/>
  <c r="G7" i="45"/>
  <c r="L3" i="23"/>
  <c r="M5" i="23"/>
  <c r="S5" i="23"/>
  <c r="M6" i="23"/>
  <c r="S6" i="23"/>
  <c r="M7" i="23"/>
  <c r="S7" i="23"/>
  <c r="M8" i="23"/>
  <c r="S8" i="23"/>
  <c r="M9" i="23"/>
  <c r="S9" i="23"/>
  <c r="M10" i="23"/>
  <c r="S10" i="23"/>
  <c r="M11" i="23"/>
  <c r="S11" i="23"/>
  <c r="M12" i="23"/>
  <c r="S12" i="23"/>
  <c r="M13" i="23"/>
  <c r="S13" i="23"/>
  <c r="M14" i="23"/>
  <c r="S14" i="23"/>
  <c r="M15" i="23"/>
  <c r="S15" i="23"/>
  <c r="M16" i="23"/>
  <c r="S16" i="23"/>
  <c r="M17" i="23"/>
  <c r="S17" i="23"/>
  <c r="M18" i="23"/>
  <c r="S18" i="23"/>
  <c r="M19" i="23"/>
  <c r="S19" i="23"/>
  <c r="M20" i="23"/>
  <c r="S20" i="23"/>
  <c r="M21" i="23"/>
  <c r="S21" i="23"/>
  <c r="M22" i="23"/>
  <c r="S22" i="23"/>
  <c r="M23" i="23"/>
  <c r="S23" i="23"/>
  <c r="M24" i="23"/>
  <c r="S24" i="23"/>
  <c r="J3" i="20"/>
  <c r="M5" i="20"/>
  <c r="S5" i="20"/>
  <c r="M6" i="20"/>
  <c r="S6" i="20"/>
  <c r="M7" i="20"/>
  <c r="S7" i="20"/>
  <c r="M8" i="20"/>
  <c r="S8" i="20"/>
  <c r="M9" i="20"/>
  <c r="S9" i="20"/>
  <c r="M10" i="20"/>
  <c r="S10" i="20"/>
  <c r="M11" i="20"/>
  <c r="S11" i="20"/>
  <c r="M12" i="20"/>
  <c r="S12" i="20"/>
  <c r="M13" i="20"/>
  <c r="S13" i="20"/>
  <c r="M14" i="20"/>
  <c r="S14" i="20"/>
  <c r="M15" i="20"/>
  <c r="S15" i="20"/>
  <c r="M16" i="20"/>
  <c r="S16" i="20"/>
  <c r="M17" i="20"/>
  <c r="S17" i="20"/>
  <c r="M18" i="20"/>
  <c r="S18" i="20"/>
  <c r="M19" i="20"/>
  <c r="S19" i="20"/>
  <c r="M20" i="20"/>
  <c r="S20" i="20"/>
  <c r="M21" i="20"/>
  <c r="S21" i="20"/>
  <c r="M22" i="20"/>
  <c r="S22" i="20"/>
  <c r="M23" i="20"/>
  <c r="S23" i="20"/>
  <c r="M24" i="20"/>
  <c r="S24" i="20"/>
  <c r="M25" i="20"/>
  <c r="S25" i="20"/>
  <c r="M26" i="20"/>
  <c r="S26" i="20"/>
  <c r="M27" i="20"/>
  <c r="S27" i="20"/>
  <c r="M28" i="20"/>
  <c r="S28" i="20"/>
  <c r="M29" i="20"/>
  <c r="S29" i="20"/>
  <c r="M30" i="20"/>
  <c r="S30" i="20"/>
  <c r="M31" i="20"/>
  <c r="S31" i="20"/>
  <c r="M32" i="20"/>
  <c r="S32" i="20"/>
  <c r="M33" i="20"/>
  <c r="S33" i="20"/>
  <c r="M34" i="20"/>
  <c r="S34" i="20"/>
  <c r="M35" i="20"/>
  <c r="S35" i="20"/>
  <c r="M36" i="20"/>
  <c r="S36" i="20"/>
  <c r="M37" i="20"/>
  <c r="S37" i="20"/>
  <c r="M38" i="20"/>
  <c r="S38" i="20"/>
  <c r="M39" i="20"/>
  <c r="S39" i="20"/>
  <c r="M40" i="20"/>
  <c r="S40" i="20"/>
  <c r="M41" i="20"/>
  <c r="S41" i="20"/>
  <c r="M42" i="20"/>
  <c r="S42" i="20"/>
  <c r="M43" i="20"/>
  <c r="S43" i="20"/>
  <c r="M44" i="20"/>
  <c r="S44" i="20"/>
  <c r="M45" i="20"/>
  <c r="S45" i="20"/>
  <c r="M46" i="20"/>
  <c r="S46" i="20"/>
  <c r="M47" i="20"/>
  <c r="S47" i="20"/>
  <c r="M48" i="20"/>
  <c r="S48" i="20"/>
  <c r="M49" i="20"/>
  <c r="S49" i="20"/>
  <c r="M50" i="20"/>
  <c r="S50" i="20"/>
  <c r="M51" i="20"/>
  <c r="S51" i="20"/>
  <c r="M52" i="20"/>
  <c r="S52" i="20"/>
  <c r="M53" i="20"/>
  <c r="S53" i="20"/>
  <c r="M54" i="20"/>
  <c r="S54" i="20"/>
  <c r="M55" i="20"/>
  <c r="S55" i="20"/>
  <c r="M56" i="20"/>
  <c r="S56" i="20"/>
  <c r="M57" i="20"/>
  <c r="S57" i="20"/>
  <c r="M58" i="20"/>
  <c r="S58" i="20"/>
  <c r="M59" i="20"/>
  <c r="S59" i="20"/>
  <c r="M60" i="20"/>
  <c r="S60" i="20"/>
  <c r="M61" i="20"/>
  <c r="S61" i="20"/>
  <c r="M62" i="20"/>
  <c r="S62" i="20"/>
  <c r="M63" i="20"/>
  <c r="S63" i="20"/>
  <c r="M64" i="20"/>
  <c r="S64" i="20"/>
  <c r="M65" i="20"/>
  <c r="S65" i="20"/>
  <c r="M66" i="20"/>
  <c r="S66" i="20"/>
  <c r="M67" i="20"/>
  <c r="S67" i="20"/>
  <c r="M68" i="20"/>
  <c r="S68" i="20"/>
  <c r="M69" i="20"/>
  <c r="S69" i="20"/>
  <c r="M70" i="20"/>
  <c r="S70" i="20"/>
  <c r="M71" i="20"/>
  <c r="S71" i="20"/>
  <c r="M72" i="20"/>
  <c r="S72" i="20"/>
  <c r="M73" i="20"/>
  <c r="S73" i="20"/>
  <c r="M74" i="20"/>
  <c r="S74" i="20"/>
  <c r="M75" i="20"/>
  <c r="S75" i="20"/>
  <c r="M76" i="20"/>
  <c r="S76" i="20"/>
  <c r="M77" i="20"/>
  <c r="S77" i="20"/>
  <c r="M78" i="20"/>
  <c r="S78" i="20"/>
  <c r="M79" i="20"/>
  <c r="S79" i="20"/>
  <c r="M80" i="20"/>
  <c r="S80" i="20"/>
  <c r="M81" i="20"/>
  <c r="S81" i="20"/>
  <c r="M82" i="20"/>
  <c r="S82" i="20"/>
  <c r="M83" i="20"/>
  <c r="S83" i="20"/>
  <c r="M84" i="20"/>
  <c r="S84" i="20"/>
  <c r="M85" i="20"/>
  <c r="S85" i="20"/>
  <c r="M86" i="20"/>
  <c r="S86" i="20"/>
  <c r="M87" i="20"/>
  <c r="S87" i="20"/>
  <c r="M88" i="20"/>
  <c r="S88" i="20"/>
  <c r="M89" i="20"/>
  <c r="S89" i="20"/>
  <c r="M90" i="20"/>
  <c r="S90" i="20"/>
  <c r="M91" i="20"/>
  <c r="S91" i="20"/>
  <c r="M92" i="20"/>
  <c r="S92" i="20"/>
  <c r="M93" i="20"/>
  <c r="S93" i="20"/>
  <c r="M94" i="20"/>
  <c r="S94" i="20"/>
  <c r="M95" i="20"/>
  <c r="S95" i="20"/>
  <c r="M96" i="20"/>
  <c r="S96" i="20"/>
  <c r="M97" i="20"/>
  <c r="S97" i="20"/>
  <c r="M98" i="20"/>
  <c r="S98" i="20"/>
  <c r="M99" i="20"/>
  <c r="S99" i="20"/>
  <c r="M100" i="20"/>
  <c r="S100" i="20"/>
  <c r="M101" i="20"/>
  <c r="S101" i="20"/>
  <c r="M102" i="20"/>
  <c r="S102" i="20"/>
  <c r="M103" i="20"/>
  <c r="S103" i="20"/>
  <c r="M104" i="20"/>
  <c r="S104" i="20"/>
  <c r="M105" i="20"/>
  <c r="S105" i="20"/>
  <c r="M106" i="20"/>
  <c r="S106" i="20"/>
  <c r="M107" i="20"/>
  <c r="S107" i="20"/>
  <c r="M108" i="20"/>
  <c r="S108" i="20"/>
  <c r="M109" i="20"/>
  <c r="S109" i="20"/>
  <c r="M110" i="20"/>
  <c r="S110" i="20"/>
  <c r="M111" i="20"/>
  <c r="S111" i="20"/>
  <c r="M112" i="20"/>
  <c r="S112" i="20"/>
  <c r="M113" i="20"/>
  <c r="S113" i="20"/>
  <c r="M114" i="20"/>
  <c r="S114" i="20"/>
  <c r="M115" i="20"/>
  <c r="S115" i="20"/>
  <c r="M116" i="20"/>
  <c r="S116" i="20"/>
  <c r="M117" i="20"/>
  <c r="S117" i="20"/>
  <c r="M118" i="20"/>
  <c r="S118" i="20"/>
  <c r="M119" i="20"/>
  <c r="S119" i="20"/>
  <c r="M120" i="20"/>
  <c r="S120" i="20"/>
  <c r="M121" i="20"/>
  <c r="S121" i="20"/>
  <c r="M122" i="20"/>
  <c r="S122" i="20"/>
  <c r="M123" i="20"/>
  <c r="S123" i="20"/>
  <c r="M124" i="20"/>
  <c r="S124" i="20"/>
  <c r="M125" i="20"/>
  <c r="S125" i="20"/>
  <c r="M126" i="20"/>
  <c r="S126" i="20"/>
  <c r="M127" i="20"/>
  <c r="S127" i="20"/>
  <c r="G130" i="20"/>
  <c r="G131" i="20"/>
  <c r="D24" i="12"/>
  <c r="N17" i="28"/>
  <c r="L3" i="22"/>
  <c r="M5" i="22"/>
  <c r="M6" i="22"/>
  <c r="M7" i="22"/>
  <c r="M20" i="22"/>
  <c r="G13" i="11"/>
  <c r="M8" i="22"/>
  <c r="M9" i="22"/>
  <c r="M10" i="22"/>
  <c r="M11" i="22"/>
  <c r="M12" i="22"/>
  <c r="M13" i="22"/>
  <c r="M14" i="22"/>
  <c r="M15" i="22"/>
  <c r="M16" i="22"/>
  <c r="M17" i="22"/>
  <c r="M18" i="22"/>
  <c r="M19" i="22"/>
  <c r="E20" i="22"/>
  <c r="F8" i="22"/>
  <c r="O20" i="22"/>
  <c r="Q20" i="22"/>
  <c r="G22" i="22"/>
  <c r="K10" i="50"/>
  <c r="G23" i="22"/>
  <c r="L10" i="50"/>
  <c r="M3" i="11"/>
  <c r="G8" i="11"/>
  <c r="U8" i="11"/>
  <c r="U9" i="11"/>
  <c r="G12" i="11"/>
  <c r="U13" i="11"/>
  <c r="G14" i="11"/>
  <c r="G16" i="11"/>
  <c r="R16" i="11"/>
  <c r="R17" i="11"/>
  <c r="R19" i="11"/>
  <c r="G19" i="11"/>
  <c r="R20" i="11"/>
  <c r="G23" i="11"/>
  <c r="G26" i="11"/>
  <c r="R26" i="11"/>
  <c r="R27" i="11"/>
  <c r="R29" i="11"/>
  <c r="G29" i="11"/>
  <c r="R30" i="11"/>
  <c r="G32" i="11"/>
  <c r="G22" i="11"/>
  <c r="R32" i="11"/>
  <c r="R33" i="11"/>
  <c r="G36" i="11"/>
  <c r="R36" i="11"/>
  <c r="R37" i="11"/>
  <c r="R39" i="11"/>
  <c r="G39" i="11"/>
  <c r="G35" i="11"/>
  <c r="R40" i="11"/>
  <c r="G42" i="11"/>
  <c r="R42" i="11"/>
  <c r="R43" i="11"/>
  <c r="G45" i="11"/>
  <c r="G63" i="11"/>
  <c r="G66" i="11"/>
  <c r="R66" i="11"/>
  <c r="R67" i="11"/>
  <c r="R69" i="11"/>
  <c r="G69" i="11"/>
  <c r="R70" i="11"/>
  <c r="R72" i="11"/>
  <c r="G72" i="11"/>
  <c r="R73" i="11"/>
  <c r="R76" i="11"/>
  <c r="G76" i="11"/>
  <c r="R77" i="11"/>
  <c r="G79" i="11"/>
  <c r="R79" i="11"/>
  <c r="R80" i="11"/>
  <c r="G82" i="11"/>
  <c r="R82" i="11"/>
  <c r="R83" i="11"/>
  <c r="G85" i="11"/>
  <c r="G88" i="11"/>
  <c r="B3" i="16"/>
  <c r="J3" i="16"/>
  <c r="N5" i="16"/>
  <c r="N6" i="16"/>
  <c r="N7" i="16"/>
  <c r="F8" i="16"/>
  <c r="N8" i="16"/>
  <c r="N9" i="16"/>
  <c r="N10" i="16"/>
  <c r="N11" i="16"/>
  <c r="F12" i="16"/>
  <c r="N12" i="16"/>
  <c r="N13" i="16"/>
  <c r="N14" i="16"/>
  <c r="N15" i="16"/>
  <c r="F16" i="16"/>
  <c r="N16" i="16"/>
  <c r="N17" i="16"/>
  <c r="N18" i="16"/>
  <c r="N19" i="16"/>
  <c r="F20" i="16"/>
  <c r="N20" i="16"/>
  <c r="N21" i="16"/>
  <c r="N22" i="16"/>
  <c r="N23" i="16"/>
  <c r="F24" i="16"/>
  <c r="N24" i="16"/>
  <c r="N25" i="16"/>
  <c r="N26" i="16"/>
  <c r="N27" i="16"/>
  <c r="F28" i="16"/>
  <c r="N28" i="16"/>
  <c r="N29" i="16"/>
  <c r="N30" i="16"/>
  <c r="N31" i="16"/>
  <c r="F32" i="16"/>
  <c r="N32" i="16"/>
  <c r="N33" i="16"/>
  <c r="N34" i="16"/>
  <c r="N35" i="16"/>
  <c r="F36" i="16"/>
  <c r="N36" i="16"/>
  <c r="N37" i="16"/>
  <c r="N38" i="16"/>
  <c r="N39" i="16"/>
  <c r="F40" i="16"/>
  <c r="N40" i="16"/>
  <c r="N41" i="16"/>
  <c r="N42" i="16"/>
  <c r="N43" i="16"/>
  <c r="F44" i="16"/>
  <c r="N44" i="16"/>
  <c r="N45" i="16"/>
  <c r="N46" i="16"/>
  <c r="N47" i="16"/>
  <c r="F48" i="16"/>
  <c r="N48" i="16"/>
  <c r="N49" i="16"/>
  <c r="N50" i="16"/>
  <c r="N51" i="16"/>
  <c r="F52" i="16"/>
  <c r="N52" i="16"/>
  <c r="N53" i="16"/>
  <c r="N54" i="16"/>
  <c r="N55" i="16"/>
  <c r="F56" i="16"/>
  <c r="N56" i="16"/>
  <c r="N57" i="16"/>
  <c r="N58" i="16"/>
  <c r="N59" i="16"/>
  <c r="F60" i="16"/>
  <c r="N60" i="16"/>
  <c r="N61" i="16"/>
  <c r="N62" i="16"/>
  <c r="N63" i="16"/>
  <c r="F64" i="16"/>
  <c r="N64" i="16"/>
  <c r="K65" i="16"/>
  <c r="G9" i="28"/>
  <c r="G11" i="28"/>
  <c r="D66" i="16"/>
  <c r="F6" i="16"/>
  <c r="J66" i="16"/>
  <c r="K66" i="16"/>
  <c r="M66" i="16"/>
  <c r="I3" i="17"/>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73" i="17"/>
  <c r="M74" i="17"/>
  <c r="M75" i="17"/>
  <c r="M76" i="17"/>
  <c r="M77" i="17"/>
  <c r="M78" i="17"/>
  <c r="M79" i="17"/>
  <c r="M80" i="17"/>
  <c r="M81" i="17"/>
  <c r="M82" i="17"/>
  <c r="M83" i="17"/>
  <c r="M84" i="17"/>
  <c r="M85" i="17"/>
  <c r="M86" i="17"/>
  <c r="M87" i="17"/>
  <c r="M88" i="17"/>
  <c r="M89" i="17"/>
  <c r="M90" i="17"/>
  <c r="M91" i="17"/>
  <c r="M92" i="17"/>
  <c r="M93" i="17"/>
  <c r="M94" i="17"/>
  <c r="M95" i="17"/>
  <c r="M96" i="17"/>
  <c r="M97" i="17"/>
  <c r="M98" i="17"/>
  <c r="M99" i="17"/>
  <c r="M100" i="17"/>
  <c r="M101" i="17"/>
  <c r="M102" i="17"/>
  <c r="M103" i="17"/>
  <c r="M104" i="17"/>
  <c r="M105" i="17"/>
  <c r="G106" i="17"/>
  <c r="M106" i="17"/>
  <c r="E207" i="17"/>
  <c r="G8" i="17"/>
  <c r="K207" i="17"/>
  <c r="S5" i="18"/>
  <c r="J4" i="18"/>
  <c r="G10" i="50"/>
  <c r="H10" i="50"/>
  <c r="J3" i="18"/>
  <c r="S10" i="18"/>
  <c r="S11" i="18"/>
  <c r="S12" i="18"/>
  <c r="S13" i="18"/>
  <c r="S8" i="18"/>
  <c r="S14" i="18"/>
  <c r="S15" i="18"/>
  <c r="S16" i="18"/>
  <c r="S17" i="18"/>
  <c r="S18" i="18"/>
  <c r="S19" i="18"/>
  <c r="S20" i="18"/>
  <c r="S21" i="18"/>
  <c r="S22" i="18"/>
  <c r="S23" i="18"/>
  <c r="S24" i="18"/>
  <c r="S25" i="18"/>
  <c r="S26" i="18"/>
  <c r="S27" i="18"/>
  <c r="S28" i="18"/>
  <c r="S29" i="18"/>
  <c r="S30" i="18"/>
  <c r="S31" i="18"/>
  <c r="S32" i="18"/>
  <c r="S33" i="18"/>
  <c r="S34" i="18"/>
  <c r="S35" i="18"/>
  <c r="S36" i="18"/>
  <c r="S37" i="18"/>
  <c r="S38" i="18"/>
  <c r="S39" i="18"/>
  <c r="S40" i="18"/>
  <c r="S41" i="18"/>
  <c r="S42" i="18"/>
  <c r="S43" i="18"/>
  <c r="S44" i="18"/>
  <c r="S45" i="18"/>
  <c r="S46" i="18"/>
  <c r="S47" i="18"/>
  <c r="S48" i="18"/>
  <c r="S49" i="18"/>
  <c r="S50" i="18"/>
  <c r="S51" i="18"/>
  <c r="S52" i="18"/>
  <c r="S53" i="18"/>
  <c r="S54" i="18"/>
  <c r="S55" i="18"/>
  <c r="S56" i="18"/>
  <c r="S57" i="18"/>
  <c r="S58" i="18"/>
  <c r="S59" i="18"/>
  <c r="S60" i="18"/>
  <c r="S61" i="18"/>
  <c r="S62" i="18"/>
  <c r="S63" i="18"/>
  <c r="S64" i="18"/>
  <c r="S65" i="18"/>
  <c r="S66" i="18"/>
  <c r="S67" i="18"/>
  <c r="S68" i="18"/>
  <c r="S69" i="18"/>
  <c r="S70" i="18"/>
  <c r="S71" i="18"/>
  <c r="S72" i="18"/>
  <c r="S73" i="18"/>
  <c r="S74" i="18"/>
  <c r="S75" i="18"/>
  <c r="S76" i="18"/>
  <c r="S77" i="18"/>
  <c r="S78" i="18"/>
  <c r="S79" i="18"/>
  <c r="S80" i="18"/>
  <c r="S81" i="18"/>
  <c r="S82" i="18"/>
  <c r="S83" i="18"/>
  <c r="S84" i="18"/>
  <c r="S85" i="18"/>
  <c r="S86" i="18"/>
  <c r="S87" i="18"/>
  <c r="S88" i="18"/>
  <c r="S89" i="18"/>
  <c r="S90" i="18"/>
  <c r="S91" i="18"/>
  <c r="S92" i="18"/>
  <c r="S93" i="18"/>
  <c r="S94" i="18"/>
  <c r="S95" i="18"/>
  <c r="S96" i="18"/>
  <c r="S97" i="18"/>
  <c r="S98" i="18"/>
  <c r="S99" i="18"/>
  <c r="S100" i="18"/>
  <c r="S101" i="18"/>
  <c r="S102" i="18"/>
  <c r="S103" i="18"/>
  <c r="S104" i="18"/>
  <c r="S105" i="18"/>
  <c r="S106" i="18"/>
  <c r="S107" i="18"/>
  <c r="S108" i="18"/>
  <c r="S109" i="18"/>
  <c r="S110" i="18"/>
  <c r="S111" i="18"/>
  <c r="S112" i="18"/>
  <c r="S113" i="18"/>
  <c r="S114" i="18"/>
  <c r="S115" i="18"/>
  <c r="S116" i="18"/>
  <c r="S117" i="18"/>
  <c r="S118" i="18"/>
  <c r="S119" i="18"/>
  <c r="S120" i="18"/>
  <c r="S121" i="18"/>
  <c r="S122" i="18"/>
  <c r="S123" i="18"/>
  <c r="S124" i="18"/>
  <c r="S125" i="18"/>
  <c r="S126" i="18"/>
  <c r="S127" i="18"/>
  <c r="S128" i="18"/>
  <c r="S129" i="18"/>
  <c r="S130" i="18"/>
  <c r="S131" i="18"/>
  <c r="S132" i="18"/>
  <c r="S133" i="18"/>
  <c r="S134" i="18"/>
  <c r="S135" i="18"/>
  <c r="S136" i="18"/>
  <c r="S137" i="18"/>
  <c r="S138" i="18"/>
  <c r="S139" i="18"/>
  <c r="S140" i="18"/>
  <c r="S141" i="18"/>
  <c r="S142" i="18"/>
  <c r="S143" i="18"/>
  <c r="S144" i="18"/>
  <c r="S145" i="18"/>
  <c r="S146" i="18"/>
  <c r="S147" i="18"/>
  <c r="S148" i="18"/>
  <c r="S149" i="18"/>
  <c r="S150" i="18"/>
  <c r="S151" i="18"/>
  <c r="S152" i="18"/>
  <c r="S153" i="18"/>
  <c r="S154" i="18"/>
  <c r="S155" i="18"/>
  <c r="S156" i="18"/>
  <c r="S157" i="18"/>
  <c r="S158" i="18"/>
  <c r="S159" i="18"/>
  <c r="S160" i="18"/>
  <c r="S161" i="18"/>
  <c r="S162" i="18"/>
  <c r="S163" i="18"/>
  <c r="S164" i="18"/>
  <c r="S165" i="18"/>
  <c r="S166" i="18"/>
  <c r="S167" i="18"/>
  <c r="S168" i="18"/>
  <c r="S169" i="18"/>
  <c r="S170" i="18"/>
  <c r="S171" i="18"/>
  <c r="S172" i="18"/>
  <c r="S173" i="18"/>
  <c r="S174" i="18"/>
  <c r="S175" i="18"/>
  <c r="S176" i="18"/>
  <c r="S177" i="18"/>
  <c r="S178" i="18"/>
  <c r="S179" i="18"/>
  <c r="S180" i="18"/>
  <c r="S181" i="18"/>
  <c r="S182" i="18"/>
  <c r="S183" i="18"/>
  <c r="S184" i="18"/>
  <c r="S185" i="18"/>
  <c r="S186" i="18"/>
  <c r="S187" i="18"/>
  <c r="S188" i="18"/>
  <c r="S189" i="18"/>
  <c r="S190" i="18"/>
  <c r="S191" i="18"/>
  <c r="S192" i="18"/>
  <c r="S193" i="18"/>
  <c r="S194" i="18"/>
  <c r="S195" i="18"/>
  <c r="S196" i="18"/>
  <c r="S197" i="18"/>
  <c r="S198" i="18"/>
  <c r="S199" i="18"/>
  <c r="S200" i="18"/>
  <c r="S201" i="18"/>
  <c r="S202" i="18"/>
  <c r="S203" i="18"/>
  <c r="S204" i="18"/>
  <c r="S205" i="18"/>
  <c r="S206" i="18"/>
  <c r="S207" i="18"/>
  <c r="S208" i="18"/>
  <c r="S209" i="18"/>
  <c r="S210" i="18"/>
  <c r="S211" i="18"/>
  <c r="S212" i="18"/>
  <c r="S213" i="18"/>
  <c r="S214" i="18"/>
  <c r="S215" i="18"/>
  <c r="S216" i="18"/>
  <c r="S217" i="18"/>
  <c r="S218" i="18"/>
  <c r="S219" i="18"/>
  <c r="S220" i="18"/>
  <c r="S221" i="18"/>
  <c r="S222" i="18"/>
  <c r="S223" i="18"/>
  <c r="S224" i="18"/>
  <c r="S225" i="18"/>
  <c r="S226" i="18"/>
  <c r="S227" i="18"/>
  <c r="S228" i="18"/>
  <c r="S229" i="18"/>
  <c r="S230" i="18"/>
  <c r="S231" i="18"/>
  <c r="S232" i="18"/>
  <c r="S233" i="18"/>
  <c r="S234" i="18"/>
  <c r="S235" i="18"/>
  <c r="S236" i="18"/>
  <c r="S237" i="18"/>
  <c r="S238" i="18"/>
  <c r="S239" i="18"/>
  <c r="S240" i="18"/>
  <c r="S241" i="18"/>
  <c r="S242" i="18"/>
  <c r="S243" i="18"/>
  <c r="P245" i="18"/>
  <c r="N3" i="50"/>
  <c r="A10" i="50"/>
  <c r="B10" i="50"/>
  <c r="F10" i="50"/>
  <c r="I10" i="50"/>
  <c r="J10" i="50"/>
  <c r="M10" i="50"/>
  <c r="N10" i="50"/>
  <c r="Q10" i="50"/>
  <c r="R10" i="50"/>
  <c r="T10" i="50"/>
  <c r="C17" i="50"/>
  <c r="D17" i="50"/>
  <c r="G17" i="50"/>
  <c r="D4" i="12"/>
  <c r="Z5" i="12"/>
  <c r="A8" i="12"/>
  <c r="B17" i="28"/>
  <c r="C8" i="38"/>
  <c r="B8" i="12"/>
  <c r="C17" i="28"/>
  <c r="D8" i="38"/>
  <c r="C8" i="12"/>
  <c r="E8" i="38"/>
  <c r="F8" i="12"/>
  <c r="I17" i="28"/>
  <c r="G8" i="12"/>
  <c r="J17" i="28"/>
  <c r="F16" i="12"/>
  <c r="Q17" i="28"/>
  <c r="G16" i="12"/>
  <c r="R17" i="28"/>
  <c r="A24" i="12"/>
  <c r="K17" i="28"/>
  <c r="B24" i="12"/>
  <c r="L17" i="28"/>
  <c r="C24" i="12"/>
  <c r="M17" i="28"/>
  <c r="B32" i="12"/>
  <c r="C32" i="12"/>
  <c r="U17" i="28"/>
  <c r="E4" i="13"/>
  <c r="C8" i="13"/>
  <c r="G14" i="13"/>
  <c r="I14" i="13"/>
  <c r="B4" i="32"/>
  <c r="B5" i="32"/>
  <c r="J6" i="32"/>
  <c r="J7" i="32"/>
  <c r="J8" i="32"/>
  <c r="J9" i="32"/>
  <c r="H20" i="32"/>
  <c r="I21" i="19"/>
  <c r="C10" i="50"/>
  <c r="D16" i="12"/>
  <c r="H17" i="28"/>
  <c r="G103" i="17"/>
  <c r="G99" i="17"/>
  <c r="G95" i="17"/>
  <c r="G91" i="17"/>
  <c r="G87" i="17"/>
  <c r="G83" i="17"/>
  <c r="G79" i="17"/>
  <c r="G75" i="17"/>
  <c r="G71" i="17"/>
  <c r="G67" i="17"/>
  <c r="G63" i="17"/>
  <c r="G59" i="17"/>
  <c r="G55" i="17"/>
  <c r="G51" i="17"/>
  <c r="G47" i="17"/>
  <c r="G43" i="17"/>
  <c r="G39" i="17"/>
  <c r="G35" i="17"/>
  <c r="G31" i="17"/>
  <c r="G29" i="17"/>
  <c r="G25" i="17"/>
  <c r="G23" i="17"/>
  <c r="G21" i="17"/>
  <c r="G19" i="17"/>
  <c r="G17" i="17"/>
  <c r="G15" i="17"/>
  <c r="G13" i="17"/>
  <c r="G11" i="17"/>
  <c r="G7" i="17"/>
  <c r="G105" i="17"/>
  <c r="G101" i="17"/>
  <c r="G97" i="17"/>
  <c r="G93" i="17"/>
  <c r="G89" i="17"/>
  <c r="G85" i="17"/>
  <c r="G81" i="17"/>
  <c r="G77" i="17"/>
  <c r="G73" i="17"/>
  <c r="G69" i="17"/>
  <c r="G65" i="17"/>
  <c r="G61" i="17"/>
  <c r="G57" i="17"/>
  <c r="G53" i="17"/>
  <c r="G49" i="17"/>
  <c r="G45" i="17"/>
  <c r="G41" i="17"/>
  <c r="G37" i="17"/>
  <c r="G33" i="17"/>
  <c r="G27" i="17"/>
  <c r="G9" i="17"/>
  <c r="C16" i="12"/>
  <c r="G102" i="17"/>
  <c r="G98" i="17"/>
  <c r="G94" i="17"/>
  <c r="G90" i="17"/>
  <c r="G86" i="17"/>
  <c r="G82" i="17"/>
  <c r="G78" i="17"/>
  <c r="G74" i="17"/>
  <c r="G70" i="17"/>
  <c r="G66" i="17"/>
  <c r="G62" i="17"/>
  <c r="G58" i="17"/>
  <c r="G54" i="17"/>
  <c r="G50" i="17"/>
  <c r="G46" i="17"/>
  <c r="G42" i="17"/>
  <c r="G38" i="17"/>
  <c r="G34" i="17"/>
  <c r="G30" i="17"/>
  <c r="G28" i="17"/>
  <c r="G24" i="17"/>
  <c r="G22" i="17"/>
  <c r="G20" i="17"/>
  <c r="G18" i="17"/>
  <c r="G16" i="17"/>
  <c r="G14" i="17"/>
  <c r="G12" i="17"/>
  <c r="G10" i="17"/>
  <c r="G6" i="17"/>
  <c r="G104" i="17"/>
  <c r="G100" i="17"/>
  <c r="G96" i="17"/>
  <c r="G92" i="17"/>
  <c r="G88" i="17"/>
  <c r="G84" i="17"/>
  <c r="G80" i="17"/>
  <c r="G76" i="17"/>
  <c r="G72" i="17"/>
  <c r="G68" i="17"/>
  <c r="G64" i="17"/>
  <c r="G60" i="17"/>
  <c r="G56" i="17"/>
  <c r="G52" i="17"/>
  <c r="G48" i="17"/>
  <c r="G44" i="17"/>
  <c r="G40" i="17"/>
  <c r="G36" i="17"/>
  <c r="G32" i="17"/>
  <c r="G26" i="17"/>
  <c r="P5" i="18"/>
  <c r="O128" i="20"/>
  <c r="G51" i="11"/>
  <c r="E128" i="20"/>
  <c r="F10" i="20"/>
  <c r="F38" i="20"/>
  <c r="F41" i="20"/>
  <c r="F57" i="20"/>
  <c r="F85" i="20"/>
  <c r="F40" i="20"/>
  <c r="F68" i="20"/>
  <c r="F84" i="20"/>
  <c r="F23" i="20"/>
  <c r="F39" i="20"/>
  <c r="F71" i="20"/>
  <c r="F16" i="20"/>
  <c r="F93" i="20"/>
  <c r="F118" i="20"/>
  <c r="F83" i="20"/>
  <c r="F112" i="20"/>
  <c r="F64" i="20"/>
  <c r="F79" i="20"/>
  <c r="F63" i="20"/>
  <c r="F31" i="20"/>
  <c r="F60" i="20"/>
  <c r="F44" i="20"/>
  <c r="F12" i="20"/>
  <c r="F114" i="20"/>
  <c r="F82" i="20"/>
  <c r="F18" i="20"/>
  <c r="F49" i="20"/>
  <c r="F33" i="20"/>
  <c r="F110" i="20"/>
  <c r="F30" i="20"/>
  <c r="F14" i="20"/>
  <c r="F122" i="20"/>
  <c r="F42" i="20"/>
  <c r="F46" i="20"/>
  <c r="F76" i="20"/>
  <c r="F99" i="20"/>
  <c r="F107" i="20"/>
  <c r="F36" i="20"/>
  <c r="F37" i="20"/>
  <c r="F58" i="20"/>
  <c r="F65" i="20"/>
  <c r="F21" i="20"/>
  <c r="F95" i="20"/>
  <c r="F48" i="20"/>
  <c r="F11" i="20"/>
  <c r="F74" i="20"/>
  <c r="F62" i="20"/>
  <c r="F81" i="20"/>
  <c r="F45" i="20"/>
  <c r="F92" i="20"/>
  <c r="F127" i="20"/>
  <c r="F22" i="20"/>
  <c r="F80" i="20"/>
  <c r="F103" i="20"/>
  <c r="F7" i="20"/>
  <c r="F20" i="20"/>
  <c r="F102" i="20"/>
  <c r="T17" i="28"/>
  <c r="A32" i="12"/>
  <c r="S17" i="28"/>
  <c r="G75" i="11"/>
  <c r="G62" i="11"/>
  <c r="F78" i="20"/>
  <c r="F69" i="20"/>
  <c r="F117" i="20"/>
  <c r="F54" i="20"/>
  <c r="U52" i="11"/>
  <c r="F87" i="20"/>
  <c r="F104" i="20"/>
  <c r="F125" i="20"/>
  <c r="F98" i="20"/>
  <c r="F90" i="20"/>
  <c r="F97" i="20"/>
  <c r="F124" i="20"/>
  <c r="F106" i="20"/>
  <c r="F94" i="20"/>
  <c r="F113" i="20"/>
  <c r="F109" i="20"/>
  <c r="F15" i="20"/>
  <c r="F32" i="20"/>
  <c r="F86" i="20"/>
  <c r="F115" i="20"/>
  <c r="F75" i="20"/>
  <c r="F100" i="20"/>
  <c r="F121" i="20"/>
  <c r="F66" i="20"/>
  <c r="B17" i="50"/>
  <c r="G17" i="28"/>
  <c r="M128" i="20"/>
  <c r="G52" i="11"/>
  <c r="G50" i="11"/>
  <c r="G55" i="11"/>
  <c r="O11" i="50"/>
  <c r="N12" i="50"/>
  <c r="F70" i="20"/>
  <c r="F61" i="20"/>
  <c r="F24" i="20"/>
  <c r="F88" i="20"/>
  <c r="F27" i="20"/>
  <c r="F91" i="20"/>
  <c r="F5" i="20"/>
  <c r="F101" i="20"/>
  <c r="F52" i="20"/>
  <c r="F116" i="20"/>
  <c r="F55" i="20"/>
  <c r="F119" i="20"/>
  <c r="F67" i="20"/>
  <c r="F53" i="20"/>
  <c r="F51" i="20"/>
  <c r="F111" i="20"/>
  <c r="F108" i="20"/>
  <c r="F89" i="20"/>
  <c r="F8" i="20"/>
  <c r="F126" i="20"/>
  <c r="F29" i="20"/>
  <c r="F26" i="20"/>
  <c r="F59" i="20"/>
  <c r="F25" i="20"/>
  <c r="F6" i="20"/>
  <c r="F9" i="20"/>
  <c r="F105" i="20"/>
  <c r="F56" i="20"/>
  <c r="F120" i="20"/>
  <c r="F123" i="20"/>
  <c r="F19" i="20"/>
  <c r="F35" i="20"/>
  <c r="F13" i="20"/>
  <c r="F17" i="20"/>
  <c r="F50" i="20"/>
  <c r="F28" i="20"/>
  <c r="F47" i="20"/>
  <c r="F96" i="20"/>
  <c r="F73" i="20"/>
  <c r="F43" i="20"/>
  <c r="F72" i="20"/>
  <c r="F77" i="20"/>
  <c r="F34" i="20"/>
  <c r="Q128" i="20"/>
  <c r="G53" i="11"/>
  <c r="E25" i="23"/>
  <c r="F20" i="23"/>
  <c r="G11" i="11"/>
  <c r="G48" i="11"/>
  <c r="F61" i="16"/>
  <c r="F57" i="16"/>
  <c r="F53" i="16"/>
  <c r="F49" i="16"/>
  <c r="F45" i="16"/>
  <c r="F41" i="16"/>
  <c r="F37" i="16"/>
  <c r="F33" i="16"/>
  <c r="F29" i="16"/>
  <c r="F25" i="16"/>
  <c r="F21" i="16"/>
  <c r="F17" i="16"/>
  <c r="F13" i="16"/>
  <c r="F9" i="16"/>
  <c r="F5" i="16"/>
  <c r="F19" i="22"/>
  <c r="F15" i="22"/>
  <c r="F11" i="22"/>
  <c r="F7" i="22"/>
  <c r="G122" i="45"/>
  <c r="G118" i="45"/>
  <c r="G114" i="45"/>
  <c r="G110" i="45"/>
  <c r="G106" i="45"/>
  <c r="G102" i="45"/>
  <c r="G98" i="45"/>
  <c r="G94" i="45"/>
  <c r="G90" i="45"/>
  <c r="G86" i="45"/>
  <c r="G82" i="45"/>
  <c r="G78" i="45"/>
  <c r="G74" i="45"/>
  <c r="G70" i="45"/>
  <c r="G66" i="45"/>
  <c r="G62" i="45"/>
  <c r="G58" i="45"/>
  <c r="G54" i="45"/>
  <c r="G50" i="45"/>
  <c r="G46" i="45"/>
  <c r="G42" i="45"/>
  <c r="G38" i="45"/>
  <c r="G34" i="45"/>
  <c r="G30" i="45"/>
  <c r="G26" i="45"/>
  <c r="G22" i="45"/>
  <c r="G18" i="45"/>
  <c r="G14" i="45"/>
  <c r="G10" i="45"/>
  <c r="G6" i="45"/>
  <c r="F18" i="22"/>
  <c r="F14" i="22"/>
  <c r="F10" i="22"/>
  <c r="F6" i="22"/>
  <c r="G125" i="45"/>
  <c r="G121" i="45"/>
  <c r="G117" i="45"/>
  <c r="G113" i="45"/>
  <c r="G109" i="45"/>
  <c r="G105" i="45"/>
  <c r="G101" i="45"/>
  <c r="G97" i="45"/>
  <c r="G93" i="45"/>
  <c r="G89" i="45"/>
  <c r="G85" i="45"/>
  <c r="G81" i="45"/>
  <c r="G77" i="45"/>
  <c r="G73" i="45"/>
  <c r="G69" i="45"/>
  <c r="G65" i="45"/>
  <c r="G61" i="45"/>
  <c r="G57" i="45"/>
  <c r="G53" i="45"/>
  <c r="G49" i="45"/>
  <c r="G45" i="45"/>
  <c r="G41" i="45"/>
  <c r="G37" i="45"/>
  <c r="G33" i="45"/>
  <c r="G29" i="45"/>
  <c r="G25" i="45"/>
  <c r="G21" i="45"/>
  <c r="G17" i="45"/>
  <c r="G13" i="45"/>
  <c r="G9" i="45"/>
  <c r="H32" i="12"/>
  <c r="F63" i="16"/>
  <c r="F59" i="16"/>
  <c r="F55" i="16"/>
  <c r="F51" i="16"/>
  <c r="F47" i="16"/>
  <c r="F43" i="16"/>
  <c r="F39" i="16"/>
  <c r="F35" i="16"/>
  <c r="F31" i="16"/>
  <c r="F27" i="16"/>
  <c r="F23" i="16"/>
  <c r="F19" i="16"/>
  <c r="F15" i="16"/>
  <c r="F11" i="16"/>
  <c r="F7" i="16"/>
  <c r="F17" i="22"/>
  <c r="F13" i="22"/>
  <c r="F9" i="22"/>
  <c r="F5" i="22"/>
  <c r="G124" i="45"/>
  <c r="G120" i="45"/>
  <c r="G116" i="45"/>
  <c r="G112" i="45"/>
  <c r="G108" i="45"/>
  <c r="G104" i="45"/>
  <c r="G100" i="45"/>
  <c r="G96" i="45"/>
  <c r="G92" i="45"/>
  <c r="G88" i="45"/>
  <c r="G84" i="45"/>
  <c r="G80" i="45"/>
  <c r="G76" i="45"/>
  <c r="G72" i="45"/>
  <c r="G68" i="45"/>
  <c r="G64" i="45"/>
  <c r="G60" i="45"/>
  <c r="G56" i="45"/>
  <c r="G52" i="45"/>
  <c r="G48" i="45"/>
  <c r="G44" i="45"/>
  <c r="G40" i="45"/>
  <c r="G36" i="45"/>
  <c r="G32" i="45"/>
  <c r="G28" i="45"/>
  <c r="G24" i="45"/>
  <c r="G20" i="45"/>
  <c r="G16" i="45"/>
  <c r="G12" i="45"/>
  <c r="G8" i="45"/>
  <c r="F62" i="16"/>
  <c r="F58" i="16"/>
  <c r="F54" i="16"/>
  <c r="F50" i="16"/>
  <c r="F46" i="16"/>
  <c r="F42" i="16"/>
  <c r="F38" i="16"/>
  <c r="F34" i="16"/>
  <c r="F30" i="16"/>
  <c r="F26" i="16"/>
  <c r="F22" i="16"/>
  <c r="F18" i="16"/>
  <c r="F14" i="16"/>
  <c r="F10" i="16"/>
  <c r="F16" i="22"/>
  <c r="F12" i="22"/>
  <c r="G123" i="45"/>
  <c r="G119" i="45"/>
  <c r="G115" i="45"/>
  <c r="G111" i="45"/>
  <c r="G107" i="45"/>
  <c r="G103" i="45"/>
  <c r="G99" i="45"/>
  <c r="G95" i="45"/>
  <c r="G91" i="45"/>
  <c r="G87" i="45"/>
  <c r="G83" i="45"/>
  <c r="G79" i="45"/>
  <c r="G75" i="45"/>
  <c r="G71" i="45"/>
  <c r="G67" i="45"/>
  <c r="G63" i="45"/>
  <c r="G59" i="45"/>
  <c r="G55" i="45"/>
  <c r="G51" i="45"/>
  <c r="G47" i="45"/>
  <c r="G43" i="45"/>
  <c r="G39" i="45"/>
  <c r="G35" i="45"/>
  <c r="G31" i="45"/>
  <c r="G27" i="45"/>
  <c r="G23" i="45"/>
  <c r="G19" i="45"/>
  <c r="G15" i="45"/>
  <c r="G11" i="45"/>
  <c r="H26" i="12"/>
  <c r="U90" i="11"/>
  <c r="E9" i="28"/>
  <c r="E11" i="28"/>
  <c r="G92" i="11"/>
  <c r="A19" i="13"/>
  <c r="G19" i="13"/>
  <c r="E14" i="13"/>
  <c r="F14" i="13"/>
  <c r="F9" i="23"/>
  <c r="F24" i="23"/>
  <c r="O25" i="23"/>
  <c r="G58" i="11"/>
  <c r="F6" i="23"/>
  <c r="F12" i="23"/>
  <c r="F22" i="23"/>
  <c r="F14" i="23"/>
  <c r="F11" i="23"/>
  <c r="F18" i="23"/>
  <c r="F5" i="23"/>
  <c r="F15" i="23"/>
  <c r="H8" i="38"/>
  <c r="H9" i="28"/>
  <c r="H11" i="28"/>
  <c r="F13" i="23"/>
  <c r="F21" i="23"/>
  <c r="F10" i="23"/>
  <c r="F23" i="23"/>
  <c r="F7" i="23"/>
  <c r="F17" i="23"/>
  <c r="F8" i="23"/>
  <c r="F19" i="23"/>
  <c r="F16" i="23"/>
  <c r="M25" i="23"/>
  <c r="G59" i="11"/>
  <c r="U59" i="11"/>
  <c r="K8" i="38"/>
  <c r="M8" i="38"/>
  <c r="N8" i="38"/>
  <c r="O8" i="38"/>
  <c r="Q25" i="23"/>
  <c r="G60" i="11"/>
  <c r="J14" i="13"/>
  <c r="G57" i="11"/>
  <c r="P8" i="38"/>
  <c r="D17" i="28"/>
  <c r="G93" i="11"/>
  <c r="D8" i="13"/>
  <c r="A14" i="13"/>
  <c r="F19" i="13"/>
  <c r="H19" i="13"/>
  <c r="B23" i="13"/>
  <c r="C23" i="13"/>
  <c r="E7" i="10"/>
  <c r="E9" i="10"/>
  <c r="E14" i="10"/>
  <c r="E15" i="10"/>
  <c r="G15" i="10"/>
  <c r="I93" i="11"/>
  <c r="I8" i="38"/>
  <c r="R8" i="38"/>
  <c r="D9" i="28"/>
  <c r="D11" i="28"/>
  <c r="A5" i="13"/>
  <c r="E16" i="13"/>
  <c r="T8" i="38"/>
  <c r="U8" i="38"/>
  <c r="S8" i="38"/>
  <c r="X8" i="38"/>
</calcChain>
</file>

<file path=xl/comments1.xml><?xml version="1.0" encoding="utf-8"?>
<comments xmlns="http://schemas.openxmlformats.org/spreadsheetml/2006/main">
  <authors>
    <author>大阪府医事看護課</author>
    <author>大阪府</author>
  </authors>
  <commentList>
    <comment ref="E8" authorId="0" shapeId="0">
      <text>
        <r>
          <rPr>
            <sz val="11"/>
            <color indexed="81"/>
            <rFont val="ＭＳ Ｐゴシック"/>
            <family val="3"/>
            <charset val="128"/>
          </rPr>
          <t>【作成上の注意事項】
他に本補助事業と同様の補助を国等から受けている額を入力してください。</t>
        </r>
        <r>
          <rPr>
            <b/>
            <sz val="11"/>
            <color indexed="10"/>
            <rFont val="ＭＳ Ｐゴシック"/>
            <family val="3"/>
            <charset val="128"/>
          </rPr>
          <t>受けていない場合も"0"を必ず入力</t>
        </r>
        <r>
          <rPr>
            <sz val="11"/>
            <color indexed="81"/>
            <rFont val="ＭＳ Ｐゴシック"/>
            <family val="3"/>
            <charset val="128"/>
          </rPr>
          <t xml:space="preserve">してください。
</t>
        </r>
        <r>
          <rPr>
            <i/>
            <sz val="11"/>
            <color indexed="81"/>
            <rFont val="ＭＳ Ｐゴシック"/>
            <family val="3"/>
            <charset val="128"/>
          </rPr>
          <t>※このコメントは紙媒体には表示されません。</t>
        </r>
      </text>
    </comment>
    <comment ref="D23" authorId="1" shapeId="0">
      <text>
        <r>
          <rPr>
            <sz val="11"/>
            <color indexed="81"/>
            <rFont val="MS P ゴシック"/>
            <family val="3"/>
            <charset val="128"/>
          </rPr>
          <t>令和７年２月18日付け大阪府指令医対第２９９８号に記載の補助金交付決定額を入力しください。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HOSTNAME</author>
  </authors>
  <commentList>
    <comment ref="F5" authorId="0" shapeId="0">
      <text>
        <r>
          <rPr>
            <b/>
            <sz val="9"/>
            <color indexed="81"/>
            <rFont val="ＭＳ Ｐゴシック"/>
            <family val="3"/>
            <charset val="128"/>
          </rPr>
          <t>別紙４の人数と一致するように入力してください。</t>
        </r>
      </text>
    </comment>
    <comment ref="G5" authorId="0" shapeId="0">
      <text>
        <r>
          <rPr>
            <b/>
            <sz val="9"/>
            <color indexed="81"/>
            <rFont val="ＭＳ Ｐゴシック"/>
            <family val="3"/>
            <charset val="128"/>
          </rPr>
          <t>別紙4の「○」の数と一致するように入力してください。</t>
        </r>
      </text>
    </comment>
    <comment ref="H5" authorId="0" shapeId="0">
      <text>
        <r>
          <rPr>
            <b/>
            <sz val="9"/>
            <color indexed="81"/>
            <rFont val="ＭＳ Ｐゴシック"/>
            <family val="3"/>
            <charset val="128"/>
          </rPr>
          <t>新人看護職員研修と新人助産師研修の両方に参加する者の人数を入力して下さい。</t>
        </r>
      </text>
    </comment>
    <comment ref="I17" authorId="0" shapeId="0">
      <text>
        <r>
          <rPr>
            <b/>
            <sz val="9"/>
            <color indexed="81"/>
            <rFont val="ＭＳ Ｐゴシック"/>
            <family val="3"/>
            <charset val="128"/>
          </rPr>
          <t>今年度実施の研修責任者フォローアップ研修参加人数(別紙１１の人数)を入力して下さい。入力がなければ、補助金額に含まれませんので必ず入力して下さい。</t>
        </r>
      </text>
    </comment>
  </commentList>
</comments>
</file>

<file path=xl/comments3.xml><?xml version="1.0" encoding="utf-8"?>
<comments xmlns="http://schemas.openxmlformats.org/spreadsheetml/2006/main">
  <authors>
    <author>HOSTNAME</author>
  </authors>
  <commentList>
    <comment ref="L6" authorId="0" shapeId="0">
      <text>
        <r>
          <rPr>
            <b/>
            <sz val="9"/>
            <color indexed="81"/>
            <rFont val="ＭＳ Ｐゴシック"/>
            <family val="3"/>
            <charset val="128"/>
          </rPr>
          <t>医療機関受入研修を実施した場合は、入力してください。</t>
        </r>
      </text>
    </comment>
  </commentList>
</comments>
</file>

<file path=xl/comments4.xml><?xml version="1.0" encoding="utf-8"?>
<comments xmlns="http://schemas.openxmlformats.org/spreadsheetml/2006/main">
  <authors>
    <author>HOSTNAME</author>
  </authors>
  <commentList>
    <comment ref="K5" authorId="0" shapeId="0">
      <text>
        <r>
          <rPr>
            <b/>
            <sz val="9"/>
            <color indexed="81"/>
            <rFont val="ＭＳ Ｐゴシック"/>
            <family val="3"/>
            <charset val="128"/>
          </rPr>
          <t>助産師研修に参加する助産師のみ、○を記入してください。</t>
        </r>
      </text>
    </comment>
    <comment ref="L5" authorId="0" shapeId="0">
      <text>
        <r>
          <rPr>
            <b/>
            <sz val="9"/>
            <color indexed="81"/>
            <rFont val="ＭＳ Ｐゴシック"/>
            <family val="3"/>
            <charset val="128"/>
          </rPr>
          <t>退職した職員については、「平成○○年○○月、退職」と記載してください。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HOSTNAME</author>
  </authors>
  <commentList>
    <comment ref="J5" authorId="0" shapeId="0">
      <text>
        <r>
          <rPr>
            <b/>
            <sz val="9"/>
            <color indexed="81"/>
            <rFont val="ＭＳ Ｐゴシック"/>
            <family val="3"/>
            <charset val="128"/>
          </rPr>
          <t>看護師等免許の登録番号及び登録年月日を記入ください。
※このコメントは紙媒体には表示されません。</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大阪府医事看護課</author>
  </authors>
  <commentList>
    <comment ref="S4" authorId="0" shapeId="0">
      <text>
        <r>
          <rPr>
            <b/>
            <sz val="9"/>
            <color indexed="81"/>
            <rFont val="ＭＳ Ｐゴシック"/>
            <family val="3"/>
            <charset val="128"/>
          </rPr>
          <t>大阪府保健医療企画課看護Ｇ:</t>
        </r>
        <r>
          <rPr>
            <sz val="9"/>
            <color indexed="81"/>
            <rFont val="ＭＳ Ｐゴシック"/>
            <family val="3"/>
            <charset val="128"/>
          </rPr>
          <t xml:space="preserve">
補助基本額に調整率を乗じた額
（調整が必要な場合のみ）
</t>
        </r>
      </text>
    </comment>
  </commentList>
</comments>
</file>

<file path=xl/sharedStrings.xml><?xml version="1.0" encoding="utf-8"?>
<sst xmlns="http://schemas.openxmlformats.org/spreadsheetml/2006/main" count="3192" uniqueCount="737">
  <si>
    <t>　「新人看護職員」には非常勤職員も含まれるのか。</t>
    <phoneticPr fontId="2"/>
  </si>
  <si>
    <t>　雇用形態は問わないため、非常勤職員等であっても病院等と雇用関係があれば新人看護職員に含まれる。</t>
    <phoneticPr fontId="2"/>
  </si>
  <si>
    <t>　「職場適応のサポートやメンタルサポート等の体制の整備」の具体的な補助要件は何か。</t>
    <phoneticPr fontId="2"/>
  </si>
  <si>
    <t>　研修責任者、教育担当者及び実地指導者として、何らかの要件（経験年数、研修受講の有無等）が必要か。</t>
    <phoneticPr fontId="2"/>
  </si>
  <si>
    <t>　「研修における組織体制」の補助要件として、教育担当者は、必ず各部署に配置することが必要か。</t>
    <phoneticPr fontId="2"/>
  </si>
  <si>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2"/>
  </si>
  <si>
    <t>　「研修における組織体制」の補助要件として、プログラム企画・運営組織（委員会等）は、必ず設置することが必要か。</t>
    <phoneticPr fontId="2"/>
  </si>
  <si>
    <t>　事業内容（ウ）の「ガイドラインⅡに沿った到達目標の設定及び評価」の補助要件としては、ガイドラインに示されている到達目標の項目のどこまで実施していれば、補助の対象となるのか。</t>
    <phoneticPr fontId="2"/>
  </si>
  <si>
    <t>　研修責任者や教育担当者ではない職員が新人看護職員のために講義等を行った場合、それにかかった分の人件費を対象経費に計上できるか。</t>
    <phoneticPr fontId="2"/>
  </si>
  <si>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2"/>
  </si>
  <si>
    <t>　新人看護職員研修を実施するために、研修責任者や教育担当者が外部研修を受講した場合の費用は対象経費に計上できるか。</t>
    <phoneticPr fontId="2"/>
  </si>
  <si>
    <t>　新人看護職員の外部研修への参加にかかる経費については、対象としているところであるが、研修責任者や教育担当者の研修にかかる経費を計上することはできない。</t>
    <phoneticPr fontId="2"/>
  </si>
  <si>
    <t>　そのとおりである。</t>
    <phoneticPr fontId="2"/>
  </si>
  <si>
    <t>　医療機関受入研修事業の補助要件として、「自施設の新人看護職員研修を公開し、公募により受入を実施すること」となっている理由は何か。</t>
    <phoneticPr fontId="2"/>
  </si>
  <si>
    <t>　同一法人等に限定せず、広く地域の医療機関が活用できる外部研修が実施されるよう、補助の要件とした。</t>
    <phoneticPr fontId="2"/>
  </si>
  <si>
    <t>　公募方法にはどのようなものが考えられるか。</t>
    <phoneticPr fontId="2"/>
  </si>
  <si>
    <t>　ホームページや機関誌の活用、地方自治体・関係団体等を通じての広報など、地域の会議等での広報等などが考えられる。</t>
    <phoneticPr fontId="2"/>
  </si>
  <si>
    <t>Ｑ</t>
    <phoneticPr fontId="2"/>
  </si>
  <si>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2"/>
  </si>
  <si>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2"/>
  </si>
  <si>
    <t>　医療機関受入研修事業は、新人看護職員研修事業を実施している病院等でなければ補助の対象とはならないのか。</t>
    <phoneticPr fontId="2"/>
  </si>
  <si>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2"/>
  </si>
  <si>
    <t>なし</t>
    <phoneticPr fontId="2"/>
  </si>
  <si>
    <t>到達目標の設定の有無</t>
    <rPh sb="0" eb="2">
      <t>トウタツ</t>
    </rPh>
    <rPh sb="2" eb="4">
      <t>モクヒョウ</t>
    </rPh>
    <rPh sb="5" eb="7">
      <t>セッテイ</t>
    </rPh>
    <rPh sb="8" eb="10">
      <t>ウム</t>
    </rPh>
    <phoneticPr fontId="2"/>
  </si>
  <si>
    <t>研修プログラムの有無</t>
    <rPh sb="0" eb="2">
      <t>ケンシュウ</t>
    </rPh>
    <rPh sb="8" eb="10">
      <t>ウム</t>
    </rPh>
    <phoneticPr fontId="2"/>
  </si>
  <si>
    <t>実施日数</t>
    <rPh sb="0" eb="2">
      <t>ジッシ</t>
    </rPh>
    <rPh sb="2" eb="4">
      <t>ニッスウ</t>
    </rPh>
    <phoneticPr fontId="4"/>
  </si>
  <si>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</si>
  <si>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実施時間数</t>
    <rPh sb="0" eb="2">
      <t>ジッシ</t>
    </rPh>
    <rPh sb="2" eb="5">
      <t>ジカンスウ</t>
    </rPh>
    <phoneticPr fontId="2"/>
  </si>
  <si>
    <t>医療機関受入事業</t>
    <rPh sb="0" eb="2">
      <t>イリョウ</t>
    </rPh>
    <rPh sb="2" eb="4">
      <t>キカン</t>
    </rPh>
    <rPh sb="4" eb="6">
      <t>ウケイレ</t>
    </rPh>
    <rPh sb="6" eb="8">
      <t>ジギョウ</t>
    </rPh>
    <phoneticPr fontId="2"/>
  </si>
  <si>
    <t>自施設</t>
    <rPh sb="0" eb="1">
      <t>ジ</t>
    </rPh>
    <rPh sb="1" eb="3">
      <t>シセツ</t>
    </rPh>
    <phoneticPr fontId="2"/>
  </si>
  <si>
    <t>月</t>
  </si>
  <si>
    <t>日</t>
  </si>
  <si>
    <t>人数</t>
    <phoneticPr fontId="2"/>
  </si>
  <si>
    <t>手当</t>
    <rPh sb="0" eb="2">
      <t>テアテ</t>
    </rPh>
    <phoneticPr fontId="2"/>
  </si>
  <si>
    <t>謝金</t>
    <rPh sb="0" eb="2">
      <t>シャキン</t>
    </rPh>
    <phoneticPr fontId="2"/>
  </si>
  <si>
    <t>×</t>
    <phoneticPr fontId="2"/>
  </si>
  <si>
    <t>×</t>
    <phoneticPr fontId="2"/>
  </si>
  <si>
    <t>=</t>
    <phoneticPr fontId="2"/>
  </si>
  <si>
    <t xml:space="preserve">  別添研修責任者人件費明細書のとおり</t>
    <rPh sb="2" eb="4">
      <t>ベッテン</t>
    </rPh>
    <rPh sb="4" eb="6">
      <t>ケンシュウ</t>
    </rPh>
    <rPh sb="6" eb="9">
      <t>セキニンシャ</t>
    </rPh>
    <rPh sb="9" eb="12">
      <t>ジンケンヒ</t>
    </rPh>
    <rPh sb="12" eb="15">
      <t>メイサイショ</t>
    </rPh>
    <phoneticPr fontId="2"/>
  </si>
  <si>
    <t xml:space="preserve">  別添教育担当者人件費明細書のとおり</t>
    <rPh sb="2" eb="4">
      <t>ベッテン</t>
    </rPh>
    <rPh sb="4" eb="6">
      <t>キョウイク</t>
    </rPh>
    <rPh sb="6" eb="9">
      <t>タントウシャ</t>
    </rPh>
    <rPh sb="9" eb="12">
      <t>ジンケンヒ</t>
    </rPh>
    <rPh sb="12" eb="15">
      <t>メイサイショ</t>
    </rPh>
    <phoneticPr fontId="2"/>
  </si>
  <si>
    <t>=</t>
    <phoneticPr fontId="2"/>
  </si>
  <si>
    <t>回</t>
    <rPh sb="0" eb="1">
      <t>カイ</t>
    </rPh>
    <phoneticPr fontId="2"/>
  </si>
  <si>
    <t>冊</t>
    <rPh sb="0" eb="1">
      <t>サツ</t>
    </rPh>
    <phoneticPr fontId="2"/>
  </si>
  <si>
    <t>部</t>
    <rPh sb="0" eb="1">
      <t>ブ</t>
    </rPh>
    <phoneticPr fontId="2"/>
  </si>
  <si>
    <t>日</t>
    <rPh sb="0" eb="1">
      <t>ニチ</t>
    </rPh>
    <phoneticPr fontId="2"/>
  </si>
  <si>
    <t>専任/兼任</t>
    <rPh sb="0" eb="2">
      <t>センニン</t>
    </rPh>
    <rPh sb="3" eb="5">
      <t>ケンニン</t>
    </rPh>
    <phoneticPr fontId="2"/>
  </si>
  <si>
    <t>円</t>
    <rPh sb="0" eb="1">
      <t>エン</t>
    </rPh>
    <phoneticPr fontId="2"/>
  </si>
  <si>
    <t>法人名</t>
    <rPh sb="0" eb="2">
      <t>ホウジン</t>
    </rPh>
    <rPh sb="2" eb="3">
      <t>メイ</t>
    </rPh>
    <phoneticPr fontId="2"/>
  </si>
  <si>
    <t>兼任</t>
    <rPh sb="0" eb="2">
      <t>ケンニン</t>
    </rPh>
    <phoneticPr fontId="2"/>
  </si>
  <si>
    <t>人</t>
    <rPh sb="0" eb="1">
      <t>ニン</t>
    </rPh>
    <phoneticPr fontId="2"/>
  </si>
  <si>
    <t>その他</t>
    <rPh sb="2" eb="3">
      <t>タ</t>
    </rPh>
    <phoneticPr fontId="2"/>
  </si>
  <si>
    <t>月</t>
    <rPh sb="0" eb="1">
      <t>ツキ</t>
    </rPh>
    <phoneticPr fontId="2"/>
  </si>
  <si>
    <t>日</t>
    <rPh sb="0" eb="1">
      <t>ヒ</t>
    </rPh>
    <phoneticPr fontId="2"/>
  </si>
  <si>
    <t>賃金</t>
    <rPh sb="0" eb="2">
      <t>チンギン</t>
    </rPh>
    <phoneticPr fontId="4"/>
  </si>
  <si>
    <t>研修責任者経費</t>
    <rPh sb="0" eb="2">
      <t>ケンシュウ</t>
    </rPh>
    <rPh sb="2" eb="5">
      <t>セキニンシャ</t>
    </rPh>
    <rPh sb="5" eb="7">
      <t>ケイヒ</t>
    </rPh>
    <phoneticPr fontId="4"/>
  </si>
  <si>
    <t>報償費</t>
    <phoneticPr fontId="4"/>
  </si>
  <si>
    <t>旅費</t>
    <rPh sb="0" eb="2">
      <t>リョヒ</t>
    </rPh>
    <phoneticPr fontId="4"/>
  </si>
  <si>
    <t>需用費</t>
    <rPh sb="0" eb="3">
      <t>ジュヨウヒ</t>
    </rPh>
    <phoneticPr fontId="4"/>
  </si>
  <si>
    <t>小計</t>
    <rPh sb="0" eb="2">
      <t>ショウケイ</t>
    </rPh>
    <phoneticPr fontId="2"/>
  </si>
  <si>
    <t>教育担当者経費</t>
    <rPh sb="0" eb="2">
      <t>キョウイク</t>
    </rPh>
    <rPh sb="2" eb="5">
      <t>タントウシャ</t>
    </rPh>
    <rPh sb="5" eb="7">
      <t>ケイヒ</t>
    </rPh>
    <phoneticPr fontId="2"/>
  </si>
  <si>
    <t>役職</t>
    <rPh sb="0" eb="2">
      <t>ヤクショク</t>
    </rPh>
    <phoneticPr fontId="2"/>
  </si>
  <si>
    <t>専任</t>
    <rPh sb="0" eb="2">
      <t>センニン</t>
    </rPh>
    <phoneticPr fontId="2"/>
  </si>
  <si>
    <t>時間</t>
    <rPh sb="0" eb="2">
      <t>ジカン</t>
    </rPh>
    <phoneticPr fontId="2"/>
  </si>
  <si>
    <t>総事業費</t>
    <rPh sb="0" eb="4">
      <t>ソウジギョウヒ</t>
    </rPh>
    <phoneticPr fontId="2"/>
  </si>
  <si>
    <t>（研　　修　　経　　費）</t>
    <rPh sb="1" eb="2">
      <t>ケン</t>
    </rPh>
    <rPh sb="4" eb="5">
      <t>オサム</t>
    </rPh>
    <rPh sb="7" eb="8">
      <t>キョウ</t>
    </rPh>
    <rPh sb="10" eb="11">
      <t>ヒ</t>
    </rPh>
    <phoneticPr fontId="4"/>
  </si>
  <si>
    <t>区分</t>
  </si>
  <si>
    <t>需　　　　用　　　　費</t>
    <rPh sb="0" eb="1">
      <t>モトメ</t>
    </rPh>
    <rPh sb="5" eb="6">
      <t>ヨウ</t>
    </rPh>
    <rPh sb="10" eb="11">
      <t>ヒ</t>
    </rPh>
    <phoneticPr fontId="4"/>
  </si>
  <si>
    <t>使用料及び賃借料</t>
    <rPh sb="0" eb="3">
      <t>シヨウリョウ</t>
    </rPh>
    <rPh sb="3" eb="4">
      <t>オヨ</t>
    </rPh>
    <rPh sb="5" eb="8">
      <t>チンシャクリョウ</t>
    </rPh>
    <phoneticPr fontId="4"/>
  </si>
  <si>
    <t>（教 育 担 当 者 経 費）</t>
    <rPh sb="1" eb="2">
      <t>キョウ</t>
    </rPh>
    <rPh sb="3" eb="4">
      <t>イク</t>
    </rPh>
    <rPh sb="5" eb="6">
      <t>タダシ</t>
    </rPh>
    <rPh sb="7" eb="8">
      <t>トウ</t>
    </rPh>
    <rPh sb="9" eb="10">
      <t>モノ</t>
    </rPh>
    <rPh sb="11" eb="12">
      <t>キョウ</t>
    </rPh>
    <rPh sb="13" eb="14">
      <t>ヒ</t>
    </rPh>
    <phoneticPr fontId="4"/>
  </si>
  <si>
    <t>教育担当者経費</t>
    <rPh sb="0" eb="2">
      <t>キョウイク</t>
    </rPh>
    <rPh sb="2" eb="5">
      <t>タントウシャ</t>
    </rPh>
    <rPh sb="5" eb="7">
      <t>ケイヒ</t>
    </rPh>
    <phoneticPr fontId="4"/>
  </si>
  <si>
    <t>（医療機関受入研修事業）</t>
    <rPh sb="1" eb="3">
      <t>イリョウ</t>
    </rPh>
    <rPh sb="3" eb="5">
      <t>キカン</t>
    </rPh>
    <rPh sb="5" eb="7">
      <t>ウケイレ</t>
    </rPh>
    <rPh sb="7" eb="9">
      <t>ケンシュウ</t>
    </rPh>
    <rPh sb="9" eb="11">
      <t>ジギョウ</t>
    </rPh>
    <phoneticPr fontId="4"/>
  </si>
  <si>
    <t>教　育　担　当　者　経　費</t>
    <rPh sb="0" eb="1">
      <t>キョウ</t>
    </rPh>
    <rPh sb="2" eb="3">
      <t>イク</t>
    </rPh>
    <rPh sb="4" eb="5">
      <t>ユタカ</t>
    </rPh>
    <rPh sb="6" eb="7">
      <t>トウ</t>
    </rPh>
    <rPh sb="8" eb="9">
      <t>モノ</t>
    </rPh>
    <rPh sb="10" eb="11">
      <t>キョウ</t>
    </rPh>
    <rPh sb="12" eb="13">
      <t>ヒ</t>
    </rPh>
    <phoneticPr fontId="4"/>
  </si>
  <si>
    <t>収入</t>
    <rPh sb="0" eb="2">
      <t>シュウニュウ</t>
    </rPh>
    <phoneticPr fontId="2"/>
  </si>
  <si>
    <t>（その他の収入）</t>
    <rPh sb="3" eb="4">
      <t>タ</t>
    </rPh>
    <rPh sb="5" eb="7">
      <t>シュウニュウ</t>
    </rPh>
    <phoneticPr fontId="2"/>
  </si>
  <si>
    <t>計</t>
    <rPh sb="0" eb="1">
      <t>ケイ</t>
    </rPh>
    <phoneticPr fontId="2"/>
  </si>
  <si>
    <t>医療機関受入研修</t>
    <rPh sb="0" eb="2">
      <t>イリョウ</t>
    </rPh>
    <rPh sb="2" eb="4">
      <t>キカン</t>
    </rPh>
    <rPh sb="4" eb="6">
      <t>ウケイレ</t>
    </rPh>
    <rPh sb="6" eb="8">
      <t>ケンシュウ</t>
    </rPh>
    <phoneticPr fontId="2"/>
  </si>
  <si>
    <t>施設名</t>
    <rPh sb="0" eb="2">
      <t>シセツ</t>
    </rPh>
    <rPh sb="2" eb="3">
      <t>メイ</t>
    </rPh>
    <phoneticPr fontId="2"/>
  </si>
  <si>
    <t>備考</t>
    <rPh sb="0" eb="2">
      <t>ビコウ</t>
    </rPh>
    <phoneticPr fontId="2"/>
  </si>
  <si>
    <t>差引額</t>
    <rPh sb="0" eb="2">
      <t>サシヒキ</t>
    </rPh>
    <rPh sb="2" eb="3">
      <t>ガク</t>
    </rPh>
    <phoneticPr fontId="2"/>
  </si>
  <si>
    <t>研修経費</t>
    <rPh sb="0" eb="2">
      <t>ケンシュウ</t>
    </rPh>
    <rPh sb="2" eb="4">
      <t>ケイヒ</t>
    </rPh>
    <phoneticPr fontId="2"/>
  </si>
  <si>
    <t>受入人数</t>
    <rPh sb="0" eb="2">
      <t>ウケイレ</t>
    </rPh>
    <rPh sb="2" eb="4">
      <t>ニンズウ</t>
    </rPh>
    <phoneticPr fontId="2"/>
  </si>
  <si>
    <t>寄付金その他の収入</t>
    <rPh sb="0" eb="3">
      <t>キフキン</t>
    </rPh>
    <rPh sb="5" eb="6">
      <t>タ</t>
    </rPh>
    <rPh sb="7" eb="9">
      <t>シュウニュウ</t>
    </rPh>
    <phoneticPr fontId="2"/>
  </si>
  <si>
    <t>Ａ</t>
    <phoneticPr fontId="2"/>
  </si>
  <si>
    <t>Ｂ</t>
    <phoneticPr fontId="2"/>
  </si>
  <si>
    <t>（Ａ－Ｂ）Ｃ</t>
    <phoneticPr fontId="2"/>
  </si>
  <si>
    <t>Ｄ</t>
    <phoneticPr fontId="2"/>
  </si>
  <si>
    <t>医療法上の許可病床総数</t>
    <rPh sb="0" eb="3">
      <t>イリョウホウ</t>
    </rPh>
    <rPh sb="3" eb="4">
      <t>ジョウ</t>
    </rPh>
    <rPh sb="5" eb="7">
      <t>キョカ</t>
    </rPh>
    <rPh sb="7" eb="9">
      <t>ビョウショウ</t>
    </rPh>
    <rPh sb="9" eb="11">
      <t>ソウスウ</t>
    </rPh>
    <phoneticPr fontId="4"/>
  </si>
  <si>
    <t>研修における組織体制</t>
    <rPh sb="0" eb="2">
      <t>ケンシュウ</t>
    </rPh>
    <rPh sb="6" eb="8">
      <t>ソシキ</t>
    </rPh>
    <rPh sb="8" eb="10">
      <t>タイセイ</t>
    </rPh>
    <phoneticPr fontId="4"/>
  </si>
  <si>
    <t>到達目標の設定の有無</t>
    <rPh sb="0" eb="2">
      <t>トウタツ</t>
    </rPh>
    <rPh sb="2" eb="4">
      <t>モクヒョウ</t>
    </rPh>
    <rPh sb="5" eb="7">
      <t>セッテイ</t>
    </rPh>
    <rPh sb="8" eb="10">
      <t>ウム</t>
    </rPh>
    <phoneticPr fontId="4"/>
  </si>
  <si>
    <t>研修プログラムの有無</t>
    <rPh sb="0" eb="2">
      <t>ケンシュウ</t>
    </rPh>
    <rPh sb="8" eb="10">
      <t>ウム</t>
    </rPh>
    <phoneticPr fontId="4"/>
  </si>
  <si>
    <t>医療機関受入研修事業</t>
    <rPh sb="0" eb="2">
      <t>イリョウ</t>
    </rPh>
    <rPh sb="2" eb="4">
      <t>キカン</t>
    </rPh>
    <rPh sb="4" eb="6">
      <t>ウケイレ</t>
    </rPh>
    <rPh sb="6" eb="8">
      <t>ケンシュウ</t>
    </rPh>
    <rPh sb="8" eb="10">
      <t>ジギョウ</t>
    </rPh>
    <phoneticPr fontId="4"/>
  </si>
  <si>
    <t>専任</t>
    <rPh sb="0" eb="2">
      <t>センニン</t>
    </rPh>
    <phoneticPr fontId="4"/>
  </si>
  <si>
    <t>兼任</t>
    <rPh sb="0" eb="2">
      <t>ケンニン</t>
    </rPh>
    <phoneticPr fontId="4"/>
  </si>
  <si>
    <t>床</t>
    <rPh sb="0" eb="1">
      <t>ユカ</t>
    </rPh>
    <phoneticPr fontId="4"/>
  </si>
  <si>
    <t>人</t>
    <rPh sb="0" eb="1">
      <t>ニン</t>
    </rPh>
    <phoneticPr fontId="4"/>
  </si>
  <si>
    <t>人</t>
    <rPh sb="0" eb="1">
      <t>ヒト</t>
    </rPh>
    <phoneticPr fontId="2"/>
  </si>
  <si>
    <t>月</t>
    <rPh sb="0" eb="1">
      <t>ツキ</t>
    </rPh>
    <phoneticPr fontId="4"/>
  </si>
  <si>
    <t>日</t>
    <rPh sb="0" eb="1">
      <t>ニチ</t>
    </rPh>
    <phoneticPr fontId="4"/>
  </si>
  <si>
    <t>研修責任者数</t>
    <rPh sb="0" eb="2">
      <t>ケンシュウ</t>
    </rPh>
    <rPh sb="2" eb="5">
      <t>セキニンシャ</t>
    </rPh>
    <rPh sb="5" eb="6">
      <t>スウ</t>
    </rPh>
    <phoneticPr fontId="4"/>
  </si>
  <si>
    <t>教育担当者数</t>
    <rPh sb="0" eb="2">
      <t>キョウイク</t>
    </rPh>
    <rPh sb="2" eb="5">
      <t>タントウシャ</t>
    </rPh>
    <rPh sb="5" eb="6">
      <t>スウ</t>
    </rPh>
    <phoneticPr fontId="4"/>
  </si>
  <si>
    <t>実地指導者数</t>
    <rPh sb="0" eb="2">
      <t>ジッチ</t>
    </rPh>
    <rPh sb="2" eb="5">
      <t>シドウシャ</t>
    </rPh>
    <rPh sb="5" eb="6">
      <t>スウ</t>
    </rPh>
    <phoneticPr fontId="4"/>
  </si>
  <si>
    <t>「研修責任者数」、「教育担当者数」及び「実地指導者数」は、兼任の場合は、兼務している役割のそれぞれで「兼任」欄の人数に含める。</t>
    <rPh sb="1" eb="3">
      <t>ケンシュウ</t>
    </rPh>
    <rPh sb="3" eb="6">
      <t>セキニンシャ</t>
    </rPh>
    <rPh sb="6" eb="7">
      <t>スウ</t>
    </rPh>
    <rPh sb="10" eb="12">
      <t>キョウイク</t>
    </rPh>
    <rPh sb="12" eb="15">
      <t>タントウシャ</t>
    </rPh>
    <rPh sb="15" eb="16">
      <t>スウ</t>
    </rPh>
    <rPh sb="17" eb="18">
      <t>オヨ</t>
    </rPh>
    <rPh sb="20" eb="22">
      <t>ジッチ</t>
    </rPh>
    <rPh sb="22" eb="25">
      <t>シドウシャ</t>
    </rPh>
    <rPh sb="25" eb="26">
      <t>スウ</t>
    </rPh>
    <rPh sb="29" eb="31">
      <t>ケンニン</t>
    </rPh>
    <rPh sb="32" eb="34">
      <t>バアイ</t>
    </rPh>
    <rPh sb="36" eb="38">
      <t>ケンム</t>
    </rPh>
    <rPh sb="42" eb="44">
      <t>ヤクワリ</t>
    </rPh>
    <rPh sb="51" eb="53">
      <t>ケンニン</t>
    </rPh>
    <rPh sb="54" eb="55">
      <t>ラン</t>
    </rPh>
    <rPh sb="56" eb="58">
      <t>ニンズウ</t>
    </rPh>
    <rPh sb="59" eb="60">
      <t>フク</t>
    </rPh>
    <phoneticPr fontId="4"/>
  </si>
  <si>
    <t>（新人看護職員研修事業）</t>
    <rPh sb="1" eb="3">
      <t>シンジン</t>
    </rPh>
    <rPh sb="3" eb="5">
      <t>カンゴ</t>
    </rPh>
    <rPh sb="5" eb="7">
      <t>ショクイン</t>
    </rPh>
    <rPh sb="7" eb="9">
      <t>ケンシュウ</t>
    </rPh>
    <rPh sb="9" eb="11">
      <t>ジギョウ</t>
    </rPh>
    <phoneticPr fontId="4"/>
  </si>
  <si>
    <t>謝金</t>
    <rPh sb="0" eb="2">
      <t>シャキン</t>
    </rPh>
    <phoneticPr fontId="4"/>
  </si>
  <si>
    <t>人件費</t>
    <rPh sb="0" eb="3">
      <t>ジンケンヒ</t>
    </rPh>
    <phoneticPr fontId="4"/>
  </si>
  <si>
    <t>手当</t>
    <rPh sb="0" eb="2">
      <t>テアテ</t>
    </rPh>
    <phoneticPr fontId="4"/>
  </si>
  <si>
    <t>消耗品費</t>
    <rPh sb="0" eb="3">
      <t>ショウモウヒン</t>
    </rPh>
    <rPh sb="3" eb="4">
      <t>ヒ</t>
    </rPh>
    <phoneticPr fontId="4"/>
  </si>
  <si>
    <t>印刷製本費</t>
    <rPh sb="0" eb="2">
      <t>インサツ</t>
    </rPh>
    <rPh sb="2" eb="4">
      <t>セイホン</t>
    </rPh>
    <rPh sb="4" eb="5">
      <t>ヒ</t>
    </rPh>
    <phoneticPr fontId="4"/>
  </si>
  <si>
    <t>会議費</t>
    <rPh sb="0" eb="3">
      <t>カイギヒ</t>
    </rPh>
    <phoneticPr fontId="4"/>
  </si>
  <si>
    <t>図書購入費</t>
    <rPh sb="0" eb="2">
      <t>トショ</t>
    </rPh>
    <rPh sb="2" eb="5">
      <t>コウニュウヒ</t>
    </rPh>
    <phoneticPr fontId="4"/>
  </si>
  <si>
    <t>役務費</t>
    <rPh sb="0" eb="2">
      <t>エキム</t>
    </rPh>
    <rPh sb="2" eb="3">
      <t>ヒ</t>
    </rPh>
    <phoneticPr fontId="4"/>
  </si>
  <si>
    <t>通信運搬費</t>
    <rPh sb="0" eb="2">
      <t>ツウシン</t>
    </rPh>
    <rPh sb="2" eb="5">
      <t>ウンパンヒ</t>
    </rPh>
    <phoneticPr fontId="4"/>
  </si>
  <si>
    <t>雑役務費</t>
    <rPh sb="0" eb="3">
      <t>ザツエキム</t>
    </rPh>
    <rPh sb="3" eb="4">
      <t>ヒ</t>
    </rPh>
    <phoneticPr fontId="4"/>
  </si>
  <si>
    <t>備品購入費</t>
    <rPh sb="0" eb="2">
      <t>ビヒン</t>
    </rPh>
    <rPh sb="2" eb="5">
      <t>コウニュウヒ</t>
    </rPh>
    <phoneticPr fontId="4"/>
  </si>
  <si>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4"/>
  </si>
  <si>
    <t>円×</t>
    <rPh sb="0" eb="1">
      <t>エン</t>
    </rPh>
    <phoneticPr fontId="2"/>
  </si>
  <si>
    <t>時間=</t>
    <rPh sb="0" eb="2">
      <t>ジカン</t>
    </rPh>
    <phoneticPr fontId="2"/>
  </si>
  <si>
    <t>（研修経費）</t>
    <rPh sb="1" eb="2">
      <t>ケン</t>
    </rPh>
    <rPh sb="2" eb="3">
      <t>オサム</t>
    </rPh>
    <rPh sb="3" eb="4">
      <t>キョウ</t>
    </rPh>
    <rPh sb="4" eb="5">
      <t>ヒ</t>
    </rPh>
    <phoneticPr fontId="4"/>
  </si>
  <si>
    <t>時間単価</t>
    <rPh sb="0" eb="2">
      <t>ジカン</t>
    </rPh>
    <rPh sb="2" eb="4">
      <t>タンカ</t>
    </rPh>
    <phoneticPr fontId="2"/>
  </si>
  <si>
    <t>従事時間</t>
    <rPh sb="0" eb="2">
      <t>ジュウジ</t>
    </rPh>
    <rPh sb="2" eb="4">
      <t>ジカン</t>
    </rPh>
    <phoneticPr fontId="2"/>
  </si>
  <si>
    <t>氏名</t>
    <rPh sb="0" eb="2">
      <t>シメイ</t>
    </rPh>
    <phoneticPr fontId="2"/>
  </si>
  <si>
    <t>科目</t>
    <rPh sb="0" eb="2">
      <t>カモク</t>
    </rPh>
    <phoneticPr fontId="2"/>
  </si>
  <si>
    <t>補助金収入</t>
    <rPh sb="0" eb="3">
      <t>ホジョキン</t>
    </rPh>
    <rPh sb="3" eb="5">
      <t>シュウニュウ</t>
    </rPh>
    <phoneticPr fontId="2"/>
  </si>
  <si>
    <t>寄付金その他収入</t>
    <rPh sb="0" eb="3">
      <t>キフキン</t>
    </rPh>
    <rPh sb="5" eb="6">
      <t>タ</t>
    </rPh>
    <rPh sb="6" eb="8">
      <t>シュウニュウ</t>
    </rPh>
    <phoneticPr fontId="2"/>
  </si>
  <si>
    <t>施設負担額</t>
    <rPh sb="0" eb="2">
      <t>シセツ</t>
    </rPh>
    <rPh sb="2" eb="4">
      <t>フタン</t>
    </rPh>
    <rPh sb="4" eb="5">
      <t>ガク</t>
    </rPh>
    <phoneticPr fontId="2"/>
  </si>
  <si>
    <t>１．収入の部</t>
    <rPh sb="2" eb="4">
      <t>シュウニュウ</t>
    </rPh>
    <rPh sb="5" eb="6">
      <t>ブ</t>
    </rPh>
    <phoneticPr fontId="2"/>
  </si>
  <si>
    <t>２．支出の部</t>
    <rPh sb="2" eb="4">
      <t>シシュツ</t>
    </rPh>
    <rPh sb="5" eb="6">
      <t>ブ</t>
    </rPh>
    <phoneticPr fontId="2"/>
  </si>
  <si>
    <t>補助対象経費</t>
    <rPh sb="0" eb="2">
      <t>ホジョ</t>
    </rPh>
    <rPh sb="2" eb="4">
      <t>タイショウ</t>
    </rPh>
    <rPh sb="4" eb="6">
      <t>ケイヒ</t>
    </rPh>
    <phoneticPr fontId="2"/>
  </si>
  <si>
    <t>補助対象外経費</t>
    <rPh sb="0" eb="2">
      <t>ホジョ</t>
    </rPh>
    <rPh sb="2" eb="5">
      <t>タイショウガイ</t>
    </rPh>
    <rPh sb="5" eb="7">
      <t>ケイヒ</t>
    </rPh>
    <phoneticPr fontId="2"/>
  </si>
  <si>
    <t>研修実施日</t>
    <rPh sb="0" eb="2">
      <t>ケンシュウ</t>
    </rPh>
    <rPh sb="2" eb="4">
      <t>ジッシ</t>
    </rPh>
    <rPh sb="4" eb="5">
      <t>ビ</t>
    </rPh>
    <phoneticPr fontId="2"/>
  </si>
  <si>
    <t>参加者数</t>
    <rPh sb="0" eb="3">
      <t>サンカシャ</t>
    </rPh>
    <rPh sb="3" eb="4">
      <t>スウ</t>
    </rPh>
    <phoneticPr fontId="2"/>
  </si>
  <si>
    <t>年齢</t>
    <rPh sb="0" eb="2">
      <t>ネンレイ</t>
    </rPh>
    <phoneticPr fontId="2"/>
  </si>
  <si>
    <t>登録番号</t>
    <rPh sb="0" eb="2">
      <t>トウロク</t>
    </rPh>
    <rPh sb="2" eb="4">
      <t>バンゴウ</t>
    </rPh>
    <phoneticPr fontId="2"/>
  </si>
  <si>
    <t>登録年月日</t>
    <rPh sb="0" eb="2">
      <t>トウロク</t>
    </rPh>
    <rPh sb="2" eb="5">
      <t>ネンガッピ</t>
    </rPh>
    <phoneticPr fontId="2"/>
  </si>
  <si>
    <t>勤務先名称</t>
    <rPh sb="0" eb="3">
      <t>キンムサキ</t>
    </rPh>
    <rPh sb="3" eb="5">
      <t>メイショウ</t>
    </rPh>
    <phoneticPr fontId="2"/>
  </si>
  <si>
    <t>受入研修時間数</t>
    <rPh sb="0" eb="2">
      <t>ウケイレ</t>
    </rPh>
    <rPh sb="2" eb="4">
      <t>ケンシュウ</t>
    </rPh>
    <rPh sb="4" eb="7">
      <t>ジカンスウ</t>
    </rPh>
    <phoneticPr fontId="2"/>
  </si>
  <si>
    <t>総時間数</t>
    <rPh sb="0" eb="1">
      <t>ソウ</t>
    </rPh>
    <rPh sb="1" eb="4">
      <t>ジカンスウ</t>
    </rPh>
    <phoneticPr fontId="2"/>
  </si>
  <si>
    <t>新人看護職員研修</t>
    <rPh sb="0" eb="2">
      <t>シンジン</t>
    </rPh>
    <rPh sb="2" eb="4">
      <t>カンゴ</t>
    </rPh>
    <rPh sb="4" eb="6">
      <t>ショクイン</t>
    </rPh>
    <rPh sb="6" eb="8">
      <t>ケンシュウ</t>
    </rPh>
    <phoneticPr fontId="2"/>
  </si>
  <si>
    <t>Ｅ</t>
    <phoneticPr fontId="2"/>
  </si>
  <si>
    <t>Ｆ</t>
    <phoneticPr fontId="2"/>
  </si>
  <si>
    <t>（Ｅ＋Ｆ）Ｇ</t>
    <phoneticPr fontId="2"/>
  </si>
  <si>
    <t>Ｈ</t>
    <phoneticPr fontId="2"/>
  </si>
  <si>
    <t>No</t>
    <phoneticPr fontId="2"/>
  </si>
  <si>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2"/>
  </si>
  <si>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2"/>
  </si>
  <si>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2"/>
  </si>
  <si>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2"/>
  </si>
  <si>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2"/>
  </si>
  <si>
    <t>賃金</t>
    <rPh sb="0" eb="2">
      <t>チンギン</t>
    </rPh>
    <phoneticPr fontId="2"/>
  </si>
  <si>
    <t>施設名：</t>
    <rPh sb="0" eb="2">
      <t>シセツ</t>
    </rPh>
    <rPh sb="2" eb="3">
      <t>メイ</t>
    </rPh>
    <phoneticPr fontId="2"/>
  </si>
  <si>
    <t>施設名：</t>
    <rPh sb="0" eb="2">
      <t>シセツ</t>
    </rPh>
    <rPh sb="2" eb="3">
      <t>メイ</t>
    </rPh>
    <phoneticPr fontId="4"/>
  </si>
  <si>
    <t>積算内訳</t>
    <phoneticPr fontId="2"/>
  </si>
  <si>
    <t>（単位：円）</t>
    <rPh sb="1" eb="3">
      <t>タンイ</t>
    </rPh>
    <rPh sb="4" eb="5">
      <t>エン</t>
    </rPh>
    <phoneticPr fontId="2"/>
  </si>
  <si>
    <t>上記は原本のとおりであることを証明する。</t>
    <rPh sb="0" eb="2">
      <t>ジョウキ</t>
    </rPh>
    <rPh sb="3" eb="5">
      <t>ゲンポン</t>
    </rPh>
    <rPh sb="15" eb="17">
      <t>ショウメイ</t>
    </rPh>
    <phoneticPr fontId="2"/>
  </si>
  <si>
    <t>施設名:</t>
    <rPh sb="0" eb="2">
      <t>シセツ</t>
    </rPh>
    <rPh sb="2" eb="3">
      <t>メイ</t>
    </rPh>
    <phoneticPr fontId="2"/>
  </si>
  <si>
    <t>基本情報</t>
    <rPh sb="0" eb="2">
      <t>キホン</t>
    </rPh>
    <rPh sb="2" eb="4">
      <t>ジョウホウ</t>
    </rPh>
    <phoneticPr fontId="2"/>
  </si>
  <si>
    <t>メールアドレス</t>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</si>
  <si>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</si>
  <si>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</si>
  <si>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看護部長名</t>
    <rPh sb="0" eb="2">
      <t>カンゴ</t>
    </rPh>
    <rPh sb="2" eb="5">
      <t>ブチョウメイ</t>
    </rPh>
    <phoneticPr fontId="2"/>
  </si>
  <si>
    <t>新人看護職員研修責任者</t>
    <rPh sb="0" eb="2">
      <t>シンジン</t>
    </rPh>
    <rPh sb="2" eb="4">
      <t>カンゴ</t>
    </rPh>
    <rPh sb="4" eb="6">
      <t>ショクイン</t>
    </rPh>
    <rPh sb="6" eb="8">
      <t>ケンシュウ</t>
    </rPh>
    <rPh sb="8" eb="11">
      <t>セキニンシャ</t>
    </rPh>
    <phoneticPr fontId="2"/>
  </si>
  <si>
    <t>教育担当者人件費明細書</t>
    <rPh sb="0" eb="2">
      <t>キョウイク</t>
    </rPh>
    <rPh sb="2" eb="5">
      <t>タントウシャ</t>
    </rPh>
    <rPh sb="5" eb="8">
      <t>ジンケンヒ</t>
    </rPh>
    <rPh sb="8" eb="11">
      <t>メイサイショ</t>
    </rPh>
    <phoneticPr fontId="2"/>
  </si>
  <si>
    <t>@</t>
    <phoneticPr fontId="2"/>
  </si>
  <si>
    <t>名分</t>
    <rPh sb="0" eb="1">
      <t>メイ</t>
    </rPh>
    <rPh sb="1" eb="2">
      <t>ブン</t>
    </rPh>
    <phoneticPr fontId="2"/>
  </si>
  <si>
    <t>@</t>
    <phoneticPr fontId="2"/>
  </si>
  <si>
    <t>医療機関受入研修名簿</t>
    <rPh sb="0" eb="2">
      <t>イリョウ</t>
    </rPh>
    <rPh sb="2" eb="4">
      <t>キカン</t>
    </rPh>
    <rPh sb="4" eb="6">
      <t>ウケイレ</t>
    </rPh>
    <rPh sb="6" eb="8">
      <t>ケンシュウ</t>
    </rPh>
    <rPh sb="8" eb="10">
      <t>メイボ</t>
    </rPh>
    <phoneticPr fontId="2"/>
  </si>
  <si>
    <t>専任等</t>
    <rPh sb="0" eb="3">
      <t>センニントウ</t>
    </rPh>
    <phoneticPr fontId="2"/>
  </si>
  <si>
    <t>研修責任者人件費明細書</t>
    <rPh sb="0" eb="5">
      <t>ケンシュウセキニンシャ</t>
    </rPh>
    <rPh sb="5" eb="8">
      <t>ジンケンヒ</t>
    </rPh>
    <rPh sb="8" eb="11">
      <t>メイサイショ</t>
    </rPh>
    <phoneticPr fontId="2"/>
  </si>
  <si>
    <t>(別紙１）</t>
    <rPh sb="1" eb="3">
      <t>ベッシ</t>
    </rPh>
    <phoneticPr fontId="2"/>
  </si>
  <si>
    <t>（別紙２）</t>
    <rPh sb="1" eb="3">
      <t>ベッシ</t>
    </rPh>
    <phoneticPr fontId="2"/>
  </si>
  <si>
    <t>（別紙３）</t>
    <rPh sb="1" eb="3">
      <t>ベッシ</t>
    </rPh>
    <phoneticPr fontId="2"/>
  </si>
  <si>
    <t>（別紙４）</t>
    <rPh sb="1" eb="3">
      <t>ベッシ</t>
    </rPh>
    <phoneticPr fontId="2"/>
  </si>
  <si>
    <t>（別紙５）</t>
    <rPh sb="1" eb="3">
      <t>ベッシ</t>
    </rPh>
    <phoneticPr fontId="2"/>
  </si>
  <si>
    <t>（別紙６）</t>
    <phoneticPr fontId="4"/>
  </si>
  <si>
    <t>（別紙７）</t>
    <rPh sb="1" eb="3">
      <t>ベッシ</t>
    </rPh>
    <phoneticPr fontId="2"/>
  </si>
  <si>
    <t>（別紙８）</t>
    <rPh sb="1" eb="3">
      <t>ベッシ</t>
    </rPh>
    <phoneticPr fontId="2"/>
  </si>
  <si>
    <t>（別紙９）</t>
    <rPh sb="1" eb="3">
      <t>ベッシ</t>
    </rPh>
    <phoneticPr fontId="2"/>
  </si>
  <si>
    <t>（別紙１０）</t>
    <rPh sb="1" eb="3">
      <t>ベッシ</t>
    </rPh>
    <phoneticPr fontId="2"/>
  </si>
  <si>
    <t>医療機関受入経費</t>
    <rPh sb="0" eb="2">
      <t>イリョウ</t>
    </rPh>
    <rPh sb="2" eb="4">
      <t>キカン</t>
    </rPh>
    <rPh sb="4" eb="6">
      <t>ウケイレ</t>
    </rPh>
    <rPh sb="6" eb="8">
      <t>ケイヒ</t>
    </rPh>
    <phoneticPr fontId="2"/>
  </si>
  <si>
    <t>その他の収入</t>
    <rPh sb="2" eb="3">
      <t>タ</t>
    </rPh>
    <rPh sb="4" eb="6">
      <t>シュウニュウ</t>
    </rPh>
    <phoneticPr fontId="2"/>
  </si>
  <si>
    <t>寄付金</t>
    <rPh sb="0" eb="3">
      <t>キフキン</t>
    </rPh>
    <phoneticPr fontId="2"/>
  </si>
  <si>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</si>
  <si>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</si>
  <si>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</si>
  <si>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2"/>
  </si>
  <si>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</si>
  <si>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</si>
  <si>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ＨＰ上での公募</t>
    <rPh sb="2" eb="3">
      <t>ジョウ</t>
    </rPh>
    <rPh sb="5" eb="7">
      <t>コウボ</t>
    </rPh>
    <phoneticPr fontId="4"/>
  </si>
  <si>
    <t>機関誌等での公募</t>
    <rPh sb="0" eb="3">
      <t>キカンシ</t>
    </rPh>
    <rPh sb="3" eb="4">
      <t>トウ</t>
    </rPh>
    <rPh sb="6" eb="8">
      <t>コウボ</t>
    </rPh>
    <phoneticPr fontId="4"/>
  </si>
  <si>
    <t>地方自治体を通じての広報等</t>
    <rPh sb="0" eb="2">
      <t>チホウ</t>
    </rPh>
    <rPh sb="2" eb="5">
      <t>ジチタイ</t>
    </rPh>
    <rPh sb="6" eb="7">
      <t>ツウ</t>
    </rPh>
    <rPh sb="10" eb="12">
      <t>コウホウ</t>
    </rPh>
    <rPh sb="12" eb="13">
      <t>トウ</t>
    </rPh>
    <phoneticPr fontId="4"/>
  </si>
  <si>
    <t>関係団体等を通じての広報等</t>
    <rPh sb="0" eb="2">
      <t>カンケイ</t>
    </rPh>
    <rPh sb="2" eb="4">
      <t>ダンタイ</t>
    </rPh>
    <rPh sb="4" eb="5">
      <t>トウ</t>
    </rPh>
    <rPh sb="6" eb="7">
      <t>ツウ</t>
    </rPh>
    <rPh sb="10" eb="12">
      <t>コウホウ</t>
    </rPh>
    <rPh sb="12" eb="13">
      <t>トウ</t>
    </rPh>
    <phoneticPr fontId="4"/>
  </si>
  <si>
    <t>地域の会議等での広報等</t>
    <rPh sb="0" eb="2">
      <t>チイキ</t>
    </rPh>
    <rPh sb="3" eb="5">
      <t>カイギ</t>
    </rPh>
    <rPh sb="5" eb="6">
      <t>トウ</t>
    </rPh>
    <rPh sb="8" eb="10">
      <t>コウホウ</t>
    </rPh>
    <rPh sb="10" eb="11">
      <t>トウ</t>
    </rPh>
    <phoneticPr fontId="4"/>
  </si>
  <si>
    <t>その他</t>
    <rPh sb="2" eb="3">
      <t>タ</t>
    </rPh>
    <phoneticPr fontId="4"/>
  </si>
  <si>
    <t>補助基本額</t>
    <rPh sb="0" eb="2">
      <t>ホジョ</t>
    </rPh>
    <rPh sb="2" eb="4">
      <t>キホン</t>
    </rPh>
    <rPh sb="4" eb="5">
      <t>ガク</t>
    </rPh>
    <phoneticPr fontId="2"/>
  </si>
  <si>
    <t>補助所要額</t>
    <rPh sb="0" eb="2">
      <t>ホジョ</t>
    </rPh>
    <rPh sb="2" eb="4">
      <t>ショヨウ</t>
    </rPh>
    <rPh sb="4" eb="5">
      <t>ガク</t>
    </rPh>
    <phoneticPr fontId="2"/>
  </si>
  <si>
    <t>受入予定人数</t>
    <rPh sb="0" eb="2">
      <t>ウケイレ</t>
    </rPh>
    <rPh sb="2" eb="4">
      <t>ヨテイ</t>
    </rPh>
    <rPh sb="4" eb="6">
      <t>ニンズウ</t>
    </rPh>
    <phoneticPr fontId="2"/>
  </si>
  <si>
    <t>新人看護職員研修事業計画書</t>
    <rPh sb="0" eb="2">
      <t>シンジン</t>
    </rPh>
    <rPh sb="2" eb="4">
      <t>カンゴ</t>
    </rPh>
    <rPh sb="4" eb="6">
      <t>ショクイン</t>
    </rPh>
    <rPh sb="6" eb="8">
      <t>ケンシュウ</t>
    </rPh>
    <rPh sb="8" eb="10">
      <t>ジギョウ</t>
    </rPh>
    <rPh sb="10" eb="12">
      <t>ケイカク</t>
    </rPh>
    <rPh sb="12" eb="13">
      <t>ショ</t>
    </rPh>
    <phoneticPr fontId="2"/>
  </si>
  <si>
    <t>施設区分</t>
    <rPh sb="0" eb="2">
      <t>シセツ</t>
    </rPh>
    <rPh sb="2" eb="4">
      <t>クブン</t>
    </rPh>
    <phoneticPr fontId="2"/>
  </si>
  <si>
    <t>区分</t>
    <rPh sb="0" eb="2">
      <t>クブン</t>
    </rPh>
    <phoneticPr fontId="4"/>
  </si>
  <si>
    <t>病院</t>
    <rPh sb="0" eb="2">
      <t>ビョウイン</t>
    </rPh>
    <phoneticPr fontId="4"/>
  </si>
  <si>
    <t>診療所</t>
    <rPh sb="0" eb="3">
      <t>シンリョウジョ</t>
    </rPh>
    <phoneticPr fontId="4"/>
  </si>
  <si>
    <t>助産所</t>
    <rPh sb="0" eb="2">
      <t>ジョサン</t>
    </rPh>
    <rPh sb="2" eb="3">
      <t>ジョ</t>
    </rPh>
    <phoneticPr fontId="4"/>
  </si>
  <si>
    <t>介護老人保健施設</t>
    <rPh sb="0" eb="2">
      <t>カイゴ</t>
    </rPh>
    <rPh sb="2" eb="4">
      <t>ロウジン</t>
    </rPh>
    <rPh sb="4" eb="6">
      <t>ホケン</t>
    </rPh>
    <rPh sb="6" eb="8">
      <t>シセツ</t>
    </rPh>
    <phoneticPr fontId="4"/>
  </si>
  <si>
    <t>指定訪問看護事業所</t>
    <rPh sb="0" eb="2">
      <t>シテイ</t>
    </rPh>
    <rPh sb="2" eb="4">
      <t>ホウモン</t>
    </rPh>
    <rPh sb="4" eb="6">
      <t>カンゴ</t>
    </rPh>
    <rPh sb="6" eb="8">
      <t>ジギョウ</t>
    </rPh>
    <rPh sb="8" eb="9">
      <t>ショ</t>
    </rPh>
    <phoneticPr fontId="4"/>
  </si>
  <si>
    <t>名称</t>
    <rPh sb="0" eb="2">
      <t>メイショウ</t>
    </rPh>
    <phoneticPr fontId="4"/>
  </si>
  <si>
    <t>略称名</t>
    <rPh sb="0" eb="2">
      <t>リャクショウ</t>
    </rPh>
    <rPh sb="2" eb="3">
      <t>メイ</t>
    </rPh>
    <phoneticPr fontId="4"/>
  </si>
  <si>
    <t>日本赤十字社</t>
    <rPh sb="0" eb="2">
      <t>ニホン</t>
    </rPh>
    <rPh sb="2" eb="6">
      <t>セキジュウジシャ</t>
    </rPh>
    <phoneticPr fontId="4"/>
  </si>
  <si>
    <t>公的</t>
    <rPh sb="0" eb="2">
      <t>コウテキ</t>
    </rPh>
    <phoneticPr fontId="4"/>
  </si>
  <si>
    <t>社会福祉法人恩賜財団済生会</t>
    <rPh sb="0" eb="2">
      <t>シャカイ</t>
    </rPh>
    <rPh sb="2" eb="4">
      <t>フクシ</t>
    </rPh>
    <rPh sb="4" eb="6">
      <t>ホウジン</t>
    </rPh>
    <rPh sb="6" eb="8">
      <t>オンシ</t>
    </rPh>
    <rPh sb="8" eb="10">
      <t>ザイダン</t>
    </rPh>
    <rPh sb="10" eb="13">
      <t>サイセイカイ</t>
    </rPh>
    <phoneticPr fontId="4"/>
  </si>
  <si>
    <t>国立病院機構</t>
    <rPh sb="0" eb="2">
      <t>コクリツ</t>
    </rPh>
    <rPh sb="2" eb="4">
      <t>ビョウイン</t>
    </rPh>
    <rPh sb="4" eb="6">
      <t>キコウ</t>
    </rPh>
    <phoneticPr fontId="4"/>
  </si>
  <si>
    <t>国病機構</t>
    <rPh sb="0" eb="1">
      <t>コク</t>
    </rPh>
    <rPh sb="1" eb="2">
      <t>ビョウ</t>
    </rPh>
    <rPh sb="2" eb="4">
      <t>キコウ</t>
    </rPh>
    <phoneticPr fontId="4"/>
  </si>
  <si>
    <t>その他国所管独立行政法人</t>
    <rPh sb="2" eb="3">
      <t>タ</t>
    </rPh>
    <rPh sb="3" eb="4">
      <t>クニ</t>
    </rPh>
    <rPh sb="4" eb="6">
      <t>ショカン</t>
    </rPh>
    <rPh sb="6" eb="8">
      <t>ドクリツ</t>
    </rPh>
    <rPh sb="8" eb="10">
      <t>ギョウセイ</t>
    </rPh>
    <rPh sb="10" eb="12">
      <t>ホウジン</t>
    </rPh>
    <phoneticPr fontId="4"/>
  </si>
  <si>
    <t>独法</t>
    <rPh sb="0" eb="2">
      <t>ドッポウ</t>
    </rPh>
    <phoneticPr fontId="4"/>
  </si>
  <si>
    <t>地方独立行政法人</t>
    <rPh sb="0" eb="2">
      <t>チホウ</t>
    </rPh>
    <rPh sb="2" eb="4">
      <t>ドクリツ</t>
    </rPh>
    <rPh sb="4" eb="6">
      <t>ギョウセイ</t>
    </rPh>
    <rPh sb="6" eb="8">
      <t>ホウジン</t>
    </rPh>
    <phoneticPr fontId="4"/>
  </si>
  <si>
    <t>地方独法</t>
    <rPh sb="0" eb="2">
      <t>チホウ</t>
    </rPh>
    <rPh sb="2" eb="4">
      <t>ドッポウ</t>
    </rPh>
    <phoneticPr fontId="4"/>
  </si>
  <si>
    <t>国立大学法人</t>
    <rPh sb="0" eb="2">
      <t>コクリツ</t>
    </rPh>
    <rPh sb="2" eb="4">
      <t>ダイガク</t>
    </rPh>
    <rPh sb="4" eb="6">
      <t>ホウジン</t>
    </rPh>
    <phoneticPr fontId="4"/>
  </si>
  <si>
    <t>国大法人</t>
    <rPh sb="0" eb="2">
      <t>コクダイ</t>
    </rPh>
    <rPh sb="2" eb="4">
      <t>ホウジン</t>
    </rPh>
    <phoneticPr fontId="4"/>
  </si>
  <si>
    <t>国家公務員共済組合及び連合会</t>
    <rPh sb="0" eb="2">
      <t>コッカ</t>
    </rPh>
    <rPh sb="2" eb="5">
      <t>コウムイン</t>
    </rPh>
    <rPh sb="5" eb="7">
      <t>キョウサイ</t>
    </rPh>
    <rPh sb="7" eb="9">
      <t>クミアイ</t>
    </rPh>
    <rPh sb="9" eb="10">
      <t>オヨ</t>
    </rPh>
    <rPh sb="11" eb="14">
      <t>レンゴウカイ</t>
    </rPh>
    <phoneticPr fontId="4"/>
  </si>
  <si>
    <t>共済</t>
    <rPh sb="0" eb="2">
      <t>キョウサイ</t>
    </rPh>
    <phoneticPr fontId="4"/>
  </si>
  <si>
    <t>健康保険組合及びその連合会</t>
    <rPh sb="0" eb="2">
      <t>ケンコウ</t>
    </rPh>
    <rPh sb="2" eb="4">
      <t>ホケン</t>
    </rPh>
    <rPh sb="4" eb="6">
      <t>クミアイ</t>
    </rPh>
    <rPh sb="6" eb="7">
      <t>オヨ</t>
    </rPh>
    <rPh sb="10" eb="13">
      <t>レンゴウカイ</t>
    </rPh>
    <phoneticPr fontId="4"/>
  </si>
  <si>
    <t>健保</t>
    <rPh sb="0" eb="2">
      <t>ケンポ</t>
    </rPh>
    <phoneticPr fontId="4"/>
  </si>
  <si>
    <t>学校法人</t>
    <rPh sb="0" eb="2">
      <t>ガッコウ</t>
    </rPh>
    <rPh sb="2" eb="4">
      <t>ホウジン</t>
    </rPh>
    <phoneticPr fontId="4"/>
  </si>
  <si>
    <t>学校</t>
    <rPh sb="0" eb="2">
      <t>ガッコウ</t>
    </rPh>
    <phoneticPr fontId="4"/>
  </si>
  <si>
    <t>社会福祉法人</t>
    <rPh sb="0" eb="2">
      <t>シャカイ</t>
    </rPh>
    <rPh sb="2" eb="4">
      <t>フクシ</t>
    </rPh>
    <rPh sb="4" eb="6">
      <t>ホウジン</t>
    </rPh>
    <phoneticPr fontId="4"/>
  </si>
  <si>
    <t>社福</t>
    <rPh sb="0" eb="1">
      <t>シャ</t>
    </rPh>
    <rPh sb="1" eb="2">
      <t>フク</t>
    </rPh>
    <phoneticPr fontId="4"/>
  </si>
  <si>
    <t>医療法人</t>
    <rPh sb="0" eb="2">
      <t>イリョウ</t>
    </rPh>
    <rPh sb="2" eb="4">
      <t>ホウジン</t>
    </rPh>
    <phoneticPr fontId="4"/>
  </si>
  <si>
    <t>社団</t>
    <rPh sb="0" eb="2">
      <t>シャダン</t>
    </rPh>
    <phoneticPr fontId="4"/>
  </si>
  <si>
    <t>財団</t>
    <rPh sb="0" eb="2">
      <t>ザイダン</t>
    </rPh>
    <phoneticPr fontId="4"/>
  </si>
  <si>
    <t>その他の法人</t>
    <rPh sb="2" eb="3">
      <t>タ</t>
    </rPh>
    <rPh sb="4" eb="6">
      <t>ホウジン</t>
    </rPh>
    <phoneticPr fontId="4"/>
  </si>
  <si>
    <t>個人</t>
    <rPh sb="0" eb="2">
      <t>コジン</t>
    </rPh>
    <phoneticPr fontId="4"/>
  </si>
  <si>
    <t>株式会社等</t>
    <rPh sb="0" eb="4">
      <t>カブシキガイシャ</t>
    </rPh>
    <rPh sb="4" eb="5">
      <t>トウ</t>
    </rPh>
    <phoneticPr fontId="4"/>
  </si>
  <si>
    <t>会社</t>
    <rPh sb="0" eb="2">
      <t>カイシャ</t>
    </rPh>
    <phoneticPr fontId="4"/>
  </si>
  <si>
    <t>名称</t>
    <rPh sb="0" eb="1">
      <t>メイ</t>
    </rPh>
    <rPh sb="1" eb="2">
      <t>ショウ</t>
    </rPh>
    <phoneticPr fontId="4"/>
  </si>
  <si>
    <t>施設区分</t>
    <rPh sb="0" eb="2">
      <t>シセツ</t>
    </rPh>
    <rPh sb="2" eb="4">
      <t>クブン</t>
    </rPh>
    <phoneticPr fontId="4"/>
  </si>
  <si>
    <t>設置主体</t>
    <rPh sb="0" eb="2">
      <t>セッチ</t>
    </rPh>
    <rPh sb="2" eb="4">
      <t>シュタイ</t>
    </rPh>
    <phoneticPr fontId="4"/>
  </si>
  <si>
    <t>設置主体</t>
    <rPh sb="0" eb="2">
      <t>セッチ</t>
    </rPh>
    <rPh sb="2" eb="4">
      <t>シュタイ</t>
    </rPh>
    <phoneticPr fontId="2"/>
  </si>
  <si>
    <t>研修の公開・公募方法</t>
    <rPh sb="0" eb="2">
      <t>ケンシュウ</t>
    </rPh>
    <rPh sb="3" eb="5">
      <t>コウカイ</t>
    </rPh>
    <rPh sb="6" eb="8">
      <t>コウボ</t>
    </rPh>
    <rPh sb="8" eb="10">
      <t>ホウホウ</t>
    </rPh>
    <phoneticPr fontId="2"/>
  </si>
  <si>
    <t>施設
区分</t>
    <rPh sb="0" eb="2">
      <t>シセツ</t>
    </rPh>
    <rPh sb="3" eb="5">
      <t>クブン</t>
    </rPh>
    <phoneticPr fontId="2"/>
  </si>
  <si>
    <t>設置
主体</t>
    <rPh sb="0" eb="2">
      <t>セッチ</t>
    </rPh>
    <rPh sb="3" eb="5">
      <t>シュタイ</t>
    </rPh>
    <phoneticPr fontId="2"/>
  </si>
  <si>
    <t>「看護職員数」とは、保健師・助産師・看護師・准看護師のいずれかの免許の有資格者数とし、二以上の免許を持つ者も一人として数える。</t>
    <rPh sb="1" eb="3">
      <t>カンゴ</t>
    </rPh>
    <rPh sb="3" eb="6">
      <t>ショクインスウ</t>
    </rPh>
    <rPh sb="10" eb="13">
      <t>ホケンシ</t>
    </rPh>
    <rPh sb="14" eb="17">
      <t>ジョサンシ</t>
    </rPh>
    <rPh sb="18" eb="21">
      <t>カンゴシ</t>
    </rPh>
    <rPh sb="22" eb="26">
      <t>ジュンカンゴシ</t>
    </rPh>
    <rPh sb="32" eb="34">
      <t>メンキョ</t>
    </rPh>
    <rPh sb="35" eb="39">
      <t>ユウシカクシャ</t>
    </rPh>
    <rPh sb="39" eb="40">
      <t>スウ</t>
    </rPh>
    <rPh sb="43" eb="44">
      <t>ニ</t>
    </rPh>
    <rPh sb="44" eb="46">
      <t>イジョウ</t>
    </rPh>
    <rPh sb="47" eb="49">
      <t>メンキョ</t>
    </rPh>
    <rPh sb="50" eb="51">
      <t>モ</t>
    </rPh>
    <rPh sb="52" eb="53">
      <t>モノ</t>
    </rPh>
    <rPh sb="54" eb="56">
      <t>ヒトリ</t>
    </rPh>
    <rPh sb="59" eb="60">
      <t>カゾ</t>
    </rPh>
    <phoneticPr fontId="4"/>
  </si>
  <si>
    <t>「受入予定人数」は、自施設の研修に、他の病院等から受け入れる予定の数とし、実人数とする。</t>
    <rPh sb="1" eb="3">
      <t>ウケイレ</t>
    </rPh>
    <rPh sb="3" eb="5">
      <t>ヨテイ</t>
    </rPh>
    <rPh sb="5" eb="7">
      <t>ニンズウ</t>
    </rPh>
    <rPh sb="10" eb="11">
      <t>ジ</t>
    </rPh>
    <rPh sb="11" eb="13">
      <t>シセツ</t>
    </rPh>
    <rPh sb="14" eb="16">
      <t>ケンシュウ</t>
    </rPh>
    <rPh sb="18" eb="19">
      <t>タ</t>
    </rPh>
    <rPh sb="20" eb="22">
      <t>ビョウイン</t>
    </rPh>
    <rPh sb="22" eb="23">
      <t>トウ</t>
    </rPh>
    <rPh sb="25" eb="26">
      <t>ウ</t>
    </rPh>
    <rPh sb="27" eb="28">
      <t>イ</t>
    </rPh>
    <rPh sb="30" eb="32">
      <t>ヨテイ</t>
    </rPh>
    <rPh sb="33" eb="34">
      <t>カズ</t>
    </rPh>
    <rPh sb="37" eb="38">
      <t>ジツ</t>
    </rPh>
    <rPh sb="38" eb="40">
      <t>ニンズウ</t>
    </rPh>
    <phoneticPr fontId="4"/>
  </si>
  <si>
    <t>「実施月数」、「実施日数」は、それぞれ医療機関受入研修事業の年間実施予定月数、日数を記載すること。</t>
    <rPh sb="1" eb="3">
      <t>ジッシ</t>
    </rPh>
    <rPh sb="3" eb="5">
      <t>ツキスウ</t>
    </rPh>
    <rPh sb="8" eb="10">
      <t>ジッシ</t>
    </rPh>
    <rPh sb="10" eb="12">
      <t>ニッスウ</t>
    </rPh>
    <rPh sb="19" eb="21">
      <t>イリョウ</t>
    </rPh>
    <rPh sb="21" eb="23">
      <t>キカン</t>
    </rPh>
    <rPh sb="23" eb="25">
      <t>ウケイレ</t>
    </rPh>
    <rPh sb="25" eb="27">
      <t>ケンシュウ</t>
    </rPh>
    <rPh sb="27" eb="29">
      <t>ジギョウ</t>
    </rPh>
    <rPh sb="30" eb="32">
      <t>ネンカン</t>
    </rPh>
    <rPh sb="32" eb="34">
      <t>ジッシ</t>
    </rPh>
    <rPh sb="34" eb="36">
      <t>ヨテイ</t>
    </rPh>
    <rPh sb="36" eb="38">
      <t>ツキスウ</t>
    </rPh>
    <rPh sb="39" eb="41">
      <t>ニッスウ</t>
    </rPh>
    <rPh sb="42" eb="44">
      <t>キサイ</t>
    </rPh>
    <phoneticPr fontId="4"/>
  </si>
  <si>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2"/>
  </si>
  <si>
    <t>本事業にかかるその他役務費</t>
    <rPh sb="0" eb="1">
      <t>ホン</t>
    </rPh>
    <rPh sb="1" eb="3">
      <t>ジギョウ</t>
    </rPh>
    <rPh sb="9" eb="10">
      <t>タ</t>
    </rPh>
    <rPh sb="10" eb="12">
      <t>エキム</t>
    </rPh>
    <rPh sb="12" eb="13">
      <t>ヒ</t>
    </rPh>
    <phoneticPr fontId="2"/>
  </si>
  <si>
    <t>新人看護職員研修にかかるＱ＆Ａ</t>
    <rPh sb="0" eb="2">
      <t>シンジン</t>
    </rPh>
    <rPh sb="2" eb="4">
      <t>カンゴ</t>
    </rPh>
    <rPh sb="4" eb="6">
      <t>ショクイン</t>
    </rPh>
    <rPh sb="6" eb="8">
      <t>ケンシュウ</t>
    </rPh>
    <phoneticPr fontId="2"/>
  </si>
  <si>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2"/>
  </si>
  <si>
    <t>　基本情報において入力します。</t>
    <rPh sb="1" eb="3">
      <t>キホン</t>
    </rPh>
    <rPh sb="3" eb="5">
      <t>ジョウホウ</t>
    </rPh>
    <rPh sb="9" eb="11">
      <t>ニュウリョク</t>
    </rPh>
    <phoneticPr fontId="2"/>
  </si>
  <si>
    <t>主なテーマ</t>
    <rPh sb="0" eb="1">
      <t>オモ</t>
    </rPh>
    <phoneticPr fontId="2"/>
  </si>
  <si>
    <t>枚</t>
    <rPh sb="0" eb="1">
      <t>マイ</t>
    </rPh>
    <phoneticPr fontId="2"/>
  </si>
  <si>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2"/>
  </si>
  <si>
    <t>法人所在地</t>
    <rPh sb="0" eb="2">
      <t>ホウジン</t>
    </rPh>
    <rPh sb="2" eb="5">
      <t>ショザイチ</t>
    </rPh>
    <phoneticPr fontId="2"/>
  </si>
  <si>
    <t>施設所在地</t>
    <rPh sb="0" eb="2">
      <t>シセツ</t>
    </rPh>
    <rPh sb="2" eb="5">
      <t>ショザイチ</t>
    </rPh>
    <phoneticPr fontId="2"/>
  </si>
  <si>
    <t>メールアドレス</t>
  </si>
  <si>
    <t>病院等名称</t>
    <rPh sb="0" eb="2">
      <t>ビョウイン</t>
    </rPh>
    <rPh sb="2" eb="3">
      <t>トウ</t>
    </rPh>
    <rPh sb="3" eb="5">
      <t>メイショウ</t>
    </rPh>
    <phoneticPr fontId="2"/>
  </si>
  <si>
    <t>新人助産師数</t>
    <rPh sb="0" eb="2">
      <t>シンジン</t>
    </rPh>
    <rPh sb="2" eb="5">
      <t>ジョサンシ</t>
    </rPh>
    <rPh sb="5" eb="6">
      <t>スウ</t>
    </rPh>
    <phoneticPr fontId="2"/>
  </si>
  <si>
    <t>区　　分</t>
    <rPh sb="0" eb="1">
      <t>ク</t>
    </rPh>
    <rPh sb="3" eb="4">
      <t>ブン</t>
    </rPh>
    <phoneticPr fontId="2"/>
  </si>
  <si>
    <t>基準額</t>
    <rPh sb="0" eb="3">
      <t>キジュンガク</t>
    </rPh>
    <phoneticPr fontId="4"/>
  </si>
  <si>
    <t>施　設　区　分</t>
    <rPh sb="0" eb="1">
      <t>シ</t>
    </rPh>
    <rPh sb="2" eb="3">
      <t>セツ</t>
    </rPh>
    <rPh sb="4" eb="5">
      <t>ク</t>
    </rPh>
    <rPh sb="6" eb="7">
      <t>ブン</t>
    </rPh>
    <phoneticPr fontId="2"/>
  </si>
  <si>
    <t>病院等名</t>
    <rPh sb="0" eb="2">
      <t>ビョウイン</t>
    </rPh>
    <rPh sb="2" eb="3">
      <t>トウ</t>
    </rPh>
    <rPh sb="3" eb="4">
      <t>メイ</t>
    </rPh>
    <phoneticPr fontId="4"/>
  </si>
  <si>
    <t>設置
主体</t>
    <rPh sb="0" eb="2">
      <t>セッチ</t>
    </rPh>
    <phoneticPr fontId="4"/>
  </si>
  <si>
    <t>総事業費</t>
  </si>
  <si>
    <t>差引額</t>
  </si>
  <si>
    <t>計</t>
    <rPh sb="0" eb="1">
      <t>ケイ</t>
    </rPh>
    <phoneticPr fontId="4"/>
  </si>
  <si>
    <t>金額</t>
    <rPh sb="0" eb="2">
      <t>キンガク</t>
    </rPh>
    <phoneticPr fontId="4"/>
  </si>
  <si>
    <t>総時間数</t>
    <rPh sb="0" eb="1">
      <t>ソウ</t>
    </rPh>
    <rPh sb="1" eb="4">
      <t>ジカンスウ</t>
    </rPh>
    <phoneticPr fontId="4"/>
  </si>
  <si>
    <t>受入予定数</t>
    <rPh sb="0" eb="2">
      <t>ウケイレ</t>
    </rPh>
    <rPh sb="2" eb="4">
      <t>ヨテイ</t>
    </rPh>
    <rPh sb="4" eb="5">
      <t>スウ</t>
    </rPh>
    <phoneticPr fontId="4"/>
  </si>
  <si>
    <t xml:space="preserve">Ａ </t>
  </si>
  <si>
    <t>Ｂ</t>
  </si>
  <si>
    <t>(Ａ－Ｂ)Ｃ</t>
  </si>
  <si>
    <t xml:space="preserve">Ｄ </t>
  </si>
  <si>
    <t xml:space="preserve">円 </t>
  </si>
  <si>
    <t>時間</t>
    <rPh sb="0" eb="2">
      <t>ジカン</t>
    </rPh>
    <phoneticPr fontId="4"/>
  </si>
  <si>
    <t>円</t>
    <rPh sb="0" eb="1">
      <t>エン</t>
    </rPh>
    <phoneticPr fontId="4"/>
  </si>
  <si>
    <t>×</t>
    <phoneticPr fontId="2"/>
  </si>
  <si>
    <t>h</t>
    <phoneticPr fontId="2"/>
  </si>
  <si>
    <t>×</t>
    <phoneticPr fontId="2"/>
  </si>
  <si>
    <t>×</t>
    <phoneticPr fontId="2"/>
  </si>
  <si>
    <t>×</t>
    <phoneticPr fontId="2"/>
  </si>
  <si>
    <t>@</t>
    <phoneticPr fontId="2"/>
  </si>
  <si>
    <t>新人看護職員数</t>
    <rPh sb="0" eb="2">
      <t>シンジン</t>
    </rPh>
    <rPh sb="2" eb="4">
      <t>カンゴ</t>
    </rPh>
    <rPh sb="4" eb="6">
      <t>ショクイン</t>
    </rPh>
    <rPh sb="6" eb="7">
      <t>カズ</t>
    </rPh>
    <phoneticPr fontId="2"/>
  </si>
  <si>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4"/>
  </si>
  <si>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4"/>
  </si>
  <si>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4"/>
  </si>
  <si>
    <t>新人看護職員等数</t>
    <rPh sb="0" eb="2">
      <t>シンジン</t>
    </rPh>
    <rPh sb="2" eb="4">
      <t>カンゴ</t>
    </rPh>
    <rPh sb="4" eb="6">
      <t>ショクイン</t>
    </rPh>
    <rPh sb="6" eb="7">
      <t>トウ</t>
    </rPh>
    <rPh sb="7" eb="8">
      <t>スウ</t>
    </rPh>
    <phoneticPr fontId="4"/>
  </si>
  <si>
    <t>研修経費の分</t>
    <rPh sb="0" eb="2">
      <t>ケンシュウ</t>
    </rPh>
    <rPh sb="2" eb="4">
      <t>ケイヒ</t>
    </rPh>
    <rPh sb="5" eb="6">
      <t>ブン</t>
    </rPh>
    <phoneticPr fontId="4"/>
  </si>
  <si>
    <t>医療機関受入研修事業の分</t>
    <rPh sb="0" eb="2">
      <t>イリョウ</t>
    </rPh>
    <rPh sb="2" eb="4">
      <t>キカン</t>
    </rPh>
    <rPh sb="4" eb="6">
      <t>ウケイレ</t>
    </rPh>
    <rPh sb="6" eb="8">
      <t>ケンシュウ</t>
    </rPh>
    <rPh sb="8" eb="10">
      <t>ジギョウ</t>
    </rPh>
    <rPh sb="11" eb="12">
      <t>ブン</t>
    </rPh>
    <phoneticPr fontId="4"/>
  </si>
  <si>
    <t>都道府県補助支出予定額</t>
    <rPh sb="0" eb="4">
      <t>トドウフケン</t>
    </rPh>
    <phoneticPr fontId="4"/>
  </si>
  <si>
    <t>備考</t>
  </si>
  <si>
    <t>病院等名称</t>
    <rPh sb="0" eb="2">
      <t>ビョウイン</t>
    </rPh>
    <rPh sb="2" eb="3">
      <t>トウ</t>
    </rPh>
    <rPh sb="3" eb="5">
      <t>メイショウ</t>
    </rPh>
    <phoneticPr fontId="4"/>
  </si>
  <si>
    <t>設置
主体</t>
    <rPh sb="0" eb="2">
      <t>セッチ</t>
    </rPh>
    <rPh sb="3" eb="5">
      <t>シュタイ</t>
    </rPh>
    <phoneticPr fontId="4"/>
  </si>
  <si>
    <t>看護
職員数</t>
    <rPh sb="0" eb="2">
      <t>カンゴ</t>
    </rPh>
    <rPh sb="3" eb="6">
      <t>ショクインスウ</t>
    </rPh>
    <phoneticPr fontId="4"/>
  </si>
  <si>
    <t>新人
看護
職員数</t>
    <rPh sb="0" eb="2">
      <t>シンジン</t>
    </rPh>
    <rPh sb="3" eb="5">
      <t>カンゴ</t>
    </rPh>
    <rPh sb="6" eb="9">
      <t>ショクインスウ</t>
    </rPh>
    <phoneticPr fontId="4"/>
  </si>
  <si>
    <t>うち
再掲分</t>
    <rPh sb="3" eb="5">
      <t>サイケイ</t>
    </rPh>
    <rPh sb="5" eb="6">
      <t>ブン</t>
    </rPh>
    <phoneticPr fontId="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</si>
  <si>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</si>
  <si>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研修
責任者数</t>
    <rPh sb="0" eb="2">
      <t>ケンシュウ</t>
    </rPh>
    <rPh sb="3" eb="6">
      <t>セキニンシャ</t>
    </rPh>
    <rPh sb="6" eb="7">
      <t>スウ</t>
    </rPh>
    <phoneticPr fontId="4"/>
  </si>
  <si>
    <t>教育
担当者数</t>
    <rPh sb="0" eb="2">
      <t>キョウイク</t>
    </rPh>
    <rPh sb="3" eb="6">
      <t>タントウシャ</t>
    </rPh>
    <rPh sb="6" eb="7">
      <t>スウ</t>
    </rPh>
    <phoneticPr fontId="4"/>
  </si>
  <si>
    <t>実地
指導者数</t>
    <rPh sb="0" eb="2">
      <t>ジッチ</t>
    </rPh>
    <rPh sb="3" eb="6">
      <t>シドウシャ</t>
    </rPh>
    <rPh sb="6" eb="7">
      <t>スウ</t>
    </rPh>
    <phoneticPr fontId="4"/>
  </si>
  <si>
    <t>受入
予定
人数</t>
    <rPh sb="0" eb="2">
      <t>ウケイレ</t>
    </rPh>
    <rPh sb="3" eb="5">
      <t>ヨテイ</t>
    </rPh>
    <rPh sb="6" eb="8">
      <t>ニンズウ</t>
    </rPh>
    <phoneticPr fontId="4"/>
  </si>
  <si>
    <t>実施
月数</t>
    <rPh sb="0" eb="2">
      <t>ジッシ</t>
    </rPh>
    <rPh sb="3" eb="5">
      <t>ツキスウ</t>
    </rPh>
    <phoneticPr fontId="4"/>
  </si>
  <si>
    <t>研修の公開
・公募方法</t>
    <rPh sb="0" eb="2">
      <t>ケンシュウ</t>
    </rPh>
    <rPh sb="3" eb="5">
      <t>コウカイ</t>
    </rPh>
    <rPh sb="7" eb="9">
      <t>コウボ</t>
    </rPh>
    <rPh sb="9" eb="11">
      <t>ホウホウ</t>
    </rPh>
    <phoneticPr fontId="4"/>
  </si>
  <si>
    <t>計</t>
    <rPh sb="0" eb="1">
      <t>ケイ</t>
    </rPh>
    <phoneticPr fontId="2"/>
  </si>
  <si>
    <t>新人看護職員研修</t>
    <rPh sb="0" eb="2">
      <t>シンジン</t>
    </rPh>
    <rPh sb="2" eb="4">
      <t>カンゴ</t>
    </rPh>
    <rPh sb="4" eb="6">
      <t>ショクイン</t>
    </rPh>
    <rPh sb="6" eb="8">
      <t>ケンシュウ</t>
    </rPh>
    <phoneticPr fontId="2"/>
  </si>
  <si>
    <t>新人
助産師
研修</t>
    <rPh sb="0" eb="2">
      <t>シンジン</t>
    </rPh>
    <rPh sb="3" eb="6">
      <t>ジョサンシ</t>
    </rPh>
    <rPh sb="7" eb="9">
      <t>ケンシュウ</t>
    </rPh>
    <phoneticPr fontId="2"/>
  </si>
  <si>
    <t>人</t>
    <rPh sb="0" eb="1">
      <t>ヒト</t>
    </rPh>
    <phoneticPr fontId="2"/>
  </si>
  <si>
    <t>年</t>
    <rPh sb="0" eb="1">
      <t>ネン</t>
    </rPh>
    <phoneticPr fontId="2"/>
  </si>
  <si>
    <t>　大　阪　府　知　事　　様</t>
    <rPh sb="1" eb="2">
      <t>ダイ</t>
    </rPh>
    <rPh sb="3" eb="4">
      <t>サカ</t>
    </rPh>
    <rPh sb="5" eb="6">
      <t>フ</t>
    </rPh>
    <rPh sb="7" eb="8">
      <t>チ</t>
    </rPh>
    <rPh sb="9" eb="10">
      <t>コト</t>
    </rPh>
    <rPh sb="12" eb="13">
      <t>サマ</t>
    </rPh>
    <phoneticPr fontId="2"/>
  </si>
  <si>
    <t>　</t>
    <phoneticPr fontId="2"/>
  </si>
  <si>
    <t>記</t>
    <rPh sb="0" eb="1">
      <t>キ</t>
    </rPh>
    <phoneticPr fontId="2"/>
  </si>
  <si>
    <t>補助事業の効果</t>
    <rPh sb="0" eb="2">
      <t>ホジョ</t>
    </rPh>
    <rPh sb="2" eb="4">
      <t>ジギョウ</t>
    </rPh>
    <rPh sb="5" eb="7">
      <t>コウカ</t>
    </rPh>
    <phoneticPr fontId="2"/>
  </si>
  <si>
    <t>大阪府知事 様</t>
    <rPh sb="0" eb="1">
      <t>ダイ</t>
    </rPh>
    <rPh sb="1" eb="2">
      <t>サカ</t>
    </rPh>
    <rPh sb="2" eb="3">
      <t>フ</t>
    </rPh>
    <rPh sb="3" eb="4">
      <t>チ</t>
    </rPh>
    <rPh sb="4" eb="5">
      <t>コト</t>
    </rPh>
    <rPh sb="6" eb="7">
      <t>サマ</t>
    </rPh>
    <phoneticPr fontId="2"/>
  </si>
  <si>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</si>
  <si>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</si>
  <si>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</si>
  <si>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支店（出張所）</t>
    <rPh sb="0" eb="2">
      <t>シテン</t>
    </rPh>
    <rPh sb="3" eb="5">
      <t>シュッチョウ</t>
    </rPh>
    <rPh sb="5" eb="6">
      <t>ショ</t>
    </rPh>
    <phoneticPr fontId="2"/>
  </si>
  <si>
    <t>預金種別</t>
    <rPh sb="0" eb="1">
      <t>アズカリ</t>
    </rPh>
    <rPh sb="1" eb="2">
      <t>カネ</t>
    </rPh>
    <rPh sb="2" eb="3">
      <t>タネ</t>
    </rPh>
    <rPh sb="3" eb="4">
      <t>ベツ</t>
    </rPh>
    <phoneticPr fontId="2"/>
  </si>
  <si>
    <t>口座番号</t>
    <rPh sb="0" eb="1">
      <t>クチ</t>
    </rPh>
    <rPh sb="1" eb="2">
      <t>ザ</t>
    </rPh>
    <rPh sb="2" eb="3">
      <t>バン</t>
    </rPh>
    <rPh sb="3" eb="4">
      <t>ゴウ</t>
    </rPh>
    <phoneticPr fontId="2"/>
  </si>
  <si>
    <t>口座名義人</t>
    <rPh sb="0" eb="2">
      <t>コウザ</t>
    </rPh>
    <rPh sb="2" eb="4">
      <t>メイギ</t>
    </rPh>
    <rPh sb="4" eb="5">
      <t>ニン</t>
    </rPh>
    <phoneticPr fontId="2"/>
  </si>
  <si>
    <t>注）1</t>
    <rPh sb="0" eb="1">
      <t>チュウ</t>
    </rPh>
    <phoneticPr fontId="2"/>
  </si>
  <si>
    <t>医療法上
の許可
病床総数</t>
    <rPh sb="0" eb="3">
      <t>イリョウホウ</t>
    </rPh>
    <rPh sb="3" eb="4">
      <t>ジョウ</t>
    </rPh>
    <rPh sb="6" eb="8">
      <t>キョカ</t>
    </rPh>
    <rPh sb="9" eb="11">
      <t>ビョウショウ</t>
    </rPh>
    <rPh sb="11" eb="13">
      <t>ソウスウ</t>
    </rPh>
    <phoneticPr fontId="4"/>
  </si>
  <si>
    <t>過去の新人
看護職員
研修の
実施状況</t>
    <rPh sb="0" eb="2">
      <t>カコ</t>
    </rPh>
    <rPh sb="3" eb="5">
      <t>シンジン</t>
    </rPh>
    <rPh sb="6" eb="8">
      <t>カンゴ</t>
    </rPh>
    <rPh sb="8" eb="10">
      <t>ショクイン</t>
    </rPh>
    <rPh sb="11" eb="13">
      <t>ケンシュウ</t>
    </rPh>
    <rPh sb="15" eb="17">
      <t>ジッシ</t>
    </rPh>
    <rPh sb="17" eb="19">
      <t>ジョウキョウ</t>
    </rPh>
    <phoneticPr fontId="2"/>
  </si>
  <si>
    <t>到達目標
の設定の
有無</t>
    <rPh sb="0" eb="2">
      <t>トウタツ</t>
    </rPh>
    <rPh sb="2" eb="4">
      <t>モクヒョウ</t>
    </rPh>
    <rPh sb="6" eb="8">
      <t>セッテイ</t>
    </rPh>
    <rPh sb="10" eb="12">
      <t>ウム</t>
    </rPh>
    <phoneticPr fontId="4"/>
  </si>
  <si>
    <t>研修
ﾌﾟﾛｸﾞﾗﾑ
の有無</t>
    <rPh sb="0" eb="2">
      <t>ケンシュウ</t>
    </rPh>
    <rPh sb="12" eb="14">
      <t>ウム</t>
    </rPh>
    <phoneticPr fontId="4"/>
  </si>
  <si>
    <t>新人
助産師
研修</t>
    <rPh sb="0" eb="2">
      <t>シンジン</t>
    </rPh>
    <rPh sb="3" eb="6">
      <t>ジョサンシ</t>
    </rPh>
    <rPh sb="7" eb="9">
      <t>ケンシュウ</t>
    </rPh>
    <phoneticPr fontId="2"/>
  </si>
  <si>
    <t>実施
日数</t>
    <rPh sb="0" eb="2">
      <t>ジッシ</t>
    </rPh>
    <rPh sb="3" eb="5">
      <t>ニッスウ</t>
    </rPh>
    <phoneticPr fontId="4"/>
  </si>
  <si>
    <t>研修の
公開・公募
方法</t>
    <rPh sb="0" eb="2">
      <t>ケンシュウ</t>
    </rPh>
    <rPh sb="4" eb="6">
      <t>コウカイ</t>
    </rPh>
    <rPh sb="7" eb="9">
      <t>コウボ</t>
    </rPh>
    <rPh sb="10" eb="12">
      <t>ホウホウ</t>
    </rPh>
    <phoneticPr fontId="4"/>
  </si>
  <si>
    <t>女</t>
    <rPh sb="0" eb="1">
      <t>オンナ</t>
    </rPh>
    <phoneticPr fontId="2"/>
  </si>
  <si>
    <t>助産師</t>
    <rPh sb="0" eb="3">
      <t>ジョサンシ</t>
    </rPh>
    <phoneticPr fontId="2"/>
  </si>
  <si>
    <t>男</t>
    <rPh sb="0" eb="1">
      <t>オトコ</t>
    </rPh>
    <phoneticPr fontId="2"/>
  </si>
  <si>
    <t>○</t>
    <phoneticPr fontId="2"/>
  </si>
  <si>
    <t>○</t>
    <phoneticPr fontId="2"/>
  </si>
  <si>
    <t>病院職員分の弁当、お茶代</t>
    <rPh sb="0" eb="2">
      <t>ビョウイン</t>
    </rPh>
    <rPh sb="2" eb="4">
      <t>ショクイン</t>
    </rPh>
    <rPh sb="4" eb="5">
      <t>ブン</t>
    </rPh>
    <rPh sb="6" eb="8">
      <t>ベントウ</t>
    </rPh>
    <rPh sb="10" eb="12">
      <t>チャダイ</t>
    </rPh>
    <phoneticPr fontId="2"/>
  </si>
  <si>
    <t>　事業の対象となる「新人看護職員」の定義は何か。</t>
    <phoneticPr fontId="2"/>
  </si>
  <si>
    <t>新人
助産
師数</t>
    <rPh sb="0" eb="2">
      <t>シンジン</t>
    </rPh>
    <rPh sb="3" eb="5">
      <t>ジョサン</t>
    </rPh>
    <rPh sb="6" eb="7">
      <t>ジ</t>
    </rPh>
    <rPh sb="7" eb="8">
      <t>スウ</t>
    </rPh>
    <phoneticPr fontId="4"/>
  </si>
  <si>
    <t>別紙2-(5)</t>
    <phoneticPr fontId="4"/>
  </si>
  <si>
    <t>寄付金その他の収入額</t>
    <phoneticPr fontId="4"/>
  </si>
  <si>
    <t>対象経費の支出予定額</t>
    <phoneticPr fontId="4"/>
  </si>
  <si>
    <t>Ｅ</t>
    <phoneticPr fontId="4"/>
  </si>
  <si>
    <t>Ｈ</t>
    <phoneticPr fontId="4"/>
  </si>
  <si>
    <t>Ｉ</t>
    <phoneticPr fontId="4"/>
  </si>
  <si>
    <t>Ｊ</t>
    <phoneticPr fontId="4"/>
  </si>
  <si>
    <t>内訳は別紙2-(6)のとおり</t>
    <phoneticPr fontId="4"/>
  </si>
  <si>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4"/>
  </si>
  <si>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4"/>
  </si>
  <si>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4"/>
  </si>
  <si>
    <t xml:space="preserve">　　　　　新人看護職員等の人数は当該年度の４月末日現在に在職している、新人看護職員、新人保健師及び新人助産師であって、それぞれの研修に参加する人数とする。
</t>
    <phoneticPr fontId="2"/>
  </si>
  <si>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2"/>
  </si>
  <si>
    <t>　　　　　なお、新人看護職員研修、新人保健師研修又は新人助産師研修の複数の研修を実施する施設において、複数の研修に参加する者は１名として計上する。</t>
    <phoneticPr fontId="2"/>
  </si>
  <si>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2"/>
  </si>
  <si>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4"/>
  </si>
  <si>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
  </si>
  <si>
    <t>　　　７　Ｆ欄には、Ｄ欄の金額とＥ欄の金額とを比較して少ない方の額を記入すること。</t>
    <phoneticPr fontId="4"/>
  </si>
  <si>
    <t>　　　８　Ｇ欄には、Ｃ欄の金額とＦ欄の金額とを比較して少ない方の額を記入すること。</t>
    <phoneticPr fontId="4"/>
  </si>
  <si>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4"/>
  </si>
  <si>
    <t>　　１０　Ｉ欄には、Ｇ欄の金額の２分の１とＨ欄の金額とを比較して少ない方の額を記入すること。</t>
    <rPh sb="17" eb="18">
      <t>ブン</t>
    </rPh>
    <phoneticPr fontId="4"/>
  </si>
  <si>
    <t>都道府県</t>
  </si>
  <si>
    <t>市区町村</t>
  </si>
  <si>
    <t>公的</t>
  </si>
  <si>
    <t>国病機構</t>
    <rPh sb="0" eb="1">
      <t>コク</t>
    </rPh>
    <rPh sb="1" eb="2">
      <t>ビョウ</t>
    </rPh>
    <rPh sb="2" eb="4">
      <t>キコウ</t>
    </rPh>
    <phoneticPr fontId="2"/>
  </si>
  <si>
    <t>独法</t>
  </si>
  <si>
    <t>地方独法</t>
  </si>
  <si>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</si>
  <si>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</si>
  <si>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</si>
  <si>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</si>
  <si>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</si>
  <si>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</si>
  <si>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</si>
  <si>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</si>
  <si>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</si>
  <si>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</si>
  <si>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</si>
  <si>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</si>
  <si>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研修の公開・公募方法</t>
    <rPh sb="3" eb="5">
      <t>コウカイ</t>
    </rPh>
    <rPh sb="6" eb="8">
      <t>コウボ</t>
    </rPh>
    <rPh sb="8" eb="10">
      <t>ホウホウ</t>
    </rPh>
    <phoneticPr fontId="2"/>
  </si>
  <si>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2"/>
  </si>
  <si>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2"/>
  </si>
  <si>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2"/>
  </si>
  <si>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2"/>
  </si>
  <si>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2"/>
  </si>
  <si>
    <t>名</t>
    <rPh sb="0" eb="1">
      <t>メイ</t>
    </rPh>
    <phoneticPr fontId="2"/>
  </si>
  <si>
    <t>内示額確認</t>
    <rPh sb="0" eb="3">
      <t>ナイジガク</t>
    </rPh>
    <rPh sb="3" eb="5">
      <t>カクニン</t>
    </rPh>
    <phoneticPr fontId="2"/>
  </si>
  <si>
    <t>③</t>
    <phoneticPr fontId="2"/>
  </si>
  <si>
    <t>⑤</t>
    <phoneticPr fontId="2"/>
  </si>
  <si>
    <t>⑥</t>
    <phoneticPr fontId="2"/>
  </si>
  <si>
    <t>①</t>
    <phoneticPr fontId="2"/>
  </si>
  <si>
    <t>②</t>
    <phoneticPr fontId="2"/>
  </si>
  <si>
    <t>④</t>
    <phoneticPr fontId="2"/>
  </si>
  <si>
    <t>支出予定額</t>
    <rPh sb="2" eb="4">
      <t>ヨテイ</t>
    </rPh>
    <phoneticPr fontId="2"/>
  </si>
  <si>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2"/>
  </si>
  <si>
    <t>（例えば、４，５，６，８月に受け入れを行う場合は「４」月）</t>
    <rPh sb="14" eb="15">
      <t>ウ</t>
    </rPh>
    <rPh sb="16" eb="17">
      <t>イ</t>
    </rPh>
    <rPh sb="19" eb="20">
      <t>オコナ</t>
    </rPh>
    <rPh sb="27" eb="28">
      <t>ツキ</t>
    </rPh>
    <phoneticPr fontId="2"/>
  </si>
  <si>
    <t>新人看護職員の氏名等</t>
    <rPh sb="0" eb="2">
      <t>シンジン</t>
    </rPh>
    <rPh sb="2" eb="4">
      <t>カンゴ</t>
    </rPh>
    <rPh sb="4" eb="6">
      <t>ショクイン</t>
    </rPh>
    <rPh sb="7" eb="9">
      <t>シメイ</t>
    </rPh>
    <rPh sb="9" eb="10">
      <t>トウ</t>
    </rPh>
    <phoneticPr fontId="2"/>
  </si>
  <si>
    <t>受入者の氏名等</t>
    <rPh sb="0" eb="2">
      <t>ウケイレ</t>
    </rPh>
    <rPh sb="2" eb="3">
      <t>シャ</t>
    </rPh>
    <rPh sb="4" eb="6">
      <t>シメイ</t>
    </rPh>
    <rPh sb="6" eb="7">
      <t>トウ</t>
    </rPh>
    <phoneticPr fontId="2"/>
  </si>
  <si>
    <t>専任／兼任</t>
    <rPh sb="0" eb="2">
      <t>センニン</t>
    </rPh>
    <rPh sb="3" eb="5">
      <t>ケンニン</t>
    </rPh>
    <phoneticPr fontId="2"/>
  </si>
  <si>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2"/>
  </si>
  <si>
    <t>原則として、事業のための一切の収入が該当する。したがって、研修等受講者の納付する受講料等は該当する。</t>
    <phoneticPr fontId="2"/>
  </si>
  <si>
    <t>支出予定額算出内訳</t>
    <phoneticPr fontId="2"/>
  </si>
  <si>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2"/>
  </si>
  <si>
    <t>報償費</t>
    <rPh sb="0" eb="3">
      <t>ホウショウヒ</t>
    </rPh>
    <phoneticPr fontId="2"/>
  </si>
  <si>
    <t>旅費</t>
    <rPh sb="0" eb="2">
      <t>リョヒ</t>
    </rPh>
    <phoneticPr fontId="2"/>
  </si>
  <si>
    <t>消耗品費</t>
    <rPh sb="0" eb="2">
      <t>ショウモウ</t>
    </rPh>
    <rPh sb="2" eb="3">
      <t>ヒン</t>
    </rPh>
    <rPh sb="3" eb="4">
      <t>ヒ</t>
    </rPh>
    <phoneticPr fontId="4"/>
  </si>
  <si>
    <t>通信運搬費</t>
    <rPh sb="0" eb="2">
      <t>ツウシン</t>
    </rPh>
    <rPh sb="2" eb="4">
      <t>ウンパン</t>
    </rPh>
    <rPh sb="4" eb="5">
      <t>ヒ</t>
    </rPh>
    <phoneticPr fontId="4"/>
  </si>
  <si>
    <t>雑役務費</t>
    <rPh sb="0" eb="1">
      <t>ザツ</t>
    </rPh>
    <rPh sb="1" eb="3">
      <t>エキム</t>
    </rPh>
    <rPh sb="3" eb="4">
      <t>ヒ</t>
    </rPh>
    <phoneticPr fontId="4"/>
  </si>
  <si>
    <t>(備  品  購  入  費)</t>
    <phoneticPr fontId="2"/>
  </si>
  <si>
    <t>(備  品  購  入  費)</t>
    <phoneticPr fontId="2"/>
  </si>
  <si>
    <t>参加人数</t>
    <rPh sb="0" eb="2">
      <t>サンカ</t>
    </rPh>
    <rPh sb="2" eb="4">
      <t>ニンズウ</t>
    </rPh>
    <phoneticPr fontId="2"/>
  </si>
  <si>
    <t>1人あたり</t>
    <rPh sb="1" eb="2">
      <t>ヒト</t>
    </rPh>
    <phoneticPr fontId="2"/>
  </si>
  <si>
    <t>口座名義人カナ</t>
    <phoneticPr fontId="2"/>
  </si>
  <si>
    <t>研修責任者フォローアップ研修</t>
    <phoneticPr fontId="2"/>
  </si>
  <si>
    <t>※研修責任者研修修了者が対象</t>
    <rPh sb="12" eb="14">
      <t>タイショウ</t>
    </rPh>
    <phoneticPr fontId="2"/>
  </si>
  <si>
    <t>（別紙１１）</t>
    <rPh sb="1" eb="3">
      <t>ベッシ</t>
    </rPh>
    <phoneticPr fontId="2"/>
  </si>
  <si>
    <t>研修責任者フォローアップ研修参加者名簿</t>
    <rPh sb="0" eb="2">
      <t>ケンシュウ</t>
    </rPh>
    <rPh sb="2" eb="5">
      <t>セキニンシャ</t>
    </rPh>
    <rPh sb="12" eb="14">
      <t>ケンシュウ</t>
    </rPh>
    <rPh sb="14" eb="17">
      <t>サンカシャ</t>
    </rPh>
    <rPh sb="17" eb="19">
      <t>メイボ</t>
    </rPh>
    <phoneticPr fontId="2"/>
  </si>
  <si>
    <t>No</t>
    <phoneticPr fontId="2"/>
  </si>
  <si>
    <t>○</t>
    <phoneticPr fontId="2"/>
  </si>
  <si>
    <t>他に本補助事業と同様の補助を国等から受けている額</t>
    <rPh sb="0" eb="1">
      <t>タ</t>
    </rPh>
    <rPh sb="2" eb="3">
      <t>ホン</t>
    </rPh>
    <rPh sb="3" eb="5">
      <t>ホジョ</t>
    </rPh>
    <rPh sb="5" eb="7">
      <t>ジギョウ</t>
    </rPh>
    <rPh sb="8" eb="10">
      <t>ドウヨウ</t>
    </rPh>
    <rPh sb="11" eb="13">
      <t>ホジョ</t>
    </rPh>
    <rPh sb="14" eb="15">
      <t>クニ</t>
    </rPh>
    <rPh sb="15" eb="16">
      <t>トウ</t>
    </rPh>
    <rPh sb="18" eb="19">
      <t>ウ</t>
    </rPh>
    <rPh sb="23" eb="24">
      <t>ガク</t>
    </rPh>
    <phoneticPr fontId="2"/>
  </si>
  <si>
    <t>当年度4月末時点</t>
    <rPh sb="0" eb="3">
      <t>トウネンド</t>
    </rPh>
    <rPh sb="4" eb="5">
      <t>ガツ</t>
    </rPh>
    <rPh sb="5" eb="6">
      <t>マツ</t>
    </rPh>
    <rPh sb="6" eb="8">
      <t>ジテン</t>
    </rPh>
    <phoneticPr fontId="2"/>
  </si>
  <si>
    <t>別紙１１</t>
    <rPh sb="0" eb="2">
      <t>ベッシ</t>
    </rPh>
    <phoneticPr fontId="2"/>
  </si>
  <si>
    <t>研修責任者フォローアップ研修参加者名簿</t>
    <rPh sb="0" eb="2">
      <t>ケンシュウ</t>
    </rPh>
    <rPh sb="2" eb="4">
      <t>セキニン</t>
    </rPh>
    <rPh sb="4" eb="5">
      <t>シャ</t>
    </rPh>
    <rPh sb="12" eb="14">
      <t>ケンシュウ</t>
    </rPh>
    <rPh sb="14" eb="17">
      <t>サンカシャ</t>
    </rPh>
    <rPh sb="17" eb="19">
      <t>メイボ</t>
    </rPh>
    <phoneticPr fontId="2"/>
  </si>
  <si>
    <t>参加者の氏名等</t>
    <rPh sb="0" eb="2">
      <t>サンカ</t>
    </rPh>
    <rPh sb="2" eb="3">
      <t>シャ</t>
    </rPh>
    <rPh sb="4" eb="6">
      <t>シメイ</t>
    </rPh>
    <rPh sb="6" eb="7">
      <t>トウ</t>
    </rPh>
    <phoneticPr fontId="2"/>
  </si>
  <si>
    <t>用紙</t>
    <rPh sb="0" eb="2">
      <t>ヨウシ</t>
    </rPh>
    <phoneticPr fontId="2"/>
  </si>
  <si>
    <t>表題</t>
    <rPh sb="0" eb="2">
      <t>ヒョウダイ</t>
    </rPh>
    <phoneticPr fontId="2"/>
  </si>
  <si>
    <t>項目</t>
    <rPh sb="0" eb="2">
      <t>コウモク</t>
    </rPh>
    <phoneticPr fontId="2"/>
  </si>
  <si>
    <t>内容</t>
    <rPh sb="0" eb="2">
      <t>ナイヨウ</t>
    </rPh>
    <phoneticPr fontId="2"/>
  </si>
  <si>
    <t>別紙１</t>
    <rPh sb="0" eb="2">
      <t>ベッシ</t>
    </rPh>
    <phoneticPr fontId="2"/>
  </si>
  <si>
    <t>別紙２</t>
    <rPh sb="0" eb="2">
      <t>ベッシ</t>
    </rPh>
    <phoneticPr fontId="2"/>
  </si>
  <si>
    <t>医療法上の許可病床総数</t>
    <rPh sb="0" eb="3">
      <t>イリョウホウ</t>
    </rPh>
    <rPh sb="3" eb="4">
      <t>ジョウ</t>
    </rPh>
    <rPh sb="5" eb="7">
      <t>キョカ</t>
    </rPh>
    <rPh sb="7" eb="9">
      <t>ビョウショウ</t>
    </rPh>
    <rPh sb="9" eb="11">
      <t>ソウスウ</t>
    </rPh>
    <phoneticPr fontId="2"/>
  </si>
  <si>
    <t>看護職員数</t>
    <rPh sb="0" eb="2">
      <t>カンゴ</t>
    </rPh>
    <rPh sb="2" eb="4">
      <t>ショクイン</t>
    </rPh>
    <rPh sb="4" eb="5">
      <t>スウ</t>
    </rPh>
    <phoneticPr fontId="2"/>
  </si>
  <si>
    <t>新人看護職員数</t>
    <rPh sb="0" eb="2">
      <t>シンジン</t>
    </rPh>
    <rPh sb="2" eb="4">
      <t>カンゴ</t>
    </rPh>
    <rPh sb="4" eb="6">
      <t>ショクイン</t>
    </rPh>
    <rPh sb="6" eb="7">
      <t>スウ</t>
    </rPh>
    <phoneticPr fontId="2"/>
  </si>
  <si>
    <t>実施月数</t>
    <rPh sb="0" eb="2">
      <t>ジッシ</t>
    </rPh>
    <rPh sb="2" eb="4">
      <t>ツキスウ</t>
    </rPh>
    <phoneticPr fontId="2"/>
  </si>
  <si>
    <t>実施日数</t>
    <rPh sb="0" eb="2">
      <t>ジッシ</t>
    </rPh>
    <rPh sb="2" eb="4">
      <t>ニッスウ</t>
    </rPh>
    <phoneticPr fontId="2"/>
  </si>
  <si>
    <t>別紙３</t>
    <rPh sb="0" eb="2">
      <t>ベッシ</t>
    </rPh>
    <phoneticPr fontId="2"/>
  </si>
  <si>
    <t>研修実施日</t>
    <rPh sb="0" eb="2">
      <t>ケンシュウ</t>
    </rPh>
    <rPh sb="2" eb="5">
      <t>ジッシビ</t>
    </rPh>
    <phoneticPr fontId="2"/>
  </si>
  <si>
    <t>自施設参加者数</t>
    <rPh sb="0" eb="1">
      <t>ジ</t>
    </rPh>
    <rPh sb="1" eb="3">
      <t>シセツ</t>
    </rPh>
    <rPh sb="3" eb="6">
      <t>サンカシャ</t>
    </rPh>
    <rPh sb="6" eb="7">
      <t>スウ</t>
    </rPh>
    <phoneticPr fontId="2"/>
  </si>
  <si>
    <t>実施時間数（医療機関受入）</t>
    <rPh sb="0" eb="2">
      <t>ジッシ</t>
    </rPh>
    <rPh sb="2" eb="5">
      <t>ジカンスウ</t>
    </rPh>
    <rPh sb="6" eb="8">
      <t>イリョウ</t>
    </rPh>
    <rPh sb="8" eb="10">
      <t>キカン</t>
    </rPh>
    <rPh sb="10" eb="12">
      <t>ウケイレ</t>
    </rPh>
    <phoneticPr fontId="2"/>
  </si>
  <si>
    <t>別紙４</t>
    <rPh sb="0" eb="2">
      <t>ベッシ</t>
    </rPh>
    <phoneticPr fontId="2"/>
  </si>
  <si>
    <t>新人看護職員名簿</t>
    <rPh sb="0" eb="2">
      <t>シンジン</t>
    </rPh>
    <rPh sb="2" eb="4">
      <t>カンゴ</t>
    </rPh>
    <rPh sb="4" eb="6">
      <t>ショクイン</t>
    </rPh>
    <rPh sb="6" eb="8">
      <t>メイボ</t>
    </rPh>
    <phoneticPr fontId="2"/>
  </si>
  <si>
    <t>別紙５</t>
    <rPh sb="0" eb="2">
      <t>ベッシ</t>
    </rPh>
    <phoneticPr fontId="2"/>
  </si>
  <si>
    <t>（例えば1回5時間の研修に3回参加する場合は、5時間×3回＝「15時間」）</t>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2"/>
  </si>
  <si>
    <t>別紙６</t>
    <rPh sb="0" eb="2">
      <t>ベッシ</t>
    </rPh>
    <phoneticPr fontId="2"/>
  </si>
  <si>
    <t>積算内訳</t>
    <rPh sb="0" eb="2">
      <t>セキサン</t>
    </rPh>
    <rPh sb="2" eb="4">
      <t>ウチワケ</t>
    </rPh>
    <phoneticPr fontId="2"/>
  </si>
  <si>
    <t>については、補助対象経費に算入することはできません。</t>
    <rPh sb="6" eb="8">
      <t>ホジョ</t>
    </rPh>
    <rPh sb="8" eb="10">
      <t>タイショウ</t>
    </rPh>
    <rPh sb="10" eb="12">
      <t>ケイヒ</t>
    </rPh>
    <rPh sb="13" eb="15">
      <t>サンニュウ</t>
    </rPh>
    <phoneticPr fontId="2"/>
  </si>
  <si>
    <t>別紙７</t>
    <rPh sb="0" eb="2">
      <t>ベッシ</t>
    </rPh>
    <phoneticPr fontId="2"/>
  </si>
  <si>
    <t>研修責任者人件費明細書</t>
    <rPh sb="0" eb="2">
      <t>ケンシュウ</t>
    </rPh>
    <rPh sb="2" eb="5">
      <t>セキニンシャ</t>
    </rPh>
    <rPh sb="5" eb="8">
      <t>ジンケンヒ</t>
    </rPh>
    <rPh sb="8" eb="11">
      <t>メイサイショ</t>
    </rPh>
    <phoneticPr fontId="2"/>
  </si>
  <si>
    <t>別紙８</t>
    <rPh sb="0" eb="2">
      <t>ベッシ</t>
    </rPh>
    <phoneticPr fontId="2"/>
  </si>
  <si>
    <t>別紙９</t>
    <rPh sb="0" eb="2">
      <t>ベッシ</t>
    </rPh>
    <phoneticPr fontId="2"/>
  </si>
  <si>
    <t>教育担当者（医療機関受入研修）人件費明細書</t>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2"/>
  </si>
  <si>
    <t>別紙１０</t>
    <rPh sb="0" eb="2">
      <t>ベッシ</t>
    </rPh>
    <phoneticPr fontId="2"/>
  </si>
  <si>
    <t>口座振替依頼書</t>
    <rPh sb="0" eb="2">
      <t>コウザ</t>
    </rPh>
    <rPh sb="2" eb="4">
      <t>フリカエ</t>
    </rPh>
    <rPh sb="4" eb="7">
      <t>イライショ</t>
    </rPh>
    <phoneticPr fontId="2"/>
  </si>
  <si>
    <t>支出説明</t>
    <rPh sb="0" eb="2">
      <t>シシュツ</t>
    </rPh>
    <rPh sb="2" eb="4">
      <t>セツメイ</t>
    </rPh>
    <phoneticPr fontId="2"/>
  </si>
  <si>
    <t>対象経費、対象外経費を例示しておりますので、この内容に応じて、</t>
    <rPh sb="0" eb="2">
      <t>タイショウ</t>
    </rPh>
    <rPh sb="2" eb="4">
      <t>ケイヒ</t>
    </rPh>
    <rPh sb="5" eb="8">
      <t>タイショウガイ</t>
    </rPh>
    <rPh sb="8" eb="10">
      <t>ケイヒ</t>
    </rPh>
    <rPh sb="11" eb="13">
      <t>レイジ</t>
    </rPh>
    <rPh sb="24" eb="26">
      <t>ナイヨウ</t>
    </rPh>
    <phoneticPr fontId="2"/>
  </si>
  <si>
    <t>新人看護職員研修、医療機関受入研修事業に関するＱ＆Ａを掲載して</t>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2"/>
  </si>
  <si>
    <t>【電子データの提出】</t>
    <rPh sb="1" eb="3">
      <t>デンシ</t>
    </rPh>
    <rPh sb="7" eb="9">
      <t>テイシュツ</t>
    </rPh>
    <phoneticPr fontId="2"/>
  </si>
  <si>
    <t>フォローアップ
研修の補助費</t>
    <rPh sb="8" eb="10">
      <t>ケンシュウ</t>
    </rPh>
    <rPh sb="11" eb="13">
      <t>ホジョ</t>
    </rPh>
    <rPh sb="13" eb="14">
      <t>ヒ</t>
    </rPh>
    <phoneticPr fontId="2"/>
  </si>
  <si>
    <t>Ｆ</t>
    <phoneticPr fontId="4"/>
  </si>
  <si>
    <t>G</t>
    <phoneticPr fontId="2"/>
  </si>
  <si>
    <t>補助基本額</t>
    <rPh sb="0" eb="2">
      <t>ホジョ</t>
    </rPh>
    <rPh sb="2" eb="4">
      <t>キホン</t>
    </rPh>
    <phoneticPr fontId="2"/>
  </si>
  <si>
    <t>補助所要額</t>
    <rPh sb="0" eb="2">
      <t>ホジョ</t>
    </rPh>
    <rPh sb="2" eb="4">
      <t>ショヨウ</t>
    </rPh>
    <rPh sb="4" eb="5">
      <t>ガク</t>
    </rPh>
    <phoneticPr fontId="4"/>
  </si>
  <si>
    <t>交付を受けようとする額</t>
    <rPh sb="0" eb="2">
      <t>コウフ</t>
    </rPh>
    <rPh sb="3" eb="4">
      <t>ウ</t>
    </rPh>
    <phoneticPr fontId="4"/>
  </si>
  <si>
    <t>（研修責任者フォローアップ研修）</t>
    <rPh sb="1" eb="3">
      <t>ケンシュウ</t>
    </rPh>
    <rPh sb="3" eb="5">
      <t>セキニン</t>
    </rPh>
    <rPh sb="5" eb="6">
      <t>シャ</t>
    </rPh>
    <rPh sb="13" eb="15">
      <t>ケンシュウ</t>
    </rPh>
    <phoneticPr fontId="4"/>
  </si>
  <si>
    <t>研修参加補助費</t>
    <rPh sb="0" eb="2">
      <t>ケンシュウ</t>
    </rPh>
    <rPh sb="2" eb="4">
      <t>サンカ</t>
    </rPh>
    <rPh sb="4" eb="6">
      <t>ホジョ</t>
    </rPh>
    <rPh sb="6" eb="7">
      <t>ヒ</t>
    </rPh>
    <phoneticPr fontId="4"/>
  </si>
  <si>
    <r>
      <t>「看護職員数」、「新人看護職員数」、「新人助産師数」及び「研修における組織体制」は、当年度</t>
    </r>
    <r>
      <rPr>
        <sz val="12"/>
        <color indexed="10"/>
        <rFont val="ＭＳ 明朝"/>
        <family val="1"/>
        <charset val="128"/>
      </rPr>
      <t>の</t>
    </r>
    <r>
      <rPr>
        <b/>
        <sz val="12"/>
        <color indexed="10"/>
        <rFont val="ＭＳ Ｐゴシック"/>
        <family val="3"/>
        <charset val="128"/>
      </rPr>
      <t>４月末現在</t>
    </r>
    <r>
      <rPr>
        <sz val="12"/>
        <rFont val="ＭＳ 明朝"/>
        <family val="1"/>
        <charset val="128"/>
      </rPr>
      <t>で記載すること。</t>
    </r>
    <rPh sb="1" eb="3">
      <t>カンゴ</t>
    </rPh>
    <rPh sb="3" eb="6">
      <t>ショクインスウ</t>
    </rPh>
    <rPh sb="9" eb="11">
      <t>シンジン</t>
    </rPh>
    <rPh sb="11" eb="13">
      <t>カンゴ</t>
    </rPh>
    <rPh sb="13" eb="16">
      <t>ショクインスウ</t>
    </rPh>
    <rPh sb="19" eb="21">
      <t>シンジン</t>
    </rPh>
    <rPh sb="21" eb="24">
      <t>ジョサンシ</t>
    </rPh>
    <rPh sb="24" eb="25">
      <t>スウ</t>
    </rPh>
    <rPh sb="26" eb="27">
      <t>オヨ</t>
    </rPh>
    <rPh sb="29" eb="31">
      <t>ケンシュウ</t>
    </rPh>
    <rPh sb="35" eb="37">
      <t>ソシキ</t>
    </rPh>
    <rPh sb="37" eb="39">
      <t>タイセイ</t>
    </rPh>
    <rPh sb="42" eb="45">
      <t>トウネンド</t>
    </rPh>
    <rPh sb="45" eb="47">
      <t>トウネンド</t>
    </rPh>
    <rPh sb="47" eb="48">
      <t>ガツ</t>
    </rPh>
    <rPh sb="48" eb="49">
      <t>マツ</t>
    </rPh>
    <rPh sb="49" eb="51">
      <t>ゲンザイ</t>
    </rPh>
    <rPh sb="52" eb="54">
      <t>キサイ</t>
    </rPh>
    <phoneticPr fontId="4"/>
  </si>
  <si>
    <t>他に本補助事業と同様の補助を国等から受けている額を入力してください。</t>
    <rPh sb="0" eb="1">
      <t>タ</t>
    </rPh>
    <rPh sb="2" eb="3">
      <t>ホン</t>
    </rPh>
    <rPh sb="3" eb="5">
      <t>ホジョ</t>
    </rPh>
    <rPh sb="5" eb="7">
      <t>ジギョウ</t>
    </rPh>
    <rPh sb="8" eb="10">
      <t>ドウヨウ</t>
    </rPh>
    <rPh sb="11" eb="13">
      <t>ホジョ</t>
    </rPh>
    <rPh sb="14" eb="15">
      <t>クニ</t>
    </rPh>
    <rPh sb="15" eb="16">
      <t>トウ</t>
    </rPh>
    <rPh sb="18" eb="19">
      <t>ウ</t>
    </rPh>
    <rPh sb="23" eb="24">
      <t>ガク</t>
    </rPh>
    <rPh sb="25" eb="27">
      <t>ニュウリョク</t>
    </rPh>
    <phoneticPr fontId="2"/>
  </si>
  <si>
    <r>
      <t>他施設からの受入を行う予定の</t>
    </r>
    <r>
      <rPr>
        <b/>
        <sz val="12"/>
        <color indexed="10"/>
        <rFont val="メイリオ"/>
        <family val="3"/>
        <charset val="128"/>
      </rPr>
      <t>月数</t>
    </r>
    <r>
      <rPr>
        <sz val="12"/>
        <rFont val="メイリオ"/>
        <family val="3"/>
        <charset val="128"/>
      </rPr>
      <t>を入力してください。</t>
    </r>
    <rPh sb="0" eb="1">
      <t>タ</t>
    </rPh>
    <rPh sb="1" eb="3">
      <t>シセツ</t>
    </rPh>
    <rPh sb="6" eb="8">
      <t>ウケイレ</t>
    </rPh>
    <rPh sb="9" eb="10">
      <t>オコナ</t>
    </rPh>
    <rPh sb="11" eb="13">
      <t>ヨテイ</t>
    </rPh>
    <rPh sb="14" eb="16">
      <t>ツキスウ</t>
    </rPh>
    <rPh sb="17" eb="19">
      <t>ニュウリョク</t>
    </rPh>
    <phoneticPr fontId="2"/>
  </si>
  <si>
    <t>他施設からの受入を行う予定の日数を入力してください。</t>
    <rPh sb="0" eb="1">
      <t>タ</t>
    </rPh>
    <rPh sb="1" eb="3">
      <t>シセツ</t>
    </rPh>
    <rPh sb="6" eb="8">
      <t>ウケイレ</t>
    </rPh>
    <rPh sb="9" eb="10">
      <t>オコナ</t>
    </rPh>
    <rPh sb="11" eb="13">
      <t>ヨテイ</t>
    </rPh>
    <rPh sb="14" eb="16">
      <t>ニッスウ</t>
    </rPh>
    <rPh sb="17" eb="19">
      <t>ニュウリョク</t>
    </rPh>
    <phoneticPr fontId="2"/>
  </si>
  <si>
    <t>研修時間数を入力してください。</t>
    <rPh sb="0" eb="2">
      <t>ケンシュウ</t>
    </rPh>
    <rPh sb="2" eb="5">
      <t>ジカンスウ</t>
    </rPh>
    <rPh sb="6" eb="8">
      <t>ニュウリョク</t>
    </rPh>
    <phoneticPr fontId="2"/>
  </si>
  <si>
    <t>主なテーマを入力してください。</t>
    <rPh sb="0" eb="1">
      <t>オモ</t>
    </rPh>
    <rPh sb="6" eb="8">
      <t>ニュウリョク</t>
    </rPh>
    <phoneticPr fontId="2"/>
  </si>
  <si>
    <t>医療機関受入時間数を入力してください。</t>
    <rPh sb="0" eb="2">
      <t>イリョウ</t>
    </rPh>
    <rPh sb="2" eb="4">
      <t>キカン</t>
    </rPh>
    <rPh sb="4" eb="6">
      <t>ウケイレ</t>
    </rPh>
    <rPh sb="6" eb="9">
      <t>ジカンスウ</t>
    </rPh>
    <rPh sb="10" eb="12">
      <t>ニュウリョク</t>
    </rPh>
    <phoneticPr fontId="2"/>
  </si>
  <si>
    <t>助産師研修に○を付けてください。</t>
    <rPh sb="0" eb="3">
      <t>ジョサンシ</t>
    </rPh>
    <rPh sb="3" eb="5">
      <t>ケンシュウ</t>
    </rPh>
    <rPh sb="8" eb="9">
      <t>ツ</t>
    </rPh>
    <phoneticPr fontId="2"/>
  </si>
  <si>
    <t>助産師研修に参加する助産師のみ、○を記入してください。</t>
    <rPh sb="0" eb="3">
      <t>ジョサンシ</t>
    </rPh>
    <rPh sb="3" eb="5">
      <t>ケンシュウ</t>
    </rPh>
    <rPh sb="6" eb="8">
      <t>サンカ</t>
    </rPh>
    <rPh sb="10" eb="13">
      <t>ジョサンシ</t>
    </rPh>
    <rPh sb="18" eb="20">
      <t>キニュウ</t>
    </rPh>
    <phoneticPr fontId="2"/>
  </si>
  <si>
    <t>受入研修を実施する場合は必ず入力してください。</t>
    <rPh sb="0" eb="2">
      <t>ウケイレ</t>
    </rPh>
    <rPh sb="2" eb="4">
      <t>ケンシュウ</t>
    </rPh>
    <rPh sb="5" eb="7">
      <t>ジッシ</t>
    </rPh>
    <rPh sb="9" eb="11">
      <t>バアイ</t>
    </rPh>
    <rPh sb="12" eb="13">
      <t>カナラ</t>
    </rPh>
    <rPh sb="14" eb="16">
      <t>ニュウリョク</t>
    </rPh>
    <phoneticPr fontId="2"/>
  </si>
  <si>
    <t>内容と金額を入力してください。</t>
    <rPh sb="0" eb="2">
      <t>ナイヨウ</t>
    </rPh>
    <rPh sb="3" eb="5">
      <t>キンガク</t>
    </rPh>
    <rPh sb="6" eb="8">
      <t>ニュウリョク</t>
    </rPh>
    <phoneticPr fontId="2"/>
  </si>
  <si>
    <t>看護部長、副看護部長、看護師長などの役職を入力してください。</t>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phoneticPr fontId="2"/>
  </si>
  <si>
    <t>氏名を入力してください。</t>
    <rPh sb="0" eb="2">
      <t>シメイ</t>
    </rPh>
    <rPh sb="3" eb="5">
      <t>ニュウリョク</t>
    </rPh>
    <phoneticPr fontId="2"/>
  </si>
  <si>
    <t>専任か兼任を入力してください。</t>
    <rPh sb="0" eb="2">
      <t>センニン</t>
    </rPh>
    <rPh sb="3" eb="5">
      <t>ケンニン</t>
    </rPh>
    <rPh sb="6" eb="8">
      <t>ニュウリョク</t>
    </rPh>
    <phoneticPr fontId="2"/>
  </si>
  <si>
    <t>年間給与等から時間単価を求めて入力してください。</t>
    <rPh sb="0" eb="2">
      <t>ネンカン</t>
    </rPh>
    <rPh sb="2" eb="4">
      <t>キュウヨ</t>
    </rPh>
    <rPh sb="4" eb="5">
      <t>トウ</t>
    </rPh>
    <rPh sb="7" eb="9">
      <t>ジカン</t>
    </rPh>
    <rPh sb="9" eb="11">
      <t>タンカ</t>
    </rPh>
    <rPh sb="12" eb="13">
      <t>モト</t>
    </rPh>
    <rPh sb="15" eb="17">
      <t>ニュウリョク</t>
    </rPh>
    <phoneticPr fontId="2"/>
  </si>
  <si>
    <t>新人看護職員研修に従事する年間の時間数を入力してください。</t>
    <rPh sb="0" eb="2">
      <t>シンジン</t>
    </rPh>
    <rPh sb="2" eb="4">
      <t>カンゴ</t>
    </rPh>
    <rPh sb="4" eb="6">
      <t>ショクイン</t>
    </rPh>
    <rPh sb="6" eb="8">
      <t>ケンシュウ</t>
    </rPh>
    <rPh sb="9" eb="11">
      <t>ジュウジ</t>
    </rPh>
    <rPh sb="13" eb="15">
      <t>ネンカン</t>
    </rPh>
    <rPh sb="16" eb="19">
      <t>ジカンスウ</t>
    </rPh>
    <rPh sb="20" eb="22">
      <t>ニュウリョク</t>
    </rPh>
    <phoneticPr fontId="2"/>
  </si>
  <si>
    <t>収入があれば入力してください。</t>
    <rPh sb="0" eb="2">
      <t>シュウニュウ</t>
    </rPh>
    <rPh sb="6" eb="8">
      <t>ニュウリョク</t>
    </rPh>
    <phoneticPr fontId="2"/>
  </si>
  <si>
    <t>（別紙６）に該当しない経費があれば、入力してください。</t>
    <rPh sb="1" eb="3">
      <t>ベッシ</t>
    </rPh>
    <rPh sb="6" eb="8">
      <t>ガイトウ</t>
    </rPh>
    <rPh sb="11" eb="13">
      <t>ケイヒ</t>
    </rPh>
    <rPh sb="18" eb="20">
      <t>ニュウリョク</t>
    </rPh>
    <phoneticPr fontId="2"/>
  </si>
  <si>
    <r>
      <t>各項目を入力して下さい。</t>
    </r>
    <r>
      <rPr>
        <b/>
        <sz val="12"/>
        <color indexed="10"/>
        <rFont val="メイリオ"/>
        <family val="3"/>
        <charset val="128"/>
      </rPr>
      <t>メールアドレス等、誤りのないようご注意ください。</t>
    </r>
    <rPh sb="0" eb="1">
      <t>カク</t>
    </rPh>
    <rPh sb="1" eb="3">
      <t>コウモク</t>
    </rPh>
    <rPh sb="4" eb="6">
      <t>ニュウリョク</t>
    </rPh>
    <rPh sb="8" eb="9">
      <t>クダ</t>
    </rPh>
    <rPh sb="19" eb="20">
      <t>トウ</t>
    </rPh>
    <rPh sb="21" eb="22">
      <t>アヤマ</t>
    </rPh>
    <rPh sb="29" eb="31">
      <t>チュウイ</t>
    </rPh>
    <phoneticPr fontId="2"/>
  </si>
  <si>
    <t>別紙６（対象経費の支出予定額算出内訳）に入力してください。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phoneticPr fontId="2"/>
  </si>
  <si>
    <t>おりますので、ご確認ください。</t>
    <rPh sb="8" eb="10">
      <t>カクニン</t>
    </rPh>
    <phoneticPr fontId="2"/>
  </si>
  <si>
    <t>市町村</t>
    <rPh sb="0" eb="3">
      <t>シチョウソン</t>
    </rPh>
    <phoneticPr fontId="4"/>
  </si>
  <si>
    <t>免許登録番号</t>
    <rPh sb="0" eb="2">
      <t>メンキョ</t>
    </rPh>
    <rPh sb="2" eb="4">
      <t>トウロク</t>
    </rPh>
    <rPh sb="4" eb="6">
      <t>バンゴウ</t>
    </rPh>
    <phoneticPr fontId="2"/>
  </si>
  <si>
    <t>　特に役職、経験年数、研修受講などの要件はなく、ガイドライン（Ⅰ－３－２）で示されているそれぞれの役割を担える者であればよい。研修の講義・演習のみを担当する者は、教育担当者及び実施指導者に該当しない。</t>
    <rPh sb="3" eb="5">
      <t>ヤクショク</t>
    </rPh>
    <rPh sb="63" eb="65">
      <t>ケンシュウ</t>
    </rPh>
    <rPh sb="66" eb="68">
      <t>コウギ</t>
    </rPh>
    <rPh sb="69" eb="71">
      <t>エンシュウ</t>
    </rPh>
    <rPh sb="74" eb="76">
      <t>タントウ</t>
    </rPh>
    <rPh sb="78" eb="79">
      <t>モノ</t>
    </rPh>
    <rPh sb="81" eb="83">
      <t>キョウイク</t>
    </rPh>
    <rPh sb="83" eb="86">
      <t>タントウシャ</t>
    </rPh>
    <rPh sb="86" eb="87">
      <t>オヨ</t>
    </rPh>
    <rPh sb="88" eb="90">
      <t>ジッシ</t>
    </rPh>
    <rPh sb="90" eb="93">
      <t>シドウシャ</t>
    </rPh>
    <rPh sb="94" eb="96">
      <t>ガイトウ</t>
    </rPh>
    <phoneticPr fontId="2"/>
  </si>
  <si>
    <t>　入職時のオリエンテーション等の研修は、医療機関受入研修事業に入るのか。</t>
    <rPh sb="1" eb="3">
      <t>ニュウショク</t>
    </rPh>
    <rPh sb="3" eb="4">
      <t>ジ</t>
    </rPh>
    <rPh sb="14" eb="15">
      <t>トウ</t>
    </rPh>
    <rPh sb="16" eb="18">
      <t>ケンシュウ</t>
    </rPh>
    <rPh sb="20" eb="22">
      <t>イリョウ</t>
    </rPh>
    <rPh sb="22" eb="24">
      <t>キカン</t>
    </rPh>
    <rPh sb="24" eb="26">
      <t>ウケイレ</t>
    </rPh>
    <rPh sb="26" eb="28">
      <t>ケンシュウ</t>
    </rPh>
    <rPh sb="28" eb="30">
      <t>ジギョウ</t>
    </rPh>
    <rPh sb="31" eb="32">
      <t>ハイ</t>
    </rPh>
    <phoneticPr fontId="2"/>
  </si>
  <si>
    <t>　オリエンテーション等は、医療機関受入研修事業に該当しません。</t>
    <rPh sb="10" eb="11">
      <t>トウ</t>
    </rPh>
    <rPh sb="13" eb="15">
      <t>イリョウ</t>
    </rPh>
    <rPh sb="15" eb="17">
      <t>キカン</t>
    </rPh>
    <rPh sb="17" eb="19">
      <t>ウケイレ</t>
    </rPh>
    <rPh sb="19" eb="21">
      <t>ケンシュウ</t>
    </rPh>
    <rPh sb="21" eb="23">
      <t>ジギョウ</t>
    </rPh>
    <rPh sb="24" eb="26">
      <t>ガイトウ</t>
    </rPh>
    <phoneticPr fontId="2"/>
  </si>
  <si>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2"/>
  </si>
  <si>
    <t>　「研修における組織体制」の具体的な補助要件は何か。</t>
    <phoneticPr fontId="2"/>
  </si>
  <si>
    <t>　研修責任者、教育担当者及び実地指導者の役割を担うものを明確にし、配置されていることが補助の条件となるが、専任・兼任は問わない。</t>
    <phoneticPr fontId="2"/>
  </si>
  <si>
    <t>機関名</t>
    <rPh sb="0" eb="2">
      <t>キカン</t>
    </rPh>
    <rPh sb="2" eb="3">
      <t>メイ</t>
    </rPh>
    <phoneticPr fontId="2"/>
  </si>
  <si>
    <t>法人代表者職・氏名</t>
    <rPh sb="0" eb="2">
      <t>ホウジン</t>
    </rPh>
    <rPh sb="2" eb="5">
      <t>ダイヒョウシャ</t>
    </rPh>
    <rPh sb="5" eb="6">
      <t>ショク</t>
    </rPh>
    <rPh sb="7" eb="9">
      <t>シメイ</t>
    </rPh>
    <phoneticPr fontId="2"/>
  </si>
  <si>
    <t>〒（法人）</t>
    <rPh sb="2" eb="4">
      <t>ホウジン</t>
    </rPh>
    <phoneticPr fontId="2"/>
  </si>
  <si>
    <t>〒（機関）</t>
    <rPh sb="2" eb="4">
      <t>キカン</t>
    </rPh>
    <phoneticPr fontId="2"/>
  </si>
  <si>
    <t>機関所在地</t>
    <rPh sb="0" eb="2">
      <t>キカン</t>
    </rPh>
    <rPh sb="2" eb="5">
      <t>ショザイチ</t>
    </rPh>
    <phoneticPr fontId="2"/>
  </si>
  <si>
    <t>連絡先</t>
    <rPh sb="0" eb="3">
      <t>レンラクサキ</t>
    </rPh>
    <phoneticPr fontId="2"/>
  </si>
  <si>
    <t>看護部長名</t>
    <rPh sb="0" eb="2">
      <t>カンゴ</t>
    </rPh>
    <rPh sb="2" eb="4">
      <t>ブチョウ</t>
    </rPh>
    <rPh sb="4" eb="5">
      <t>メイ</t>
    </rPh>
    <phoneticPr fontId="2"/>
  </si>
  <si>
    <t>職・氏名</t>
    <rPh sb="0" eb="1">
      <t>ショク</t>
    </rPh>
    <rPh sb="2" eb="4">
      <t>シメイ</t>
    </rPh>
    <phoneticPr fontId="2"/>
  </si>
  <si>
    <t>補助金担当者</t>
    <rPh sb="0" eb="3">
      <t>ホジョキン</t>
    </rPh>
    <rPh sb="3" eb="6">
      <t>タントウシャ</t>
    </rPh>
    <phoneticPr fontId="2"/>
  </si>
  <si>
    <t>研修事業担当者</t>
    <rPh sb="0" eb="2">
      <t>ケンシュウ</t>
    </rPh>
    <rPh sb="2" eb="4">
      <t>ジギョウ</t>
    </rPh>
    <rPh sb="4" eb="7">
      <t>タントウシャ</t>
    </rPh>
    <phoneticPr fontId="2"/>
  </si>
  <si>
    <t>機関情報</t>
    <rPh sb="0" eb="2">
      <t>キカン</t>
    </rPh>
    <rPh sb="2" eb="4">
      <t>ジョウホウ</t>
    </rPh>
    <phoneticPr fontId="2"/>
  </si>
  <si>
    <t>寄付金その他の収入額</t>
    <rPh sb="0" eb="3">
      <t>キフキン</t>
    </rPh>
    <rPh sb="5" eb="6">
      <t>タ</t>
    </rPh>
    <rPh sb="7" eb="9">
      <t>シュウニュウ</t>
    </rPh>
    <rPh sb="9" eb="10">
      <t>ガク</t>
    </rPh>
    <phoneticPr fontId="2"/>
  </si>
  <si>
    <t>対象経費の支出予定額</t>
    <rPh sb="0" eb="2">
      <t>タイショウ</t>
    </rPh>
    <rPh sb="2" eb="4">
      <t>ケイヒ</t>
    </rPh>
    <rPh sb="5" eb="7">
      <t>シシュツ</t>
    </rPh>
    <rPh sb="7" eb="9">
      <t>ヨテイ</t>
    </rPh>
    <rPh sb="9" eb="10">
      <t>ガク</t>
    </rPh>
    <phoneticPr fontId="2"/>
  </si>
  <si>
    <t>受入研修総時間数</t>
    <rPh sb="0" eb="2">
      <t>ウケイレ</t>
    </rPh>
    <rPh sb="2" eb="4">
      <t>ケンシュウ</t>
    </rPh>
    <rPh sb="4" eb="5">
      <t>ソウ</t>
    </rPh>
    <rPh sb="5" eb="8">
      <t>ジカンスウ</t>
    </rPh>
    <phoneticPr fontId="2"/>
  </si>
  <si>
    <t>交付申請
月</t>
    <rPh sb="0" eb="2">
      <t>コウフ</t>
    </rPh>
    <rPh sb="2" eb="4">
      <t>シンセイ</t>
    </rPh>
    <rPh sb="5" eb="6">
      <t>ツキ</t>
    </rPh>
    <phoneticPr fontId="2"/>
  </si>
  <si>
    <t>交付申請
日</t>
    <rPh sb="0" eb="2">
      <t>コウフ</t>
    </rPh>
    <rPh sb="2" eb="4">
      <t>シンセイ</t>
    </rPh>
    <rPh sb="5" eb="6">
      <t>ニチ</t>
    </rPh>
    <phoneticPr fontId="2"/>
  </si>
  <si>
    <t>平成29年度</t>
    <rPh sb="0" eb="2">
      <t>ヘイセイ</t>
    </rPh>
    <rPh sb="4" eb="6">
      <t>ネンド</t>
    </rPh>
    <phoneticPr fontId="2"/>
  </si>
  <si>
    <t>平成30年度</t>
    <rPh sb="0" eb="2">
      <t>ヘイセイ</t>
    </rPh>
    <rPh sb="4" eb="6">
      <t>ネンド</t>
    </rPh>
    <phoneticPr fontId="2"/>
  </si>
  <si>
    <t>前年度事業への申請の有無</t>
    <rPh sb="0" eb="3">
      <t>ゼンネンド</t>
    </rPh>
    <rPh sb="3" eb="5">
      <t>ジギョウ</t>
    </rPh>
    <rPh sb="7" eb="9">
      <t>シンセイ</t>
    </rPh>
    <rPh sb="10" eb="12">
      <t>ウム</t>
    </rPh>
    <phoneticPr fontId="2"/>
  </si>
  <si>
    <t>令和</t>
    <rPh sb="0" eb="2">
      <t>レイワ</t>
    </rPh>
    <phoneticPr fontId="2"/>
  </si>
  <si>
    <t>有</t>
    <rPh sb="0" eb="1">
      <t>ア</t>
    </rPh>
    <phoneticPr fontId="2"/>
  </si>
  <si>
    <t>無</t>
    <rPh sb="0" eb="1">
      <t>ナシ</t>
    </rPh>
    <phoneticPr fontId="2"/>
  </si>
  <si>
    <t>前年度
事業への
申請の有無</t>
    <rPh sb="0" eb="3">
      <t>ゼンネンド</t>
    </rPh>
    <rPh sb="4" eb="6">
      <t>ジギョウ</t>
    </rPh>
    <rPh sb="9" eb="11">
      <t>シンセイ</t>
    </rPh>
    <rPh sb="12" eb="14">
      <t>ウム</t>
    </rPh>
    <phoneticPr fontId="2"/>
  </si>
  <si>
    <r>
      <t>「うち再掲分」には、</t>
    </r>
    <r>
      <rPr>
        <sz val="12"/>
        <color indexed="10"/>
        <rFont val="ＭＳ 明朝"/>
        <family val="1"/>
        <charset val="128"/>
      </rPr>
      <t>「新人助産師数」のうち「新人看護職員数」にも計上した者の数</t>
    </r>
    <r>
      <rPr>
        <sz val="12"/>
        <rFont val="ＭＳ 明朝"/>
        <family val="1"/>
        <charset val="128"/>
      </rPr>
      <t>を記載すること。</t>
    </r>
    <rPh sb="3" eb="5">
      <t>サイケイ</t>
    </rPh>
    <rPh sb="5" eb="6">
      <t>ブン</t>
    </rPh>
    <rPh sb="11" eb="13">
      <t>シンジン</t>
    </rPh>
    <rPh sb="13" eb="16">
      <t>ジョサンシ</t>
    </rPh>
    <rPh sb="16" eb="17">
      <t>スウ</t>
    </rPh>
    <rPh sb="22" eb="24">
      <t>シンジン</t>
    </rPh>
    <rPh sb="24" eb="26">
      <t>カンゴ</t>
    </rPh>
    <rPh sb="26" eb="29">
      <t>ショクインスウ</t>
    </rPh>
    <rPh sb="32" eb="34">
      <t>ケイジョウ</t>
    </rPh>
    <rPh sb="36" eb="37">
      <t>モノ</t>
    </rPh>
    <rPh sb="38" eb="39">
      <t>カズ</t>
    </rPh>
    <rPh sb="40" eb="42">
      <t>キサイ</t>
    </rPh>
    <phoneticPr fontId="4"/>
  </si>
  <si>
    <r>
      <t xml:space="preserve">「新人看護職員数」には、主として免許取得後に初めて就労する保健師・助産師・看護師・准看護師のうち、
</t>
    </r>
    <r>
      <rPr>
        <sz val="12"/>
        <color indexed="10"/>
        <rFont val="ＭＳ 明朝"/>
        <family val="1"/>
        <charset val="128"/>
      </rPr>
      <t>新人看護職員研修に参加する者の数</t>
    </r>
    <r>
      <rPr>
        <sz val="12"/>
        <rFont val="ＭＳ 明朝"/>
        <family val="1"/>
        <charset val="128"/>
      </rPr>
      <t>を記載すること。</t>
    </r>
    <rPh sb="12" eb="13">
      <t>シュ</t>
    </rPh>
    <rPh sb="16" eb="18">
      <t>メンキョ</t>
    </rPh>
    <rPh sb="18" eb="20">
      <t>シュトク</t>
    </rPh>
    <rPh sb="20" eb="21">
      <t>ゴ</t>
    </rPh>
    <rPh sb="22" eb="23">
      <t>ハジ</t>
    </rPh>
    <rPh sb="25" eb="27">
      <t>シュウロウ</t>
    </rPh>
    <rPh sb="50" eb="52">
      <t>シンジン</t>
    </rPh>
    <rPh sb="52" eb="54">
      <t>カンゴ</t>
    </rPh>
    <rPh sb="54" eb="56">
      <t>ショクイン</t>
    </rPh>
    <rPh sb="56" eb="58">
      <t>ケンシュウ</t>
    </rPh>
    <rPh sb="59" eb="61">
      <t>サンカ</t>
    </rPh>
    <rPh sb="63" eb="64">
      <t>モノ</t>
    </rPh>
    <rPh sb="65" eb="66">
      <t>カズ</t>
    </rPh>
    <rPh sb="67" eb="69">
      <t>キサイ</t>
    </rPh>
    <phoneticPr fontId="4"/>
  </si>
  <si>
    <r>
      <t>「新人助産師数」には、主として助産師免許取得後に初めて助産師として就労する助産師のうち、</t>
    </r>
    <r>
      <rPr>
        <sz val="12"/>
        <color indexed="10"/>
        <rFont val="ＭＳ 明朝"/>
        <family val="1"/>
        <charset val="128"/>
      </rPr>
      <t>新人助産師研修に参加する者の数</t>
    </r>
    <r>
      <rPr>
        <sz val="12"/>
        <rFont val="ＭＳ 明朝"/>
        <family val="1"/>
        <charset val="128"/>
      </rPr>
      <t xml:space="preserve">を記載すること。
</t>
    </r>
    <r>
      <rPr>
        <u/>
        <sz val="12"/>
        <rFont val="ＭＳ 明朝"/>
        <family val="1"/>
        <charset val="128"/>
      </rPr>
      <t>※新人助産師でも、新人助産師研修に参加しない場合は、記入しないでください。</t>
    </r>
    <rPh sb="3" eb="6">
      <t>ジョサンシ</t>
    </rPh>
    <rPh sb="11" eb="12">
      <t>シュ</t>
    </rPh>
    <rPh sb="15" eb="18">
      <t>ジョサンシ</t>
    </rPh>
    <rPh sb="18" eb="20">
      <t>メンキョ</t>
    </rPh>
    <rPh sb="20" eb="22">
      <t>シュトク</t>
    </rPh>
    <rPh sb="22" eb="23">
      <t>ゴ</t>
    </rPh>
    <rPh sb="24" eb="25">
      <t>ハジ</t>
    </rPh>
    <rPh sb="27" eb="30">
      <t>ジョサンシ</t>
    </rPh>
    <rPh sb="33" eb="35">
      <t>シュウロウ</t>
    </rPh>
    <rPh sb="44" eb="46">
      <t>シンジン</t>
    </rPh>
    <rPh sb="46" eb="49">
      <t>ジョサンシ</t>
    </rPh>
    <rPh sb="49" eb="51">
      <t>ケンシュウ</t>
    </rPh>
    <rPh sb="52" eb="54">
      <t>サンカ</t>
    </rPh>
    <rPh sb="56" eb="57">
      <t>モノ</t>
    </rPh>
    <rPh sb="58" eb="59">
      <t>カズ</t>
    </rPh>
    <rPh sb="60" eb="62">
      <t>キサイ</t>
    </rPh>
    <rPh sb="69" eb="71">
      <t>シンジン</t>
    </rPh>
    <rPh sb="71" eb="74">
      <t>ジョサンシ</t>
    </rPh>
    <rPh sb="77" eb="79">
      <t>シンジン</t>
    </rPh>
    <rPh sb="79" eb="82">
      <t>ジョサンシ</t>
    </rPh>
    <rPh sb="82" eb="84">
      <t>ケンシュウ</t>
    </rPh>
    <rPh sb="85" eb="87">
      <t>サンカ</t>
    </rPh>
    <rPh sb="90" eb="92">
      <t>バアイ</t>
    </rPh>
    <rPh sb="94" eb="96">
      <t>キニュウ</t>
    </rPh>
    <phoneticPr fontId="4"/>
  </si>
  <si>
    <t>新人看護
職員研修</t>
    <rPh sb="0" eb="2">
      <t>シンジン</t>
    </rPh>
    <rPh sb="2" eb="4">
      <t>カンゴ</t>
    </rPh>
    <rPh sb="5" eb="7">
      <t>ショクイン</t>
    </rPh>
    <rPh sb="7" eb="9">
      <t>ケンシュウ</t>
    </rPh>
    <phoneticPr fontId="2"/>
  </si>
  <si>
    <t>当年度の参加人数</t>
    <rPh sb="0" eb="3">
      <t>トウネンド</t>
    </rPh>
    <phoneticPr fontId="2"/>
  </si>
  <si>
    <t>！！申請書類記入にあたっての注意事項！！</t>
  </si>
  <si>
    <t>セルの記入方法は下記の通りです。</t>
    <rPh sb="3" eb="5">
      <t>キニュウ</t>
    </rPh>
    <rPh sb="5" eb="7">
      <t>ホウホウ</t>
    </rPh>
    <rPh sb="8" eb="10">
      <t>カキ</t>
    </rPh>
    <rPh sb="11" eb="12">
      <t>トオ</t>
    </rPh>
    <phoneticPr fontId="2"/>
  </si>
  <si>
    <t>○</t>
    <phoneticPr fontId="2"/>
  </si>
  <si>
    <t>　・　・　・　・　・　自動で入力されます。記入は不要です。</t>
    <phoneticPr fontId="2"/>
  </si>
  <si>
    <t>　・　・　・　・　・　必要事項を記入してください。</t>
    <phoneticPr fontId="2"/>
  </si>
  <si>
    <t>Ｑ＆Ａ</t>
    <phoneticPr fontId="2"/>
  </si>
  <si>
    <t>No</t>
    <phoneticPr fontId="2"/>
  </si>
  <si>
    <t>当該年度4月末現在の職員について入力してください。</t>
    <rPh sb="0" eb="4">
      <t>トウガイネンド</t>
    </rPh>
    <rPh sb="5" eb="6">
      <t>ガツ</t>
    </rPh>
    <rPh sb="6" eb="7">
      <t>マツ</t>
    </rPh>
    <rPh sb="7" eb="9">
      <t>ゲンザイ</t>
    </rPh>
    <rPh sb="10" eb="12">
      <t>ショクイン</t>
    </rPh>
    <rPh sb="16" eb="18">
      <t>ニュウリョク</t>
    </rPh>
    <phoneticPr fontId="2"/>
  </si>
  <si>
    <t>預金</t>
    <rPh sb="0" eb="2">
      <t>ヨキン</t>
    </rPh>
    <phoneticPr fontId="2"/>
  </si>
  <si>
    <t>★口座情報</t>
    <rPh sb="1" eb="3">
      <t>コウザ</t>
    </rPh>
    <rPh sb="3" eb="5">
      <t>ジョウホウ</t>
    </rPh>
    <phoneticPr fontId="2"/>
  </si>
  <si>
    <t>ふりがな</t>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</si>
  <si>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</si>
  <si>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</si>
  <si>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</si>
  <si>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 xml:space="preserve">※「5 指定訪問看護事業所」とは、看護師等の人材確保の促進に関する法律第２条第２項にいう「指定訪問看護事業を行う事業所」を指す。
</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4"/>
  </si>
  <si>
    <t>教育担当者（医療機関受入研修事業）人件費明細書</t>
    <rPh sb="0" eb="2">
      <t>キョウイク</t>
    </rPh>
    <rPh sb="2" eb="5">
      <t>タントウシャ</t>
    </rPh>
    <rPh sb="14" eb="16">
      <t>ジギョウ</t>
    </rPh>
    <rPh sb="17" eb="20">
      <t>ジンケンヒ</t>
    </rPh>
    <rPh sb="20" eb="23">
      <t>メイサイショ</t>
    </rPh>
    <phoneticPr fontId="2"/>
  </si>
  <si>
    <t>過去の新人看護職員研修の実施年度</t>
    <rPh sb="0" eb="2">
      <t>カコ</t>
    </rPh>
    <rPh sb="3" eb="5">
      <t>シンジン</t>
    </rPh>
    <rPh sb="5" eb="7">
      <t>カンゴ</t>
    </rPh>
    <rPh sb="7" eb="9">
      <t>ショクイン</t>
    </rPh>
    <rPh sb="9" eb="11">
      <t>ケンシュウ</t>
    </rPh>
    <rPh sb="12" eb="14">
      <t>ジッシ</t>
    </rPh>
    <rPh sb="14" eb="16">
      <t>ネンド</t>
    </rPh>
    <phoneticPr fontId="2"/>
  </si>
  <si>
    <r>
      <t>提出日を記載の上内容をご確認ください。</t>
    </r>
    <r>
      <rPr>
        <sz val="12"/>
        <rFont val="メイリオ"/>
        <family val="3"/>
        <charset val="128"/>
      </rPr>
      <t xml:space="preserve">
（注意書きは金額が記入されていれば表示されません。）</t>
    </r>
    <rPh sb="0" eb="3">
      <t>テイシュツビ</t>
    </rPh>
    <rPh sb="4" eb="6">
      <t>キサイ</t>
    </rPh>
    <rPh sb="7" eb="8">
      <t>ウエ</t>
    </rPh>
    <rPh sb="8" eb="10">
      <t>ナイヨウ</t>
    </rPh>
    <rPh sb="12" eb="14">
      <t>カクニン</t>
    </rPh>
    <rPh sb="21" eb="24">
      <t>チュウイガ</t>
    </rPh>
    <rPh sb="26" eb="28">
      <t>キンガク</t>
    </rPh>
    <rPh sb="29" eb="31">
      <t>キニュウ</t>
    </rPh>
    <rPh sb="37" eb="39">
      <t>ヒョウジ</t>
    </rPh>
    <phoneticPr fontId="2"/>
  </si>
  <si>
    <t>　・　・　・　・　・　プルダウンリストから選択してください。</t>
    <phoneticPr fontId="2"/>
  </si>
  <si>
    <t>令和元年度</t>
    <rPh sb="0" eb="2">
      <t>レイワ</t>
    </rPh>
    <rPh sb="2" eb="4">
      <t>ガンネン</t>
    </rPh>
    <rPh sb="3" eb="5">
      <t>ネンド</t>
    </rPh>
    <phoneticPr fontId="2"/>
  </si>
  <si>
    <t>令和2年度</t>
    <rPh sb="0" eb="2">
      <t>レイワ</t>
    </rPh>
    <rPh sb="3" eb="4">
      <t>ネン</t>
    </rPh>
    <rPh sb="4" eb="5">
      <t>ド</t>
    </rPh>
    <phoneticPr fontId="2"/>
  </si>
  <si>
    <t>※「6 その他」を選択した場合は備考欄に体制及び方法を簡潔に記載すること。</t>
    <rPh sb="6" eb="7">
      <t>タ</t>
    </rPh>
    <rPh sb="9" eb="11">
      <t>センタク</t>
    </rPh>
    <rPh sb="13" eb="15">
      <t>バアイ</t>
    </rPh>
    <rPh sb="16" eb="18">
      <t>ビコウ</t>
    </rPh>
    <rPh sb="18" eb="19">
      <t>ラン</t>
    </rPh>
    <rPh sb="20" eb="22">
      <t>タイセイ</t>
    </rPh>
    <rPh sb="22" eb="23">
      <t>オヨ</t>
    </rPh>
    <rPh sb="24" eb="26">
      <t>ホウホウ</t>
    </rPh>
    <rPh sb="27" eb="29">
      <t>カンケツ</t>
    </rPh>
    <rPh sb="30" eb="32">
      <t>キサイ</t>
    </rPh>
    <phoneticPr fontId="4"/>
  </si>
  <si>
    <r>
      <t>法人所在地</t>
    </r>
    <r>
      <rPr>
        <sz val="11"/>
        <color indexed="40"/>
        <rFont val="ＭＳ 明朝"/>
        <family val="1"/>
        <charset val="128"/>
      </rPr>
      <t>(個人開設の場合空欄）</t>
    </r>
    <rPh sb="0" eb="2">
      <t>ホウジン</t>
    </rPh>
    <rPh sb="2" eb="5">
      <t>ショザイチ</t>
    </rPh>
    <rPh sb="6" eb="8">
      <t>コジン</t>
    </rPh>
    <rPh sb="8" eb="10">
      <t>カイセツ</t>
    </rPh>
    <rPh sb="11" eb="13">
      <t>バアイ</t>
    </rPh>
    <rPh sb="13" eb="15">
      <t>クウラン</t>
    </rPh>
    <phoneticPr fontId="2"/>
  </si>
  <si>
    <r>
      <t>法人名</t>
    </r>
    <r>
      <rPr>
        <sz val="11"/>
        <color indexed="40"/>
        <rFont val="ＭＳ 明朝"/>
        <family val="1"/>
        <charset val="128"/>
      </rPr>
      <t>（個人開設の場合空欄）</t>
    </r>
    <rPh sb="0" eb="2">
      <t>ホウジン</t>
    </rPh>
    <rPh sb="2" eb="3">
      <t>メイ</t>
    </rPh>
    <rPh sb="4" eb="6">
      <t>コジン</t>
    </rPh>
    <rPh sb="6" eb="8">
      <t>カイセツ</t>
    </rPh>
    <rPh sb="9" eb="11">
      <t>バアイ</t>
    </rPh>
    <rPh sb="11" eb="13">
      <t>クウラン</t>
    </rPh>
    <phoneticPr fontId="2"/>
  </si>
  <si>
    <r>
      <t>代表者職・氏名</t>
    </r>
    <r>
      <rPr>
        <sz val="11"/>
        <color indexed="40"/>
        <rFont val="ＭＳ 明朝"/>
        <family val="1"/>
        <charset val="128"/>
      </rPr>
      <t>（個人開設の場合、開設者個人名）</t>
    </r>
    <rPh sb="0" eb="2">
      <t>ダイヒョウ</t>
    </rPh>
    <rPh sb="2" eb="3">
      <t>シャ</t>
    </rPh>
    <rPh sb="3" eb="4">
      <t>ショク</t>
    </rPh>
    <rPh sb="5" eb="7">
      <t>シメイ</t>
    </rPh>
    <rPh sb="8" eb="10">
      <t>コジン</t>
    </rPh>
    <rPh sb="10" eb="12">
      <t>カイセツ</t>
    </rPh>
    <rPh sb="13" eb="15">
      <t>バアイ</t>
    </rPh>
    <rPh sb="16" eb="19">
      <t>カイセツシャ</t>
    </rPh>
    <rPh sb="19" eb="22">
      <t>コジンメイ</t>
    </rPh>
    <phoneticPr fontId="2"/>
  </si>
  <si>
    <r>
      <t>郵便番号</t>
    </r>
    <r>
      <rPr>
        <sz val="11"/>
        <color indexed="40"/>
        <rFont val="ＭＳ 明朝"/>
        <family val="1"/>
        <charset val="128"/>
      </rPr>
      <t>（法人所在地の番号）</t>
    </r>
    <rPh sb="0" eb="4">
      <t>ユウビンバンゴウ</t>
    </rPh>
    <rPh sb="5" eb="7">
      <t>ホウジン</t>
    </rPh>
    <rPh sb="7" eb="10">
      <t>ショザイチ</t>
    </rPh>
    <rPh sb="11" eb="13">
      <t>バンゴウ</t>
    </rPh>
    <phoneticPr fontId="2"/>
  </si>
  <si>
    <r>
      <t>郵便番号</t>
    </r>
    <r>
      <rPr>
        <sz val="11"/>
        <color indexed="40"/>
        <rFont val="ＭＳ 明朝"/>
        <family val="1"/>
        <charset val="128"/>
      </rPr>
      <t>（施設所在地の番号）</t>
    </r>
    <rPh sb="0" eb="4">
      <t>ユウビンバンゴウ</t>
    </rPh>
    <rPh sb="5" eb="7">
      <t>シセツ</t>
    </rPh>
    <rPh sb="7" eb="10">
      <t>ショザイチ</t>
    </rPh>
    <rPh sb="11" eb="13">
      <t>バンゴウ</t>
    </rPh>
    <phoneticPr fontId="2"/>
  </si>
  <si>
    <t>名称等（プルダウンから選択）</t>
    <rPh sb="0" eb="3">
      <t>メイショウトウ</t>
    </rPh>
    <rPh sb="11" eb="13">
      <t>センタク</t>
    </rPh>
    <phoneticPr fontId="2"/>
  </si>
  <si>
    <t>個人開設の場合は空欄</t>
    <rPh sb="0" eb="2">
      <t>コジン</t>
    </rPh>
    <rPh sb="2" eb="4">
      <t>カイセツ</t>
    </rPh>
    <rPh sb="5" eb="7">
      <t>バアイ</t>
    </rPh>
    <rPh sb="8" eb="10">
      <t>クウラン</t>
    </rPh>
    <phoneticPr fontId="2"/>
  </si>
  <si>
    <t>法人の場合は、例：理事長　大阪　太郎
個人の場合は、例：大阪　太郎（氏名のみ）</t>
    <rPh sb="0" eb="2">
      <t>ホウジン</t>
    </rPh>
    <rPh sb="3" eb="5">
      <t>バアイ</t>
    </rPh>
    <rPh sb="7" eb="8">
      <t>レイ</t>
    </rPh>
    <rPh sb="9" eb="12">
      <t>リジチョウ</t>
    </rPh>
    <rPh sb="13" eb="15">
      <t>オオサカ</t>
    </rPh>
    <rPh sb="16" eb="18">
      <t>タロウ</t>
    </rPh>
    <rPh sb="19" eb="21">
      <t>コジン</t>
    </rPh>
    <rPh sb="22" eb="24">
      <t>バアイ</t>
    </rPh>
    <rPh sb="26" eb="27">
      <t>レイ</t>
    </rPh>
    <rPh sb="28" eb="30">
      <t>オオサカ</t>
    </rPh>
    <rPh sb="31" eb="33">
      <t>タロウ</t>
    </rPh>
    <rPh sb="34" eb="36">
      <t>シメイ</t>
    </rPh>
    <phoneticPr fontId="2"/>
  </si>
  <si>
    <r>
      <t>所在地</t>
    </r>
    <r>
      <rPr>
        <sz val="9"/>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18">
      <t>コジン</t>
    </rPh>
    <rPh sb="18" eb="20">
      <t>カイセツ</t>
    </rPh>
    <rPh sb="21" eb="23">
      <t>バアイ</t>
    </rPh>
    <rPh sb="24" eb="26">
      <t>シセツ</t>
    </rPh>
    <rPh sb="26" eb="29">
      <t>ショザイチ</t>
    </rPh>
    <phoneticPr fontId="2"/>
  </si>
  <si>
    <t>基本情報を自動表示</t>
    <rPh sb="0" eb="2">
      <t>キホン</t>
    </rPh>
    <rPh sb="2" eb="4">
      <t>ジョウホウ</t>
    </rPh>
    <rPh sb="5" eb="7">
      <t>ジドウ</t>
    </rPh>
    <rPh sb="7" eb="9">
      <t>ヒョウジ</t>
    </rPh>
    <phoneticPr fontId="2"/>
  </si>
  <si>
    <r>
      <t>法人名</t>
    </r>
    <r>
      <rPr>
        <sz val="9"/>
        <rFont val="ＭＳ 明朝"/>
        <family val="1"/>
        <charset val="128"/>
      </rPr>
      <t>(個人開設の場合は空欄）</t>
    </r>
    <rPh sb="0" eb="2">
      <t>ホウジン</t>
    </rPh>
    <rPh sb="2" eb="3">
      <t>メイ</t>
    </rPh>
    <rPh sb="4" eb="6">
      <t>コジン</t>
    </rPh>
    <rPh sb="6" eb="8">
      <t>カイセツ</t>
    </rPh>
    <rPh sb="9" eb="11">
      <t>バアイ</t>
    </rPh>
    <rPh sb="12" eb="14">
      <t>クウラン</t>
    </rPh>
    <phoneticPr fontId="2"/>
  </si>
  <si>
    <r>
      <t>代表者</t>
    </r>
    <r>
      <rPr>
        <sz val="9"/>
        <rFont val="ＭＳ 明朝"/>
        <family val="1"/>
        <charset val="128"/>
      </rPr>
      <t>（法人の場合は職氏名、個人開設の場合は開設者名のみ記載）</t>
    </r>
    <rPh sb="0" eb="3">
      <t>ダイヒョウシャ</t>
    </rPh>
    <rPh sb="4" eb="6">
      <t>ホウジン</t>
    </rPh>
    <rPh sb="7" eb="9">
      <t>バアイ</t>
    </rPh>
    <rPh sb="10" eb="11">
      <t>ショク</t>
    </rPh>
    <rPh sb="11" eb="13">
      <t>シメイ</t>
    </rPh>
    <rPh sb="14" eb="16">
      <t>コジン</t>
    </rPh>
    <rPh sb="16" eb="18">
      <t>カイセツ</t>
    </rPh>
    <rPh sb="19" eb="21">
      <t>バアイ</t>
    </rPh>
    <rPh sb="22" eb="25">
      <t>カイセツシャ</t>
    </rPh>
    <rPh sb="25" eb="26">
      <t>メイ</t>
    </rPh>
    <rPh sb="28" eb="30">
      <t>キサイ</t>
    </rPh>
    <phoneticPr fontId="2"/>
  </si>
  <si>
    <t>プルダウンから選択</t>
    <rPh sb="7" eb="9">
      <t>センタク</t>
    </rPh>
    <phoneticPr fontId="2"/>
  </si>
  <si>
    <t>提出日を記入いただいたら、このシートの他の欄はすべて自動表示</t>
    <rPh sb="0" eb="3">
      <t>テイシュツビ</t>
    </rPh>
    <rPh sb="4" eb="6">
      <t>キニュウ</t>
    </rPh>
    <rPh sb="19" eb="20">
      <t>ホカ</t>
    </rPh>
    <rPh sb="21" eb="22">
      <t>ラン</t>
    </rPh>
    <rPh sb="26" eb="30">
      <t>ジドウヒョウジ</t>
    </rPh>
    <phoneticPr fontId="2"/>
  </si>
  <si>
    <t>支出合計を自動表示</t>
    <rPh sb="0" eb="2">
      <t>シシュツ</t>
    </rPh>
    <rPh sb="2" eb="4">
      <t>ゴウケイ</t>
    </rPh>
    <rPh sb="5" eb="7">
      <t>ジドウ</t>
    </rPh>
    <rPh sb="7" eb="9">
      <t>ヒョウジ</t>
    </rPh>
    <phoneticPr fontId="2"/>
  </si>
  <si>
    <t>合計額から上記収入額の差引額を自動表示</t>
    <rPh sb="0" eb="2">
      <t>ゴウケイ</t>
    </rPh>
    <rPh sb="2" eb="3">
      <t>ガク</t>
    </rPh>
    <rPh sb="5" eb="7">
      <t>ジョウキ</t>
    </rPh>
    <rPh sb="7" eb="10">
      <t>シュウニュウガク</t>
    </rPh>
    <rPh sb="11" eb="14">
      <t>サシヒキガク</t>
    </rPh>
    <rPh sb="15" eb="17">
      <t>ジドウ</t>
    </rPh>
    <rPh sb="17" eb="19">
      <t>ヒョウジ</t>
    </rPh>
    <phoneticPr fontId="2"/>
  </si>
  <si>
    <t>（別紙１）及び（別紙６）の対象経費の支出予定額を自動表示</t>
    <rPh sb="1" eb="3">
      <t>ベッシ</t>
    </rPh>
    <rPh sb="5" eb="6">
      <t>オヨ</t>
    </rPh>
    <rPh sb="8" eb="10">
      <t>ベッシ</t>
    </rPh>
    <rPh sb="13" eb="17">
      <t>タイショウケイヒ</t>
    </rPh>
    <rPh sb="18" eb="20">
      <t>シシュツ</t>
    </rPh>
    <rPh sb="20" eb="22">
      <t>ヨテイ</t>
    </rPh>
    <rPh sb="22" eb="23">
      <t>ガク</t>
    </rPh>
    <rPh sb="24" eb="28">
      <t>ジドウヒョウジ</t>
    </rPh>
    <phoneticPr fontId="2"/>
  </si>
  <si>
    <t>支出合計額から補助対象経費の差引額を自動表示</t>
    <rPh sb="0" eb="2">
      <t>シシュツ</t>
    </rPh>
    <rPh sb="2" eb="5">
      <t>ゴウケイガク</t>
    </rPh>
    <rPh sb="7" eb="13">
      <t>ホジョタイショウケイヒ</t>
    </rPh>
    <rPh sb="14" eb="17">
      <t>サシヒキガク</t>
    </rPh>
    <rPh sb="18" eb="22">
      <t>ジドウヒョウジ</t>
    </rPh>
    <phoneticPr fontId="2"/>
  </si>
  <si>
    <t>（別紙１）の総事業費を自動表示</t>
    <rPh sb="1" eb="3">
      <t>ベッシ</t>
    </rPh>
    <rPh sb="6" eb="10">
      <t>ソウジギョウヒ</t>
    </rPh>
    <rPh sb="11" eb="13">
      <t>ジドウ</t>
    </rPh>
    <rPh sb="13" eb="15">
      <t>ヒョウジ</t>
    </rPh>
    <phoneticPr fontId="2"/>
  </si>
  <si>
    <t>（別紙１）の寄付金その他収入額を自動表示</t>
    <rPh sb="1" eb="3">
      <t>ベッシ</t>
    </rPh>
    <rPh sb="6" eb="9">
      <t>キフキン</t>
    </rPh>
    <rPh sb="11" eb="12">
      <t>ホカ</t>
    </rPh>
    <rPh sb="12" eb="15">
      <t>シュウニュウガク</t>
    </rPh>
    <rPh sb="16" eb="20">
      <t>ジドウヒョウジ</t>
    </rPh>
    <phoneticPr fontId="2"/>
  </si>
  <si>
    <t>（別紙１）の交付を受けようとする額を自動表示</t>
    <rPh sb="1" eb="3">
      <t>ベッシ</t>
    </rPh>
    <rPh sb="6" eb="8">
      <t>コウフ</t>
    </rPh>
    <rPh sb="9" eb="10">
      <t>ウ</t>
    </rPh>
    <rPh sb="16" eb="17">
      <t>ガク</t>
    </rPh>
    <rPh sb="18" eb="22">
      <t>ジドウヒョウジ</t>
    </rPh>
    <phoneticPr fontId="2"/>
  </si>
  <si>
    <t>基本情報を自動表示</t>
    <rPh sb="0" eb="4">
      <t>キホンジョウホウ</t>
    </rPh>
    <rPh sb="5" eb="9">
      <t>ジドウヒョウジ</t>
    </rPh>
    <phoneticPr fontId="2"/>
  </si>
  <si>
    <r>
      <t xml:space="preserve">所在地
</t>
    </r>
    <r>
      <rPr>
        <sz val="9"/>
        <rFont val="ＭＳ 明朝"/>
        <family val="1"/>
        <charset val="128"/>
      </rPr>
      <t>※個人開設の場合は施設所在地</t>
    </r>
    <rPh sb="0" eb="3">
      <t>ショザイチ</t>
    </rPh>
    <rPh sb="5" eb="7">
      <t>コジン</t>
    </rPh>
    <rPh sb="7" eb="9">
      <t>カイセツ</t>
    </rPh>
    <rPh sb="10" eb="12">
      <t>バアイ</t>
    </rPh>
    <rPh sb="13" eb="18">
      <t>シセツショザイチ</t>
    </rPh>
    <phoneticPr fontId="2"/>
  </si>
  <si>
    <r>
      <rPr>
        <sz val="12"/>
        <rFont val="ＭＳ 明朝"/>
        <family val="1"/>
        <charset val="128"/>
      </rPr>
      <t xml:space="preserve">法人名
</t>
    </r>
    <r>
      <rPr>
        <sz val="9"/>
        <rFont val="ＭＳ 明朝"/>
        <family val="1"/>
        <charset val="128"/>
      </rPr>
      <t>※個人開設の場合は空欄</t>
    </r>
    <rPh sb="0" eb="3">
      <t>ホウジンメイ</t>
    </rPh>
    <rPh sb="5" eb="9">
      <t>コジンカイセツ</t>
    </rPh>
    <rPh sb="10" eb="12">
      <t>バアイ</t>
    </rPh>
    <rPh sb="13" eb="15">
      <t>クウラン</t>
    </rPh>
    <phoneticPr fontId="2"/>
  </si>
  <si>
    <r>
      <rPr>
        <sz val="12"/>
        <rFont val="ＭＳ 明朝"/>
        <family val="1"/>
        <charset val="128"/>
      </rPr>
      <t xml:space="preserve">代表者
</t>
    </r>
    <r>
      <rPr>
        <sz val="9"/>
        <rFont val="ＭＳ 明朝"/>
        <family val="1"/>
        <charset val="128"/>
      </rPr>
      <t>※個人開設の場合は施設開設者</t>
    </r>
    <rPh sb="0" eb="3">
      <t>ダイヒョウシャ</t>
    </rPh>
    <rPh sb="5" eb="9">
      <t>コジンカイセツ</t>
    </rPh>
    <rPh sb="10" eb="12">
      <t>バアイ</t>
    </rPh>
    <rPh sb="13" eb="15">
      <t>シセツ</t>
    </rPh>
    <rPh sb="15" eb="17">
      <t>カイセツ</t>
    </rPh>
    <rPh sb="17" eb="18">
      <t>シャ</t>
    </rPh>
    <phoneticPr fontId="2"/>
  </si>
  <si>
    <t>様式１の申請年月日を自動表示</t>
    <rPh sb="0" eb="2">
      <t>ヨウシキ</t>
    </rPh>
    <rPh sb="4" eb="9">
      <t>シンセイネンガッピ</t>
    </rPh>
    <rPh sb="10" eb="14">
      <t>ジドウヒョウジ</t>
    </rPh>
    <phoneticPr fontId="2"/>
  </si>
  <si>
    <t>※自動計算</t>
    <rPh sb="1" eb="3">
      <t>ジドウ</t>
    </rPh>
    <rPh sb="3" eb="5">
      <t>ケイサン</t>
    </rPh>
    <phoneticPr fontId="2"/>
  </si>
  <si>
    <t>自動計算</t>
    <rPh sb="0" eb="2">
      <t>ジドウ</t>
    </rPh>
    <rPh sb="2" eb="4">
      <t>ケイサン</t>
    </rPh>
    <phoneticPr fontId="2"/>
  </si>
  <si>
    <t>自動計算
1人当たり年間40時間で1人とし、上限30人</t>
    <rPh sb="0" eb="2">
      <t>ジドウ</t>
    </rPh>
    <rPh sb="2" eb="4">
      <t>ケイサン</t>
    </rPh>
    <rPh sb="7" eb="8">
      <t>ニン</t>
    </rPh>
    <rPh sb="8" eb="9">
      <t>ア</t>
    </rPh>
    <rPh sb="11" eb="13">
      <t>ネンカン</t>
    </rPh>
    <rPh sb="15" eb="17">
      <t>ジカン</t>
    </rPh>
    <rPh sb="19" eb="20">
      <t>ニン</t>
    </rPh>
    <rPh sb="23" eb="25">
      <t>ジョウゲン</t>
    </rPh>
    <rPh sb="27" eb="28">
      <t>ニン</t>
    </rPh>
    <phoneticPr fontId="2"/>
  </si>
  <si>
    <t>記入してください</t>
    <rPh sb="0" eb="2">
      <t>キニュウ</t>
    </rPh>
    <phoneticPr fontId="2"/>
  </si>
  <si>
    <t>別紙2を自動表示</t>
    <rPh sb="0" eb="2">
      <t>ベッシ</t>
    </rPh>
    <rPh sb="4" eb="6">
      <t>ジドウ</t>
    </rPh>
    <rPh sb="6" eb="8">
      <t>ヒョウジ</t>
    </rPh>
    <phoneticPr fontId="2"/>
  </si>
  <si>
    <t>K</t>
    <phoneticPr fontId="2"/>
  </si>
  <si>
    <t>(K×1/2) L</t>
    <phoneticPr fontId="2"/>
  </si>
  <si>
    <t>別紙5を自動表示
1人あたり40時間で1人とし上限は30人
1人40時間を満たさない場合は、複数人で40時間となれば1人とする
→　受入研修時間数合計が40時間を満たさない場合は対象外</t>
    <rPh sb="0" eb="2">
      <t>ベッシ</t>
    </rPh>
    <rPh sb="4" eb="8">
      <t>ジドウヒョウジ</t>
    </rPh>
    <rPh sb="11" eb="12">
      <t>ニン</t>
    </rPh>
    <rPh sb="17" eb="19">
      <t>ジカン</t>
    </rPh>
    <rPh sb="21" eb="22">
      <t>ニン</t>
    </rPh>
    <rPh sb="24" eb="26">
      <t>ジョウゲン</t>
    </rPh>
    <rPh sb="29" eb="30">
      <t>ニン</t>
    </rPh>
    <rPh sb="32" eb="33">
      <t>ニン</t>
    </rPh>
    <rPh sb="35" eb="37">
      <t>ジカン</t>
    </rPh>
    <rPh sb="38" eb="39">
      <t>ミ</t>
    </rPh>
    <rPh sb="43" eb="45">
      <t>バアイ</t>
    </rPh>
    <rPh sb="47" eb="50">
      <t>フクスウニン</t>
    </rPh>
    <rPh sb="53" eb="55">
      <t>ジカン</t>
    </rPh>
    <rPh sb="60" eb="61">
      <t>ニン</t>
    </rPh>
    <rPh sb="67" eb="68">
      <t>ウ</t>
    </rPh>
    <rPh sb="68" eb="69">
      <t>イ</t>
    </rPh>
    <rPh sb="69" eb="71">
      <t>ケンシュウ</t>
    </rPh>
    <rPh sb="71" eb="73">
      <t>ジカン</t>
    </rPh>
    <rPh sb="73" eb="74">
      <t>スウ</t>
    </rPh>
    <rPh sb="74" eb="76">
      <t>ゴウケイ</t>
    </rPh>
    <rPh sb="79" eb="81">
      <t>ジカン</t>
    </rPh>
    <rPh sb="82" eb="83">
      <t>ミ</t>
    </rPh>
    <rPh sb="87" eb="89">
      <t>バアイ</t>
    </rPh>
    <rPh sb="90" eb="93">
      <t>タイショウガイ</t>
    </rPh>
    <phoneticPr fontId="2"/>
  </si>
  <si>
    <t>医療法上の
許可病床総数</t>
    <rPh sb="0" eb="3">
      <t>イリョウホウ</t>
    </rPh>
    <rPh sb="3" eb="4">
      <t>ジョウ</t>
    </rPh>
    <rPh sb="6" eb="8">
      <t>キョカ</t>
    </rPh>
    <rPh sb="8" eb="10">
      <t>ビョウショウ</t>
    </rPh>
    <rPh sb="10" eb="12">
      <t>ソウスウ</t>
    </rPh>
    <phoneticPr fontId="4"/>
  </si>
  <si>
    <t>新人
看護職員数</t>
    <rPh sb="0" eb="2">
      <t>シンジン</t>
    </rPh>
    <rPh sb="3" eb="5">
      <t>カンゴ</t>
    </rPh>
    <rPh sb="5" eb="8">
      <t>ショクインスウ</t>
    </rPh>
    <phoneticPr fontId="4"/>
  </si>
  <si>
    <r>
      <t xml:space="preserve">「新人看護職員数」には、主として免許取得後に初めて就労する保健師・助産師・看護師・准看護師のうち、
</t>
    </r>
    <r>
      <rPr>
        <sz val="11"/>
        <color indexed="10"/>
        <rFont val="ＭＳ 明朝"/>
        <family val="1"/>
        <charset val="128"/>
      </rPr>
      <t>新人看護職員研修に参加する者の数</t>
    </r>
    <r>
      <rPr>
        <sz val="11"/>
        <rFont val="ＭＳ 明朝"/>
        <family val="1"/>
        <charset val="128"/>
      </rPr>
      <t>を記載すること。</t>
    </r>
    <rPh sb="12" eb="13">
      <t>シュ</t>
    </rPh>
    <rPh sb="16" eb="18">
      <t>メンキョ</t>
    </rPh>
    <rPh sb="18" eb="20">
      <t>シュトク</t>
    </rPh>
    <rPh sb="20" eb="21">
      <t>ゴ</t>
    </rPh>
    <rPh sb="22" eb="23">
      <t>ハジ</t>
    </rPh>
    <rPh sb="25" eb="27">
      <t>シュウロウ</t>
    </rPh>
    <rPh sb="50" eb="52">
      <t>シンジン</t>
    </rPh>
    <rPh sb="52" eb="54">
      <t>カンゴ</t>
    </rPh>
    <rPh sb="54" eb="56">
      <t>ショクイン</t>
    </rPh>
    <rPh sb="56" eb="58">
      <t>ケンシュウ</t>
    </rPh>
    <rPh sb="59" eb="61">
      <t>サンカ</t>
    </rPh>
    <rPh sb="63" eb="64">
      <t>モノ</t>
    </rPh>
    <rPh sb="65" eb="66">
      <t>カズ</t>
    </rPh>
    <rPh sb="67" eb="69">
      <t>キサイ</t>
    </rPh>
    <phoneticPr fontId="4"/>
  </si>
  <si>
    <r>
      <t>「新人助産師数」には、主として助産師免許取得後に初めて助産師として就労する助産師のうち、</t>
    </r>
    <r>
      <rPr>
        <sz val="11"/>
        <color indexed="10"/>
        <rFont val="ＭＳ 明朝"/>
        <family val="1"/>
        <charset val="128"/>
      </rPr>
      <t>新人助産師研修に参加する者の数</t>
    </r>
    <r>
      <rPr>
        <sz val="11"/>
        <rFont val="ＭＳ 明朝"/>
        <family val="1"/>
        <charset val="128"/>
      </rPr>
      <t xml:space="preserve">を記載すること。
</t>
    </r>
    <r>
      <rPr>
        <u/>
        <sz val="11"/>
        <rFont val="ＭＳ 明朝"/>
        <family val="1"/>
        <charset val="128"/>
      </rPr>
      <t>※新人助産師でも、新人助産師研修に参加しない場合は、記入しないでください。</t>
    </r>
    <rPh sb="3" eb="6">
      <t>ジョサンシ</t>
    </rPh>
    <rPh sb="11" eb="12">
      <t>シュ</t>
    </rPh>
    <rPh sb="15" eb="18">
      <t>ジョサンシ</t>
    </rPh>
    <rPh sb="18" eb="20">
      <t>メンキョ</t>
    </rPh>
    <rPh sb="20" eb="22">
      <t>シュトク</t>
    </rPh>
    <rPh sb="22" eb="23">
      <t>ゴ</t>
    </rPh>
    <rPh sb="24" eb="25">
      <t>ハジ</t>
    </rPh>
    <rPh sb="27" eb="30">
      <t>ジョサンシ</t>
    </rPh>
    <rPh sb="33" eb="35">
      <t>シュウロウ</t>
    </rPh>
    <rPh sb="44" eb="46">
      <t>シンジン</t>
    </rPh>
    <rPh sb="46" eb="49">
      <t>ジョサンシ</t>
    </rPh>
    <rPh sb="49" eb="51">
      <t>ケンシュウ</t>
    </rPh>
    <rPh sb="52" eb="54">
      <t>サンカ</t>
    </rPh>
    <rPh sb="56" eb="57">
      <t>モノ</t>
    </rPh>
    <rPh sb="58" eb="59">
      <t>カズ</t>
    </rPh>
    <rPh sb="60" eb="62">
      <t>キサイ</t>
    </rPh>
    <rPh sb="69" eb="71">
      <t>シンジン</t>
    </rPh>
    <rPh sb="71" eb="74">
      <t>ジョサンシ</t>
    </rPh>
    <rPh sb="77" eb="79">
      <t>シンジン</t>
    </rPh>
    <rPh sb="79" eb="82">
      <t>ジョサンシ</t>
    </rPh>
    <rPh sb="82" eb="84">
      <t>ケンシュウ</t>
    </rPh>
    <rPh sb="85" eb="87">
      <t>サンカ</t>
    </rPh>
    <rPh sb="90" eb="92">
      <t>バアイ</t>
    </rPh>
    <rPh sb="94" eb="96">
      <t>キニュウ</t>
    </rPh>
    <phoneticPr fontId="4"/>
  </si>
  <si>
    <r>
      <t>「うち再掲分」には、</t>
    </r>
    <r>
      <rPr>
        <sz val="11"/>
        <color indexed="10"/>
        <rFont val="ＭＳ 明朝"/>
        <family val="1"/>
        <charset val="128"/>
      </rPr>
      <t>「新人助産師数」のうち「新人看護職員数」にも計上した者の数</t>
    </r>
    <r>
      <rPr>
        <sz val="11"/>
        <rFont val="ＭＳ 明朝"/>
        <family val="1"/>
        <charset val="128"/>
      </rPr>
      <t>を記載すること。</t>
    </r>
    <rPh sb="3" eb="5">
      <t>サイケイ</t>
    </rPh>
    <rPh sb="5" eb="6">
      <t>ブン</t>
    </rPh>
    <rPh sb="11" eb="13">
      <t>シンジン</t>
    </rPh>
    <rPh sb="13" eb="16">
      <t>ジョサンシ</t>
    </rPh>
    <rPh sb="16" eb="17">
      <t>スウ</t>
    </rPh>
    <rPh sb="22" eb="24">
      <t>シンジン</t>
    </rPh>
    <rPh sb="24" eb="26">
      <t>カンゴ</t>
    </rPh>
    <rPh sb="26" eb="29">
      <t>ショクインスウ</t>
    </rPh>
    <rPh sb="32" eb="34">
      <t>ケイジョウ</t>
    </rPh>
    <rPh sb="36" eb="37">
      <t>モノ</t>
    </rPh>
    <rPh sb="38" eb="39">
      <t>カズ</t>
    </rPh>
    <rPh sb="40" eb="42">
      <t>キサイ</t>
    </rPh>
    <phoneticPr fontId="4"/>
  </si>
  <si>
    <t>記入してください
「看護職員数」とは、保健師・助産師・看護師・准看護師のいずれかの免許の有資格者数とし、二以上の免許を持つ者も一人として数える。</t>
    <rPh sb="0" eb="2">
      <t>キニュウ</t>
    </rPh>
    <rPh sb="11" eb="13">
      <t>カンゴ</t>
    </rPh>
    <rPh sb="13" eb="16">
      <t>ショクインスウ</t>
    </rPh>
    <rPh sb="20" eb="23">
      <t>ホケンシ</t>
    </rPh>
    <rPh sb="24" eb="27">
      <t>ジョサンシ</t>
    </rPh>
    <rPh sb="28" eb="31">
      <t>カンゴシ</t>
    </rPh>
    <rPh sb="32" eb="36">
      <t>ジュンカンゴシ</t>
    </rPh>
    <rPh sb="42" eb="44">
      <t>メンキョ</t>
    </rPh>
    <rPh sb="45" eb="49">
      <t>ユウシカクシャ</t>
    </rPh>
    <rPh sb="49" eb="50">
      <t>スウ</t>
    </rPh>
    <rPh sb="53" eb="54">
      <t>ニ</t>
    </rPh>
    <rPh sb="54" eb="56">
      <t>イジョウ</t>
    </rPh>
    <rPh sb="57" eb="59">
      <t>メンキョ</t>
    </rPh>
    <rPh sb="60" eb="61">
      <t>モ</t>
    </rPh>
    <rPh sb="62" eb="63">
      <t>モノ</t>
    </rPh>
    <rPh sb="64" eb="66">
      <t>ヒトリ</t>
    </rPh>
    <rPh sb="69" eb="70">
      <t>カゾ</t>
    </rPh>
    <phoneticPr fontId="4"/>
  </si>
  <si>
    <r>
      <t xml:space="preserve">（別紙４）新人名簿人数を自動表示
「新人看護職員数」には、主として免許取得後に初めて就労する保健師・助産師・看護師・准看護師のうち、
</t>
    </r>
    <r>
      <rPr>
        <sz val="11"/>
        <color indexed="10"/>
        <rFont val="ＭＳ 明朝"/>
        <family val="1"/>
        <charset val="128"/>
      </rPr>
      <t>新人看護職員研修に参加する者の数</t>
    </r>
    <r>
      <rPr>
        <sz val="11"/>
        <rFont val="ＭＳ 明朝"/>
        <family val="1"/>
        <charset val="128"/>
      </rPr>
      <t>を記載すること。</t>
    </r>
    <rPh sb="1" eb="3">
      <t>ベッシ</t>
    </rPh>
    <rPh sb="5" eb="9">
      <t>シンジンメイボ</t>
    </rPh>
    <rPh sb="9" eb="11">
      <t>ニンズウ</t>
    </rPh>
    <rPh sb="12" eb="14">
      <t>ジドウ</t>
    </rPh>
    <rPh sb="14" eb="16">
      <t>ヒョウジ</t>
    </rPh>
    <rPh sb="30" eb="31">
      <t>シュ</t>
    </rPh>
    <rPh sb="34" eb="36">
      <t>メンキョ</t>
    </rPh>
    <rPh sb="36" eb="38">
      <t>シュトク</t>
    </rPh>
    <rPh sb="38" eb="39">
      <t>ゴ</t>
    </rPh>
    <rPh sb="40" eb="41">
      <t>ハジ</t>
    </rPh>
    <rPh sb="43" eb="45">
      <t>シュウロウ</t>
    </rPh>
    <rPh sb="68" eb="70">
      <t>シンジン</t>
    </rPh>
    <rPh sb="70" eb="72">
      <t>カンゴ</t>
    </rPh>
    <rPh sb="72" eb="74">
      <t>ショクイン</t>
    </rPh>
    <rPh sb="74" eb="76">
      <t>ケンシュウ</t>
    </rPh>
    <rPh sb="77" eb="79">
      <t>サンカ</t>
    </rPh>
    <rPh sb="81" eb="82">
      <t>モノ</t>
    </rPh>
    <rPh sb="83" eb="84">
      <t>カズ</t>
    </rPh>
    <rPh sb="85" eb="87">
      <t>キサイ</t>
    </rPh>
    <phoneticPr fontId="4"/>
  </si>
  <si>
    <t>当年度4月末時点</t>
  </si>
  <si>
    <t>（別紙７）研修責任者明細の兼任者数を自動表示</t>
    <rPh sb="1" eb="3">
      <t>ベッシ</t>
    </rPh>
    <rPh sb="5" eb="10">
      <t>ケンシュウセキニンシャ</t>
    </rPh>
    <rPh sb="10" eb="12">
      <t>メイサイ</t>
    </rPh>
    <rPh sb="13" eb="15">
      <t>ケンニン</t>
    </rPh>
    <rPh sb="15" eb="16">
      <t>シャ</t>
    </rPh>
    <rPh sb="16" eb="17">
      <t>スウ</t>
    </rPh>
    <rPh sb="18" eb="20">
      <t>ジドウ</t>
    </rPh>
    <rPh sb="20" eb="22">
      <t>ヒョウジ</t>
    </rPh>
    <phoneticPr fontId="2"/>
  </si>
  <si>
    <t>（別紙７）研修責任者明細の専任者数を自動表示</t>
    <rPh sb="1" eb="3">
      <t>ベッシ</t>
    </rPh>
    <rPh sb="5" eb="10">
      <t>ケンシュウセキニンシャ</t>
    </rPh>
    <rPh sb="10" eb="12">
      <t>メイサイ</t>
    </rPh>
    <rPh sb="13" eb="15">
      <t>センニン</t>
    </rPh>
    <rPh sb="15" eb="16">
      <t>シャ</t>
    </rPh>
    <rPh sb="16" eb="17">
      <t>スウ</t>
    </rPh>
    <rPh sb="18" eb="20">
      <t>ジドウ</t>
    </rPh>
    <rPh sb="20" eb="22">
      <t>ヒョウジ</t>
    </rPh>
    <phoneticPr fontId="2"/>
  </si>
  <si>
    <t>（別紙８）教育担当者明細の専任者数を自動表示</t>
    <rPh sb="1" eb="3">
      <t>ベッシ</t>
    </rPh>
    <rPh sb="5" eb="7">
      <t>キョウイク</t>
    </rPh>
    <rPh sb="7" eb="10">
      <t>タントウシャ</t>
    </rPh>
    <rPh sb="10" eb="12">
      <t>メイサイ</t>
    </rPh>
    <rPh sb="13" eb="15">
      <t>センニン</t>
    </rPh>
    <rPh sb="15" eb="16">
      <t>シャ</t>
    </rPh>
    <rPh sb="16" eb="17">
      <t>スウ</t>
    </rPh>
    <rPh sb="18" eb="20">
      <t>ジドウ</t>
    </rPh>
    <rPh sb="20" eb="22">
      <t>ヒョウジ</t>
    </rPh>
    <phoneticPr fontId="2"/>
  </si>
  <si>
    <t>（別紙８）教育担当者明細の兼任者数を自動表示</t>
    <rPh sb="1" eb="3">
      <t>ベッシ</t>
    </rPh>
    <rPh sb="5" eb="10">
      <t>キョウイクタントウシャ</t>
    </rPh>
    <rPh sb="10" eb="12">
      <t>メイサイ</t>
    </rPh>
    <rPh sb="13" eb="15">
      <t>ケンニン</t>
    </rPh>
    <rPh sb="15" eb="16">
      <t>シャ</t>
    </rPh>
    <rPh sb="16" eb="17">
      <t>スウ</t>
    </rPh>
    <rPh sb="18" eb="20">
      <t>ジドウ</t>
    </rPh>
    <rPh sb="20" eb="22">
      <t>ヒョウジ</t>
    </rPh>
    <phoneticPr fontId="2"/>
  </si>
  <si>
    <t>実施月数</t>
    <rPh sb="0" eb="2">
      <t>ジッシ</t>
    </rPh>
    <rPh sb="2" eb="4">
      <t>ツキスウ</t>
    </rPh>
    <phoneticPr fontId="4"/>
  </si>
  <si>
    <t>（別紙５）受入名簿人数を自動表示</t>
    <rPh sb="1" eb="3">
      <t>ベッシ</t>
    </rPh>
    <rPh sb="5" eb="7">
      <t>ウケイ</t>
    </rPh>
    <rPh sb="7" eb="9">
      <t>メイボ</t>
    </rPh>
    <rPh sb="9" eb="11">
      <t>ニンズウ</t>
    </rPh>
    <rPh sb="12" eb="14">
      <t>ジドウ</t>
    </rPh>
    <rPh sb="14" eb="16">
      <t>ヒョウジ</t>
    </rPh>
    <phoneticPr fontId="4"/>
  </si>
  <si>
    <r>
      <t>（別紙４）新人名簿のうち助産師数を自動表示
「新人助産師数」には、主として助産師免許取得後に初めて助産師として就労する助産師のうち、</t>
    </r>
    <r>
      <rPr>
        <sz val="11"/>
        <color indexed="10"/>
        <rFont val="ＭＳ 明朝"/>
        <family val="1"/>
        <charset val="128"/>
      </rPr>
      <t>新人助産師研修に参加する者の数</t>
    </r>
    <r>
      <rPr>
        <sz val="11"/>
        <rFont val="ＭＳ 明朝"/>
        <family val="1"/>
        <charset val="128"/>
      </rPr>
      <t xml:space="preserve">を記載すること。
</t>
    </r>
    <r>
      <rPr>
        <u/>
        <sz val="11"/>
        <rFont val="ＭＳ 明朝"/>
        <family val="1"/>
        <charset val="128"/>
      </rPr>
      <t>※新人助産師でも、新人助産師研修に参加しない場合は、記入しないでください。</t>
    </r>
    <rPh sb="1" eb="3">
      <t>ベッシ</t>
    </rPh>
    <rPh sb="5" eb="9">
      <t>シンジンメイボ</t>
    </rPh>
    <rPh sb="12" eb="15">
      <t>ジョサンシ</t>
    </rPh>
    <rPh sb="15" eb="16">
      <t>スウ</t>
    </rPh>
    <rPh sb="17" eb="19">
      <t>ジドウ</t>
    </rPh>
    <rPh sb="19" eb="21">
      <t>ヒョウジ</t>
    </rPh>
    <rPh sb="26" eb="29">
      <t>ジョサンシ</t>
    </rPh>
    <rPh sb="34" eb="35">
      <t>シュ</t>
    </rPh>
    <rPh sb="38" eb="41">
      <t>ジョサンシ</t>
    </rPh>
    <rPh sb="41" eb="43">
      <t>メンキョ</t>
    </rPh>
    <rPh sb="43" eb="45">
      <t>シュトク</t>
    </rPh>
    <rPh sb="45" eb="46">
      <t>ゴ</t>
    </rPh>
    <rPh sb="47" eb="48">
      <t>ハジ</t>
    </rPh>
    <rPh sb="50" eb="53">
      <t>ジョサンシ</t>
    </rPh>
    <rPh sb="56" eb="58">
      <t>シュウロウ</t>
    </rPh>
    <rPh sb="67" eb="69">
      <t>シンジン</t>
    </rPh>
    <rPh sb="69" eb="72">
      <t>ジョサンシ</t>
    </rPh>
    <rPh sb="72" eb="74">
      <t>ケンシュウ</t>
    </rPh>
    <rPh sb="75" eb="77">
      <t>サンカ</t>
    </rPh>
    <rPh sb="79" eb="80">
      <t>モノ</t>
    </rPh>
    <rPh sb="81" eb="82">
      <t>カズ</t>
    </rPh>
    <rPh sb="83" eb="85">
      <t>キサイ</t>
    </rPh>
    <rPh sb="92" eb="94">
      <t>シンジン</t>
    </rPh>
    <rPh sb="94" eb="97">
      <t>ジョサンシ</t>
    </rPh>
    <rPh sb="100" eb="102">
      <t>シンジン</t>
    </rPh>
    <rPh sb="102" eb="105">
      <t>ジョサンシ</t>
    </rPh>
    <rPh sb="105" eb="107">
      <t>ケンシュウ</t>
    </rPh>
    <rPh sb="108" eb="110">
      <t>サンカ</t>
    </rPh>
    <rPh sb="113" eb="115">
      <t>バアイ</t>
    </rPh>
    <rPh sb="117" eb="119">
      <t>キニュウ</t>
    </rPh>
    <phoneticPr fontId="4"/>
  </si>
  <si>
    <t>（別紙５）受入名簿の助産師を自動表示</t>
    <rPh sb="1" eb="3">
      <t>ベッシ</t>
    </rPh>
    <rPh sb="5" eb="7">
      <t>ウケイ</t>
    </rPh>
    <rPh sb="10" eb="13">
      <t>ジョサンシ</t>
    </rPh>
    <rPh sb="14" eb="16">
      <t>ジドウ</t>
    </rPh>
    <rPh sb="16" eb="18">
      <t>ヒョウジ</t>
    </rPh>
    <phoneticPr fontId="4"/>
  </si>
  <si>
    <t>(別紙11）参加名簿の人数を自動表示</t>
    <rPh sb="1" eb="3">
      <t>ベッシ</t>
    </rPh>
    <rPh sb="6" eb="8">
      <t>サンカ</t>
    </rPh>
    <rPh sb="8" eb="10">
      <t>メイボ</t>
    </rPh>
    <rPh sb="11" eb="13">
      <t>ニンズウ</t>
    </rPh>
    <rPh sb="14" eb="16">
      <t>ジドウ</t>
    </rPh>
    <rPh sb="16" eb="18">
      <t>ヒョウジ</t>
    </rPh>
    <phoneticPr fontId="2"/>
  </si>
  <si>
    <t>記入してください</t>
    <rPh sb="0" eb="2">
      <t>キニュウ</t>
    </rPh>
    <phoneticPr fontId="4"/>
  </si>
  <si>
    <t>施設名</t>
    <rPh sb="0" eb="3">
      <t>シセツメイ</t>
    </rPh>
    <phoneticPr fontId="2"/>
  </si>
  <si>
    <t>うち、新人助産師研修</t>
    <rPh sb="3" eb="5">
      <t>シンジン</t>
    </rPh>
    <rPh sb="5" eb="8">
      <t>ジョサンシ</t>
    </rPh>
    <rPh sb="8" eb="10">
      <t>ケンシュウ</t>
    </rPh>
    <phoneticPr fontId="2"/>
  </si>
  <si>
    <t>自動計算
新人看護職員研修（実人数）を記載</t>
    <rPh sb="0" eb="2">
      <t>ジドウ</t>
    </rPh>
    <rPh sb="2" eb="4">
      <t>ケイサン</t>
    </rPh>
    <rPh sb="5" eb="7">
      <t>シンジン</t>
    </rPh>
    <rPh sb="7" eb="9">
      <t>カンゴ</t>
    </rPh>
    <rPh sb="9" eb="11">
      <t>ショクイン</t>
    </rPh>
    <rPh sb="11" eb="13">
      <t>ケンシュウ</t>
    </rPh>
    <rPh sb="14" eb="17">
      <t>ジツニンズウ</t>
    </rPh>
    <rPh sb="19" eb="21">
      <t>キサイ</t>
    </rPh>
    <phoneticPr fontId="2"/>
  </si>
  <si>
    <t>　うち、
　新人助産師数</t>
    <rPh sb="6" eb="8">
      <t>シンジン</t>
    </rPh>
    <rPh sb="8" eb="10">
      <t>ジョサン</t>
    </rPh>
    <rPh sb="10" eb="11">
      <t>ジ</t>
    </rPh>
    <rPh sb="11" eb="12">
      <t>スウ</t>
    </rPh>
    <phoneticPr fontId="4"/>
  </si>
  <si>
    <t>うち、新人助産師数</t>
    <rPh sb="3" eb="5">
      <t>シンジン</t>
    </rPh>
    <rPh sb="5" eb="8">
      <t>ジョサンシ</t>
    </rPh>
    <rPh sb="8" eb="9">
      <t>スウ</t>
    </rPh>
    <phoneticPr fontId="2"/>
  </si>
  <si>
    <t>重複フラグ</t>
    <rPh sb="0" eb="2">
      <t>チョウフク</t>
    </rPh>
    <phoneticPr fontId="2"/>
  </si>
  <si>
    <t>※（別紙４）新人看護職員が5名未満の場合は、補助対象外となるため、別紙8では人数・経費ともに自動計算で計上されません</t>
    <rPh sb="2" eb="4">
      <t>ベッシ</t>
    </rPh>
    <rPh sb="6" eb="8">
      <t>シンジン</t>
    </rPh>
    <rPh sb="8" eb="10">
      <t>カンゴ</t>
    </rPh>
    <rPh sb="10" eb="12">
      <t>ショクイン</t>
    </rPh>
    <rPh sb="14" eb="15">
      <t>メイ</t>
    </rPh>
    <rPh sb="15" eb="17">
      <t>ミマン</t>
    </rPh>
    <rPh sb="18" eb="20">
      <t>バアイ</t>
    </rPh>
    <rPh sb="22" eb="24">
      <t>ホジョ</t>
    </rPh>
    <rPh sb="24" eb="26">
      <t>タイショウ</t>
    </rPh>
    <rPh sb="26" eb="27">
      <t>ガイ</t>
    </rPh>
    <rPh sb="33" eb="35">
      <t>ベッシ</t>
    </rPh>
    <rPh sb="38" eb="40">
      <t>ニンズウ</t>
    </rPh>
    <rPh sb="41" eb="43">
      <t>ケイヒ</t>
    </rPh>
    <rPh sb="46" eb="50">
      <t>ジドウケイサン</t>
    </rPh>
    <rPh sb="51" eb="53">
      <t>ケイジョウ</t>
    </rPh>
    <phoneticPr fontId="2"/>
  </si>
  <si>
    <t>（別紙５）受入研修時間数合計が40時間未満の場合は補助対象外となるため、別紙９では人数・経費ともに自動計算で計上されません</t>
    <rPh sb="1" eb="3">
      <t>ベッシ</t>
    </rPh>
    <rPh sb="5" eb="7">
      <t>ウケイ</t>
    </rPh>
    <rPh sb="7" eb="9">
      <t>ケンシュウ</t>
    </rPh>
    <rPh sb="9" eb="12">
      <t>ジカンスウ</t>
    </rPh>
    <rPh sb="12" eb="14">
      <t>ゴウケイ</t>
    </rPh>
    <rPh sb="17" eb="19">
      <t>ジカン</t>
    </rPh>
    <rPh sb="19" eb="21">
      <t>ミマン</t>
    </rPh>
    <rPh sb="22" eb="24">
      <t>バアイ</t>
    </rPh>
    <rPh sb="25" eb="30">
      <t>ホジョタイショウガイ</t>
    </rPh>
    <rPh sb="36" eb="38">
      <t>ベッシ</t>
    </rPh>
    <rPh sb="41" eb="43">
      <t>ニンズウ</t>
    </rPh>
    <rPh sb="44" eb="46">
      <t>ケイヒ</t>
    </rPh>
    <rPh sb="49" eb="53">
      <t>ジドウケイサン</t>
    </rPh>
    <rPh sb="54" eb="56">
      <t>ケイジョウ</t>
    </rPh>
    <phoneticPr fontId="2"/>
  </si>
  <si>
    <t>別紙7の明細が計上されます。</t>
    <rPh sb="0" eb="2">
      <t>ベッシ</t>
    </rPh>
    <rPh sb="4" eb="6">
      <t>メイサイ</t>
    </rPh>
    <rPh sb="7" eb="9">
      <t>ケイジョウ</t>
    </rPh>
    <phoneticPr fontId="2"/>
  </si>
  <si>
    <t>医療機関
受入研修事業</t>
    <rPh sb="0" eb="2">
      <t>イリョウ</t>
    </rPh>
    <rPh sb="2" eb="4">
      <t>キカン</t>
    </rPh>
    <rPh sb="5" eb="7">
      <t>ウケイレ</t>
    </rPh>
    <rPh sb="7" eb="9">
      <t>ケンシュウ</t>
    </rPh>
    <rPh sb="9" eb="11">
      <t>ジギョウ</t>
    </rPh>
    <phoneticPr fontId="4"/>
  </si>
  <si>
    <t>３　医療機関受入研修事業の教育担当者経費は、受入研修時間数合計が40時間以上の場合に限り計上が可能</t>
    <rPh sb="2" eb="4">
      <t>イリョウ</t>
    </rPh>
    <rPh sb="4" eb="6">
      <t>キカン</t>
    </rPh>
    <rPh sb="6" eb="8">
      <t>ウケイレ</t>
    </rPh>
    <rPh sb="8" eb="10">
      <t>ケンシュウ</t>
    </rPh>
    <rPh sb="10" eb="12">
      <t>ジギョウ</t>
    </rPh>
    <rPh sb="13" eb="18">
      <t>キョウイクタントウシャ</t>
    </rPh>
    <rPh sb="18" eb="20">
      <t>ケイヒ</t>
    </rPh>
    <rPh sb="22" eb="24">
      <t>ウケイレ</t>
    </rPh>
    <rPh sb="24" eb="26">
      <t>ケンシュウ</t>
    </rPh>
    <rPh sb="26" eb="29">
      <t>ジカンスウ</t>
    </rPh>
    <rPh sb="29" eb="31">
      <t>ゴウケイ</t>
    </rPh>
    <rPh sb="34" eb="36">
      <t>ジカン</t>
    </rPh>
    <rPh sb="36" eb="38">
      <t>イジョウ</t>
    </rPh>
    <rPh sb="39" eb="41">
      <t>バアイ</t>
    </rPh>
    <rPh sb="42" eb="43">
      <t>カギ</t>
    </rPh>
    <rPh sb="44" eb="46">
      <t>ケイジョウ</t>
    </rPh>
    <rPh sb="47" eb="49">
      <t>カノウ</t>
    </rPh>
    <phoneticPr fontId="2"/>
  </si>
  <si>
    <r>
      <t>所在地</t>
    </r>
    <r>
      <rPr>
        <sz val="8"/>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18">
      <t>コジン</t>
    </rPh>
    <rPh sb="18" eb="20">
      <t>カイセツ</t>
    </rPh>
    <rPh sb="21" eb="23">
      <t>バアイ</t>
    </rPh>
    <rPh sb="24" eb="26">
      <t>シセツ</t>
    </rPh>
    <rPh sb="26" eb="29">
      <t>ショザイチ</t>
    </rPh>
    <phoneticPr fontId="2"/>
  </si>
  <si>
    <r>
      <t>法人名</t>
    </r>
    <r>
      <rPr>
        <sz val="8"/>
        <rFont val="ＭＳ 明朝"/>
        <family val="1"/>
        <charset val="128"/>
      </rPr>
      <t>(個人開設の場合は空欄）</t>
    </r>
    <rPh sb="0" eb="2">
      <t>ホウジン</t>
    </rPh>
    <rPh sb="2" eb="3">
      <t>メイ</t>
    </rPh>
    <rPh sb="4" eb="6">
      <t>コジン</t>
    </rPh>
    <rPh sb="6" eb="8">
      <t>カイセツ</t>
    </rPh>
    <rPh sb="9" eb="11">
      <t>バアイ</t>
    </rPh>
    <rPh sb="12" eb="14">
      <t>クウラン</t>
    </rPh>
    <phoneticPr fontId="2"/>
  </si>
  <si>
    <r>
      <t>代表者</t>
    </r>
    <r>
      <rPr>
        <sz val="8"/>
        <rFont val="ＭＳ 明朝"/>
        <family val="1"/>
        <charset val="128"/>
      </rPr>
      <t>（個人開設の場合は開設者名のみ記載）</t>
    </r>
    <rPh sb="0" eb="3">
      <t>ダイヒョウシャ</t>
    </rPh>
    <rPh sb="4" eb="6">
      <t>コジン</t>
    </rPh>
    <rPh sb="6" eb="8">
      <t>カイセツ</t>
    </rPh>
    <rPh sb="9" eb="11">
      <t>バアイ</t>
    </rPh>
    <rPh sb="12" eb="15">
      <t>カイセツシャ</t>
    </rPh>
    <rPh sb="15" eb="16">
      <t>メイ</t>
    </rPh>
    <rPh sb="18" eb="20">
      <t>キサイ</t>
    </rPh>
    <phoneticPr fontId="2"/>
  </si>
  <si>
    <r>
      <t>　当該年度４月末現在</t>
    </r>
    <r>
      <rPr>
        <sz val="12"/>
        <rFont val="メイリオ"/>
        <family val="3"/>
        <charset val="128"/>
      </rPr>
      <t>で記載してください。
　人数は、（別紙４）新人看護職員名簿に記載の人数と一致するよう自動設定しておりますので、確認願います</t>
    </r>
    <rPh sb="1" eb="3">
      <t>トウガイ</t>
    </rPh>
    <rPh sb="3" eb="5">
      <t>ネンド</t>
    </rPh>
    <rPh sb="6" eb="7">
      <t>ガツ</t>
    </rPh>
    <rPh sb="7" eb="8">
      <t>マツ</t>
    </rPh>
    <rPh sb="8" eb="10">
      <t>ゲンザイ</t>
    </rPh>
    <rPh sb="11" eb="13">
      <t>キサイ</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2" eb="54">
      <t>ジドウ</t>
    </rPh>
    <rPh sb="54" eb="56">
      <t>セッテイ</t>
    </rPh>
    <rPh sb="65" eb="67">
      <t>カクニン</t>
    </rPh>
    <rPh sb="67" eb="68">
      <t>ネガ</t>
    </rPh>
    <phoneticPr fontId="2"/>
  </si>
  <si>
    <t>別紙３（研修計画書）の日数と一致するよう自動設定しておりますので、確認願います。</t>
    <rPh sb="0" eb="2">
      <t>ベッシ</t>
    </rPh>
    <rPh sb="4" eb="6">
      <t>ケンシュウ</t>
    </rPh>
    <rPh sb="6" eb="9">
      <t>ケイカクショ</t>
    </rPh>
    <rPh sb="11" eb="13">
      <t>ニッスウ</t>
    </rPh>
    <rPh sb="14" eb="16">
      <t>イッチ</t>
    </rPh>
    <rPh sb="20" eb="22">
      <t>ジドウ</t>
    </rPh>
    <rPh sb="22" eb="24">
      <t>セッテイ</t>
    </rPh>
    <rPh sb="33" eb="35">
      <t>カクニン</t>
    </rPh>
    <rPh sb="35" eb="36">
      <t>ネガ</t>
    </rPh>
    <phoneticPr fontId="2"/>
  </si>
  <si>
    <t>責任者フォローアップ研修人数</t>
    <rPh sb="0" eb="3">
      <t>セキニンシャ</t>
    </rPh>
    <rPh sb="10" eb="12">
      <t>ケンシュウ</t>
    </rPh>
    <rPh sb="12" eb="14">
      <t>ニンズウ</t>
    </rPh>
    <phoneticPr fontId="2"/>
  </si>
  <si>
    <t>新人
助産師数</t>
    <rPh sb="0" eb="2">
      <t>シンジン</t>
    </rPh>
    <rPh sb="3" eb="6">
      <t>ジョサンシ</t>
    </rPh>
    <rPh sb="6" eb="7">
      <t>スウ</t>
    </rPh>
    <phoneticPr fontId="2"/>
  </si>
  <si>
    <t>令和３年度
事業への
申請の有無</t>
    <rPh sb="0" eb="2">
      <t>レイワ</t>
    </rPh>
    <rPh sb="3" eb="5">
      <t>ネンド</t>
    </rPh>
    <rPh sb="6" eb="8">
      <t>ジギョウ</t>
    </rPh>
    <rPh sb="11" eb="13">
      <t>シンセイ</t>
    </rPh>
    <rPh sb="14" eb="16">
      <t>ウム</t>
    </rPh>
    <phoneticPr fontId="2"/>
  </si>
  <si>
    <t>平成28年度以前</t>
    <rPh sb="0" eb="2">
      <t>ヘイセイ</t>
    </rPh>
    <rPh sb="4" eb="6">
      <t>ネンド</t>
    </rPh>
    <rPh sb="6" eb="8">
      <t>イゼン</t>
    </rPh>
    <phoneticPr fontId="2"/>
  </si>
  <si>
    <t>令和3年度</t>
    <rPh sb="0" eb="2">
      <t>レイワ</t>
    </rPh>
    <rPh sb="3" eb="4">
      <t>ネン</t>
    </rPh>
    <rPh sb="4" eb="5">
      <t>ド</t>
    </rPh>
    <phoneticPr fontId="2"/>
  </si>
  <si>
    <t>賃金については、新人看護職員の外部研修に伴う代替職員賃金のみが計上可能です</t>
    <rPh sb="0" eb="2">
      <t>チンギン</t>
    </rPh>
    <rPh sb="8" eb="10">
      <t>シンジン</t>
    </rPh>
    <rPh sb="10" eb="12">
      <t>カンゴ</t>
    </rPh>
    <rPh sb="12" eb="14">
      <t>ショクイン</t>
    </rPh>
    <rPh sb="15" eb="17">
      <t>ガイブ</t>
    </rPh>
    <rPh sb="17" eb="19">
      <t>ケンシュウ</t>
    </rPh>
    <rPh sb="20" eb="21">
      <t>トモナ</t>
    </rPh>
    <rPh sb="22" eb="26">
      <t>ダイタイショクイン</t>
    </rPh>
    <rPh sb="26" eb="28">
      <t>チンギン</t>
    </rPh>
    <rPh sb="31" eb="33">
      <t>ケイジョウ</t>
    </rPh>
    <rPh sb="33" eb="35">
      <t>カノウ</t>
    </rPh>
    <phoneticPr fontId="2"/>
  </si>
  <si>
    <t>研修担当事務等の賃金は対象外です</t>
    <rPh sb="0" eb="6">
      <t>ケンシュウタントウジム</t>
    </rPh>
    <rPh sb="6" eb="7">
      <t>ナド</t>
    </rPh>
    <rPh sb="8" eb="10">
      <t>チンギン</t>
    </rPh>
    <rPh sb="11" eb="14">
      <t>タイショウガイ</t>
    </rPh>
    <phoneticPr fontId="2"/>
  </si>
  <si>
    <t>衛生材料といった概括記載ではなく、シリンジ等衛生材料と</t>
    <rPh sb="0" eb="2">
      <t>エイセイ</t>
    </rPh>
    <rPh sb="2" eb="4">
      <t>ザイリョウ</t>
    </rPh>
    <rPh sb="8" eb="10">
      <t>ガイカツ</t>
    </rPh>
    <rPh sb="10" eb="12">
      <t>キサイ</t>
    </rPh>
    <rPh sb="21" eb="22">
      <t>ナド</t>
    </rPh>
    <rPh sb="22" eb="24">
      <t>エイセイ</t>
    </rPh>
    <rPh sb="24" eb="26">
      <t>ザイリョウ</t>
    </rPh>
    <phoneticPr fontId="2"/>
  </si>
  <si>
    <t>いうように主な物品名を記入してください</t>
    <rPh sb="7" eb="9">
      <t>ブッピン</t>
    </rPh>
    <rPh sb="9" eb="10">
      <t>メイ</t>
    </rPh>
    <rPh sb="11" eb="13">
      <t>キニュウ</t>
    </rPh>
    <phoneticPr fontId="2"/>
  </si>
  <si>
    <t>外部講師等のお茶代</t>
    <rPh sb="0" eb="2">
      <t>ガイブ</t>
    </rPh>
    <rPh sb="2" eb="4">
      <t>コウシ</t>
    </rPh>
    <rPh sb="4" eb="5">
      <t>ナド</t>
    </rPh>
    <rPh sb="7" eb="9">
      <t>チャダイ</t>
    </rPh>
    <phoneticPr fontId="2"/>
  </si>
  <si>
    <t>が計上可能</t>
    <rPh sb="1" eb="3">
      <t>ケイジョウ</t>
    </rPh>
    <rPh sb="3" eb="5">
      <t>カノウ</t>
    </rPh>
    <phoneticPr fontId="2"/>
  </si>
  <si>
    <t>研修用図書やDVD等を</t>
    <rPh sb="0" eb="3">
      <t>ケンシュウヨウ</t>
    </rPh>
    <rPh sb="3" eb="5">
      <t>トショ</t>
    </rPh>
    <rPh sb="9" eb="10">
      <t>ナド</t>
    </rPh>
    <phoneticPr fontId="2"/>
  </si>
  <si>
    <t>入力</t>
    <rPh sb="0" eb="2">
      <t>ニュウリョク</t>
    </rPh>
    <phoneticPr fontId="2"/>
  </si>
  <si>
    <t>切手代のほか、</t>
    <rPh sb="0" eb="3">
      <t>キッテダイ</t>
    </rPh>
    <phoneticPr fontId="2"/>
  </si>
  <si>
    <t>オンラインコンテンツ等</t>
    <rPh sb="10" eb="11">
      <t>ナド</t>
    </rPh>
    <phoneticPr fontId="2"/>
  </si>
  <si>
    <t>教育用備品といった記載ではなく、モデル人形、シミュレータ</t>
    <rPh sb="0" eb="2">
      <t>キョウイク</t>
    </rPh>
    <rPh sb="2" eb="3">
      <t>ヨウ</t>
    </rPh>
    <rPh sb="3" eb="5">
      <t>ビヒン</t>
    </rPh>
    <rPh sb="9" eb="11">
      <t>キサイ</t>
    </rPh>
    <rPh sb="19" eb="21">
      <t>ニンギョウ</t>
    </rPh>
    <phoneticPr fontId="2"/>
  </si>
  <si>
    <t>等具体的に記載</t>
    <rPh sb="0" eb="1">
      <t>ナド</t>
    </rPh>
    <rPh sb="1" eb="4">
      <t>グタイテキ</t>
    </rPh>
    <rPh sb="5" eb="7">
      <t>キサイ</t>
    </rPh>
    <phoneticPr fontId="2"/>
  </si>
  <si>
    <t>パソコンは新人研修専用として購入した場合、計上可</t>
    <rPh sb="5" eb="7">
      <t>シンジン</t>
    </rPh>
    <rPh sb="7" eb="9">
      <t>ケンシュウ</t>
    </rPh>
    <rPh sb="9" eb="11">
      <t>センヨウ</t>
    </rPh>
    <rPh sb="14" eb="16">
      <t>コウニュウ</t>
    </rPh>
    <rPh sb="18" eb="20">
      <t>バアイ</t>
    </rPh>
    <rPh sb="21" eb="23">
      <t>ケイジョウ</t>
    </rPh>
    <rPh sb="23" eb="24">
      <t>カ</t>
    </rPh>
    <phoneticPr fontId="2"/>
  </si>
  <si>
    <t>別紙8の明細が計上されます。ただし、新人看護職員が５名未満の場合は計上されません（0円となります）</t>
    <rPh sb="0" eb="2">
      <t>ベッシ</t>
    </rPh>
    <rPh sb="4" eb="6">
      <t>メイサイ</t>
    </rPh>
    <rPh sb="7" eb="9">
      <t>ケイジョウ</t>
    </rPh>
    <rPh sb="18" eb="22">
      <t>シンジンカンゴ</t>
    </rPh>
    <rPh sb="22" eb="24">
      <t>ショクイン</t>
    </rPh>
    <rPh sb="26" eb="27">
      <t>メイ</t>
    </rPh>
    <rPh sb="27" eb="29">
      <t>ミマン</t>
    </rPh>
    <rPh sb="30" eb="32">
      <t>バアイ</t>
    </rPh>
    <rPh sb="33" eb="35">
      <t>ケイジョウ</t>
    </rPh>
    <rPh sb="42" eb="43">
      <t>エン</t>
    </rPh>
    <phoneticPr fontId="2"/>
  </si>
  <si>
    <t>別紙9の明細が計上されます。ただし、受入研修時間数合計が40時間未満の場合は計上されません（0円となります）</t>
    <rPh sb="0" eb="2">
      <t>ベッシ</t>
    </rPh>
    <rPh sb="4" eb="6">
      <t>メイサイ</t>
    </rPh>
    <rPh sb="7" eb="9">
      <t>ケイジョウ</t>
    </rPh>
    <rPh sb="18" eb="20">
      <t>ウケイ</t>
    </rPh>
    <rPh sb="20" eb="22">
      <t>ケンシュウ</t>
    </rPh>
    <rPh sb="22" eb="25">
      <t>ジカンスウ</t>
    </rPh>
    <rPh sb="25" eb="27">
      <t>ゴウケイ</t>
    </rPh>
    <rPh sb="30" eb="32">
      <t>ジカン</t>
    </rPh>
    <rPh sb="32" eb="34">
      <t>ミマン</t>
    </rPh>
    <rPh sb="35" eb="37">
      <t>バアイ</t>
    </rPh>
    <rPh sb="38" eb="40">
      <t>ケイジョウ</t>
    </rPh>
    <rPh sb="47" eb="48">
      <t>エン</t>
    </rPh>
    <phoneticPr fontId="2"/>
  </si>
  <si>
    <t>別紙９との重複フラグ</t>
    <rPh sb="0" eb="2">
      <t>ベッシ</t>
    </rPh>
    <rPh sb="5" eb="7">
      <t>チョウフク</t>
    </rPh>
    <phoneticPr fontId="2"/>
  </si>
  <si>
    <t>別紙８との重複フラグ</t>
    <rPh sb="0" eb="2">
      <t>ベッシ</t>
    </rPh>
    <rPh sb="5" eb="7">
      <t>チョウフク</t>
    </rPh>
    <phoneticPr fontId="2"/>
  </si>
  <si>
    <t>交付申請時に提出した口座振替依頼書から、
口座番号等の変更はございますか</t>
    <rPh sb="0" eb="5">
      <t>コウフシンセイジ</t>
    </rPh>
    <rPh sb="6" eb="8">
      <t>テイシュツ</t>
    </rPh>
    <rPh sb="10" eb="12">
      <t>コウザ</t>
    </rPh>
    <rPh sb="12" eb="14">
      <t>フリカエ</t>
    </rPh>
    <rPh sb="14" eb="17">
      <t>イライショ</t>
    </rPh>
    <rPh sb="21" eb="23">
      <t>コウザ</t>
    </rPh>
    <rPh sb="23" eb="25">
      <t>バンゴウ</t>
    </rPh>
    <rPh sb="25" eb="26">
      <t>ナド</t>
    </rPh>
    <rPh sb="27" eb="29">
      <t>ヘンコウ</t>
    </rPh>
    <phoneticPr fontId="2"/>
  </si>
  <si>
    <t>ﾁｪｯｸ欄</t>
    <rPh sb="4" eb="5">
      <t>ラン</t>
    </rPh>
    <phoneticPr fontId="2"/>
  </si>
  <si>
    <t>口座を変更しました</t>
    <rPh sb="0" eb="2">
      <t>コウザ</t>
    </rPh>
    <rPh sb="3" eb="5">
      <t>ヘンコウ</t>
    </rPh>
    <phoneticPr fontId="2"/>
  </si>
  <si>
    <t>口座変更なし</t>
    <rPh sb="0" eb="2">
      <t>コウザ</t>
    </rPh>
    <rPh sb="2" eb="4">
      <t>ヘンコウ</t>
    </rPh>
    <phoneticPr fontId="2"/>
  </si>
  <si>
    <t>様式第２号</t>
    <rPh sb="0" eb="2">
      <t>ヨウシキ</t>
    </rPh>
    <rPh sb="2" eb="3">
      <t>ダイ</t>
    </rPh>
    <rPh sb="4" eb="5">
      <t>ゴウ</t>
    </rPh>
    <phoneticPr fontId="2"/>
  </si>
  <si>
    <t>大阪府新人看護職員研修事業補助金実績報告書</t>
    <rPh sb="0" eb="2">
      <t>オオサカ</t>
    </rPh>
    <rPh sb="2" eb="3">
      <t>フ</t>
    </rPh>
    <rPh sb="3" eb="5">
      <t>シンジン</t>
    </rPh>
    <rPh sb="5" eb="7">
      <t>カンゴ</t>
    </rPh>
    <rPh sb="7" eb="9">
      <t>ショクイン</t>
    </rPh>
    <rPh sb="9" eb="11">
      <t>ケンシュウ</t>
    </rPh>
    <rPh sb="11" eb="13">
      <t>ジギョウ</t>
    </rPh>
    <rPh sb="13" eb="16">
      <t>ホジョキン</t>
    </rPh>
    <rPh sb="16" eb="21">
      <t>ジッセキホウコクショ</t>
    </rPh>
    <phoneticPr fontId="2"/>
  </si>
  <si>
    <t>大阪府新人看護職員研修事業費精算書</t>
    <rPh sb="0" eb="2">
      <t>オオサカ</t>
    </rPh>
    <rPh sb="2" eb="3">
      <t>フ</t>
    </rPh>
    <rPh sb="3" eb="5">
      <t>シンジン</t>
    </rPh>
    <rPh sb="5" eb="7">
      <t>カンゴ</t>
    </rPh>
    <rPh sb="7" eb="9">
      <t>ショクイン</t>
    </rPh>
    <rPh sb="9" eb="11">
      <t>ケンシュウ</t>
    </rPh>
    <rPh sb="11" eb="14">
      <t>ジギョウヒ</t>
    </rPh>
    <rPh sb="14" eb="16">
      <t>セイサン</t>
    </rPh>
    <phoneticPr fontId="2"/>
  </si>
  <si>
    <t>新人看護職員研修実績報告書</t>
    <rPh sb="0" eb="2">
      <t>シンジン</t>
    </rPh>
    <rPh sb="2" eb="4">
      <t>カンゴ</t>
    </rPh>
    <rPh sb="4" eb="6">
      <t>ショクイン</t>
    </rPh>
    <rPh sb="6" eb="8">
      <t>ケンシュウ</t>
    </rPh>
    <rPh sb="8" eb="10">
      <t>ジッセキ</t>
    </rPh>
    <rPh sb="10" eb="13">
      <t>ホウコクショ</t>
    </rPh>
    <phoneticPr fontId="2"/>
  </si>
  <si>
    <t>研修実績書</t>
    <rPh sb="0" eb="2">
      <t>ケンシュウ</t>
    </rPh>
    <rPh sb="2" eb="4">
      <t>ジッセキ</t>
    </rPh>
    <rPh sb="4" eb="5">
      <t>ショ</t>
    </rPh>
    <phoneticPr fontId="2"/>
  </si>
  <si>
    <t>受入人数（医療機関受入）</t>
    <rPh sb="0" eb="2">
      <t>ウケイレ</t>
    </rPh>
    <rPh sb="2" eb="4">
      <t>ニンズウ</t>
    </rPh>
    <rPh sb="5" eb="7">
      <t>イリョウ</t>
    </rPh>
    <rPh sb="7" eb="9">
      <t>キカン</t>
    </rPh>
    <rPh sb="9" eb="11">
      <t>ウケイレ</t>
    </rPh>
    <phoneticPr fontId="2"/>
  </si>
  <si>
    <t>対象経費の実支出額算出内訳</t>
    <rPh sb="0" eb="2">
      <t>タイショウ</t>
    </rPh>
    <rPh sb="2" eb="4">
      <t>ケイヒ</t>
    </rPh>
    <rPh sb="5" eb="6">
      <t>ジツ</t>
    </rPh>
    <rPh sb="6" eb="8">
      <t>シシュツ</t>
    </rPh>
    <rPh sb="8" eb="9">
      <t>ガク</t>
    </rPh>
    <rPh sb="9" eb="11">
      <t>サンシュツ</t>
    </rPh>
    <rPh sb="11" eb="13">
      <t>ウチワケ</t>
    </rPh>
    <phoneticPr fontId="2"/>
  </si>
  <si>
    <t>その他、交付申請及び実績報告に係る通知文をご確認の上、申請手続きをお願いします。</t>
    <rPh sb="8" eb="9">
      <t>オヨ</t>
    </rPh>
    <rPh sb="10" eb="14">
      <t>ジッセキホウコク</t>
    </rPh>
    <phoneticPr fontId="2"/>
  </si>
  <si>
    <t>新人看護職員研修事業収支決算書</t>
    <rPh sb="12" eb="15">
      <t>ケッサンショ</t>
    </rPh>
    <phoneticPr fontId="2"/>
  </si>
  <si>
    <t>大阪府補助金交付規則第12条の規定に基づき、下記のとおり報告します。</t>
    <rPh sb="0" eb="3">
      <t>オオサカフ</t>
    </rPh>
    <rPh sb="3" eb="6">
      <t>ホジョキン</t>
    </rPh>
    <rPh sb="6" eb="8">
      <t>コウフ</t>
    </rPh>
    <rPh sb="8" eb="10">
      <t>キソク</t>
    </rPh>
    <rPh sb="10" eb="11">
      <t>ダイ</t>
    </rPh>
    <rPh sb="13" eb="14">
      <t>ジョウ</t>
    </rPh>
    <rPh sb="15" eb="17">
      <t>キテイ</t>
    </rPh>
    <rPh sb="18" eb="19">
      <t>モト</t>
    </rPh>
    <rPh sb="22" eb="24">
      <t>カキ</t>
    </rPh>
    <rPh sb="28" eb="30">
      <t>ホウコク</t>
    </rPh>
    <phoneticPr fontId="2"/>
  </si>
  <si>
    <t>補助事業の実績</t>
    <rPh sb="0" eb="2">
      <t>ホジョ</t>
    </rPh>
    <rPh sb="2" eb="4">
      <t>ジギョウ</t>
    </rPh>
    <rPh sb="5" eb="7">
      <t>ジッセキ</t>
    </rPh>
    <phoneticPr fontId="2"/>
  </si>
  <si>
    <t>別紙１～１１のとおり</t>
    <rPh sb="0" eb="2">
      <t>ベッシ</t>
    </rPh>
    <phoneticPr fontId="2"/>
  </si>
  <si>
    <t>補助事業経費の使用方法</t>
    <rPh sb="0" eb="4">
      <t>ホジョジギョウ</t>
    </rPh>
    <rPh sb="4" eb="6">
      <t>ケイヒ</t>
    </rPh>
    <rPh sb="7" eb="11">
      <t>シヨウホウホウ</t>
    </rPh>
    <phoneticPr fontId="2"/>
  </si>
  <si>
    <t>直　　接　　事　　業</t>
    <rPh sb="0" eb="1">
      <t>チョク</t>
    </rPh>
    <rPh sb="3" eb="4">
      <t>セッ</t>
    </rPh>
    <rPh sb="6" eb="7">
      <t>コト</t>
    </rPh>
    <rPh sb="9" eb="10">
      <t>ギョウ</t>
    </rPh>
    <phoneticPr fontId="2"/>
  </si>
  <si>
    <t>補助事業の交付決定額</t>
    <rPh sb="0" eb="2">
      <t>ホジョ</t>
    </rPh>
    <rPh sb="2" eb="4">
      <t>ジギョウ</t>
    </rPh>
    <rPh sb="5" eb="7">
      <t>コウフ</t>
    </rPh>
    <rPh sb="7" eb="10">
      <t>ケッテイガク</t>
    </rPh>
    <phoneticPr fontId="2"/>
  </si>
  <si>
    <t>別紙１（精算書）の交付決定額を自動表示</t>
    <rPh sb="0" eb="2">
      <t>ベッシ</t>
    </rPh>
    <rPh sb="4" eb="6">
      <t>セイサン</t>
    </rPh>
    <rPh sb="9" eb="14">
      <t>コウフケッテイガク</t>
    </rPh>
    <rPh sb="15" eb="17">
      <t>ジドウ</t>
    </rPh>
    <rPh sb="17" eb="19">
      <t>ヒョウジ</t>
    </rPh>
    <phoneticPr fontId="2"/>
  </si>
  <si>
    <t>補助事業の完了年月日</t>
    <phoneticPr fontId="2"/>
  </si>
  <si>
    <t>補助金の精算額</t>
    <rPh sb="0" eb="3">
      <t>ホジョキン</t>
    </rPh>
    <rPh sb="4" eb="7">
      <t>セイサンガク</t>
    </rPh>
    <phoneticPr fontId="2"/>
  </si>
  <si>
    <t>補助金を受けることで、より充実した新人看護職員研修を行うことが出来た。</t>
    <rPh sb="0" eb="3">
      <t>ホジョキン</t>
    </rPh>
    <rPh sb="4" eb="5">
      <t>ウ</t>
    </rPh>
    <rPh sb="13" eb="15">
      <t>ジュウジツ</t>
    </rPh>
    <rPh sb="17" eb="19">
      <t>シンジン</t>
    </rPh>
    <rPh sb="19" eb="21">
      <t>カンゴ</t>
    </rPh>
    <rPh sb="21" eb="23">
      <t>ショクイン</t>
    </rPh>
    <rPh sb="23" eb="25">
      <t>ケンシュウ</t>
    </rPh>
    <rPh sb="26" eb="27">
      <t>オコナ</t>
    </rPh>
    <rPh sb="31" eb="33">
      <t>デキ</t>
    </rPh>
    <phoneticPr fontId="2"/>
  </si>
  <si>
    <t>証拠書類の整備状況</t>
    <rPh sb="0" eb="4">
      <t>ショウコショルイ</t>
    </rPh>
    <rPh sb="5" eb="7">
      <t>セイビ</t>
    </rPh>
    <rPh sb="7" eb="9">
      <t>ジョウキョウ</t>
    </rPh>
    <phoneticPr fontId="2"/>
  </si>
  <si>
    <t>証拠書類については、適正に保管している。</t>
    <rPh sb="0" eb="2">
      <t>ショウコ</t>
    </rPh>
    <rPh sb="2" eb="4">
      <t>ショルイ</t>
    </rPh>
    <rPh sb="10" eb="12">
      <t>テキセイ</t>
    </rPh>
    <rPh sb="13" eb="15">
      <t>ホカン</t>
    </rPh>
    <phoneticPr fontId="2"/>
  </si>
  <si>
    <t>（様式第２号）</t>
    <rPh sb="1" eb="3">
      <t>ヨウシキ</t>
    </rPh>
    <rPh sb="3" eb="4">
      <t>ダイ</t>
    </rPh>
    <rPh sb="5" eb="6">
      <t>ゴウ</t>
    </rPh>
    <phoneticPr fontId="2"/>
  </si>
  <si>
    <t>大阪府新人看護職員研修事業費精算書</t>
    <rPh sb="0" eb="2">
      <t>オオサカ</t>
    </rPh>
    <rPh sb="2" eb="3">
      <t>フ</t>
    </rPh>
    <rPh sb="3" eb="5">
      <t>シンジン</t>
    </rPh>
    <rPh sb="5" eb="7">
      <t>カンゴ</t>
    </rPh>
    <rPh sb="7" eb="9">
      <t>ショクイン</t>
    </rPh>
    <rPh sb="9" eb="11">
      <t>ケンシュウ</t>
    </rPh>
    <rPh sb="11" eb="13">
      <t>ジギョウ</t>
    </rPh>
    <rPh sb="13" eb="14">
      <t>ヒ</t>
    </rPh>
    <rPh sb="14" eb="16">
      <t>セイサン</t>
    </rPh>
    <rPh sb="16" eb="17">
      <t>ショ</t>
    </rPh>
    <phoneticPr fontId="2"/>
  </si>
  <si>
    <t>対象経費の実支出額</t>
    <rPh sb="0" eb="2">
      <t>タイショウ</t>
    </rPh>
    <rPh sb="2" eb="4">
      <t>ケイヒ</t>
    </rPh>
    <rPh sb="5" eb="6">
      <t>ジツ</t>
    </rPh>
    <phoneticPr fontId="2"/>
  </si>
  <si>
    <t>交付決定額</t>
    <rPh sb="0" eb="5">
      <t>コウフケッテイガク</t>
    </rPh>
    <phoneticPr fontId="2"/>
  </si>
  <si>
    <t>M</t>
    <phoneticPr fontId="2"/>
  </si>
  <si>
    <t>※（別紙6）実支出額内訳の金額を自動表示</t>
    <rPh sb="2" eb="4">
      <t>ベッシ</t>
    </rPh>
    <rPh sb="6" eb="10">
      <t>ジツシシュツガク</t>
    </rPh>
    <rPh sb="10" eb="12">
      <t>ウチワケ</t>
    </rPh>
    <rPh sb="13" eb="15">
      <t>キンガク</t>
    </rPh>
    <rPh sb="16" eb="18">
      <t>ジドウ</t>
    </rPh>
    <rPh sb="18" eb="20">
      <t>ヒョウジ</t>
    </rPh>
    <phoneticPr fontId="2"/>
  </si>
  <si>
    <t>受入済額</t>
    <rPh sb="0" eb="2">
      <t>ウケイ</t>
    </rPh>
    <rPh sb="2" eb="3">
      <t>ズ</t>
    </rPh>
    <rPh sb="3" eb="4">
      <t>ガク</t>
    </rPh>
    <phoneticPr fontId="2"/>
  </si>
  <si>
    <t>確定額</t>
    <rPh sb="0" eb="3">
      <t>カクテイガク</t>
    </rPh>
    <phoneticPr fontId="2"/>
  </si>
  <si>
    <t>差引過不足額</t>
    <rPh sb="0" eb="2">
      <t>サシヒキ</t>
    </rPh>
    <rPh sb="2" eb="5">
      <t>カブソク</t>
    </rPh>
    <rPh sb="5" eb="6">
      <t>ガク</t>
    </rPh>
    <phoneticPr fontId="2"/>
  </si>
  <si>
    <t>N：LとMのいずれか少ない額</t>
    <rPh sb="10" eb="11">
      <t>スク</t>
    </rPh>
    <rPh sb="13" eb="14">
      <t>ガク</t>
    </rPh>
    <phoneticPr fontId="2"/>
  </si>
  <si>
    <t>O</t>
    <phoneticPr fontId="2"/>
  </si>
  <si>
    <t>P:N-O</t>
    <phoneticPr fontId="2"/>
  </si>
  <si>
    <t>別紙１（精算書）の差引過不足額を自動表示</t>
    <rPh sb="0" eb="2">
      <t>ベッシ</t>
    </rPh>
    <rPh sb="4" eb="6">
      <t>セイサン</t>
    </rPh>
    <rPh sb="9" eb="14">
      <t>サシヒキカブソク</t>
    </rPh>
    <rPh sb="14" eb="15">
      <t>ガク</t>
    </rPh>
    <rPh sb="16" eb="18">
      <t>ジドウ</t>
    </rPh>
    <rPh sb="18" eb="20">
      <t>ヒョウジ</t>
    </rPh>
    <phoneticPr fontId="2"/>
  </si>
  <si>
    <t>新人看護職員研修事業実績報告書</t>
    <rPh sb="0" eb="2">
      <t>シンジン</t>
    </rPh>
    <rPh sb="2" eb="4">
      <t>カンゴ</t>
    </rPh>
    <rPh sb="4" eb="6">
      <t>ショクイン</t>
    </rPh>
    <rPh sb="6" eb="8">
      <t>ケンシュウ</t>
    </rPh>
    <rPh sb="8" eb="10">
      <t>ジギョウ</t>
    </rPh>
    <rPh sb="10" eb="12">
      <t>ジッセキ</t>
    </rPh>
    <rPh sb="12" eb="15">
      <t>ホウコクショ</t>
    </rPh>
    <phoneticPr fontId="2"/>
  </si>
  <si>
    <t>受入人数</t>
    <rPh sb="0" eb="2">
      <t>ウケイレ</t>
    </rPh>
    <rPh sb="2" eb="4">
      <t>ニンズウ</t>
    </rPh>
    <phoneticPr fontId="4"/>
  </si>
  <si>
    <t>「受入人数」は、自施設の研修に、他の病院等から受け入れる予定の数とし、実人数とする。</t>
    <rPh sb="1" eb="3">
      <t>ウケイレ</t>
    </rPh>
    <rPh sb="3" eb="5">
      <t>ニンズウ</t>
    </rPh>
    <rPh sb="8" eb="9">
      <t>ジ</t>
    </rPh>
    <rPh sb="9" eb="11">
      <t>シセツ</t>
    </rPh>
    <rPh sb="12" eb="14">
      <t>ケンシュウ</t>
    </rPh>
    <rPh sb="16" eb="17">
      <t>タ</t>
    </rPh>
    <rPh sb="18" eb="20">
      <t>ビョウイン</t>
    </rPh>
    <rPh sb="20" eb="21">
      <t>トウ</t>
    </rPh>
    <rPh sb="23" eb="24">
      <t>ウ</t>
    </rPh>
    <rPh sb="25" eb="26">
      <t>イ</t>
    </rPh>
    <rPh sb="28" eb="30">
      <t>ヨテイ</t>
    </rPh>
    <rPh sb="31" eb="32">
      <t>カズ</t>
    </rPh>
    <rPh sb="35" eb="36">
      <t>ジツ</t>
    </rPh>
    <rPh sb="36" eb="38">
      <t>ニンズウ</t>
    </rPh>
    <phoneticPr fontId="4"/>
  </si>
  <si>
    <t>受入</t>
    <phoneticPr fontId="2"/>
  </si>
  <si>
    <t>対 象 経 費 の 実 支 出 額 内 訳</t>
    <rPh sb="10" eb="11">
      <t>ジツ</t>
    </rPh>
    <rPh sb="12" eb="13">
      <t>シ</t>
    </rPh>
    <rPh sb="14" eb="15">
      <t>デ</t>
    </rPh>
    <rPh sb="16" eb="17">
      <t>ガク</t>
    </rPh>
    <phoneticPr fontId="2"/>
  </si>
  <si>
    <t>時間単価欄は、年間給与等から時間単価を求めて入力してください
新人看護職員研修に従事した年間の時間数を入力してください</t>
    <rPh sb="0" eb="4">
      <t>ジカンタンカ</t>
    </rPh>
    <rPh sb="4" eb="5">
      <t>ラン</t>
    </rPh>
    <rPh sb="7" eb="11">
      <t>ネンカンキュウヨ</t>
    </rPh>
    <rPh sb="11" eb="12">
      <t>ナド</t>
    </rPh>
    <rPh sb="14" eb="18">
      <t>ジカンタンカ</t>
    </rPh>
    <rPh sb="19" eb="20">
      <t>モト</t>
    </rPh>
    <rPh sb="22" eb="24">
      <t>ニュウリョク</t>
    </rPh>
    <rPh sb="31" eb="35">
      <t>シンジンカンゴ</t>
    </rPh>
    <rPh sb="35" eb="37">
      <t>ショクイン</t>
    </rPh>
    <rPh sb="37" eb="39">
      <t>ケンシュウ</t>
    </rPh>
    <rPh sb="40" eb="42">
      <t>ジュウジ</t>
    </rPh>
    <rPh sb="44" eb="46">
      <t>ネンカン</t>
    </rPh>
    <rPh sb="47" eb="50">
      <t>ジカンスウ</t>
    </rPh>
    <rPh sb="51" eb="53">
      <t>ニュウリョク</t>
    </rPh>
    <phoneticPr fontId="2"/>
  </si>
  <si>
    <t>別紙9との重複記載不可です。いずれか一方にのみ記載すること
分けることが難しい場合は、別紙８に一括記載してください
時間単価欄は、年間給与等から時間単価を求めて入力してください
新人看護職員研修に従事した年間の時間数を入力してください</t>
    <rPh sb="0" eb="2">
      <t>ベッシ</t>
    </rPh>
    <rPh sb="5" eb="7">
      <t>チョウフク</t>
    </rPh>
    <rPh sb="7" eb="9">
      <t>キサイ</t>
    </rPh>
    <rPh sb="9" eb="11">
      <t>フカ</t>
    </rPh>
    <rPh sb="18" eb="20">
      <t>イッポウ</t>
    </rPh>
    <rPh sb="23" eb="25">
      <t>キサイ</t>
    </rPh>
    <rPh sb="30" eb="31">
      <t>ワ</t>
    </rPh>
    <rPh sb="36" eb="37">
      <t>ムズカ</t>
    </rPh>
    <rPh sb="39" eb="41">
      <t>バアイ</t>
    </rPh>
    <rPh sb="43" eb="45">
      <t>ベッシ</t>
    </rPh>
    <rPh sb="47" eb="49">
      <t>イッカツ</t>
    </rPh>
    <rPh sb="49" eb="51">
      <t>キサイ</t>
    </rPh>
    <phoneticPr fontId="2"/>
  </si>
  <si>
    <t>別紙８との重複記載不可です。いずれか一方にのみ記載すること！
時間単価欄は、年間給与等から時間単価を求めて入力してください
受入研修に従事した年間の時間数を入力してください</t>
    <rPh sb="0" eb="2">
      <t>ベッシ</t>
    </rPh>
    <rPh sb="5" eb="7">
      <t>チョウフク</t>
    </rPh>
    <rPh sb="7" eb="9">
      <t>キサイ</t>
    </rPh>
    <rPh sb="9" eb="11">
      <t>フカ</t>
    </rPh>
    <rPh sb="18" eb="20">
      <t>イッポウ</t>
    </rPh>
    <rPh sb="23" eb="25">
      <t>キサイ</t>
    </rPh>
    <rPh sb="62" eb="64">
      <t>ウケイ</t>
    </rPh>
    <phoneticPr fontId="2"/>
  </si>
  <si>
    <t>新人看護職員研修事業収支決算書</t>
    <rPh sb="0" eb="2">
      <t>シンジン</t>
    </rPh>
    <rPh sb="2" eb="4">
      <t>カンゴ</t>
    </rPh>
    <rPh sb="4" eb="6">
      <t>ショクイン</t>
    </rPh>
    <rPh sb="6" eb="8">
      <t>ケンシュウ</t>
    </rPh>
    <rPh sb="8" eb="10">
      <t>ジギョウ</t>
    </rPh>
    <rPh sb="10" eb="12">
      <t>シュウシ</t>
    </rPh>
    <rPh sb="12" eb="15">
      <t>ケッサンショ</t>
    </rPh>
    <phoneticPr fontId="2"/>
  </si>
  <si>
    <t>決算額</t>
    <rPh sb="0" eb="3">
      <t>ケッサンガク</t>
    </rPh>
    <phoneticPr fontId="2"/>
  </si>
  <si>
    <t>別紙６（対象経費の実支出額算出内訳）のとおり</t>
    <rPh sb="0" eb="2">
      <t>ベッシ</t>
    </rPh>
    <rPh sb="4" eb="6">
      <t>タイショウ</t>
    </rPh>
    <rPh sb="9" eb="10">
      <t>ジツ</t>
    </rPh>
    <rPh sb="13" eb="15">
      <t>サンシュツ</t>
    </rPh>
    <phoneticPr fontId="2"/>
  </si>
  <si>
    <t>右端欄：交付申請時からの変更の有無
変更ありの場合に選択してください</t>
    <rPh sb="0" eb="3">
      <t>ミギハシラン</t>
    </rPh>
    <rPh sb="4" eb="6">
      <t>コウフ</t>
    </rPh>
    <rPh sb="6" eb="8">
      <t>シンセイ</t>
    </rPh>
    <rPh sb="8" eb="9">
      <t>ジ</t>
    </rPh>
    <rPh sb="12" eb="14">
      <t>ヘンコウ</t>
    </rPh>
    <rPh sb="15" eb="17">
      <t>ウム</t>
    </rPh>
    <rPh sb="18" eb="20">
      <t>ヘンコウ</t>
    </rPh>
    <rPh sb="23" eb="25">
      <t>バアイ</t>
    </rPh>
    <rPh sb="26" eb="28">
      <t>センタク</t>
    </rPh>
    <phoneticPr fontId="2"/>
  </si>
  <si>
    <r>
      <t xml:space="preserve">医療機関受入研修名簿
</t>
    </r>
    <r>
      <rPr>
        <b/>
        <sz val="14"/>
        <color indexed="10"/>
        <rFont val="Meiryo UI"/>
        <family val="3"/>
        <charset val="128"/>
      </rPr>
      <t>自施設の研修に、他の病院等から受け入れた方を記載してください</t>
    </r>
    <r>
      <rPr>
        <b/>
        <sz val="14"/>
        <color indexed="10"/>
        <rFont val="Meiryo UI"/>
        <family val="3"/>
        <charset val="128"/>
      </rPr>
      <t xml:space="preserve">
受入研修を実施していない場合は、本シートの入力は不要です（「なし」等の入力も不要ですので、白紙のままでお願いします）</t>
    </r>
    <rPh sb="0" eb="2">
      <t>イリョウ</t>
    </rPh>
    <rPh sb="2" eb="4">
      <t>キカン</t>
    </rPh>
    <rPh sb="4" eb="6">
      <t>ウケイレ</t>
    </rPh>
    <rPh sb="6" eb="8">
      <t>ケンシュウ</t>
    </rPh>
    <rPh sb="8" eb="10">
      <t>メイボ</t>
    </rPh>
    <rPh sb="31" eb="32">
      <t>カタ</t>
    </rPh>
    <rPh sb="33" eb="35">
      <t>キサイ</t>
    </rPh>
    <phoneticPr fontId="2"/>
  </si>
  <si>
    <t>自動計算
新人看護職員1人のとき440千円、ただし新人助産師研修含む場合586千円
新人看護職員2人以上のとき630千円、ただし新人助産師研修を含む場合776千円</t>
    <rPh sb="0" eb="2">
      <t>ジドウ</t>
    </rPh>
    <rPh sb="2" eb="4">
      <t>ケイサン</t>
    </rPh>
    <rPh sb="6" eb="10">
      <t>シンジンカンゴ</t>
    </rPh>
    <rPh sb="10" eb="12">
      <t>ショクイン</t>
    </rPh>
    <rPh sb="20" eb="22">
      <t>センエン</t>
    </rPh>
    <rPh sb="26" eb="28">
      <t>シンジン</t>
    </rPh>
    <rPh sb="28" eb="31">
      <t>ジョサンシ</t>
    </rPh>
    <rPh sb="31" eb="33">
      <t>ケンシュウ</t>
    </rPh>
    <rPh sb="33" eb="34">
      <t>フク</t>
    </rPh>
    <rPh sb="35" eb="37">
      <t>バアイ</t>
    </rPh>
    <rPh sb="40" eb="42">
      <t>センエン</t>
    </rPh>
    <rPh sb="44" eb="48">
      <t>シンジンカンゴ</t>
    </rPh>
    <rPh sb="48" eb="50">
      <t>ショクイン</t>
    </rPh>
    <rPh sb="52" eb="54">
      <t>イジョウ</t>
    </rPh>
    <rPh sb="60" eb="62">
      <t>センエン</t>
    </rPh>
    <rPh sb="66" eb="71">
      <t>シンジンジョサンシ</t>
    </rPh>
    <rPh sb="71" eb="73">
      <t>ケンシュウ</t>
    </rPh>
    <rPh sb="74" eb="75">
      <t>フク</t>
    </rPh>
    <rPh sb="76" eb="78">
      <t>バアイ</t>
    </rPh>
    <rPh sb="81" eb="82">
      <t>チ</t>
    </rPh>
    <rPh sb="82" eb="83">
      <t>エン</t>
    </rPh>
    <phoneticPr fontId="2"/>
  </si>
  <si>
    <t>自動計算
新人看護職員5人以上の場合、5人ごとに21.5千円
上限70人</t>
    <rPh sb="0" eb="2">
      <t>ジドウ</t>
    </rPh>
    <rPh sb="2" eb="4">
      <t>ケイサン</t>
    </rPh>
    <rPh sb="5" eb="7">
      <t>シンジン</t>
    </rPh>
    <rPh sb="7" eb="9">
      <t>カンゴ</t>
    </rPh>
    <rPh sb="9" eb="11">
      <t>ショクイン</t>
    </rPh>
    <rPh sb="16" eb="18">
      <t>バアイ</t>
    </rPh>
    <rPh sb="28" eb="29">
      <t>セン</t>
    </rPh>
    <rPh sb="29" eb="30">
      <t>エン</t>
    </rPh>
    <rPh sb="31" eb="33">
      <t>ジョウゲン</t>
    </rPh>
    <phoneticPr fontId="2"/>
  </si>
  <si>
    <t>自動計算
受入人数
▪1～4人：113千円
▪5～9人：226千円
▪10～14人：566千円
▪15～19人：849千円
▪20人以上受け入れる
　　　場合:1,132千円　
20人を超える場合、1人増すごとに45千円</t>
    <rPh sb="0" eb="2">
      <t>ジドウ</t>
    </rPh>
    <rPh sb="2" eb="4">
      <t>ケイサン</t>
    </rPh>
    <rPh sb="6" eb="8">
      <t>ウケイ</t>
    </rPh>
    <rPh sb="8" eb="10">
      <t>ニンズウ</t>
    </rPh>
    <rPh sb="15" eb="16">
      <t>ニン</t>
    </rPh>
    <rPh sb="21" eb="22">
      <t>エン</t>
    </rPh>
    <rPh sb="27" eb="28">
      <t>ニン</t>
    </rPh>
    <rPh sb="32" eb="34">
      <t>センエン</t>
    </rPh>
    <rPh sb="41" eb="42">
      <t>ニン</t>
    </rPh>
    <rPh sb="46" eb="48">
      <t>センエン</t>
    </rPh>
    <rPh sb="55" eb="56">
      <t>ニン</t>
    </rPh>
    <rPh sb="60" eb="62">
      <t>センエン</t>
    </rPh>
    <rPh sb="69" eb="70">
      <t>ウ</t>
    </rPh>
    <rPh sb="71" eb="72">
      <t>イ</t>
    </rPh>
    <rPh sb="78" eb="80">
      <t>バアイ</t>
    </rPh>
    <rPh sb="86" eb="88">
      <t>センエン</t>
    </rPh>
    <rPh sb="94" eb="95">
      <t>コ</t>
    </rPh>
    <rPh sb="97" eb="99">
      <t>バアイ</t>
    </rPh>
    <rPh sb="102" eb="103">
      <t>マ</t>
    </rPh>
    <rPh sb="109" eb="111">
      <t>センエン</t>
    </rPh>
    <phoneticPr fontId="2"/>
  </si>
  <si>
    <r>
      <t>「看護職員数」、「新人看護職員数」、「新人助産師数」及び「研修における組織体制」は、当年度</t>
    </r>
    <r>
      <rPr>
        <sz val="11"/>
        <color indexed="10"/>
        <rFont val="ＭＳ 明朝"/>
        <family val="1"/>
        <charset val="128"/>
      </rPr>
      <t>の</t>
    </r>
    <r>
      <rPr>
        <b/>
        <sz val="11"/>
        <color indexed="10"/>
        <rFont val="ＭＳ Ｐゴシック"/>
        <family val="3"/>
        <charset val="128"/>
      </rPr>
      <t>４月末時点</t>
    </r>
    <r>
      <rPr>
        <sz val="11"/>
        <rFont val="ＭＳ 明朝"/>
        <family val="1"/>
        <charset val="128"/>
      </rPr>
      <t>で記載すること。</t>
    </r>
    <rPh sb="1" eb="3">
      <t>カンゴ</t>
    </rPh>
    <rPh sb="3" eb="6">
      <t>ショクインスウ</t>
    </rPh>
    <rPh sb="9" eb="11">
      <t>シンジン</t>
    </rPh>
    <rPh sb="11" eb="13">
      <t>カンゴ</t>
    </rPh>
    <rPh sb="13" eb="16">
      <t>ショクインスウ</t>
    </rPh>
    <rPh sb="19" eb="21">
      <t>シンジン</t>
    </rPh>
    <rPh sb="21" eb="24">
      <t>ジョサンシ</t>
    </rPh>
    <rPh sb="24" eb="25">
      <t>スウ</t>
    </rPh>
    <rPh sb="26" eb="27">
      <t>オヨ</t>
    </rPh>
    <rPh sb="29" eb="31">
      <t>ケンシュウ</t>
    </rPh>
    <rPh sb="35" eb="37">
      <t>ソシキ</t>
    </rPh>
    <rPh sb="37" eb="39">
      <t>タイセイ</t>
    </rPh>
    <rPh sb="42" eb="45">
      <t>トウネンド</t>
    </rPh>
    <rPh sb="45" eb="47">
      <t>トウネンド</t>
    </rPh>
    <rPh sb="47" eb="48">
      <t>ガツ</t>
    </rPh>
    <rPh sb="48" eb="49">
      <t>マツ</t>
    </rPh>
    <rPh sb="49" eb="51">
      <t>ジテン</t>
    </rPh>
    <rPh sb="52" eb="54">
      <t>キサイ</t>
    </rPh>
    <phoneticPr fontId="4"/>
  </si>
  <si>
    <t>名前チェック</t>
    <rPh sb="0" eb="2">
      <t>ナマエ</t>
    </rPh>
    <phoneticPr fontId="2"/>
  </si>
  <si>
    <r>
      <t>新人看護職員名簿　　　</t>
    </r>
    <r>
      <rPr>
        <b/>
        <sz val="16"/>
        <color indexed="10"/>
        <rFont val="Meiryo UI"/>
        <family val="3"/>
        <charset val="128"/>
      </rPr>
      <t>（当年度4月末時点を記載してください）</t>
    </r>
    <r>
      <rPr>
        <b/>
        <sz val="14"/>
        <color indexed="10"/>
        <rFont val="Meiryo UI"/>
        <family val="3"/>
        <charset val="128"/>
      </rPr>
      <t xml:space="preserve">
■主として免許取得後に初めて就労する保健師・助産師・看護師・准看護師のうち、
　新人看護職員研修に参加した方を記載してください
■助産師欄は、助産師免許取得後に初めて助産師として就労する方で、新人助産師
　研修に参加した方のみ「○」を選択してください</t>
    </r>
    <rPh sb="0" eb="2">
      <t>シンジン</t>
    </rPh>
    <rPh sb="2" eb="4">
      <t>カンゴ</t>
    </rPh>
    <rPh sb="4" eb="6">
      <t>ショクイン</t>
    </rPh>
    <rPh sb="6" eb="8">
      <t>メイボ</t>
    </rPh>
    <rPh sb="13" eb="15">
      <t>ネンド</t>
    </rPh>
    <rPh sb="16" eb="17">
      <t>ガツ</t>
    </rPh>
    <rPh sb="17" eb="18">
      <t>マツ</t>
    </rPh>
    <rPh sb="18" eb="20">
      <t>ジテン</t>
    </rPh>
    <rPh sb="21" eb="23">
      <t>キサイ</t>
    </rPh>
    <rPh sb="84" eb="85">
      <t>カタ</t>
    </rPh>
    <rPh sb="96" eb="99">
      <t>ジョサンシ</t>
    </rPh>
    <rPh sb="99" eb="100">
      <t>ラン</t>
    </rPh>
    <rPh sb="124" eb="125">
      <t>カタ</t>
    </rPh>
    <rPh sb="141" eb="142">
      <t>カタ</t>
    </rPh>
    <rPh sb="148" eb="150">
      <t>センタク</t>
    </rPh>
    <phoneticPr fontId="2"/>
  </si>
  <si>
    <t>参加費を施設負担により支出した場合に限り補助対象となり、参加者個人負担の場合は対象外です。</t>
    <phoneticPr fontId="2"/>
  </si>
  <si>
    <t>支　　出　　説　　明</t>
    <rPh sb="0" eb="1">
      <t>シ</t>
    </rPh>
    <rPh sb="3" eb="4">
      <t>デ</t>
    </rPh>
    <rPh sb="6" eb="7">
      <t>セツ</t>
    </rPh>
    <rPh sb="9" eb="10">
      <t>アキラ</t>
    </rPh>
    <phoneticPr fontId="2"/>
  </si>
  <si>
    <t>記　　入　　要　　領</t>
    <rPh sb="0" eb="1">
      <t>キ</t>
    </rPh>
    <rPh sb="3" eb="4">
      <t>イ</t>
    </rPh>
    <rPh sb="6" eb="7">
      <t>ヨウ</t>
    </rPh>
    <rPh sb="9" eb="10">
      <t>リョウ</t>
    </rPh>
    <phoneticPr fontId="2"/>
  </si>
  <si>
    <t>提出
書類</t>
    <rPh sb="0" eb="2">
      <t>テイシュツ</t>
    </rPh>
    <rPh sb="3" eb="5">
      <t>ショルイ</t>
    </rPh>
    <phoneticPr fontId="2"/>
  </si>
  <si>
    <t>氏名、年齢、登録番号、登録年月日を入力してください。</t>
    <rPh sb="0" eb="2">
      <t>シメイ</t>
    </rPh>
    <rPh sb="3" eb="5">
      <t>ネンレイ</t>
    </rPh>
    <rPh sb="6" eb="8">
      <t>トウロク</t>
    </rPh>
    <rPh sb="8" eb="10">
      <t>バンゴウ</t>
    </rPh>
    <rPh sb="11" eb="13">
      <t>トウロク</t>
    </rPh>
    <rPh sb="13" eb="16">
      <t>ネンガッピ</t>
    </rPh>
    <rPh sb="17" eb="19">
      <t>ニュウリョク</t>
    </rPh>
    <phoneticPr fontId="2"/>
  </si>
  <si>
    <t>受入者の氏名、年齢、登録番号、登録年月日、勤務先を入力してください。</t>
    <rPh sb="0" eb="2">
      <t>ウケイレ</t>
    </rPh>
    <rPh sb="2" eb="3">
      <t>シャ</t>
    </rPh>
    <rPh sb="4" eb="6">
      <t>シメイ</t>
    </rPh>
    <rPh sb="7" eb="9">
      <t>ネンレイ</t>
    </rPh>
    <rPh sb="10" eb="12">
      <t>トウロク</t>
    </rPh>
    <rPh sb="12" eb="14">
      <t>バンゴウ</t>
    </rPh>
    <rPh sb="15" eb="17">
      <t>トウロク</t>
    </rPh>
    <rPh sb="17" eb="20">
      <t>ネンガッピ</t>
    </rPh>
    <rPh sb="21" eb="24">
      <t>キンムサキ</t>
    </rPh>
    <rPh sb="25" eb="27">
      <t>ニュウリョク</t>
    </rPh>
    <phoneticPr fontId="2"/>
  </si>
  <si>
    <t>参加者の氏名、年齢、登録番号、登録年月日を入力してください。</t>
    <rPh sb="0" eb="2">
      <t>サンカ</t>
    </rPh>
    <rPh sb="2" eb="3">
      <t>シャ</t>
    </rPh>
    <rPh sb="4" eb="6">
      <t>シメイ</t>
    </rPh>
    <rPh sb="7" eb="9">
      <t>ネンレイ</t>
    </rPh>
    <rPh sb="10" eb="12">
      <t>トウロク</t>
    </rPh>
    <rPh sb="12" eb="14">
      <t>バンゴウ</t>
    </rPh>
    <rPh sb="15" eb="17">
      <t>トウロク</t>
    </rPh>
    <rPh sb="17" eb="20">
      <t>ネンガッピ</t>
    </rPh>
    <rPh sb="21" eb="23">
      <t>ニュウリョク</t>
    </rPh>
    <phoneticPr fontId="2"/>
  </si>
  <si>
    <t>交付申請時から振込口座の変更がありますか</t>
    <rPh sb="0" eb="2">
      <t>コウフ</t>
    </rPh>
    <rPh sb="2" eb="5">
      <t>シンセイジ</t>
    </rPh>
    <rPh sb="7" eb="11">
      <t>フリコミコウザ</t>
    </rPh>
    <rPh sb="12" eb="14">
      <t>ヘンコウ</t>
    </rPh>
    <phoneticPr fontId="2"/>
  </si>
  <si>
    <t>交付申請時と口座番号に変更がある場合のみ
振込先の口座情報を入力して下さい。</t>
    <rPh sb="0" eb="2">
      <t>コウフ</t>
    </rPh>
    <rPh sb="2" eb="5">
      <t>シンセイジ</t>
    </rPh>
    <rPh sb="6" eb="8">
      <t>コウザ</t>
    </rPh>
    <rPh sb="8" eb="10">
      <t>バンゴウ</t>
    </rPh>
    <rPh sb="11" eb="13">
      <t>ヘンコウ</t>
    </rPh>
    <rPh sb="16" eb="18">
      <t>バアイ</t>
    </rPh>
    <rPh sb="21" eb="23">
      <t>フリコミ</t>
    </rPh>
    <rPh sb="23" eb="24">
      <t>サキ</t>
    </rPh>
    <rPh sb="25" eb="27">
      <t>コウザ</t>
    </rPh>
    <rPh sb="27" eb="29">
      <t>ジョウホウ</t>
    </rPh>
    <rPh sb="30" eb="32">
      <t>ニュウリョク</t>
    </rPh>
    <rPh sb="34" eb="35">
      <t>クダ</t>
    </rPh>
    <phoneticPr fontId="2"/>
  </si>
  <si>
    <t>参加者個人負担の場合は対象外</t>
    <phoneticPr fontId="2"/>
  </si>
  <si>
    <t>（施設が負担した額）</t>
    <rPh sb="1" eb="3">
      <t>シセツ</t>
    </rPh>
    <rPh sb="4" eb="6">
      <t>フタン</t>
    </rPh>
    <rPh sb="8" eb="9">
      <t>ガク</t>
    </rPh>
    <phoneticPr fontId="2"/>
  </si>
  <si>
    <r>
      <t>研修責任者を、</t>
    </r>
    <r>
      <rPr>
        <b/>
        <u/>
        <sz val="12"/>
        <color indexed="10"/>
        <rFont val="Meiryo UI"/>
        <family val="3"/>
        <charset val="128"/>
      </rPr>
      <t>当該年度中</t>
    </r>
    <r>
      <rPr>
        <sz val="12"/>
        <color indexed="10"/>
        <rFont val="Meiryo UI"/>
        <family val="3"/>
        <charset val="128"/>
      </rPr>
      <t>に</t>
    </r>
    <r>
      <rPr>
        <b/>
        <u/>
        <sz val="12"/>
        <color indexed="10"/>
        <rFont val="Meiryo UI"/>
        <family val="3"/>
        <charset val="128"/>
      </rPr>
      <t>新人看護職員研修責任者フォローアップ研修</t>
    </r>
    <r>
      <rPr>
        <sz val="12"/>
        <color indexed="10"/>
        <rFont val="Meiryo UI"/>
        <family val="3"/>
        <charset val="128"/>
      </rPr>
      <t xml:space="preserve">に受講させ、
</t>
    </r>
    <r>
      <rPr>
        <b/>
        <u/>
        <sz val="12"/>
        <color indexed="10"/>
        <rFont val="Meiryo UI"/>
        <family val="3"/>
        <charset val="128"/>
      </rPr>
      <t>受講費用を施設が負担した場合</t>
    </r>
    <r>
      <rPr>
        <sz val="12"/>
        <color indexed="10"/>
        <rFont val="Meiryo UI"/>
        <family val="3"/>
        <charset val="128"/>
      </rPr>
      <t xml:space="preserve">にのみ記載してください
</t>
    </r>
    <r>
      <rPr>
        <b/>
        <sz val="12"/>
        <color indexed="10"/>
        <rFont val="Meiryo UI"/>
        <family val="3"/>
        <charset val="128"/>
      </rPr>
      <t>新人看護職員研修責任者フォローアップ研修受講証明書の写をPDFで添付</t>
    </r>
    <r>
      <rPr>
        <sz val="12"/>
        <color indexed="10"/>
        <rFont val="Meiryo UI"/>
        <family val="3"/>
        <charset val="128"/>
      </rPr>
      <t>してください
※注！：</t>
    </r>
    <r>
      <rPr>
        <b/>
        <u/>
        <sz val="12"/>
        <color indexed="10"/>
        <rFont val="Meiryo UI"/>
        <family val="3"/>
        <charset val="128"/>
      </rPr>
      <t xml:space="preserve">新人看護職員研修責任者研修や実習指導者講習会フォローアップ研修は対象外です
</t>
    </r>
    <r>
      <rPr>
        <b/>
        <sz val="12"/>
        <color indexed="10"/>
        <rFont val="Meiryo UI"/>
        <family val="3"/>
        <charset val="128"/>
      </rPr>
      <t>　　　　　　</t>
    </r>
    <r>
      <rPr>
        <b/>
        <u/>
        <sz val="12"/>
        <color indexed="10"/>
        <rFont val="Meiryo UI"/>
        <family val="3"/>
        <charset val="128"/>
      </rPr>
      <t>新人看護職員研修責任者フォローアップ研修のみが対象となります</t>
    </r>
    <rPh sb="0" eb="5">
      <t>ケンシュウセキニンシャ</t>
    </rPh>
    <rPh sb="7" eb="11">
      <t>トウガイネンド</t>
    </rPh>
    <rPh sb="11" eb="12">
      <t>チュウ</t>
    </rPh>
    <rPh sb="13" eb="15">
      <t>シンジン</t>
    </rPh>
    <rPh sb="15" eb="17">
      <t>カンゴ</t>
    </rPh>
    <rPh sb="17" eb="19">
      <t>ショクイン</t>
    </rPh>
    <rPh sb="19" eb="21">
      <t>ケンシュウ</t>
    </rPh>
    <rPh sb="21" eb="24">
      <t>セキニンシャ</t>
    </rPh>
    <rPh sb="31" eb="33">
      <t>ケンシュウ</t>
    </rPh>
    <rPh sb="34" eb="36">
      <t>ジュコウ</t>
    </rPh>
    <rPh sb="40" eb="42">
      <t>ジュコウ</t>
    </rPh>
    <rPh sb="42" eb="44">
      <t>ヒヨウ</t>
    </rPh>
    <rPh sb="45" eb="47">
      <t>シセツ</t>
    </rPh>
    <rPh sb="48" eb="50">
      <t>フタン</t>
    </rPh>
    <rPh sb="52" eb="54">
      <t>バアイ</t>
    </rPh>
    <rPh sb="57" eb="59">
      <t>キサイ</t>
    </rPh>
    <rPh sb="66" eb="70">
      <t>シンジンカンゴ</t>
    </rPh>
    <rPh sb="70" eb="72">
      <t>ショクイン</t>
    </rPh>
    <rPh sb="72" eb="74">
      <t>ケンシュウ</t>
    </rPh>
    <rPh sb="74" eb="77">
      <t>セキニンシャ</t>
    </rPh>
    <rPh sb="84" eb="86">
      <t>ケンシュウ</t>
    </rPh>
    <rPh sb="86" eb="91">
      <t>ジュコウショウメイショ</t>
    </rPh>
    <rPh sb="92" eb="93">
      <t>ウツ</t>
    </rPh>
    <rPh sb="98" eb="100">
      <t>テンプ</t>
    </rPh>
    <phoneticPr fontId="2"/>
  </si>
  <si>
    <t>令和4年度</t>
    <rPh sb="0" eb="2">
      <t>レイワ</t>
    </rPh>
    <rPh sb="3" eb="5">
      <t>ネンド</t>
    </rPh>
    <phoneticPr fontId="2"/>
  </si>
  <si>
    <t>様式に記載の注１～８に注意して入力してください。</t>
    <rPh sb="0" eb="2">
      <t>ヨウシキ</t>
    </rPh>
    <rPh sb="3" eb="5">
      <t>キサイ</t>
    </rPh>
    <rPh sb="6" eb="7">
      <t>チュウ</t>
    </rPh>
    <rPh sb="11" eb="13">
      <t>チュウイ</t>
    </rPh>
    <rPh sb="15" eb="17">
      <t>ニュウリョク</t>
    </rPh>
    <phoneticPr fontId="2"/>
  </si>
  <si>
    <t>研修日を入力してください。</t>
    <rPh sb="0" eb="2">
      <t>ケンシュウ</t>
    </rPh>
    <rPh sb="2" eb="3">
      <t>ビ</t>
    </rPh>
    <rPh sb="4" eb="6">
      <t>ニュウリョク</t>
    </rPh>
    <phoneticPr fontId="2"/>
  </si>
  <si>
    <t>参加数を入力してください。</t>
    <rPh sb="0" eb="2">
      <t>サンカ</t>
    </rPh>
    <rPh sb="2" eb="3">
      <t>スウ</t>
    </rPh>
    <rPh sb="4" eb="6">
      <t>ニュウリョク</t>
    </rPh>
    <phoneticPr fontId="2"/>
  </si>
  <si>
    <t>医療機関受入人数を入力してください。</t>
    <rPh sb="0" eb="2">
      <t>イリョウ</t>
    </rPh>
    <rPh sb="2" eb="4">
      <t>キカン</t>
    </rPh>
    <rPh sb="4" eb="6">
      <t>ウケイレ</t>
    </rPh>
    <rPh sb="6" eb="8">
      <t>ニンズウ</t>
    </rPh>
    <rPh sb="9" eb="11">
      <t>ニュウリョク</t>
    </rPh>
    <phoneticPr fontId="2"/>
  </si>
  <si>
    <t>病院等名称</t>
    <rPh sb="0" eb="3">
      <t>ビョウイントウ</t>
    </rPh>
    <rPh sb="3" eb="5">
      <t>メイショウ</t>
    </rPh>
    <phoneticPr fontId="2"/>
  </si>
  <si>
    <t>（教育担当者経費）</t>
    <rPh sb="1" eb="2">
      <t>キョウ</t>
    </rPh>
    <rPh sb="2" eb="3">
      <t>イク</t>
    </rPh>
    <rPh sb="3" eb="4">
      <t>タダシ</t>
    </rPh>
    <rPh sb="4" eb="5">
      <t>トウ</t>
    </rPh>
    <rPh sb="5" eb="6">
      <t>モノ</t>
    </rPh>
    <rPh sb="6" eb="7">
      <t>キョウ</t>
    </rPh>
    <rPh sb="7" eb="8">
      <t>ヒ</t>
    </rPh>
    <phoneticPr fontId="4"/>
  </si>
  <si>
    <t>平成22年度から実施した新人看護職員研修責任者研修の修了者を、大阪府看護協会が実施する「研修責任者フォローアップ研修」に参加させた場合、1名ごとに研修参加費の２分の１を補助してもらえるとのことだが、参加費を施設負担ではなく、参加者個人負担の場合は補助対象外になるか。</t>
    <rPh sb="123" eb="127">
      <t>ホジョタイショウ</t>
    </rPh>
    <rPh sb="127" eb="128">
      <t>ガイ</t>
    </rPh>
    <phoneticPr fontId="2"/>
  </si>
  <si>
    <t>小計①</t>
    <rPh sb="0" eb="2">
      <t>ショウケイ</t>
    </rPh>
    <phoneticPr fontId="4"/>
  </si>
  <si>
    <t>小計②</t>
    <rPh sb="0" eb="2">
      <t>ショウケイ</t>
    </rPh>
    <phoneticPr fontId="4"/>
  </si>
  <si>
    <t>小計③</t>
    <rPh sb="0" eb="2">
      <t>ショウケイ</t>
    </rPh>
    <phoneticPr fontId="4"/>
  </si>
  <si>
    <t>小計④</t>
    <rPh sb="0" eb="2">
      <t>ショウケイ</t>
    </rPh>
    <phoneticPr fontId="4"/>
  </si>
  <si>
    <t>合計（小計①～④）</t>
    <rPh sb="3" eb="5">
      <t>ショウケイ</t>
    </rPh>
    <phoneticPr fontId="2"/>
  </si>
  <si>
    <t>新人看護職員研修経費の基準額</t>
    <rPh sb="0" eb="2">
      <t>シンジン</t>
    </rPh>
    <rPh sb="2" eb="4">
      <t>カンゴ</t>
    </rPh>
    <rPh sb="4" eb="6">
      <t>ショクイン</t>
    </rPh>
    <rPh sb="6" eb="10">
      <t>ケンシュウケイヒ</t>
    </rPh>
    <rPh sb="11" eb="14">
      <t>キジュンガク</t>
    </rPh>
    <phoneticPr fontId="2"/>
  </si>
  <si>
    <t>研修経費基準額計</t>
    <rPh sb="0" eb="4">
      <t>ケンシュウケイヒ</t>
    </rPh>
    <rPh sb="4" eb="7">
      <t>キジュンガク</t>
    </rPh>
    <rPh sb="7" eb="8">
      <t>ケイ</t>
    </rPh>
    <phoneticPr fontId="2"/>
  </si>
  <si>
    <t>研修経費選定額</t>
    <rPh sb="0" eb="2">
      <t>ケンシュウ</t>
    </rPh>
    <rPh sb="2" eb="4">
      <t>ケイヒ</t>
    </rPh>
    <rPh sb="4" eb="6">
      <t>センテイ</t>
    </rPh>
    <rPh sb="6" eb="7">
      <t>ガク</t>
    </rPh>
    <phoneticPr fontId="2"/>
  </si>
  <si>
    <t>イ：Ｇ＋Ｈ</t>
    <phoneticPr fontId="2"/>
  </si>
  <si>
    <t>研修受講費選定額</t>
    <rPh sb="0" eb="2">
      <t>ケンシュウ</t>
    </rPh>
    <rPh sb="2" eb="5">
      <t>ジュコウヒ</t>
    </rPh>
    <rPh sb="5" eb="7">
      <t>センテイ</t>
    </rPh>
    <rPh sb="7" eb="8">
      <t>ガク</t>
    </rPh>
    <phoneticPr fontId="2"/>
  </si>
  <si>
    <t>ア：別紙６実支出
　　内訳の小計①～③</t>
    <rPh sb="2" eb="4">
      <t>ベッシ</t>
    </rPh>
    <rPh sb="5" eb="6">
      <t>ジツ</t>
    </rPh>
    <rPh sb="6" eb="8">
      <t>シシュツ</t>
    </rPh>
    <rPh sb="11" eb="13">
      <t>ウチワケ</t>
    </rPh>
    <rPh sb="14" eb="16">
      <t>ショウケイ</t>
    </rPh>
    <phoneticPr fontId="2"/>
  </si>
  <si>
    <t>ウ：別紙６実支出
　　内訳の小計④</t>
    <rPh sb="2" eb="4">
      <t>ベッシ</t>
    </rPh>
    <rPh sb="5" eb="6">
      <t>ジツ</t>
    </rPh>
    <rPh sb="6" eb="8">
      <t>シシュツ</t>
    </rPh>
    <rPh sb="11" eb="13">
      <t>ウチワケ</t>
    </rPh>
    <rPh sb="14" eb="16">
      <t>ショウケイ</t>
    </rPh>
    <phoneticPr fontId="2"/>
  </si>
  <si>
    <t>エ：研修参加基準額計</t>
    <rPh sb="2" eb="4">
      <t>ケンシュウ</t>
    </rPh>
    <rPh sb="4" eb="6">
      <t>サンカ</t>
    </rPh>
    <rPh sb="6" eb="9">
      <t>キジュンガク</t>
    </rPh>
    <rPh sb="9" eb="10">
      <t>ケイ</t>
    </rPh>
    <phoneticPr fontId="2"/>
  </si>
  <si>
    <t>アとイのいずれか
低い額</t>
    <rPh sb="9" eb="10">
      <t>ヒク</t>
    </rPh>
    <rPh sb="11" eb="12">
      <t>ガク</t>
    </rPh>
    <phoneticPr fontId="2"/>
  </si>
  <si>
    <t>ウとエのいずれか
低い額</t>
    <rPh sb="9" eb="10">
      <t>ヒク</t>
    </rPh>
    <rPh sb="11" eb="12">
      <t>ガク</t>
    </rPh>
    <phoneticPr fontId="2"/>
  </si>
  <si>
    <t>選定額</t>
    <rPh sb="0" eb="3">
      <t>センテイガク</t>
    </rPh>
    <phoneticPr fontId="2"/>
  </si>
  <si>
    <t>J:左記２項目の合計</t>
    <rPh sb="2" eb="4">
      <t>サキ</t>
    </rPh>
    <rPh sb="5" eb="7">
      <t>コウモク</t>
    </rPh>
    <rPh sb="8" eb="10">
      <t>ゴウケイ</t>
    </rPh>
    <phoneticPr fontId="2"/>
  </si>
  <si>
    <t>Dのうち、新人研修
経費の実支出額</t>
    <rPh sb="5" eb="7">
      <t>シンジン</t>
    </rPh>
    <rPh sb="7" eb="9">
      <t>ケンシュウ</t>
    </rPh>
    <rPh sb="10" eb="12">
      <t>ケイヒ</t>
    </rPh>
    <rPh sb="13" eb="14">
      <t>ジツ</t>
    </rPh>
    <rPh sb="14" eb="16">
      <t>シシュツ</t>
    </rPh>
    <rPh sb="16" eb="17">
      <t>ガク</t>
    </rPh>
    <phoneticPr fontId="2"/>
  </si>
  <si>
    <t>Dのうち、フォローアップ受講費の実支出額</t>
    <rPh sb="12" eb="15">
      <t>ジュコウヒ</t>
    </rPh>
    <rPh sb="16" eb="17">
      <t>ジツ</t>
    </rPh>
    <rPh sb="17" eb="19">
      <t>シシュツ</t>
    </rPh>
    <rPh sb="19" eb="20">
      <t>ガク</t>
    </rPh>
    <phoneticPr fontId="2"/>
  </si>
  <si>
    <t>研修責任者フォローアップ研修受講に係る基準額</t>
    <rPh sb="14" eb="16">
      <t>ジュコウ</t>
    </rPh>
    <rPh sb="17" eb="18">
      <t>カカ</t>
    </rPh>
    <rPh sb="19" eb="22">
      <t>キジュンガク</t>
    </rPh>
    <phoneticPr fontId="2"/>
  </si>
  <si>
    <t>自動計算
差引額（C欄）、選定額（J欄）のうち、低い額</t>
    <rPh sb="0" eb="2">
      <t>ジドウ</t>
    </rPh>
    <rPh sb="2" eb="4">
      <t>ケイサン</t>
    </rPh>
    <rPh sb="5" eb="8">
      <t>サシヒキガク</t>
    </rPh>
    <rPh sb="10" eb="11">
      <t>ラン</t>
    </rPh>
    <rPh sb="13" eb="16">
      <t>センテイガク</t>
    </rPh>
    <rPh sb="18" eb="19">
      <t>ラン</t>
    </rPh>
    <rPh sb="24" eb="25">
      <t>ヒク</t>
    </rPh>
    <rPh sb="26" eb="27">
      <t>ガク</t>
    </rPh>
    <phoneticPr fontId="2"/>
  </si>
  <si>
    <t>（別紙6）実支出内訳の
小計①～③の合計額を自動表示</t>
    <rPh sb="1" eb="3">
      <t>ベッシ</t>
    </rPh>
    <rPh sb="5" eb="6">
      <t>ジツ</t>
    </rPh>
    <rPh sb="6" eb="8">
      <t>シシュツ</t>
    </rPh>
    <rPh sb="8" eb="10">
      <t>ウチワケ</t>
    </rPh>
    <rPh sb="12" eb="14">
      <t>ショウケイ</t>
    </rPh>
    <rPh sb="18" eb="21">
      <t>ゴウケイガク</t>
    </rPh>
    <rPh sb="22" eb="26">
      <t>ジドウヒョウジ</t>
    </rPh>
    <phoneticPr fontId="2"/>
  </si>
  <si>
    <t>（別紙6）実支出内訳の
小計④を自動表示</t>
    <rPh sb="1" eb="3">
      <t>ベッシ</t>
    </rPh>
    <rPh sb="5" eb="6">
      <t>ジツ</t>
    </rPh>
    <rPh sb="6" eb="8">
      <t>シシュツ</t>
    </rPh>
    <rPh sb="8" eb="10">
      <t>ウチワケ</t>
    </rPh>
    <rPh sb="12" eb="14">
      <t>ショウケイ</t>
    </rPh>
    <rPh sb="16" eb="20">
      <t>ジドウヒョウジ</t>
    </rPh>
    <phoneticPr fontId="2"/>
  </si>
  <si>
    <r>
      <rPr>
        <sz val="12"/>
        <color indexed="30"/>
        <rFont val="ＭＳ 明朝"/>
        <family val="1"/>
        <charset val="128"/>
      </rPr>
      <t>令和６年度</t>
    </r>
    <r>
      <rPr>
        <sz val="12"/>
        <rFont val="ＭＳ 明朝"/>
        <family val="1"/>
        <charset val="128"/>
      </rPr>
      <t>大阪府新人看護職員研修事業補助金実績報告書</t>
    </r>
    <rPh sb="0" eb="2">
      <t>レイワ</t>
    </rPh>
    <rPh sb="3" eb="4">
      <t>ネン</t>
    </rPh>
    <rPh sb="4" eb="5">
      <t>ド</t>
    </rPh>
    <rPh sb="5" eb="8">
      <t>オオサカフ</t>
    </rPh>
    <rPh sb="8" eb="10">
      <t>シンジン</t>
    </rPh>
    <rPh sb="10" eb="12">
      <t>カンゴ</t>
    </rPh>
    <rPh sb="12" eb="14">
      <t>ショクイン</t>
    </rPh>
    <rPh sb="14" eb="16">
      <t>ケンシュウ</t>
    </rPh>
    <rPh sb="16" eb="18">
      <t>ジギョウ</t>
    </rPh>
    <rPh sb="18" eb="21">
      <t>ホジョキン</t>
    </rPh>
    <rPh sb="21" eb="23">
      <t>ジッセキ</t>
    </rPh>
    <rPh sb="23" eb="26">
      <t>ホウコクショ</t>
    </rPh>
    <phoneticPr fontId="2"/>
  </si>
  <si>
    <t>令和5年度</t>
    <rPh sb="0" eb="2">
      <t>レイワ</t>
    </rPh>
    <rPh sb="3" eb="5">
      <t>ネンド</t>
    </rPh>
    <phoneticPr fontId="2"/>
  </si>
  <si>
    <t>　入力したエクセルファイルをメールで送付して下さい。ファイル名、メールの題名は「（○○病院）R６新人実績報告」としてください。</t>
    <rPh sb="1" eb="3">
      <t>ニュウリョク</t>
    </rPh>
    <rPh sb="18" eb="20">
      <t>ソウフ</t>
    </rPh>
    <rPh sb="22" eb="23">
      <t>クダ</t>
    </rPh>
    <rPh sb="36" eb="38">
      <t>ダイメイ</t>
    </rPh>
    <rPh sb="48" eb="50">
      <t>シンジン</t>
    </rPh>
    <rPh sb="50" eb="54">
      <t>ジッセキホウコク</t>
    </rPh>
    <phoneticPr fontId="2"/>
  </si>
  <si>
    <r>
      <t>補助期間は、</t>
    </r>
    <r>
      <rPr>
        <b/>
        <sz val="12"/>
        <color indexed="10"/>
        <rFont val="メイリオ"/>
        <family val="3"/>
        <charset val="128"/>
      </rPr>
      <t>令和6年4月1日から令和7年3月31日まで</t>
    </r>
    <r>
      <rPr>
        <sz val="12"/>
        <rFont val="メイリオ"/>
        <family val="3"/>
        <charset val="128"/>
      </rPr>
      <t>です。</t>
    </r>
    <rPh sb="0" eb="2">
      <t>ホジョ</t>
    </rPh>
    <rPh sb="2" eb="4">
      <t>キカン</t>
    </rPh>
    <rPh sb="6" eb="8">
      <t>レイワ</t>
    </rPh>
    <rPh sb="9" eb="10">
      <t>ネン</t>
    </rPh>
    <rPh sb="11" eb="12">
      <t>ガツ</t>
    </rPh>
    <rPh sb="13" eb="14">
      <t>ニチ</t>
    </rPh>
    <rPh sb="16" eb="18">
      <t>レイワ</t>
    </rPh>
    <rPh sb="19" eb="20">
      <t>ネン</t>
    </rPh>
    <rPh sb="21" eb="22">
      <t>ガツ</t>
    </rPh>
    <phoneticPr fontId="2"/>
  </si>
  <si>
    <t>令和6年度の新人看護職員研修を3月等に前倒しで実施した経費</t>
    <rPh sb="0" eb="2">
      <t>レイワ</t>
    </rPh>
    <rPh sb="3" eb="5">
      <t>ネンド</t>
    </rPh>
    <rPh sb="6" eb="8">
      <t>シンジン</t>
    </rPh>
    <rPh sb="8" eb="10">
      <t>カンゴ</t>
    </rPh>
    <rPh sb="10" eb="12">
      <t>ショクイン</t>
    </rPh>
    <rPh sb="12" eb="14">
      <t>ケンシュウ</t>
    </rPh>
    <rPh sb="19" eb="21">
      <t>マエダオ</t>
    </rPh>
    <rPh sb="23" eb="25">
      <t>ジッシ</t>
    </rPh>
    <rPh sb="27" eb="29">
      <t>ケイヒ</t>
    </rPh>
    <phoneticPr fontId="2"/>
  </si>
  <si>
    <t>令和７年３月３１日</t>
    <rPh sb="0" eb="2">
      <t>レイワ</t>
    </rPh>
    <rPh sb="3" eb="4">
      <t>ネン</t>
    </rPh>
    <rPh sb="5" eb="6">
      <t>ガツ</t>
    </rPh>
    <rPh sb="8" eb="9">
      <t>ニチ</t>
    </rPh>
    <phoneticPr fontId="2"/>
  </si>
  <si>
    <t>一人当たりの金額</t>
    <rPh sb="0" eb="2">
      <t>ヒトリ</t>
    </rPh>
    <rPh sb="2" eb="3">
      <t>ア</t>
    </rPh>
    <rPh sb="6" eb="8">
      <t>キンガク</t>
    </rPh>
    <phoneticPr fontId="2"/>
  </si>
  <si>
    <t>病院が負担した一人あたりの実際の支出額を記入してください⇒</t>
    <rPh sb="0" eb="2">
      <t>ビョウイン</t>
    </rPh>
    <rPh sb="3" eb="5">
      <t>フタン</t>
    </rPh>
    <rPh sb="7" eb="9">
      <t>ヒトリ</t>
    </rPh>
    <rPh sb="13" eb="15">
      <t>ジッサイ</t>
    </rPh>
    <rPh sb="16" eb="18">
      <t>シシュツ</t>
    </rPh>
    <rPh sb="18" eb="19">
      <t>ガク</t>
    </rPh>
    <rPh sb="20" eb="22">
      <t>キニュウ</t>
    </rPh>
    <phoneticPr fontId="2"/>
  </si>
  <si>
    <r>
      <t>◎電子データをご提出ください。　※</t>
    </r>
    <r>
      <rPr>
        <b/>
        <u/>
        <sz val="14"/>
        <color indexed="10"/>
        <rFont val="メイリオ"/>
        <family val="3"/>
        <charset val="128"/>
      </rPr>
      <t>提出期限は、</t>
    </r>
    <r>
      <rPr>
        <b/>
        <u/>
        <sz val="18"/>
        <color indexed="8"/>
        <rFont val="メイリオ"/>
        <family val="3"/>
        <charset val="128"/>
      </rPr>
      <t>４</t>
    </r>
    <r>
      <rPr>
        <b/>
        <u/>
        <sz val="18"/>
        <color indexed="56"/>
        <rFont val="メイリオ"/>
        <family val="3"/>
        <charset val="128"/>
      </rPr>
      <t>月18日（金）</t>
    </r>
    <r>
      <rPr>
        <b/>
        <u/>
        <sz val="14"/>
        <color indexed="10"/>
        <rFont val="メイリオ"/>
        <family val="3"/>
        <charset val="128"/>
      </rPr>
      <t>必着</t>
    </r>
    <r>
      <rPr>
        <b/>
        <sz val="14"/>
        <color indexed="10"/>
        <rFont val="メイリオ"/>
        <family val="3"/>
        <charset val="128"/>
      </rPr>
      <t>です。</t>
    </r>
    <rPh sb="1" eb="3">
      <t>デンシ</t>
    </rPh>
    <rPh sb="8" eb="10">
      <t>テイシュツ</t>
    </rPh>
    <rPh sb="17" eb="19">
      <t>テイシュツ</t>
    </rPh>
    <rPh sb="19" eb="21">
      <t>キゲン</t>
    </rPh>
    <rPh sb="24" eb="25">
      <t>ガツ</t>
    </rPh>
    <rPh sb="27" eb="28">
      <t>ニチ</t>
    </rPh>
    <rPh sb="29" eb="30">
      <t>カネ</t>
    </rPh>
    <rPh sb="31" eb="33">
      <t>ヒッチャク</t>
    </rPh>
    <phoneticPr fontId="2"/>
  </si>
  <si>
    <t>別紙2事業実績報告書の人数（自動表示）</t>
    <rPh sb="0" eb="2">
      <t>ベッシ</t>
    </rPh>
    <rPh sb="3" eb="5">
      <t>ジギョウ</t>
    </rPh>
    <rPh sb="5" eb="10">
      <t>ジッセキホウコクショ</t>
    </rPh>
    <rPh sb="11" eb="13">
      <t>ニンズウ</t>
    </rPh>
    <rPh sb="14" eb="16">
      <t>ジドウ</t>
    </rPh>
    <rPh sb="16" eb="18">
      <t>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</si>
</sst>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_ "/>
    <numFmt numFmtId="180" formatCode="#,##0_ ;[Red]\-#,##0\ "/>
    <numFmt numFmtId="183" formatCode="0.0_ "/>
    <numFmt numFmtId="186" formatCode="#,##0.0_ "/>
    <numFmt numFmtId="188" formatCode="0_ "/>
    <numFmt numFmtId="189" formatCode="#,##0_);[Red]\(#,##0\)"/>
    <numFmt numFmtId="195" formatCode="0_);[Red]\(0\)"/>
    <numFmt numFmtId="196" formatCode="[$-411]ggge&quot;年&quot;m&quot;月&quot;d&quot;日&quot;;@"/>
    <numFmt numFmtId="197" formatCode="&quot;金&quot;###,##0"/>
    <numFmt numFmtId="199" formatCode="####"/>
    <numFmt numFmtId="200" formatCode="#,###"/>
    <numFmt numFmtId="201" formatCode="#,##0&quot;円/人&quot;"/>
  </numFmts>
  <fonts count="13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u/>
      <sz val="10"/>
      <name val="ＭＳ 明朝"/>
      <family val="1"/>
      <charset val="128"/>
    </font>
    <font>
      <sz val="14"/>
      <name val="Century Gothic"/>
      <family val="2"/>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sz val="11"/>
      <name val="ＭＳ Ｐゴシック"/>
      <family val="3"/>
      <charset val="128"/>
    </font>
    <font>
      <b/>
      <sz val="12"/>
      <name val="ＭＳ 明朝"/>
      <family val="1"/>
      <charset val="128"/>
    </font>
    <font>
      <u/>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sz val="11"/>
      <color indexed="81"/>
      <name val="ＭＳ Ｐゴシック"/>
      <family val="3"/>
      <charset val="128"/>
    </font>
    <font>
      <b/>
      <sz val="11"/>
      <color indexed="10"/>
      <name val="ＭＳ Ｐゴシック"/>
      <family val="3"/>
      <charset val="128"/>
    </font>
    <font>
      <i/>
      <sz val="11"/>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Century"/>
      <family val="1"/>
    </font>
    <font>
      <sz val="10"/>
      <name val="ＭＳ Ｐゴシック"/>
      <family val="3"/>
      <charset val="128"/>
    </font>
    <font>
      <b/>
      <sz val="9"/>
      <color indexed="81"/>
      <name val="ＭＳ Ｐゴシック"/>
      <family val="3"/>
      <charset val="128"/>
    </font>
    <font>
      <sz val="12"/>
      <name val="ＭＳ ゴシック"/>
      <family val="3"/>
      <charset val="128"/>
    </font>
    <font>
      <sz val="14"/>
      <name val="Century"/>
      <family val="1"/>
    </font>
    <font>
      <sz val="12"/>
      <name val="ＭＳ Ｐゴシック"/>
      <family val="3"/>
      <charset val="128"/>
    </font>
    <font>
      <sz val="10"/>
      <name val="ＭＳ 明朝"/>
      <family val="1"/>
      <charset val="128"/>
    </font>
    <font>
      <sz val="12"/>
      <name val="メイリオ"/>
      <family val="3"/>
      <charset val="128"/>
    </font>
    <font>
      <b/>
      <sz val="12"/>
      <color indexed="10"/>
      <name val="メイリオ"/>
      <family val="3"/>
      <charset val="128"/>
    </font>
    <font>
      <b/>
      <sz val="14"/>
      <color indexed="10"/>
      <name val="メイリオ"/>
      <family val="3"/>
      <charset val="128"/>
    </font>
    <font>
      <b/>
      <u/>
      <sz val="14"/>
      <color indexed="10"/>
      <name val="メイリオ"/>
      <family val="3"/>
      <charset val="128"/>
    </font>
    <font>
      <b/>
      <sz val="12"/>
      <color indexed="10"/>
      <name val="ＭＳ Ｐ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6"/>
      <name val="ＭＳ 明朝"/>
      <family val="1"/>
      <charset val="128"/>
    </font>
    <font>
      <b/>
      <sz val="11"/>
      <name val="ＭＳ Ｐゴシック"/>
      <family val="3"/>
      <charset val="128"/>
    </font>
    <font>
      <b/>
      <sz val="18"/>
      <name val="ＭＳ Ｐゴシック"/>
      <family val="3"/>
      <charset val="128"/>
    </font>
    <font>
      <b/>
      <sz val="16"/>
      <name val="ＭＳ 明朝"/>
      <family val="1"/>
      <charset val="128"/>
    </font>
    <font>
      <sz val="22"/>
      <name val="ＭＳ 明朝"/>
      <family val="1"/>
      <charset val="128"/>
    </font>
    <font>
      <sz val="11"/>
      <color indexed="40"/>
      <name val="ＭＳ 明朝"/>
      <family val="1"/>
      <charset val="128"/>
    </font>
    <font>
      <sz val="12"/>
      <color indexed="30"/>
      <name val="ＭＳ 明朝"/>
      <family val="1"/>
      <charset val="128"/>
    </font>
    <font>
      <sz val="14"/>
      <name val="ＭＳ Ｐゴシック"/>
      <family val="3"/>
      <charset val="128"/>
    </font>
    <font>
      <b/>
      <sz val="14"/>
      <name val="ＭＳ 明朝"/>
      <family val="1"/>
      <charset val="128"/>
    </font>
    <font>
      <b/>
      <sz val="18"/>
      <name val="Meiryo UI"/>
      <family val="3"/>
      <charset val="128"/>
    </font>
    <font>
      <b/>
      <sz val="12"/>
      <name val="Meiryo UI"/>
      <family val="3"/>
      <charset val="128"/>
    </font>
    <font>
      <b/>
      <sz val="14"/>
      <name val="Meiryo UI"/>
      <family val="3"/>
      <charset val="128"/>
    </font>
    <font>
      <sz val="14"/>
      <color indexed="8"/>
      <name val="ＭＳ 明朝"/>
      <family val="1"/>
      <charset val="128"/>
    </font>
    <font>
      <sz val="10"/>
      <color indexed="8"/>
      <name val="ＭＳ 明朝"/>
      <family val="1"/>
      <charset val="128"/>
    </font>
    <font>
      <b/>
      <sz val="16"/>
      <name val="Meiryo UI"/>
      <family val="3"/>
      <charset val="128"/>
    </font>
    <font>
      <sz val="11"/>
      <color indexed="10"/>
      <name val="ＭＳ 明朝"/>
      <family val="1"/>
      <charset val="128"/>
    </font>
    <font>
      <u/>
      <sz val="11"/>
      <name val="ＭＳ 明朝"/>
      <family val="1"/>
      <charset val="128"/>
    </font>
    <font>
      <b/>
      <sz val="14"/>
      <color indexed="10"/>
      <name val="Meiryo UI"/>
      <family val="3"/>
      <charset val="128"/>
    </font>
    <font>
      <b/>
      <sz val="16"/>
      <color indexed="10"/>
      <name val="Meiryo UI"/>
      <family val="3"/>
      <charset val="128"/>
    </font>
    <font>
      <b/>
      <sz val="12"/>
      <name val="Century Gothic"/>
      <family val="2"/>
    </font>
    <font>
      <b/>
      <sz val="11"/>
      <name val="ＭＳ 明朝"/>
      <family val="1"/>
      <charset val="128"/>
    </font>
    <font>
      <sz val="8"/>
      <name val="ＭＳ 明朝"/>
      <family val="1"/>
      <charset val="128"/>
    </font>
    <font>
      <b/>
      <u/>
      <sz val="18"/>
      <color indexed="56"/>
      <name val="メイリオ"/>
      <family val="3"/>
      <charset val="128"/>
    </font>
    <font>
      <b/>
      <sz val="12"/>
      <color indexed="10"/>
      <name val="メイリオ"/>
      <family val="3"/>
      <charset val="128"/>
    </font>
    <font>
      <sz val="14"/>
      <name val="ＭＳ Ｐ明朝"/>
      <family val="1"/>
      <charset val="128"/>
    </font>
    <font>
      <b/>
      <sz val="14"/>
      <color indexed="10"/>
      <name val="Meiryo UI"/>
      <family val="3"/>
      <charset val="128"/>
    </font>
    <font>
      <sz val="9"/>
      <color indexed="10"/>
      <name val="ＭＳ 明朝"/>
      <family val="1"/>
      <charset val="128"/>
    </font>
    <font>
      <b/>
      <sz val="11"/>
      <color indexed="10"/>
      <name val="ＭＳ 明朝"/>
      <family val="1"/>
      <charset val="128"/>
    </font>
    <font>
      <b/>
      <sz val="12"/>
      <color indexed="10"/>
      <name val="Meiryo UI"/>
      <family val="3"/>
      <charset val="128"/>
    </font>
    <font>
      <sz val="12"/>
      <color indexed="10"/>
      <name val="Meiryo UI"/>
      <family val="3"/>
      <charset val="128"/>
    </font>
    <font>
      <b/>
      <u/>
      <sz val="12"/>
      <color indexed="10"/>
      <name val="Meiryo UI"/>
      <family val="3"/>
      <charset val="128"/>
    </font>
    <font>
      <b/>
      <sz val="8"/>
      <name val="ＭＳ 明朝"/>
      <family val="1"/>
      <charset val="128"/>
    </font>
    <font>
      <b/>
      <sz val="11"/>
      <name val="Meiryo UI"/>
      <family val="3"/>
      <charset val="128"/>
    </font>
    <font>
      <b/>
      <u/>
      <sz val="18"/>
      <color indexed="8"/>
      <name val="メイリオ"/>
      <family val="3"/>
      <charset val="128"/>
    </font>
    <font>
      <sz val="9"/>
      <color indexed="81"/>
      <name val="MS P ゴシック"/>
      <family val="3"/>
      <charset val="128"/>
    </font>
    <font>
      <sz val="11"/>
      <color indexed="81"/>
      <name val="MS P ゴシック"/>
      <family val="3"/>
      <charset val="128"/>
    </font>
    <font>
      <sz val="11"/>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u/>
      <sz val="12"/>
      <color rgb="FF0070C0"/>
      <name val="メイリオ"/>
      <family val="3"/>
      <charset val="128"/>
    </font>
    <font>
      <b/>
      <sz val="12"/>
      <color rgb="FF0070C0"/>
      <name val="メイリオ"/>
      <family val="3"/>
      <charset val="128"/>
    </font>
    <font>
      <sz val="16"/>
      <color rgb="FF000000"/>
      <name val="ＭＳ Ｐゴシック"/>
      <family val="3"/>
      <charset val="128"/>
    </font>
    <font>
      <sz val="18"/>
      <color rgb="FF000000"/>
      <name val="ＭＳ Ｐゴシック"/>
      <family val="3"/>
      <charset val="128"/>
    </font>
    <font>
      <sz val="11"/>
      <color theme="0"/>
      <name val="ＭＳ Ｐゴシック"/>
      <family val="3"/>
      <charset val="128"/>
    </font>
    <font>
      <sz val="10"/>
      <name val="ＭＳ Ｐゴシック"/>
      <family val="3"/>
      <charset val="128"/>
      <scheme val="minor"/>
    </font>
    <font>
      <sz val="12"/>
      <color rgb="FFFF0000"/>
      <name val="HGｺﾞｼｯｸE"/>
      <family val="3"/>
      <charset val="128"/>
    </font>
    <font>
      <b/>
      <sz val="12"/>
      <color rgb="FFFF0000"/>
      <name val="Meiryo UI"/>
      <family val="3"/>
      <charset val="128"/>
    </font>
    <font>
      <sz val="14"/>
      <color rgb="FF0070C0"/>
      <name val="ＭＳ Ｐ明朝"/>
      <family val="1"/>
      <charset val="128"/>
    </font>
    <font>
      <b/>
      <sz val="11"/>
      <color rgb="FFFF0000"/>
      <name val="ＭＳ Ｐゴシック"/>
      <family val="3"/>
      <charset val="128"/>
    </font>
    <font>
      <sz val="10"/>
      <color rgb="FFFF0000"/>
      <name val="ＭＳ 明朝"/>
      <family val="1"/>
      <charset val="128"/>
    </font>
    <font>
      <b/>
      <sz val="12"/>
      <color rgb="FFFF0000"/>
      <name val="ＭＳ 明朝"/>
      <family val="1"/>
      <charset val="128"/>
    </font>
    <font>
      <b/>
      <sz val="14"/>
      <color rgb="FFFF0000"/>
      <name val="Meiryo UI"/>
      <family val="3"/>
      <charset val="128"/>
    </font>
    <font>
      <sz val="12"/>
      <color rgb="FFFF0000"/>
      <name val="ＭＳ 明朝"/>
      <family val="1"/>
      <charset val="128"/>
    </font>
    <font>
      <sz val="11"/>
      <color rgb="FFFF0000"/>
      <name val="ＭＳ 明朝"/>
      <family val="1"/>
      <charset val="128"/>
    </font>
    <font>
      <sz val="11"/>
      <color rgb="FFFF0000"/>
      <name val="Century Gothic"/>
      <family val="2"/>
    </font>
    <font>
      <sz val="11"/>
      <color rgb="FFFF0000"/>
      <name val="ＭＳ Ｐゴシック"/>
      <family val="3"/>
      <charset val="128"/>
    </font>
    <font>
      <sz val="12"/>
      <color rgb="FFFF0000"/>
      <name val="Meiryo UI"/>
      <family val="3"/>
      <charset val="128"/>
    </font>
    <font>
      <b/>
      <sz val="12"/>
      <color theme="0"/>
      <name val="ＭＳ Ｐゴシック"/>
      <family val="3"/>
      <charset val="128"/>
    </font>
    <font>
      <b/>
      <sz val="16"/>
      <color rgb="FFFF0000"/>
      <name val="ＭＳ 明朝"/>
      <family val="1"/>
      <charset val="128"/>
    </font>
    <font>
      <sz val="9"/>
      <color rgb="FFFF0000"/>
      <name val="ＭＳ 明朝"/>
      <family val="1"/>
      <charset val="128"/>
    </font>
    <font>
      <sz val="12"/>
      <color rgb="FFC00000"/>
      <name val="ＭＳ 明朝"/>
      <family val="1"/>
      <charset val="128"/>
    </font>
    <font>
      <b/>
      <sz val="22"/>
      <name val="ＭＳ Ｐゴシック"/>
      <family val="3"/>
      <charset val="128"/>
      <scheme val="minor"/>
    </font>
    <font>
      <b/>
      <sz val="12"/>
      <color rgb="FFFF0000"/>
      <name val="メイリオ"/>
      <family val="3"/>
      <charset val="128"/>
    </font>
    <font>
      <b/>
      <sz val="22"/>
      <color rgb="FFFF0000"/>
      <name val="ＭＳ Ｐゴシック"/>
      <family val="3"/>
      <charset val="128"/>
    </font>
    <font>
      <u/>
      <sz val="11"/>
      <color rgb="FFFF0000"/>
      <name val="ＭＳ 明朝"/>
      <family val="1"/>
      <charset val="128"/>
    </font>
    <font>
      <b/>
      <sz val="16"/>
      <color rgb="FFFF0000"/>
      <name val="HGｺﾞｼｯｸE"/>
      <family val="3"/>
      <charset val="128"/>
    </font>
    <font>
      <b/>
      <sz val="16"/>
      <color rgb="FFFF0000"/>
      <name val="Meiryo UI"/>
      <family val="3"/>
      <charset val="128"/>
    </font>
    <font>
      <sz val="8"/>
      <color rgb="FFFF0000"/>
      <name val="ＭＳ 明朝"/>
      <family val="1"/>
      <charset val="128"/>
    </font>
    <font>
      <b/>
      <sz val="11"/>
      <color rgb="FFFF0000"/>
      <name val="Meiryo UI"/>
      <family val="3"/>
      <charset val="128"/>
    </font>
    <font>
      <b/>
      <sz val="13"/>
      <color rgb="FFFF0000"/>
      <name val="Meiryo UI"/>
      <family val="3"/>
      <charset val="128"/>
    </font>
    <font>
      <b/>
      <sz val="18"/>
      <name val="ＭＳ Ｐゴシック"/>
      <family val="3"/>
      <charset val="128"/>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0070C0"/>
        <bgColor indexed="64"/>
      </patternFill>
    </fill>
    <fill>
      <patternFill patternType="solid">
        <fgColor rgb="FFFFFF66"/>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hair">
        <color indexed="64"/>
      </top>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hair">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n">
        <color indexed="64"/>
      </left>
      <right style="thick">
        <color indexed="64"/>
      </right>
      <top/>
      <bottom/>
      <diagonal/>
    </border>
    <border>
      <left style="thick">
        <color indexed="64"/>
      </left>
      <right style="thick">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57">
    <xf numFmtId="0" fontId="0" fillId="0" borderId="0"/>
    <xf numFmtId="0" fontId="42" fillId="2" borderId="0" applyNumberFormat="0" applyBorder="0" applyAlignment="0" applyProtection="0">
      <alignment vertical="center"/>
    </xf>
    <xf numFmtId="0" fontId="42" fillId="3" borderId="0" applyNumberFormat="0" applyBorder="0" applyAlignment="0" applyProtection="0">
      <alignment vertical="center"/>
    </xf>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5" borderId="0" applyNumberFormat="0" applyBorder="0" applyAlignment="0" applyProtection="0">
      <alignment vertical="center"/>
    </xf>
    <xf numFmtId="0" fontId="42" fillId="8" borderId="0" applyNumberFormat="0" applyBorder="0" applyAlignment="0" applyProtection="0">
      <alignment vertical="center"/>
    </xf>
    <xf numFmtId="0" fontId="42" fillId="11" borderId="0" applyNumberFormat="0" applyBorder="0" applyAlignment="0" applyProtection="0">
      <alignment vertical="center"/>
    </xf>
    <xf numFmtId="0" fontId="44" fillId="12" borderId="0" applyNumberFormat="0" applyBorder="0" applyAlignment="0" applyProtection="0">
      <alignment vertical="center"/>
    </xf>
    <xf numFmtId="0" fontId="44" fillId="9" borderId="0" applyNumberFormat="0" applyBorder="0" applyAlignment="0" applyProtection="0">
      <alignment vertical="center"/>
    </xf>
    <xf numFmtId="0" fontId="44" fillId="10"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9" borderId="0" applyNumberFormat="0" applyBorder="0" applyAlignment="0" applyProtection="0">
      <alignment vertical="center"/>
    </xf>
    <xf numFmtId="0" fontId="45" fillId="0" borderId="0" applyNumberFormat="0" applyFill="0" applyBorder="0" applyAlignment="0" applyProtection="0">
      <alignment vertical="center"/>
    </xf>
    <xf numFmtId="0" fontId="46" fillId="20" borderId="1" applyNumberFormat="0" applyAlignment="0" applyProtection="0">
      <alignment vertical="center"/>
    </xf>
    <xf numFmtId="0" fontId="47"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8" fillId="22" borderId="2" applyNumberFormat="0" applyFont="0" applyAlignment="0" applyProtection="0">
      <alignment vertical="center"/>
    </xf>
    <xf numFmtId="0" fontId="48" fillId="0" borderId="3" applyNumberFormat="0" applyFill="0" applyAlignment="0" applyProtection="0">
      <alignment vertical="center"/>
    </xf>
    <xf numFmtId="0" fontId="49" fillId="3" borderId="0" applyNumberFormat="0" applyBorder="0" applyAlignment="0" applyProtection="0">
      <alignment vertical="center"/>
    </xf>
    <xf numFmtId="0" fontId="50" fillId="23" borderId="4" applyNumberFormat="0" applyAlignment="0" applyProtection="0">
      <alignment vertical="center"/>
    </xf>
    <xf numFmtId="0" fontId="43" fillId="0" borderId="0" applyNumberFormat="0" applyFill="0" applyBorder="0" applyAlignment="0" applyProtection="0">
      <alignment vertical="center"/>
    </xf>
    <xf numFmtId="38" fontId="1" fillId="0" borderId="0" applyFont="0" applyFill="0" applyBorder="0" applyAlignment="0" applyProtection="0"/>
    <xf numFmtId="38" fontId="8" fillId="0" borderId="0" applyFont="0" applyFill="0" applyBorder="0" applyAlignment="0" applyProtection="0"/>
    <xf numFmtId="38" fontId="18" fillId="0" borderId="0" applyFont="0" applyFill="0" applyBorder="0" applyAlignment="0" applyProtection="0"/>
    <xf numFmtId="38" fontId="5" fillId="0" borderId="0" applyFont="0" applyFill="0" applyBorder="0" applyAlignment="0" applyProtection="0">
      <alignment vertical="center"/>
    </xf>
    <xf numFmtId="38" fontId="95" fillId="0" borderId="0" applyFont="0" applyFill="0" applyBorder="0" applyAlignment="0" applyProtection="0">
      <alignment vertical="center"/>
    </xf>
    <xf numFmtId="0" fontId="51" fillId="0" borderId="5"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0" borderId="8" applyNumberFormat="0" applyFill="0" applyAlignment="0" applyProtection="0">
      <alignment vertical="center"/>
    </xf>
    <xf numFmtId="0" fontId="55" fillId="23" borderId="9" applyNumberFormat="0" applyAlignment="0" applyProtection="0">
      <alignment vertical="center"/>
    </xf>
    <xf numFmtId="0" fontId="56" fillId="0" borderId="0" applyNumberFormat="0" applyFill="0" applyBorder="0" applyAlignment="0" applyProtection="0">
      <alignment vertical="center"/>
    </xf>
    <xf numFmtId="0" fontId="57" fillId="7" borderId="4" applyNumberFormat="0" applyAlignment="0" applyProtection="0">
      <alignment vertical="center"/>
    </xf>
    <xf numFmtId="0" fontId="8" fillId="0" borderId="0"/>
    <xf numFmtId="0" fontId="18" fillId="0" borderId="0"/>
    <xf numFmtId="0" fontId="95" fillId="0" borderId="0">
      <alignment vertical="center"/>
    </xf>
    <xf numFmtId="0" fontId="5" fillId="0" borderId="0">
      <alignment vertical="center"/>
    </xf>
    <xf numFmtId="0" fontId="18" fillId="0" borderId="0">
      <alignment vertical="center"/>
    </xf>
    <xf numFmtId="0" fontId="95" fillId="0" borderId="0">
      <alignment vertical="center"/>
    </xf>
    <xf numFmtId="0" fontId="95" fillId="0" borderId="0">
      <alignment vertical="center"/>
    </xf>
    <xf numFmtId="0" fontId="3" fillId="0" borderId="0"/>
    <xf numFmtId="1" fontId="6" fillId="0" borderId="0"/>
    <xf numFmtId="0" fontId="58" fillId="4" borderId="0" applyNumberFormat="0" applyBorder="0" applyAlignment="0" applyProtection="0">
      <alignment vertical="center"/>
    </xf>
  </cellStyleXfs>
  <cellXfs count="1213">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0" xfId="47" applyFont="1" applyBorder="1" applyAlignment="1">
      <alignment vertical="center"/>
    </xf>
    <xf numFmtId="0" fontId="5" fillId="0" borderId="11" xfId="47" applyFont="1" applyBorder="1" applyAlignment="1">
      <alignment vertical="center"/>
    </xf>
    <xf numFmtId="0" fontId="5" fillId="0" borderId="12" xfId="47" applyFont="1" applyBorder="1" applyAlignment="1">
      <alignment horizontal="distributed" vertical="center"/>
    </xf>
    <xf numFmtId="0" fontId="5" fillId="0" borderId="13" xfId="47" applyFont="1" applyBorder="1" applyAlignment="1">
      <alignment vertical="center"/>
    </xf>
    <xf numFmtId="176" fontId="5" fillId="0" borderId="12" xfId="47" applyNumberFormat="1" applyFont="1" applyBorder="1" applyAlignment="1">
      <alignment vertical="center"/>
    </xf>
    <xf numFmtId="0" fontId="5" fillId="0" borderId="12" xfId="47"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6" fillId="0" borderId="0" xfId="0" applyFont="1" applyAlignment="1">
      <alignment vertical="center"/>
    </xf>
    <xf numFmtId="0" fontId="5" fillId="0" borderId="16" xfId="47" applyFont="1" applyBorder="1" applyAlignment="1">
      <alignment horizontal="distributed" vertical="center"/>
    </xf>
    <xf numFmtId="0" fontId="3" fillId="0" borderId="0" xfId="0" applyFont="1"/>
    <xf numFmtId="0" fontId="3" fillId="0" borderId="10" xfId="0" applyFont="1" applyBorder="1"/>
    <xf numFmtId="0" fontId="3" fillId="0" borderId="12" xfId="0" applyFont="1" applyBorder="1"/>
    <xf numFmtId="0" fontId="3" fillId="0" borderId="11" xfId="0" applyFont="1" applyBorder="1"/>
    <xf numFmtId="0" fontId="3" fillId="0" borderId="0" xfId="0" applyFont="1" applyBorder="1"/>
    <xf numFmtId="0" fontId="5" fillId="0" borderId="10" xfId="47" applyFont="1" applyBorder="1"/>
    <xf numFmtId="0" fontId="5" fillId="0" borderId="11" xfId="47" applyFont="1" applyBorder="1"/>
    <xf numFmtId="0" fontId="5" fillId="0" borderId="10" xfId="47" applyFont="1" applyBorder="1" applyAlignment="1">
      <alignment horizontal="center" vertical="center" justifyLastLine="1"/>
    </xf>
    <xf numFmtId="0" fontId="5" fillId="0" borderId="17" xfId="47" applyFont="1" applyBorder="1" applyAlignment="1">
      <alignment horizontal="center" vertical="center" justifyLastLine="1"/>
    </xf>
    <xf numFmtId="0" fontId="5" fillId="0" borderId="18" xfId="47" applyFont="1" applyBorder="1"/>
    <xf numFmtId="0" fontId="5" fillId="0" borderId="19" xfId="47" applyFont="1" applyBorder="1"/>
    <xf numFmtId="0" fontId="5" fillId="0" borderId="20" xfId="47" applyFont="1" applyBorder="1"/>
    <xf numFmtId="0" fontId="14" fillId="0" borderId="10" xfId="47" applyFont="1" applyBorder="1"/>
    <xf numFmtId="0" fontId="5" fillId="0" borderId="15" xfId="47" applyFont="1" applyBorder="1"/>
    <xf numFmtId="0" fontId="5" fillId="0" borderId="14" xfId="47" applyFont="1" applyBorder="1"/>
    <xf numFmtId="0" fontId="14" fillId="0" borderId="12" xfId="47" applyFont="1" applyBorder="1"/>
    <xf numFmtId="0" fontId="5" fillId="0" borderId="16" xfId="47" applyFont="1" applyBorder="1"/>
    <xf numFmtId="0" fontId="5" fillId="0" borderId="10" xfId="47" applyFont="1" applyBorder="1" applyAlignment="1">
      <alignment vertical="center" wrapText="1"/>
    </xf>
    <xf numFmtId="0" fontId="5" fillId="0" borderId="11" xfId="47" applyFont="1" applyBorder="1" applyAlignment="1">
      <alignment vertical="center" wrapText="1"/>
    </xf>
    <xf numFmtId="0" fontId="5" fillId="0" borderId="12" xfId="0" applyFont="1" applyBorder="1" applyAlignment="1">
      <alignment horizontal="distributed" vertical="center"/>
    </xf>
    <xf numFmtId="0" fontId="5" fillId="0" borderId="21" xfId="0" applyFont="1" applyBorder="1" applyAlignment="1">
      <alignment horizontal="left" vertical="center" wrapText="1"/>
    </xf>
    <xf numFmtId="0" fontId="5" fillId="0" borderId="21" xfId="47" applyFont="1" applyBorder="1" applyAlignment="1">
      <alignment horizontal="left" vertical="center" wrapText="1"/>
    </xf>
    <xf numFmtId="0" fontId="5" fillId="0" borderId="17" xfId="47" applyFont="1" applyBorder="1" applyAlignment="1">
      <alignment horizontal="left" vertical="center" wrapText="1"/>
    </xf>
    <xf numFmtId="0" fontId="5" fillId="0" borderId="17" xfId="47" applyFont="1" applyBorder="1" applyAlignment="1">
      <alignment horizontal="left" vertical="center"/>
    </xf>
    <xf numFmtId="0" fontId="5" fillId="0" borderId="20" xfId="47" applyFont="1" applyBorder="1" applyAlignment="1">
      <alignment horizontal="left" vertical="center" wrapText="1"/>
    </xf>
    <xf numFmtId="0" fontId="5" fillId="0" borderId="10" xfId="47" applyFont="1" applyBorder="1" applyAlignment="1">
      <alignment horizontal="left" vertical="center" wrapText="1"/>
    </xf>
    <xf numFmtId="0" fontId="5" fillId="0" borderId="22" xfId="47" applyFont="1" applyBorder="1" applyAlignment="1">
      <alignment horizontal="left" vertical="center" wrapText="1"/>
    </xf>
    <xf numFmtId="0" fontId="5" fillId="24" borderId="12" xfId="47" applyFont="1" applyFill="1" applyBorder="1" applyAlignment="1">
      <alignment vertical="center"/>
    </xf>
    <xf numFmtId="0" fontId="5" fillId="24" borderId="11" xfId="47" applyFont="1" applyFill="1" applyBorder="1" applyAlignment="1">
      <alignment vertical="center"/>
    </xf>
    <xf numFmtId="0" fontId="10" fillId="0" borderId="0" xfId="0" applyFont="1" applyAlignment="1">
      <alignment vertical="center"/>
    </xf>
    <xf numFmtId="0" fontId="5" fillId="0" borderId="21" xfId="0" applyFont="1" applyBorder="1" applyAlignment="1">
      <alignment horizontal="center" vertical="center"/>
    </xf>
    <xf numFmtId="0" fontId="5" fillId="0" borderId="21" xfId="0" applyFont="1" applyBorder="1" applyAlignment="1">
      <alignment horizontal="distributed"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5" fillId="0" borderId="12" xfId="47" applyFont="1" applyBorder="1" applyAlignment="1">
      <alignment horizontal="center" vertical="center"/>
    </xf>
    <xf numFmtId="176" fontId="5" fillId="0" borderId="12" xfId="47" applyNumberFormat="1" applyFont="1" applyBorder="1" applyAlignment="1">
      <alignment horizontal="center" vertical="center" shrinkToFit="1"/>
    </xf>
    <xf numFmtId="176" fontId="5" fillId="0" borderId="12" xfId="47" applyNumberFormat="1" applyFont="1" applyBorder="1" applyAlignment="1">
      <alignment horizontal="center" vertical="center"/>
    </xf>
    <xf numFmtId="0" fontId="5" fillId="0" borderId="21" xfId="47" applyFont="1" applyBorder="1" applyAlignment="1">
      <alignment horizontal="center" vertical="center"/>
    </xf>
    <xf numFmtId="0" fontId="5" fillId="0" borderId="21" xfId="47" applyFont="1" applyBorder="1" applyAlignment="1">
      <alignment vertical="center"/>
    </xf>
    <xf numFmtId="0" fontId="5" fillId="0" borderId="0" xfId="0" applyFont="1"/>
    <xf numFmtId="176" fontId="16" fillId="0" borderId="0" xfId="47" applyNumberFormat="1" applyFont="1" applyFill="1" applyBorder="1" applyAlignment="1" applyProtection="1">
      <alignment vertical="center"/>
    </xf>
    <xf numFmtId="0" fontId="5" fillId="0" borderId="21" xfId="0" applyFont="1" applyBorder="1" applyAlignment="1">
      <alignment vertical="center" shrinkToFit="1"/>
    </xf>
    <xf numFmtId="0" fontId="5" fillId="0" borderId="23" xfId="0" applyFont="1" applyFill="1" applyBorder="1" applyAlignment="1" applyProtection="1">
      <alignment horizontal="center" vertical="center" shrinkToFit="1"/>
    </xf>
    <xf numFmtId="183" fontId="5" fillId="0" borderId="0" xfId="0" applyNumberFormat="1" applyFont="1" applyBorder="1" applyAlignment="1" applyProtection="1">
      <alignment vertical="center"/>
    </xf>
    <xf numFmtId="180" fontId="5" fillId="0" borderId="0" xfId="34" applyNumberFormat="1" applyFont="1" applyBorder="1" applyAlignment="1" applyProtection="1">
      <alignment vertical="center"/>
    </xf>
    <xf numFmtId="0" fontId="5" fillId="0" borderId="21" xfId="47" applyFont="1" applyBorder="1" applyAlignment="1">
      <alignment horizontal="center" vertical="center" shrinkToFit="1"/>
    </xf>
    <xf numFmtId="189" fontId="16" fillId="0" borderId="0" xfId="47" applyNumberFormat="1" applyFont="1" applyFill="1" applyBorder="1" applyAlignment="1" applyProtection="1">
      <alignment vertical="center"/>
    </xf>
    <xf numFmtId="176" fontId="5" fillId="0" borderId="0" xfId="47" applyNumberFormat="1" applyFont="1" applyFill="1" applyBorder="1" applyAlignment="1" applyProtection="1">
      <alignment vertical="center" shrinkToFit="1"/>
      <protection locked="0"/>
    </xf>
    <xf numFmtId="176" fontId="16" fillId="0" borderId="0" xfId="47" applyNumberFormat="1" applyFont="1" applyFill="1" applyBorder="1" applyAlignment="1" applyProtection="1">
      <alignment vertical="center"/>
      <protection locked="0"/>
    </xf>
    <xf numFmtId="176" fontId="5" fillId="0" borderId="0" xfId="47" applyNumberFormat="1" applyFont="1" applyFill="1" applyBorder="1" applyAlignment="1" applyProtection="1">
      <alignment vertical="center"/>
      <protection locked="0"/>
    </xf>
    <xf numFmtId="176" fontId="16" fillId="0" borderId="12" xfId="0" applyNumberFormat="1" applyFont="1" applyBorder="1" applyAlignment="1">
      <alignment vertical="center"/>
    </xf>
    <xf numFmtId="0" fontId="5" fillId="0" borderId="11" xfId="0" applyFont="1" applyBorder="1" applyAlignment="1">
      <alignment horizontal="center" vertical="center"/>
    </xf>
    <xf numFmtId="176" fontId="16" fillId="0" borderId="0" xfId="47" applyNumberFormat="1" applyFont="1" applyFill="1" applyBorder="1" applyAlignment="1" applyProtection="1">
      <alignment vertical="center" shrinkToFit="1"/>
      <protection locked="0"/>
    </xf>
    <xf numFmtId="176" fontId="5" fillId="0" borderId="0" xfId="47" applyNumberFormat="1" applyFont="1" applyBorder="1" applyAlignment="1" applyProtection="1">
      <alignment vertical="center"/>
      <protection locked="0"/>
    </xf>
    <xf numFmtId="0" fontId="5" fillId="0" borderId="0" xfId="47" applyFont="1" applyBorder="1" applyAlignment="1" applyProtection="1">
      <alignment vertical="center"/>
    </xf>
    <xf numFmtId="0" fontId="16" fillId="0" borderId="0" xfId="47" applyFont="1" applyBorder="1" applyAlignment="1" applyProtection="1">
      <alignment vertical="center"/>
    </xf>
    <xf numFmtId="0" fontId="5" fillId="0" borderId="0" xfId="0" applyFont="1" applyAlignment="1">
      <alignment vertical="top" wrapText="1"/>
    </xf>
    <xf numFmtId="0" fontId="5" fillId="0" borderId="21" xfId="0" applyFont="1" applyBorder="1" applyAlignment="1">
      <alignment vertical="top" wrapText="1"/>
    </xf>
    <xf numFmtId="0" fontId="5" fillId="0" borderId="15" xfId="0" applyFont="1" applyBorder="1" applyAlignment="1">
      <alignment vertical="top" wrapText="1"/>
    </xf>
    <xf numFmtId="0" fontId="5" fillId="0" borderId="11" xfId="0" applyFont="1" applyBorder="1" applyAlignment="1">
      <alignment vertical="top" wrapText="1"/>
    </xf>
    <xf numFmtId="0" fontId="5" fillId="0" borderId="22" xfId="0" applyFont="1" applyBorder="1" applyAlignment="1">
      <alignment vertical="top" wrapText="1"/>
    </xf>
    <xf numFmtId="0" fontId="5" fillId="0" borderId="15" xfId="0" applyFont="1" applyBorder="1" applyAlignment="1">
      <alignment vertical="center" wrapText="1"/>
    </xf>
    <xf numFmtId="0" fontId="5" fillId="0" borderId="23" xfId="0" applyFont="1" applyBorder="1" applyAlignment="1">
      <alignment vertical="top" wrapText="1"/>
    </xf>
    <xf numFmtId="0" fontId="5" fillId="0" borderId="11" xfId="0" applyFont="1" applyBorder="1" applyAlignment="1">
      <alignment vertical="center" shrinkToFit="1"/>
    </xf>
    <xf numFmtId="0" fontId="5" fillId="0" borderId="0" xfId="0" applyFont="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horizontal="right" vertical="center"/>
    </xf>
    <xf numFmtId="0" fontId="5" fillId="0" borderId="20" xfId="0" applyFont="1" applyBorder="1" applyAlignment="1" applyProtection="1">
      <alignment horizontal="center" vertical="center" shrinkToFit="1"/>
    </xf>
    <xf numFmtId="0" fontId="5" fillId="0" borderId="18"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Fill="1" applyBorder="1" applyAlignment="1" applyProtection="1">
      <alignment horizontal="center" vertical="center"/>
    </xf>
    <xf numFmtId="176" fontId="12" fillId="0" borderId="0" xfId="0" applyNumberFormat="1" applyFont="1" applyFill="1" applyBorder="1" applyAlignment="1" applyProtection="1">
      <alignment vertical="center"/>
    </xf>
    <xf numFmtId="0" fontId="10" fillId="0" borderId="0" xfId="0" applyFont="1" applyAlignment="1" applyProtection="1">
      <alignment vertical="center"/>
    </xf>
    <xf numFmtId="0" fontId="5" fillId="0" borderId="24" xfId="54" applyFont="1" applyBorder="1" applyAlignment="1" applyProtection="1">
      <alignment horizontal="right" vertical="center"/>
    </xf>
    <xf numFmtId="0" fontId="5" fillId="0" borderId="19" xfId="54" applyFont="1" applyBorder="1" applyAlignment="1" applyProtection="1">
      <alignment horizontal="right" vertical="center"/>
    </xf>
    <xf numFmtId="188" fontId="5" fillId="0" borderId="0" xfId="0" applyNumberFormat="1" applyFont="1" applyFill="1" applyBorder="1" applyAlignment="1" applyProtection="1">
      <alignment vertical="center" shrinkToFit="1"/>
    </xf>
    <xf numFmtId="177" fontId="5"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center" vertical="center" shrinkToFit="1"/>
    </xf>
    <xf numFmtId="188" fontId="5" fillId="0" borderId="0" xfId="0" applyNumberFormat="1" applyFont="1" applyFill="1" applyBorder="1" applyAlignment="1" applyProtection="1">
      <alignment horizontal="center" vertical="center" shrinkToFit="1"/>
    </xf>
    <xf numFmtId="0" fontId="5" fillId="0" borderId="0" xfId="0" applyFont="1" applyFill="1" applyBorder="1" applyAlignment="1" applyProtection="1">
      <alignment vertical="center" shrinkToFit="1"/>
    </xf>
    <xf numFmtId="0" fontId="5" fillId="0" borderId="0" xfId="54" applyFont="1" applyAlignment="1" applyProtection="1">
      <alignment vertical="center"/>
    </xf>
    <xf numFmtId="0" fontId="9" fillId="0" borderId="0" xfId="54" applyFont="1" applyAlignment="1" applyProtection="1">
      <alignment vertical="center"/>
    </xf>
    <xf numFmtId="0" fontId="5" fillId="0" borderId="0" xfId="0" applyFont="1" applyAlignment="1" applyProtection="1">
      <alignment horizontal="center" vertical="center"/>
    </xf>
    <xf numFmtId="0" fontId="5" fillId="0" borderId="0" xfId="0" applyFont="1" applyAlignment="1" applyProtection="1">
      <alignment vertical="center" shrinkToFit="1"/>
    </xf>
    <xf numFmtId="0" fontId="3" fillId="0" borderId="0" xfId="47" applyFont="1" applyBorder="1" applyAlignment="1" applyProtection="1">
      <alignment vertical="center" shrinkToFit="1"/>
    </xf>
    <xf numFmtId="0" fontId="5" fillId="0" borderId="0" xfId="0" applyFont="1" applyBorder="1" applyAlignment="1" applyProtection="1">
      <alignment vertical="center"/>
    </xf>
    <xf numFmtId="176" fontId="5" fillId="0" borderId="0" xfId="47" applyNumberFormat="1" applyFont="1" applyBorder="1" applyAlignment="1" applyProtection="1">
      <alignment vertical="center" shrinkToFit="1"/>
    </xf>
    <xf numFmtId="0" fontId="5" fillId="0" borderId="0" xfId="47" applyFont="1" applyAlignment="1" applyProtection="1">
      <alignment horizontal="center" vertical="center" shrinkToFit="1"/>
    </xf>
    <xf numFmtId="0" fontId="5" fillId="0" borderId="0" xfId="47" applyFont="1" applyAlignment="1" applyProtection="1">
      <alignment vertical="center" shrinkToFit="1"/>
    </xf>
    <xf numFmtId="176" fontId="5" fillId="0" borderId="21" xfId="47" applyNumberFormat="1" applyFont="1" applyBorder="1" applyAlignment="1" applyProtection="1">
      <alignment horizontal="distributed" vertical="center" shrinkToFit="1"/>
    </xf>
    <xf numFmtId="0" fontId="5" fillId="0" borderId="10" xfId="47" applyFont="1" applyBorder="1" applyAlignment="1" applyProtection="1">
      <alignment vertical="center" shrinkToFit="1"/>
    </xf>
    <xf numFmtId="0" fontId="5" fillId="0" borderId="21" xfId="47" applyFont="1" applyBorder="1" applyAlignment="1" applyProtection="1">
      <alignment horizontal="center" vertical="center" shrinkToFit="1"/>
    </xf>
    <xf numFmtId="0" fontId="5" fillId="0" borderId="12" xfId="47" applyFont="1" applyBorder="1" applyAlignment="1" applyProtection="1">
      <alignment vertical="center" shrinkToFit="1"/>
    </xf>
    <xf numFmtId="0" fontId="5" fillId="0" borderId="12" xfId="47" applyFont="1" applyBorder="1" applyAlignment="1" applyProtection="1">
      <alignment horizontal="center" vertical="center" shrinkToFit="1"/>
    </xf>
    <xf numFmtId="0" fontId="5" fillId="0" borderId="21" xfId="47" applyFont="1" applyBorder="1" applyAlignment="1" applyProtection="1">
      <alignment vertical="center" shrinkToFit="1"/>
    </xf>
    <xf numFmtId="176" fontId="5" fillId="0" borderId="12" xfId="47" applyNumberFormat="1" applyFont="1" applyBorder="1" applyAlignment="1" applyProtection="1">
      <alignment vertical="center" shrinkToFit="1"/>
    </xf>
    <xf numFmtId="176" fontId="5" fillId="0" borderId="12" xfId="47" applyNumberFormat="1" applyFont="1" applyBorder="1" applyAlignment="1" applyProtection="1">
      <alignment horizontal="center" vertical="center" shrinkToFit="1"/>
    </xf>
    <xf numFmtId="0" fontId="5" fillId="0" borderId="11" xfId="47" applyFont="1" applyBorder="1" applyAlignment="1" applyProtection="1">
      <alignment vertical="center" shrinkToFit="1"/>
    </xf>
    <xf numFmtId="0" fontId="5" fillId="0" borderId="10" xfId="0" applyFont="1" applyBorder="1" applyAlignment="1" applyProtection="1">
      <alignment horizontal="center" vertical="center" shrinkToFit="1"/>
    </xf>
    <xf numFmtId="0" fontId="5" fillId="0" borderId="12" xfId="0" applyFont="1" applyBorder="1" applyAlignment="1" applyProtection="1">
      <alignment vertical="center" shrinkToFit="1"/>
    </xf>
    <xf numFmtId="176" fontId="16" fillId="0" borderId="12" xfId="0" applyNumberFormat="1" applyFont="1" applyBorder="1" applyAlignment="1" applyProtection="1">
      <alignment vertical="center" shrinkToFit="1"/>
    </xf>
    <xf numFmtId="176" fontId="5" fillId="0" borderId="0" xfId="0" applyNumberFormat="1" applyFont="1" applyAlignment="1" applyProtection="1">
      <alignment vertical="center"/>
    </xf>
    <xf numFmtId="176" fontId="5" fillId="0" borderId="0" xfId="0" applyNumberFormat="1" applyFont="1" applyAlignment="1" applyProtection="1">
      <alignment horizontal="right" vertical="center"/>
    </xf>
    <xf numFmtId="176" fontId="5" fillId="0" borderId="20" xfId="0" applyNumberFormat="1" applyFont="1" applyBorder="1" applyAlignment="1" applyProtection="1">
      <alignment vertical="center"/>
    </xf>
    <xf numFmtId="176" fontId="5" fillId="0" borderId="13" xfId="0" applyNumberFormat="1" applyFont="1" applyBorder="1" applyAlignment="1" applyProtection="1">
      <alignment horizontal="center" vertical="center"/>
    </xf>
    <xf numFmtId="176" fontId="5" fillId="0" borderId="13" xfId="0" applyNumberFormat="1" applyFont="1" applyBorder="1" applyAlignment="1" applyProtection="1">
      <alignment vertical="center"/>
    </xf>
    <xf numFmtId="176" fontId="5" fillId="0" borderId="22" xfId="0" applyNumberFormat="1" applyFont="1" applyBorder="1" applyAlignment="1" applyProtection="1">
      <alignment vertical="center"/>
    </xf>
    <xf numFmtId="176" fontId="5" fillId="0" borderId="22" xfId="0" applyNumberFormat="1" applyFont="1" applyBorder="1" applyAlignment="1" applyProtection="1">
      <alignment horizontal="center" vertical="center"/>
    </xf>
    <xf numFmtId="176" fontId="5" fillId="0" borderId="10" xfId="0" applyNumberFormat="1" applyFont="1" applyBorder="1" applyAlignment="1" applyProtection="1">
      <alignment vertical="center"/>
    </xf>
    <xf numFmtId="176" fontId="5" fillId="0" borderId="12" xfId="0" applyNumberFormat="1" applyFont="1" applyBorder="1" applyAlignment="1" applyProtection="1">
      <alignment horizontal="distributed" vertical="center"/>
    </xf>
    <xf numFmtId="176" fontId="5" fillId="0" borderId="12" xfId="0" applyNumberFormat="1" applyFont="1" applyBorder="1" applyAlignment="1" applyProtection="1">
      <alignment vertical="center"/>
    </xf>
    <xf numFmtId="176" fontId="12" fillId="0" borderId="12" xfId="0" applyNumberFormat="1" applyFont="1" applyBorder="1" applyAlignment="1" applyProtection="1">
      <alignment vertical="center"/>
    </xf>
    <xf numFmtId="176" fontId="5" fillId="0" borderId="11" xfId="0" applyNumberFormat="1" applyFont="1" applyBorder="1" applyAlignment="1" applyProtection="1">
      <alignment vertical="center"/>
    </xf>
    <xf numFmtId="176" fontId="5" fillId="0" borderId="18" xfId="0" applyNumberFormat="1" applyFont="1" applyBorder="1" applyAlignment="1" applyProtection="1">
      <alignment vertical="center"/>
    </xf>
    <xf numFmtId="176" fontId="5" fillId="0" borderId="0" xfId="0" applyNumberFormat="1" applyFont="1" applyBorder="1" applyAlignment="1" applyProtection="1">
      <alignment horizontal="distributed" vertical="center"/>
    </xf>
    <xf numFmtId="176" fontId="5" fillId="0" borderId="0" xfId="0" applyNumberFormat="1" applyFont="1" applyBorder="1" applyAlignment="1" applyProtection="1">
      <alignment vertical="center"/>
    </xf>
    <xf numFmtId="176" fontId="5" fillId="0" borderId="19" xfId="0" applyNumberFormat="1" applyFont="1" applyBorder="1" applyAlignment="1" applyProtection="1">
      <alignment vertical="center"/>
    </xf>
    <xf numFmtId="176" fontId="5" fillId="0" borderId="14" xfId="0" applyNumberFormat="1" applyFont="1" applyBorder="1" applyAlignment="1" applyProtection="1">
      <alignment vertical="center"/>
    </xf>
    <xf numFmtId="176" fontId="5" fillId="0" borderId="16" xfId="0" applyNumberFormat="1" applyFont="1" applyBorder="1" applyAlignment="1" applyProtection="1">
      <alignment horizontal="distributed" vertical="center"/>
    </xf>
    <xf numFmtId="176" fontId="5" fillId="0" borderId="16" xfId="0" applyNumberFormat="1" applyFont="1" applyBorder="1" applyAlignment="1" applyProtection="1">
      <alignment vertical="center"/>
    </xf>
    <xf numFmtId="176" fontId="12" fillId="0" borderId="16" xfId="0" applyNumberFormat="1" applyFont="1" applyBorder="1" applyAlignment="1" applyProtection="1">
      <alignment vertical="center"/>
    </xf>
    <xf numFmtId="176" fontId="5" fillId="0" borderId="15" xfId="0" applyNumberFormat="1" applyFont="1" applyBorder="1" applyAlignment="1" applyProtection="1">
      <alignment vertical="center"/>
    </xf>
    <xf numFmtId="176" fontId="5" fillId="0" borderId="11" xfId="0" applyNumberFormat="1" applyFont="1" applyBorder="1" applyAlignment="1" applyProtection="1">
      <alignment vertical="center" wrapText="1"/>
    </xf>
    <xf numFmtId="0" fontId="5" fillId="0" borderId="20" xfId="0" applyFont="1" applyBorder="1" applyAlignment="1" applyProtection="1">
      <alignment vertical="center"/>
    </xf>
    <xf numFmtId="0" fontId="5" fillId="0" borderId="13" xfId="0" applyFont="1" applyBorder="1" applyAlignment="1" applyProtection="1">
      <alignment vertical="center"/>
    </xf>
    <xf numFmtId="0" fontId="5" fillId="0" borderId="12" xfId="0" applyFont="1" applyBorder="1" applyAlignment="1" applyProtection="1">
      <alignment vertical="center"/>
    </xf>
    <xf numFmtId="0" fontId="5" fillId="0" borderId="22" xfId="0" applyFont="1" applyBorder="1" applyAlignment="1" applyProtection="1">
      <alignment vertical="center"/>
    </xf>
    <xf numFmtId="0" fontId="5" fillId="0" borderId="11" xfId="0" applyFont="1" applyBorder="1" applyAlignment="1" applyProtection="1">
      <alignment vertical="center"/>
    </xf>
    <xf numFmtId="0" fontId="5" fillId="0" borderId="0" xfId="0" applyFont="1" applyFill="1" applyAlignment="1" applyProtection="1">
      <alignment vertical="center"/>
    </xf>
    <xf numFmtId="176" fontId="5" fillId="0" borderId="0" xfId="47" applyNumberFormat="1" applyFont="1" applyBorder="1" applyAlignment="1" applyProtection="1">
      <alignment vertical="center"/>
    </xf>
    <xf numFmtId="176" fontId="5" fillId="0" borderId="0" xfId="47" applyNumberFormat="1" applyFont="1" applyFill="1" applyBorder="1" applyAlignment="1" applyProtection="1">
      <alignment vertical="center" shrinkToFit="1"/>
    </xf>
    <xf numFmtId="176" fontId="5" fillId="0" borderId="0" xfId="47" applyNumberFormat="1" applyFont="1" applyFill="1" applyBorder="1" applyAlignment="1" applyProtection="1">
      <alignment vertical="center"/>
    </xf>
    <xf numFmtId="0" fontId="17" fillId="0" borderId="0" xfId="47" applyFont="1" applyBorder="1" applyAlignment="1" applyProtection="1">
      <alignment vertical="center"/>
    </xf>
    <xf numFmtId="176" fontId="16" fillId="0" borderId="0" xfId="47" applyNumberFormat="1" applyFont="1" applyFill="1" applyBorder="1" applyAlignment="1" applyProtection="1">
      <alignment vertical="center" shrinkToFit="1"/>
    </xf>
    <xf numFmtId="0" fontId="96" fillId="0" borderId="0" xfId="47" applyFont="1"/>
    <xf numFmtId="0" fontId="96" fillId="0" borderId="0" xfId="47" applyFont="1" applyAlignment="1">
      <alignment horizontal="right"/>
    </xf>
    <xf numFmtId="0" fontId="96" fillId="0" borderId="17" xfId="47" applyFont="1" applyBorder="1" applyAlignment="1">
      <alignment vertical="center"/>
    </xf>
    <xf numFmtId="0" fontId="96" fillId="0" borderId="17" xfId="47" applyFont="1" applyBorder="1"/>
    <xf numFmtId="0" fontId="96" fillId="0" borderId="23" xfId="47" applyFont="1" applyBorder="1" applyAlignment="1">
      <alignment horizontal="center" vertical="center" wrapText="1"/>
    </xf>
    <xf numFmtId="0" fontId="96" fillId="0" borderId="23" xfId="47" applyFont="1" applyBorder="1" applyAlignment="1">
      <alignment horizontal="center" vertical="center" shrinkToFit="1"/>
    </xf>
    <xf numFmtId="0" fontId="96" fillId="0" borderId="23" xfId="47" applyFont="1" applyBorder="1" applyAlignment="1">
      <alignment vertical="center"/>
    </xf>
    <xf numFmtId="0" fontId="96" fillId="0" borderId="23" xfId="47" applyFont="1" applyBorder="1" applyAlignment="1">
      <alignment horizontal="right" vertical="center"/>
    </xf>
    <xf numFmtId="0" fontId="96" fillId="0" borderId="23" xfId="47" applyFont="1" applyBorder="1" applyAlignment="1">
      <alignment horizontal="center" vertical="center"/>
    </xf>
    <xf numFmtId="0" fontId="96" fillId="0" borderId="0" xfId="47" applyFont="1" applyAlignment="1">
      <alignment vertical="center"/>
    </xf>
    <xf numFmtId="0" fontId="96" fillId="0" borderId="20" xfId="47" applyFont="1" applyBorder="1"/>
    <xf numFmtId="0" fontId="96" fillId="0" borderId="22" xfId="47" applyFont="1" applyBorder="1" applyAlignment="1">
      <alignment vertical="center"/>
    </xf>
    <xf numFmtId="0" fontId="96" fillId="0" borderId="24" xfId="47" applyFont="1" applyBorder="1"/>
    <xf numFmtId="0" fontId="96" fillId="0" borderId="17" xfId="47" applyFont="1" applyBorder="1" applyAlignment="1">
      <alignment horizontal="right"/>
    </xf>
    <xf numFmtId="0" fontId="96" fillId="0" borderId="0" xfId="54" applyFont="1" applyAlignment="1">
      <alignment vertical="center"/>
    </xf>
    <xf numFmtId="0" fontId="17" fillId="0" borderId="0" xfId="47" applyFont="1" applyBorder="1" applyAlignment="1" applyProtection="1">
      <alignment vertical="center"/>
      <protection locked="0"/>
    </xf>
    <xf numFmtId="38" fontId="5" fillId="0" borderId="0" xfId="36" applyFont="1" applyAlignment="1" applyProtection="1">
      <alignment vertical="center"/>
    </xf>
    <xf numFmtId="38" fontId="5" fillId="0" borderId="0" xfId="36" applyFont="1" applyAlignment="1" applyProtection="1">
      <alignment horizontal="right" vertical="center"/>
    </xf>
    <xf numFmtId="38" fontId="5" fillId="0" borderId="0" xfId="36" applyFont="1" applyFill="1" applyAlignment="1" applyProtection="1">
      <alignment horizontal="center" vertical="center"/>
    </xf>
    <xf numFmtId="38" fontId="5" fillId="0" borderId="0" xfId="36" applyFont="1" applyAlignment="1" applyProtection="1">
      <alignment horizontal="center" vertical="center"/>
    </xf>
    <xf numFmtId="38" fontId="5" fillId="0" borderId="0" xfId="36" applyFont="1" applyFill="1" applyAlignment="1" applyProtection="1">
      <alignment vertical="center" shrinkToFit="1"/>
    </xf>
    <xf numFmtId="38" fontId="5" fillId="0" borderId="0" xfId="36" applyFont="1" applyFill="1" applyAlignment="1" applyProtection="1">
      <alignment vertical="center"/>
    </xf>
    <xf numFmtId="0" fontId="5" fillId="0" borderId="0" xfId="36" applyNumberFormat="1" applyFont="1" applyFill="1" applyAlignment="1" applyProtection="1">
      <alignment vertical="center" shrinkToFit="1"/>
    </xf>
    <xf numFmtId="0" fontId="5" fillId="0" borderId="0" xfId="0" applyFont="1" applyFill="1" applyAlignment="1" applyProtection="1">
      <alignment vertical="center" shrinkToFit="1"/>
    </xf>
    <xf numFmtId="38" fontId="5" fillId="0" borderId="12" xfId="36" applyFont="1" applyBorder="1" applyAlignment="1" applyProtection="1">
      <alignment vertical="center"/>
    </xf>
    <xf numFmtId="38" fontId="5" fillId="0" borderId="10" xfId="36" applyFont="1" applyBorder="1" applyAlignment="1" applyProtection="1">
      <alignment horizontal="center" vertical="center"/>
    </xf>
    <xf numFmtId="38" fontId="5" fillId="0" borderId="11" xfId="36" applyFont="1" applyBorder="1" applyAlignment="1" applyProtection="1">
      <alignment vertical="center"/>
    </xf>
    <xf numFmtId="38" fontId="5" fillId="0" borderId="10" xfId="36" applyFont="1" applyBorder="1" applyAlignment="1" applyProtection="1">
      <alignment vertical="center"/>
    </xf>
    <xf numFmtId="38" fontId="5" fillId="0" borderId="15" xfId="36" applyFont="1" applyBorder="1" applyAlignment="1" applyProtection="1">
      <alignment vertical="center"/>
    </xf>
    <xf numFmtId="38" fontId="5" fillId="0" borderId="20" xfId="36" applyFont="1" applyBorder="1" applyAlignment="1" applyProtection="1">
      <alignment horizontal="center" vertical="center"/>
    </xf>
    <xf numFmtId="38" fontId="5" fillId="0" borderId="14" xfId="36" applyFont="1" applyBorder="1" applyAlignment="1" applyProtection="1">
      <alignment vertical="center"/>
    </xf>
    <xf numFmtId="38" fontId="5" fillId="0" borderId="11" xfId="36" applyFont="1" applyFill="1" applyBorder="1" applyAlignment="1" applyProtection="1">
      <alignment vertical="center" wrapText="1"/>
    </xf>
    <xf numFmtId="38" fontId="5" fillId="0" borderId="16" xfId="36" applyFont="1" applyBorder="1" applyAlignment="1" applyProtection="1">
      <alignment horizontal="center" vertical="center"/>
    </xf>
    <xf numFmtId="0" fontId="5" fillId="0" borderId="18" xfId="0" applyFont="1" applyBorder="1" applyAlignment="1" applyProtection="1">
      <alignment horizontal="right" vertical="center"/>
    </xf>
    <xf numFmtId="0" fontId="5" fillId="0" borderId="17" xfId="0" applyFont="1" applyBorder="1" applyAlignment="1" applyProtection="1">
      <alignment horizontal="right" vertical="center"/>
    </xf>
    <xf numFmtId="0" fontId="6" fillId="0" borderId="0" xfId="0" applyFont="1" applyAlignment="1" applyProtection="1">
      <alignment horizontal="right" vertical="center"/>
    </xf>
    <xf numFmtId="0" fontId="6" fillId="0" borderId="0" xfId="0" applyFont="1" applyFill="1" applyAlignment="1" applyProtection="1">
      <alignment horizontal="right" vertical="center"/>
    </xf>
    <xf numFmtId="176" fontId="5" fillId="0" borderId="0" xfId="47" applyNumberFormat="1" applyFont="1" applyBorder="1" applyAlignment="1" applyProtection="1">
      <alignment vertical="center" shrinkToFit="1"/>
      <protection locked="0"/>
    </xf>
    <xf numFmtId="180" fontId="16" fillId="0" borderId="10" xfId="0" applyNumberFormat="1" applyFont="1" applyBorder="1" applyAlignment="1" applyProtection="1">
      <alignment vertical="center" shrinkToFit="1"/>
    </xf>
    <xf numFmtId="180" fontId="16" fillId="0" borderId="10" xfId="0" applyNumberFormat="1" applyFont="1" applyFill="1" applyBorder="1" applyAlignment="1">
      <alignment vertical="center"/>
    </xf>
    <xf numFmtId="0" fontId="5" fillId="0" borderId="25" xfId="0" applyFont="1" applyBorder="1" applyAlignment="1" applyProtection="1">
      <alignment vertical="center"/>
    </xf>
    <xf numFmtId="0" fontId="5" fillId="0" borderId="26" xfId="0" applyFont="1" applyBorder="1" applyAlignment="1" applyProtection="1">
      <alignment vertical="center"/>
    </xf>
    <xf numFmtId="0" fontId="5" fillId="0" borderId="27" xfId="0" applyFont="1" applyBorder="1" applyAlignment="1" applyProtection="1">
      <alignment vertical="center"/>
    </xf>
    <xf numFmtId="0" fontId="5" fillId="0" borderId="28" xfId="0" applyFont="1" applyBorder="1" applyAlignment="1" applyProtection="1">
      <alignment vertical="center"/>
    </xf>
    <xf numFmtId="0" fontId="5" fillId="0" borderId="29" xfId="0" applyFont="1" applyBorder="1" applyAlignment="1" applyProtection="1">
      <alignment vertical="center"/>
    </xf>
    <xf numFmtId="0" fontId="5" fillId="0" borderId="30" xfId="0" applyFont="1" applyBorder="1" applyAlignment="1" applyProtection="1">
      <alignment vertical="center"/>
    </xf>
    <xf numFmtId="0" fontId="5" fillId="0" borderId="31" xfId="0" applyFont="1" applyBorder="1" applyAlignment="1" applyProtection="1">
      <alignment vertical="center"/>
    </xf>
    <xf numFmtId="0" fontId="5" fillId="0" borderId="32" xfId="0" applyFont="1" applyBorder="1" applyAlignment="1" applyProtection="1">
      <alignment vertical="center"/>
    </xf>
    <xf numFmtId="0" fontId="5" fillId="0" borderId="33" xfId="47" applyFont="1" applyBorder="1" applyAlignment="1">
      <alignment vertical="center"/>
    </xf>
    <xf numFmtId="0" fontId="5" fillId="0" borderId="34" xfId="47" applyFont="1" applyBorder="1" applyAlignment="1">
      <alignment vertical="center"/>
    </xf>
    <xf numFmtId="0" fontId="5" fillId="0" borderId="35" xfId="47" applyFont="1" applyBorder="1" applyAlignment="1">
      <alignment vertical="center"/>
    </xf>
    <xf numFmtId="0" fontId="5" fillId="0" borderId="25" xfId="47" applyFont="1" applyBorder="1" applyAlignment="1">
      <alignment horizontal="left" vertical="center" wrapText="1"/>
    </xf>
    <xf numFmtId="0" fontId="5" fillId="0" borderId="36" xfId="47" applyFont="1" applyBorder="1" applyAlignment="1">
      <alignment horizontal="left" vertical="center" wrapText="1"/>
    </xf>
    <xf numFmtId="0" fontId="5" fillId="0" borderId="27" xfId="47" applyFont="1" applyBorder="1" applyAlignment="1">
      <alignment horizontal="left" vertical="center" wrapText="1"/>
    </xf>
    <xf numFmtId="0" fontId="5" fillId="0" borderId="37" xfId="47" applyFont="1" applyBorder="1" applyAlignment="1">
      <alignment horizontal="left" vertical="center"/>
    </xf>
    <xf numFmtId="0" fontId="5" fillId="0" borderId="29" xfId="47" applyFont="1" applyBorder="1" applyAlignment="1">
      <alignment horizontal="left" vertical="center" wrapText="1"/>
    </xf>
    <xf numFmtId="0" fontId="5" fillId="0" borderId="38" xfId="47" applyFont="1" applyBorder="1" applyAlignment="1">
      <alignment horizontal="left" vertical="center"/>
    </xf>
    <xf numFmtId="0" fontId="5" fillId="0" borderId="23" xfId="0" applyFont="1" applyBorder="1" applyAlignment="1" applyProtection="1">
      <alignment horizontal="center" vertical="center" shrinkToFit="1"/>
    </xf>
    <xf numFmtId="0" fontId="5" fillId="0" borderId="25" xfId="0" applyFont="1" applyBorder="1" applyAlignment="1">
      <alignment vertical="center" shrinkToFit="1"/>
    </xf>
    <xf numFmtId="0" fontId="5" fillId="0" borderId="29" xfId="0" applyFont="1" applyBorder="1" applyAlignment="1">
      <alignment vertical="center" shrinkToFit="1"/>
    </xf>
    <xf numFmtId="0" fontId="5" fillId="0" borderId="27" xfId="0" applyFont="1" applyBorder="1" applyAlignment="1">
      <alignment vertical="center" shrinkToFit="1"/>
    </xf>
    <xf numFmtId="0" fontId="5" fillId="0" borderId="33" xfId="0" applyFont="1" applyBorder="1" applyAlignment="1" applyProtection="1">
      <alignment vertical="center"/>
    </xf>
    <xf numFmtId="0" fontId="5" fillId="0" borderId="34" xfId="0" applyFont="1" applyBorder="1" applyAlignment="1" applyProtection="1">
      <alignment vertical="center"/>
    </xf>
    <xf numFmtId="0" fontId="5" fillId="0" borderId="35" xfId="0" applyFont="1" applyBorder="1" applyAlignment="1" applyProtection="1">
      <alignment vertical="center"/>
    </xf>
    <xf numFmtId="180" fontId="5" fillId="0" borderId="0" xfId="0" applyNumberFormat="1" applyFont="1" applyAlignment="1">
      <alignment vertical="center"/>
    </xf>
    <xf numFmtId="176" fontId="5" fillId="0" borderId="25" xfId="47" applyNumberFormat="1" applyFont="1" applyBorder="1" applyAlignment="1" applyProtection="1">
      <alignment vertical="center" shrinkToFit="1"/>
    </xf>
    <xf numFmtId="176" fontId="5" fillId="0" borderId="26" xfId="47" applyNumberFormat="1" applyFont="1" applyBorder="1" applyAlignment="1" applyProtection="1">
      <alignment vertical="center" shrinkToFit="1"/>
    </xf>
    <xf numFmtId="176" fontId="16" fillId="0" borderId="26" xfId="47" applyNumberFormat="1" applyFont="1" applyBorder="1" applyAlignment="1" applyProtection="1">
      <alignment vertical="center" shrinkToFit="1"/>
    </xf>
    <xf numFmtId="0" fontId="5" fillId="0" borderId="33" xfId="47" applyFont="1" applyBorder="1" applyAlignment="1" applyProtection="1">
      <alignment vertical="center" shrinkToFit="1"/>
    </xf>
    <xf numFmtId="176" fontId="5" fillId="0" borderId="29" xfId="47" applyNumberFormat="1" applyFont="1" applyBorder="1" applyAlignment="1" applyProtection="1">
      <alignment vertical="center" shrinkToFit="1"/>
    </xf>
    <xf numFmtId="176" fontId="5" fillId="0" borderId="30" xfId="47" applyNumberFormat="1" applyFont="1" applyBorder="1" applyAlignment="1" applyProtection="1">
      <alignment vertical="center" shrinkToFit="1"/>
    </xf>
    <xf numFmtId="176" fontId="16" fillId="0" borderId="30" xfId="47" applyNumberFormat="1" applyFont="1" applyBorder="1" applyAlignment="1" applyProtection="1">
      <alignment vertical="center" shrinkToFit="1"/>
    </xf>
    <xf numFmtId="0" fontId="5" fillId="0" borderId="34" xfId="47" applyFont="1" applyBorder="1" applyAlignment="1" applyProtection="1">
      <alignment vertical="center" shrinkToFit="1"/>
    </xf>
    <xf numFmtId="176" fontId="5" fillId="0" borderId="28" xfId="47" applyNumberFormat="1" applyFont="1" applyBorder="1" applyAlignment="1" applyProtection="1">
      <alignment vertical="center" shrinkToFit="1"/>
    </xf>
    <xf numFmtId="176" fontId="16" fillId="0" borderId="28" xfId="47" applyNumberFormat="1" applyFont="1" applyBorder="1" applyAlignment="1" applyProtection="1">
      <alignment vertical="center" shrinkToFit="1"/>
    </xf>
    <xf numFmtId="0" fontId="5" fillId="0" borderId="35" xfId="47" applyFont="1" applyBorder="1" applyAlignment="1" applyProtection="1">
      <alignment vertical="center" shrinkToFit="1"/>
    </xf>
    <xf numFmtId="0" fontId="5" fillId="0" borderId="36" xfId="0" applyFont="1" applyBorder="1" applyAlignment="1">
      <alignment horizontal="center" vertical="center" shrinkToFit="1"/>
    </xf>
    <xf numFmtId="0" fontId="5" fillId="0" borderId="33" xfId="0" applyFont="1" applyBorder="1" applyAlignment="1" applyProtection="1">
      <alignment vertical="center" shrinkToFit="1"/>
      <protection locked="0"/>
    </xf>
    <xf numFmtId="0" fontId="5" fillId="0" borderId="33" xfId="0" applyFont="1" applyBorder="1" applyAlignment="1">
      <alignment vertical="center" shrinkToFit="1"/>
    </xf>
    <xf numFmtId="0" fontId="5" fillId="0" borderId="38" xfId="0" applyFont="1" applyBorder="1" applyAlignment="1">
      <alignment horizontal="center" vertical="center" shrinkToFit="1"/>
    </xf>
    <xf numFmtId="0" fontId="5" fillId="0" borderId="34" xfId="0" applyFont="1" applyBorder="1" applyAlignment="1" applyProtection="1">
      <alignment vertical="center" shrinkToFit="1"/>
      <protection locked="0"/>
    </xf>
    <xf numFmtId="0" fontId="5" fillId="0" borderId="34" xfId="0" applyFont="1" applyBorder="1" applyAlignment="1">
      <alignment vertical="center" shrinkToFit="1"/>
    </xf>
    <xf numFmtId="0" fontId="5" fillId="0" borderId="37" xfId="0" applyFont="1" applyBorder="1" applyAlignment="1">
      <alignment horizontal="center" vertical="center" shrinkToFit="1"/>
    </xf>
    <xf numFmtId="0" fontId="5" fillId="0" borderId="35" xfId="0" applyFont="1" applyBorder="1" applyAlignment="1" applyProtection="1">
      <alignment vertical="center" shrinkToFit="1"/>
      <protection locked="0"/>
    </xf>
    <xf numFmtId="0" fontId="5" fillId="0" borderId="35" xfId="0" applyFont="1" applyBorder="1" applyAlignment="1">
      <alignment vertical="center" shrinkToFit="1"/>
    </xf>
    <xf numFmtId="0" fontId="5" fillId="0" borderId="36" xfId="0" applyFont="1" applyBorder="1" applyAlignment="1">
      <alignment horizontal="center" vertical="center"/>
    </xf>
    <xf numFmtId="0" fontId="5" fillId="0" borderId="26" xfId="0" applyFont="1" applyBorder="1" applyAlignment="1">
      <alignment vertical="center"/>
    </xf>
    <xf numFmtId="0" fontId="5" fillId="0" borderId="26" xfId="0" applyFont="1" applyBorder="1" applyAlignment="1" applyProtection="1">
      <alignment vertical="center" shrinkToFit="1"/>
      <protection locked="0"/>
    </xf>
    <xf numFmtId="0" fontId="5" fillId="0" borderId="38" xfId="0" applyFont="1" applyBorder="1" applyAlignment="1">
      <alignment horizontal="center" vertical="center"/>
    </xf>
    <xf numFmtId="0" fontId="5" fillId="0" borderId="30" xfId="0" applyFont="1" applyBorder="1" applyAlignment="1">
      <alignment vertical="center"/>
    </xf>
    <xf numFmtId="0" fontId="5" fillId="0" borderId="29" xfId="0" applyFont="1" applyBorder="1" applyAlignment="1">
      <alignment vertical="center"/>
    </xf>
    <xf numFmtId="0" fontId="5" fillId="0" borderId="30" xfId="0" applyFont="1" applyBorder="1" applyAlignment="1" applyProtection="1">
      <alignment vertical="center" shrinkToFit="1"/>
      <protection locked="0"/>
    </xf>
    <xf numFmtId="0" fontId="5" fillId="0" borderId="37" xfId="0" applyFont="1" applyBorder="1" applyAlignment="1">
      <alignment horizontal="center" vertical="center"/>
    </xf>
    <xf numFmtId="0" fontId="5" fillId="0" borderId="27" xfId="0" applyFont="1" applyBorder="1" applyAlignment="1">
      <alignment vertical="center"/>
    </xf>
    <xf numFmtId="0" fontId="5" fillId="0" borderId="39" xfId="54" applyFont="1" applyBorder="1" applyAlignment="1" applyProtection="1">
      <alignment horizontal="center" vertical="center" wrapText="1"/>
    </xf>
    <xf numFmtId="0" fontId="5" fillId="0" borderId="40" xfId="54" applyFont="1" applyBorder="1" applyAlignment="1" applyProtection="1">
      <alignment horizontal="center" vertical="center" wrapText="1"/>
    </xf>
    <xf numFmtId="0" fontId="5" fillId="0" borderId="41" xfId="54" applyFont="1" applyBorder="1" applyAlignment="1" applyProtection="1">
      <alignment horizontal="right" vertical="center"/>
    </xf>
    <xf numFmtId="0" fontId="5" fillId="0" borderId="42" xfId="54" applyFont="1" applyBorder="1" applyAlignment="1" applyProtection="1">
      <alignment horizontal="right" vertical="center"/>
    </xf>
    <xf numFmtId="0" fontId="5" fillId="0" borderId="14" xfId="0" applyFont="1" applyBorder="1" applyAlignment="1" applyProtection="1">
      <alignment horizontal="center" vertical="center" shrinkToFit="1"/>
    </xf>
    <xf numFmtId="177" fontId="5" fillId="0" borderId="23" xfId="0" applyNumberFormat="1" applyFont="1" applyFill="1" applyBorder="1" applyAlignment="1" applyProtection="1">
      <alignment horizontal="center" vertical="center" shrinkToFit="1"/>
    </xf>
    <xf numFmtId="188" fontId="16" fillId="0" borderId="43" xfId="0" applyNumberFormat="1" applyFont="1" applyFill="1" applyBorder="1" applyAlignment="1" applyProtection="1">
      <alignment horizontal="center" vertical="center" shrinkToFit="1"/>
    </xf>
    <xf numFmtId="188" fontId="16" fillId="0" borderId="44" xfId="0" applyNumberFormat="1" applyFont="1" applyFill="1" applyBorder="1" applyAlignment="1" applyProtection="1">
      <alignment horizontal="center" vertical="center" shrinkToFit="1"/>
    </xf>
    <xf numFmtId="188" fontId="16" fillId="0" borderId="23" xfId="0" applyNumberFormat="1" applyFont="1" applyFill="1" applyBorder="1" applyAlignment="1" applyProtection="1">
      <alignment horizontal="center" vertical="center" shrinkToFit="1"/>
    </xf>
    <xf numFmtId="38" fontId="5" fillId="0" borderId="0" xfId="36" applyFont="1" applyFill="1" applyAlignment="1" applyProtection="1">
      <alignment horizontal="left" vertical="center" shrinkToFit="1"/>
    </xf>
    <xf numFmtId="0" fontId="96" fillId="0" borderId="24" xfId="47" applyFont="1" applyBorder="1" applyAlignment="1">
      <alignment horizontal="center" vertical="center" wrapText="1"/>
    </xf>
    <xf numFmtId="0" fontId="96" fillId="0" borderId="17" xfId="47" applyFont="1" applyBorder="1" applyAlignment="1">
      <alignment horizontal="center" vertical="center"/>
    </xf>
    <xf numFmtId="0" fontId="96" fillId="0" borderId="24" xfId="47" applyFont="1" applyBorder="1" applyAlignment="1">
      <alignment horizontal="center" vertical="center"/>
    </xf>
    <xf numFmtId="0" fontId="96" fillId="0" borderId="45" xfId="47" applyFont="1" applyBorder="1"/>
    <xf numFmtId="0" fontId="96" fillId="0" borderId="21" xfId="47" applyFont="1" applyBorder="1"/>
    <xf numFmtId="0" fontId="96" fillId="0" borderId="0" xfId="47" applyFont="1" applyFill="1"/>
    <xf numFmtId="0" fontId="96" fillId="0" borderId="0" xfId="47" applyFont="1" applyFill="1" applyBorder="1" applyAlignment="1">
      <alignment horizontal="distributed" vertical="center" indent="7"/>
    </xf>
    <xf numFmtId="0" fontId="96" fillId="0" borderId="0" xfId="47" applyFont="1" applyFill="1" applyBorder="1" applyAlignment="1">
      <alignment vertical="center"/>
    </xf>
    <xf numFmtId="38" fontId="96" fillId="0" borderId="0" xfId="35" applyFont="1" applyFill="1" applyBorder="1" applyAlignment="1"/>
    <xf numFmtId="0" fontId="96" fillId="0" borderId="0" xfId="47" applyFont="1" applyFill="1" applyBorder="1"/>
    <xf numFmtId="0" fontId="97" fillId="0" borderId="0" xfId="47" applyFont="1"/>
    <xf numFmtId="0" fontId="97" fillId="0" borderId="0" xfId="47" applyFont="1" applyFill="1"/>
    <xf numFmtId="0" fontId="98" fillId="0" borderId="0" xfId="47" applyFont="1" applyFill="1" applyAlignment="1"/>
    <xf numFmtId="0" fontId="96" fillId="26" borderId="0" xfId="47" applyFont="1" applyFill="1"/>
    <xf numFmtId="0" fontId="97" fillId="0" borderId="0" xfId="47" applyFont="1" applyFill="1" applyAlignment="1"/>
    <xf numFmtId="0" fontId="98" fillId="0" borderId="0" xfId="47" applyFont="1" applyAlignment="1"/>
    <xf numFmtId="0" fontId="97" fillId="0" borderId="0" xfId="47" applyFont="1" applyAlignment="1"/>
    <xf numFmtId="0" fontId="98" fillId="0" borderId="0" xfId="47" applyFont="1"/>
    <xf numFmtId="0" fontId="96" fillId="0" borderId="10" xfId="54" applyFont="1" applyBorder="1" applyAlignment="1">
      <alignment vertical="center"/>
    </xf>
    <xf numFmtId="0" fontId="96" fillId="0" borderId="21" xfId="47" applyFont="1" applyBorder="1" applyAlignment="1">
      <alignment vertical="center"/>
    </xf>
    <xf numFmtId="0" fontId="30" fillId="0" borderId="0" xfId="0" applyFont="1" applyAlignment="1">
      <alignment vertical="center"/>
    </xf>
    <xf numFmtId="0" fontId="30" fillId="0" borderId="0" xfId="0" applyFont="1" applyAlignment="1">
      <alignment vertical="center" shrinkToFit="1"/>
    </xf>
    <xf numFmtId="0" fontId="5" fillId="0" borderId="13" xfId="47" applyFont="1" applyBorder="1" applyAlignment="1">
      <alignment horizontal="left" vertical="center"/>
    </xf>
    <xf numFmtId="0" fontId="5" fillId="0" borderId="22" xfId="47" applyFont="1" applyBorder="1" applyAlignment="1">
      <alignment horizontal="left" vertical="center"/>
    </xf>
    <xf numFmtId="0" fontId="5" fillId="0" borderId="13" xfId="47" applyFont="1" applyBorder="1"/>
    <xf numFmtId="0" fontId="5" fillId="0" borderId="12" xfId="47" applyFont="1" applyBorder="1" applyAlignment="1">
      <alignment vertical="center" wrapText="1"/>
    </xf>
    <xf numFmtId="0" fontId="5" fillId="0" borderId="12" xfId="47" applyFont="1" applyBorder="1" applyAlignment="1">
      <alignment horizontal="left" vertical="center" wrapText="1"/>
    </xf>
    <xf numFmtId="0" fontId="96" fillId="0" borderId="46" xfId="47" applyFont="1" applyBorder="1" applyAlignment="1">
      <alignment horizontal="distributed" vertical="distributed" textRotation="255"/>
    </xf>
    <xf numFmtId="0" fontId="28" fillId="0" borderId="0" xfId="0" applyFont="1" applyAlignment="1">
      <alignment vertical="center"/>
    </xf>
    <xf numFmtId="176" fontId="30" fillId="0" borderId="26" xfId="47" applyNumberFormat="1" applyFont="1" applyBorder="1" applyAlignment="1" applyProtection="1">
      <alignment horizontal="center" vertical="center" shrinkToFit="1"/>
    </xf>
    <xf numFmtId="176" fontId="30" fillId="0" borderId="30" xfId="47" applyNumberFormat="1" applyFont="1" applyBorder="1" applyAlignment="1" applyProtection="1">
      <alignment horizontal="center" vertical="center" shrinkToFit="1"/>
    </xf>
    <xf numFmtId="176" fontId="30" fillId="0" borderId="28" xfId="47" applyNumberFormat="1" applyFont="1" applyBorder="1" applyAlignment="1" applyProtection="1">
      <alignment horizontal="center" vertical="center" shrinkToFit="1"/>
    </xf>
    <xf numFmtId="176" fontId="5" fillId="0" borderId="26" xfId="47" applyNumberFormat="1" applyFont="1" applyBorder="1" applyAlignment="1" applyProtection="1">
      <alignment horizontal="right" vertical="center" shrinkToFit="1"/>
    </xf>
    <xf numFmtId="176" fontId="5" fillId="0" borderId="30" xfId="47" applyNumberFormat="1" applyFont="1" applyBorder="1" applyAlignment="1" applyProtection="1">
      <alignment horizontal="right" vertical="center" shrinkToFit="1"/>
    </xf>
    <xf numFmtId="176" fontId="5" fillId="0" borderId="28" xfId="47" applyNumberFormat="1" applyFont="1" applyBorder="1" applyAlignment="1" applyProtection="1">
      <alignment horizontal="right" vertical="center" shrinkToFit="1"/>
    </xf>
    <xf numFmtId="0" fontId="5" fillId="0" borderId="21" xfId="0" applyFont="1" applyBorder="1" applyAlignment="1" applyProtection="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1" xfId="0" applyFont="1" applyBorder="1" applyAlignment="1">
      <alignment vertical="center" wrapText="1"/>
    </xf>
    <xf numFmtId="0" fontId="33" fillId="0" borderId="11" xfId="0" applyFont="1" applyBorder="1" applyAlignment="1">
      <alignment vertical="top" wrapText="1"/>
    </xf>
    <xf numFmtId="0" fontId="33" fillId="0" borderId="0" xfId="0" applyFont="1" applyAlignment="1">
      <alignment vertical="center"/>
    </xf>
    <xf numFmtId="0" fontId="0" fillId="0" borderId="0" xfId="0" applyAlignment="1">
      <alignment vertical="top"/>
    </xf>
    <xf numFmtId="0" fontId="96" fillId="0" borderId="47" xfId="47" applyFont="1" applyBorder="1" applyAlignment="1">
      <alignment vertical="center"/>
    </xf>
    <xf numFmtId="0" fontId="96" fillId="0" borderId="18" xfId="47" applyFont="1" applyBorder="1" applyAlignment="1">
      <alignment vertical="center"/>
    </xf>
    <xf numFmtId="0" fontId="96" fillId="0" borderId="48" xfId="47" applyFont="1" applyBorder="1" applyAlignment="1">
      <alignment horizontal="distributed" vertical="center"/>
    </xf>
    <xf numFmtId="0" fontId="96" fillId="0" borderId="48" xfId="47" applyFont="1" applyBorder="1" applyAlignment="1">
      <alignment vertical="center"/>
    </xf>
    <xf numFmtId="38" fontId="96" fillId="0" borderId="48" xfId="35" applyFont="1" applyBorder="1" applyAlignment="1">
      <alignment horizontal="right" vertical="center"/>
    </xf>
    <xf numFmtId="38" fontId="96" fillId="27" borderId="48" xfId="35" applyFont="1" applyFill="1" applyBorder="1" applyAlignment="1">
      <alignment horizontal="right" vertical="center"/>
    </xf>
    <xf numFmtId="38" fontId="96" fillId="0" borderId="48" xfId="35" applyFont="1" applyFill="1" applyBorder="1" applyAlignment="1">
      <alignment horizontal="right" vertical="center"/>
    </xf>
    <xf numFmtId="0" fontId="99" fillId="0" borderId="0" xfId="47" applyFont="1" applyFill="1"/>
    <xf numFmtId="0" fontId="96" fillId="0" borderId="0" xfId="47" applyFont="1" applyAlignment="1">
      <alignment horizontal="center" vertical="center"/>
    </xf>
    <xf numFmtId="0" fontId="5" fillId="0" borderId="25" xfId="47" applyFont="1" applyBorder="1"/>
    <xf numFmtId="0" fontId="5" fillId="0" borderId="26" xfId="47" applyFont="1" applyBorder="1" applyAlignment="1">
      <alignment horizontal="distributed" vertical="center"/>
    </xf>
    <xf numFmtId="0" fontId="5" fillId="0" borderId="29" xfId="47" applyFont="1" applyBorder="1"/>
    <xf numFmtId="0" fontId="5" fillId="0" borderId="30" xfId="47" applyFont="1" applyBorder="1" applyAlignment="1">
      <alignment horizontal="distributed" vertical="center"/>
    </xf>
    <xf numFmtId="0" fontId="5" fillId="0" borderId="27" xfId="47" applyFont="1" applyBorder="1"/>
    <xf numFmtId="0" fontId="5" fillId="0" borderId="28" xfId="47" applyFont="1" applyBorder="1" applyAlignment="1">
      <alignment horizontal="distributed" vertical="center"/>
    </xf>
    <xf numFmtId="38" fontId="10" fillId="0" borderId="12" xfId="36" applyFont="1" applyBorder="1" applyAlignment="1" applyProtection="1">
      <alignment horizontal="left" vertical="center"/>
    </xf>
    <xf numFmtId="0" fontId="9" fillId="0" borderId="14" xfId="0" applyFont="1" applyBorder="1" applyAlignment="1" applyProtection="1">
      <alignment horizontal="center" vertical="center" wrapText="1" shrinkToFit="1"/>
    </xf>
    <xf numFmtId="195" fontId="16" fillId="0" borderId="0" xfId="0" applyNumberFormat="1" applyFont="1" applyFill="1" applyBorder="1" applyAlignment="1" applyProtection="1">
      <alignment horizontal="right" vertical="center" shrinkToFit="1"/>
    </xf>
    <xf numFmtId="0" fontId="37" fillId="0" borderId="0" xfId="0" applyFont="1" applyAlignment="1">
      <alignment vertical="center"/>
    </xf>
    <xf numFmtId="0" fontId="37" fillId="0" borderId="0" xfId="0" applyFont="1" applyAlignment="1">
      <alignment vertical="center" shrinkToFit="1"/>
    </xf>
    <xf numFmtId="0" fontId="37" fillId="0" borderId="17" xfId="0" applyFont="1" applyBorder="1" applyAlignment="1">
      <alignment vertical="center"/>
    </xf>
    <xf numFmtId="0" fontId="37" fillId="0" borderId="21" xfId="0" applyFont="1" applyBorder="1" applyAlignment="1">
      <alignment horizontal="center" vertical="center"/>
    </xf>
    <xf numFmtId="0" fontId="37" fillId="0" borderId="21" xfId="0" applyFont="1" applyBorder="1" applyAlignment="1">
      <alignment horizontal="center" vertical="center" shrinkToFit="1"/>
    </xf>
    <xf numFmtId="0" fontId="37" fillId="0" borderId="21" xfId="0" applyFont="1" applyBorder="1" applyAlignment="1">
      <alignment vertical="center"/>
    </xf>
    <xf numFmtId="0" fontId="37" fillId="0" borderId="21" xfId="0" applyFont="1" applyBorder="1" applyAlignment="1">
      <alignment horizontal="left" vertical="center"/>
    </xf>
    <xf numFmtId="0" fontId="37" fillId="0" borderId="17" xfId="0" applyFont="1" applyBorder="1" applyAlignment="1">
      <alignment vertical="center" shrinkToFit="1"/>
    </xf>
    <xf numFmtId="0" fontId="37" fillId="0" borderId="24" xfId="0" applyFont="1" applyBorder="1" applyAlignment="1">
      <alignment vertical="center"/>
    </xf>
    <xf numFmtId="0" fontId="37" fillId="0" borderId="20" xfId="0" applyFont="1" applyBorder="1" applyAlignment="1">
      <alignment vertical="center" shrinkToFit="1"/>
    </xf>
    <xf numFmtId="0" fontId="37" fillId="0" borderId="20" xfId="0" applyFont="1" applyBorder="1" applyAlignment="1">
      <alignment vertical="center"/>
    </xf>
    <xf numFmtId="0" fontId="37" fillId="0" borderId="21" xfId="0" applyFont="1" applyBorder="1" applyAlignment="1">
      <alignment vertical="center" shrinkToFit="1"/>
    </xf>
    <xf numFmtId="0" fontId="37" fillId="0" borderId="18" xfId="0" applyFont="1" applyBorder="1" applyAlignment="1">
      <alignment vertical="center"/>
    </xf>
    <xf numFmtId="0" fontId="37" fillId="0" borderId="36" xfId="0" applyFont="1" applyBorder="1" applyAlignment="1">
      <alignment vertical="center" shrinkToFit="1"/>
    </xf>
    <xf numFmtId="0" fontId="37" fillId="0" borderId="38" xfId="0" applyFont="1" applyBorder="1" applyAlignment="1">
      <alignment vertical="center" shrinkToFit="1"/>
    </xf>
    <xf numFmtId="0" fontId="37" fillId="0" borderId="37" xfId="0" applyFont="1" applyBorder="1" applyAlignment="1">
      <alignment vertical="center" shrinkToFit="1"/>
    </xf>
    <xf numFmtId="0" fontId="37" fillId="0" borderId="23" xfId="0" applyFont="1" applyBorder="1" applyAlignment="1">
      <alignment vertical="center" shrinkToFit="1"/>
    </xf>
    <xf numFmtId="0" fontId="37" fillId="0" borderId="19" xfId="0" applyFont="1" applyBorder="1" applyAlignment="1">
      <alignment vertical="center" shrinkToFit="1"/>
    </xf>
    <xf numFmtId="0" fontId="37" fillId="0" borderId="24" xfId="0" applyFont="1" applyBorder="1" applyAlignment="1">
      <alignment vertical="center" shrinkToFit="1"/>
    </xf>
    <xf numFmtId="0" fontId="37" fillId="0" borderId="23" xfId="0" applyFont="1" applyBorder="1" applyAlignment="1">
      <alignment vertical="center"/>
    </xf>
    <xf numFmtId="0" fontId="37" fillId="0" borderId="49" xfId="0" applyFont="1" applyBorder="1" applyAlignment="1">
      <alignment vertical="center" shrinkToFit="1"/>
    </xf>
    <xf numFmtId="0" fontId="37" fillId="0" borderId="14" xfId="0" applyFont="1" applyBorder="1" applyAlignment="1">
      <alignment vertical="center"/>
    </xf>
    <xf numFmtId="0" fontId="37" fillId="0" borderId="27" xfId="0" applyFont="1" applyBorder="1" applyAlignment="1">
      <alignment vertical="center" shrinkToFit="1"/>
    </xf>
    <xf numFmtId="0" fontId="37" fillId="0" borderId="0" xfId="0" applyFont="1" applyBorder="1" applyAlignment="1">
      <alignment vertical="center" shrinkToFit="1"/>
    </xf>
    <xf numFmtId="0" fontId="37" fillId="0" borderId="10" xfId="0" applyFont="1" applyBorder="1" applyAlignment="1">
      <alignment vertical="center" shrinkToFit="1"/>
    </xf>
    <xf numFmtId="0" fontId="37" fillId="0" borderId="13" xfId="0" applyFont="1" applyBorder="1" applyAlignment="1">
      <alignment vertical="center" shrinkToFit="1"/>
    </xf>
    <xf numFmtId="0" fontId="37" fillId="0" borderId="14" xfId="0" applyFont="1" applyBorder="1" applyAlignment="1">
      <alignment vertical="center" shrinkToFit="1"/>
    </xf>
    <xf numFmtId="0" fontId="37" fillId="0" borderId="18" xfId="0" applyFont="1" applyBorder="1" applyAlignment="1">
      <alignment vertical="center" shrinkToFit="1"/>
    </xf>
    <xf numFmtId="0" fontId="37" fillId="0" borderId="25" xfId="0" applyFont="1" applyBorder="1" applyAlignment="1">
      <alignment vertical="center" shrinkToFit="1"/>
    </xf>
    <xf numFmtId="0" fontId="37" fillId="0" borderId="29" xfId="0" applyFont="1" applyBorder="1" applyAlignment="1">
      <alignment vertical="center" shrinkToFit="1"/>
    </xf>
    <xf numFmtId="0" fontId="100" fillId="0" borderId="24" xfId="0" applyFont="1" applyBorder="1" applyAlignment="1">
      <alignment vertical="center"/>
    </xf>
    <xf numFmtId="0" fontId="101" fillId="0" borderId="24" xfId="0" applyFont="1" applyBorder="1" applyAlignment="1">
      <alignment vertical="center"/>
    </xf>
    <xf numFmtId="0" fontId="37" fillId="0" borderId="10" xfId="0" applyFont="1" applyBorder="1" applyAlignment="1">
      <alignment vertical="center"/>
    </xf>
    <xf numFmtId="0" fontId="37" fillId="0" borderId="12" xfId="0" applyFont="1" applyBorder="1" applyAlignment="1">
      <alignment vertical="center" shrinkToFit="1"/>
    </xf>
    <xf numFmtId="0" fontId="37" fillId="0" borderId="16" xfId="0" applyFont="1" applyBorder="1" applyAlignment="1">
      <alignment vertical="center" shrinkToFit="1"/>
    </xf>
    <xf numFmtId="0" fontId="39" fillId="25" borderId="0" xfId="0" applyFont="1" applyFill="1" applyAlignment="1">
      <alignment horizontal="left" vertical="center"/>
    </xf>
    <xf numFmtId="0" fontId="96" fillId="28" borderId="22" xfId="47" applyFont="1" applyFill="1" applyBorder="1" applyAlignment="1">
      <alignment horizontal="distributed" vertical="center" indent="3"/>
    </xf>
    <xf numFmtId="180" fontId="16" fillId="29" borderId="23" xfId="0" applyNumberFormat="1" applyFont="1" applyFill="1" applyBorder="1" applyAlignment="1" applyProtection="1">
      <alignment horizontal="center" vertical="center" shrinkToFit="1"/>
      <protection locked="0"/>
    </xf>
    <xf numFmtId="188" fontId="16" fillId="29" borderId="43" xfId="0" applyNumberFormat="1" applyFont="1" applyFill="1" applyBorder="1" applyAlignment="1" applyProtection="1">
      <alignment horizontal="center" vertical="center" shrinkToFit="1"/>
      <protection locked="0"/>
    </xf>
    <xf numFmtId="188" fontId="16" fillId="29" borderId="44" xfId="0" applyNumberFormat="1" applyFont="1" applyFill="1" applyBorder="1" applyAlignment="1" applyProtection="1">
      <alignment horizontal="center" vertical="center" shrinkToFit="1"/>
      <protection locked="0"/>
    </xf>
    <xf numFmtId="188" fontId="16" fillId="29" borderId="23" xfId="0" applyNumberFormat="1" applyFont="1" applyFill="1" applyBorder="1" applyAlignment="1" applyProtection="1">
      <alignment horizontal="center" vertical="center" shrinkToFit="1"/>
      <protection locked="0"/>
    </xf>
    <xf numFmtId="0" fontId="5" fillId="29" borderId="38" xfId="0" applyFont="1" applyFill="1" applyBorder="1" applyAlignment="1" applyProtection="1">
      <alignment horizontal="left" vertical="center" shrinkToFit="1"/>
      <protection locked="0"/>
    </xf>
    <xf numFmtId="0" fontId="5" fillId="29" borderId="36" xfId="0" applyFont="1" applyFill="1" applyBorder="1" applyAlignment="1" applyProtection="1">
      <alignment horizontal="left" vertical="center" shrinkToFit="1"/>
      <protection locked="0"/>
    </xf>
    <xf numFmtId="176" fontId="5" fillId="29" borderId="26" xfId="47" applyNumberFormat="1" applyFont="1" applyFill="1" applyBorder="1" applyAlignment="1" applyProtection="1">
      <alignment horizontal="left" vertical="center" shrinkToFit="1"/>
      <protection locked="0"/>
    </xf>
    <xf numFmtId="176" fontId="5" fillId="29" borderId="30" xfId="47" applyNumberFormat="1" applyFont="1" applyFill="1" applyBorder="1" applyAlignment="1" applyProtection="1">
      <alignment horizontal="left" vertical="center" shrinkToFit="1"/>
      <protection locked="0"/>
    </xf>
    <xf numFmtId="0" fontId="5" fillId="29" borderId="36" xfId="0" applyFont="1" applyFill="1" applyBorder="1" applyAlignment="1" applyProtection="1">
      <alignment vertical="center" shrinkToFit="1"/>
      <protection locked="0"/>
    </xf>
    <xf numFmtId="0" fontId="16" fillId="29" borderId="36" xfId="0" applyFont="1" applyFill="1" applyBorder="1" applyAlignment="1" applyProtection="1">
      <alignment vertical="center" shrinkToFit="1"/>
      <protection locked="0"/>
    </xf>
    <xf numFmtId="0" fontId="33" fillId="29" borderId="36" xfId="0" applyFont="1" applyFill="1" applyBorder="1" applyAlignment="1" applyProtection="1">
      <alignment horizontal="right" vertical="center" shrinkToFit="1"/>
      <protection locked="0"/>
    </xf>
    <xf numFmtId="196" fontId="5" fillId="29" borderId="36" xfId="0" applyNumberFormat="1" applyFont="1" applyFill="1" applyBorder="1" applyAlignment="1" applyProtection="1">
      <alignment horizontal="left" vertical="center" shrinkToFit="1"/>
      <protection locked="0"/>
    </xf>
    <xf numFmtId="0" fontId="5" fillId="29" borderId="38" xfId="0" applyFont="1" applyFill="1" applyBorder="1" applyAlignment="1" applyProtection="1">
      <alignment vertical="center" shrinkToFit="1"/>
      <protection locked="0"/>
    </xf>
    <xf numFmtId="0" fontId="16" fillId="29" borderId="38" xfId="0" applyFont="1" applyFill="1" applyBorder="1" applyAlignment="1" applyProtection="1">
      <alignment vertical="center" shrinkToFit="1"/>
      <protection locked="0"/>
    </xf>
    <xf numFmtId="0" fontId="33" fillId="29" borderId="38" xfId="0" applyFont="1" applyFill="1" applyBorder="1" applyAlignment="1" applyProtection="1">
      <alignment horizontal="right" vertical="center" shrinkToFit="1"/>
      <protection locked="0"/>
    </xf>
    <xf numFmtId="196" fontId="5" fillId="29" borderId="38" xfId="0" applyNumberFormat="1" applyFont="1" applyFill="1" applyBorder="1" applyAlignment="1" applyProtection="1">
      <alignment horizontal="left" vertical="center" shrinkToFit="1"/>
      <protection locked="0"/>
    </xf>
    <xf numFmtId="176" fontId="5" fillId="29" borderId="26" xfId="47" applyNumberFormat="1" applyFont="1" applyFill="1" applyBorder="1" applyAlignment="1" applyProtection="1">
      <alignment vertical="center" shrinkToFit="1"/>
      <protection locked="0"/>
    </xf>
    <xf numFmtId="176" fontId="5" fillId="29" borderId="30" xfId="47" applyNumberFormat="1" applyFont="1" applyFill="1" applyBorder="1" applyAlignment="1" applyProtection="1">
      <alignment vertical="center" shrinkToFit="1"/>
      <protection locked="0"/>
    </xf>
    <xf numFmtId="0" fontId="5" fillId="29" borderId="30" xfId="0" applyFont="1" applyFill="1" applyBorder="1" applyAlignment="1" applyProtection="1">
      <alignment vertical="center" shrinkToFit="1"/>
      <protection locked="0"/>
    </xf>
    <xf numFmtId="0" fontId="5" fillId="29" borderId="28" xfId="0" applyFont="1" applyFill="1" applyBorder="1" applyAlignment="1" applyProtection="1">
      <alignment vertical="center" shrinkToFit="1"/>
      <protection locked="0"/>
    </xf>
    <xf numFmtId="176" fontId="5" fillId="29" borderId="0" xfId="47" applyNumberFormat="1" applyFont="1" applyFill="1" applyBorder="1" applyAlignment="1" applyProtection="1">
      <alignment vertical="center" shrinkToFit="1"/>
      <protection locked="0"/>
    </xf>
    <xf numFmtId="176" fontId="16" fillId="29" borderId="0" xfId="47" applyNumberFormat="1" applyFont="1" applyFill="1" applyBorder="1" applyAlignment="1" applyProtection="1">
      <alignment vertical="center" shrinkToFit="1"/>
      <protection locked="0"/>
    </xf>
    <xf numFmtId="186" fontId="16" fillId="29" borderId="0" xfId="47" applyNumberFormat="1" applyFont="1" applyFill="1" applyBorder="1" applyAlignment="1" applyProtection="1">
      <alignment vertical="center" shrinkToFit="1"/>
      <protection locked="0"/>
    </xf>
    <xf numFmtId="176" fontId="5" fillId="29" borderId="36" xfId="47" applyNumberFormat="1" applyFont="1" applyFill="1" applyBorder="1" applyAlignment="1" applyProtection="1">
      <alignment vertical="center" shrinkToFit="1"/>
      <protection locked="0"/>
    </xf>
    <xf numFmtId="176" fontId="5" fillId="29" borderId="38" xfId="47" applyNumberFormat="1" applyFont="1" applyFill="1" applyBorder="1" applyAlignment="1" applyProtection="1">
      <alignment vertical="center" shrinkToFit="1"/>
      <protection locked="0"/>
    </xf>
    <xf numFmtId="176" fontId="5" fillId="29" borderId="37" xfId="47" applyNumberFormat="1" applyFont="1" applyFill="1" applyBorder="1" applyAlignment="1" applyProtection="1">
      <alignment vertical="center" shrinkToFit="1"/>
      <protection locked="0"/>
    </xf>
    <xf numFmtId="176" fontId="5" fillId="29" borderId="28" xfId="47" applyNumberFormat="1" applyFont="1" applyFill="1" applyBorder="1" applyAlignment="1" applyProtection="1">
      <alignment vertical="center" shrinkToFit="1"/>
      <protection locked="0"/>
    </xf>
    <xf numFmtId="176" fontId="16" fillId="29" borderId="26" xfId="47" applyNumberFormat="1" applyFont="1" applyFill="1" applyBorder="1" applyAlignment="1" applyProtection="1">
      <alignment horizontal="right" vertical="center" shrinkToFit="1"/>
      <protection locked="0"/>
    </xf>
    <xf numFmtId="176" fontId="16" fillId="29" borderId="30" xfId="47" applyNumberFormat="1" applyFont="1" applyFill="1" applyBorder="1" applyAlignment="1" applyProtection="1">
      <alignment horizontal="right" vertical="center" shrinkToFit="1"/>
      <protection locked="0"/>
    </xf>
    <xf numFmtId="176" fontId="16" fillId="29" borderId="28" xfId="47" applyNumberFormat="1" applyFont="1" applyFill="1" applyBorder="1" applyAlignment="1" applyProtection="1">
      <alignment horizontal="right" vertical="center" shrinkToFit="1"/>
      <protection locked="0"/>
    </xf>
    <xf numFmtId="186" fontId="16" fillId="29" borderId="26" xfId="47" applyNumberFormat="1" applyFont="1" applyFill="1" applyBorder="1" applyAlignment="1" applyProtection="1">
      <alignment vertical="center" shrinkToFit="1"/>
      <protection locked="0"/>
    </xf>
    <xf numFmtId="186" fontId="16" fillId="29" borderId="30" xfId="47" applyNumberFormat="1" applyFont="1" applyFill="1" applyBorder="1" applyAlignment="1" applyProtection="1">
      <alignment vertical="center" shrinkToFit="1"/>
      <protection locked="0"/>
    </xf>
    <xf numFmtId="186" fontId="16" fillId="29" borderId="28" xfId="47" applyNumberFormat="1" applyFont="1" applyFill="1" applyBorder="1" applyAlignment="1" applyProtection="1">
      <alignment vertical="center" shrinkToFit="1"/>
      <protection locked="0"/>
    </xf>
    <xf numFmtId="180" fontId="16" fillId="29" borderId="25" xfId="34" applyNumberFormat="1" applyFont="1" applyFill="1" applyBorder="1" applyAlignment="1" applyProtection="1">
      <alignment horizontal="right" vertical="center" shrinkToFit="1"/>
      <protection locked="0"/>
    </xf>
    <xf numFmtId="180" fontId="16" fillId="29" borderId="29" xfId="34" applyNumberFormat="1" applyFont="1" applyFill="1" applyBorder="1" applyAlignment="1" applyProtection="1">
      <alignment horizontal="right" vertical="center" shrinkToFit="1"/>
      <protection locked="0"/>
    </xf>
    <xf numFmtId="180" fontId="16" fillId="29" borderId="27" xfId="34" applyNumberFormat="1" applyFont="1" applyFill="1" applyBorder="1" applyAlignment="1" applyProtection="1">
      <alignment horizontal="right" vertical="center" shrinkToFit="1"/>
      <protection locked="0"/>
    </xf>
    <xf numFmtId="0" fontId="16" fillId="29" borderId="36" xfId="0" applyFont="1" applyFill="1" applyBorder="1" applyAlignment="1" applyProtection="1">
      <alignment horizontal="right" vertical="center" shrinkToFit="1"/>
      <protection locked="0"/>
    </xf>
    <xf numFmtId="196" fontId="5" fillId="29" borderId="36" xfId="0" applyNumberFormat="1" applyFont="1" applyFill="1" applyBorder="1" applyAlignment="1" applyProtection="1">
      <alignment vertical="center" shrinkToFit="1"/>
      <protection locked="0"/>
    </xf>
    <xf numFmtId="0" fontId="16" fillId="29" borderId="38" xfId="0" applyFont="1" applyFill="1" applyBorder="1" applyAlignment="1" applyProtection="1">
      <alignment horizontal="right" vertical="center" shrinkToFit="1"/>
      <protection locked="0"/>
    </xf>
    <xf numFmtId="196" fontId="5" fillId="29" borderId="38" xfId="0" applyNumberFormat="1" applyFont="1" applyFill="1" applyBorder="1" applyAlignment="1" applyProtection="1">
      <alignment vertical="center" shrinkToFit="1"/>
      <protection locked="0"/>
    </xf>
    <xf numFmtId="0" fontId="5" fillId="29" borderId="37" xfId="0" applyFont="1" applyFill="1" applyBorder="1" applyAlignment="1" applyProtection="1">
      <alignment vertical="center" shrinkToFit="1"/>
      <protection locked="0"/>
    </xf>
    <xf numFmtId="0" fontId="16" fillId="29" borderId="37" xfId="0" applyFont="1" applyFill="1" applyBorder="1" applyAlignment="1" applyProtection="1">
      <alignment vertical="center" shrinkToFit="1"/>
      <protection locked="0"/>
    </xf>
    <xf numFmtId="0" fontId="16" fillId="29" borderId="37" xfId="0" applyFont="1" applyFill="1" applyBorder="1" applyAlignment="1" applyProtection="1">
      <alignment horizontal="right" vertical="center" shrinkToFit="1"/>
      <protection locked="0"/>
    </xf>
    <xf numFmtId="196" fontId="5" fillId="29" borderId="37" xfId="0" applyNumberFormat="1" applyFont="1" applyFill="1" applyBorder="1" applyAlignment="1" applyProtection="1">
      <alignment vertical="center" shrinkToFit="1"/>
      <protection locked="0"/>
    </xf>
    <xf numFmtId="0" fontId="5" fillId="29" borderId="37" xfId="0" applyFont="1" applyFill="1" applyBorder="1" applyAlignment="1" applyProtection="1">
      <alignment horizontal="left" vertical="center" shrinkToFit="1"/>
      <protection locked="0"/>
    </xf>
    <xf numFmtId="0" fontId="5" fillId="29" borderId="30" xfId="0" applyFont="1" applyFill="1" applyBorder="1" applyAlignment="1" applyProtection="1">
      <alignment horizontal="left" vertical="center" shrinkToFit="1"/>
      <protection locked="0"/>
    </xf>
    <xf numFmtId="0" fontId="5" fillId="29" borderId="28" xfId="0" applyFont="1" applyFill="1" applyBorder="1" applyAlignment="1" applyProtection="1">
      <alignment horizontal="left" vertical="center" shrinkToFit="1"/>
      <protection locked="0"/>
    </xf>
    <xf numFmtId="0" fontId="33" fillId="29" borderId="37" xfId="0" applyFont="1" applyFill="1" applyBorder="1" applyAlignment="1" applyProtection="1">
      <alignment horizontal="right" vertical="center" shrinkToFit="1"/>
      <protection locked="0"/>
    </xf>
    <xf numFmtId="196" fontId="5" fillId="29" borderId="37" xfId="0" applyNumberFormat="1" applyFont="1" applyFill="1" applyBorder="1" applyAlignment="1" applyProtection="1">
      <alignment horizontal="left" vertical="center" shrinkToFit="1"/>
      <protection locked="0"/>
    </xf>
    <xf numFmtId="180" fontId="30" fillId="29" borderId="0" xfId="36" applyNumberFormat="1" applyFont="1" applyFill="1" applyAlignment="1" applyProtection="1">
      <alignment horizontal="center" vertical="center"/>
      <protection locked="0"/>
    </xf>
    <xf numFmtId="0" fontId="0" fillId="0" borderId="0" xfId="0" applyProtection="1"/>
    <xf numFmtId="0" fontId="29" fillId="30" borderId="26" xfId="0" applyFont="1" applyFill="1" applyBorder="1" applyAlignment="1" applyProtection="1">
      <alignment horizontal="center" vertical="center"/>
      <protection locked="0"/>
    </xf>
    <xf numFmtId="0" fontId="29" fillId="30" borderId="30" xfId="0" applyFont="1" applyFill="1" applyBorder="1" applyAlignment="1" applyProtection="1">
      <alignment horizontal="center" vertical="center"/>
      <protection locked="0"/>
    </xf>
    <xf numFmtId="0" fontId="29" fillId="30" borderId="28" xfId="0" applyFont="1" applyFill="1" applyBorder="1" applyAlignment="1" applyProtection="1">
      <alignment horizontal="center" vertical="center"/>
      <protection locked="0"/>
    </xf>
    <xf numFmtId="0" fontId="5" fillId="0" borderId="10" xfId="0" applyFont="1" applyBorder="1" applyAlignment="1" applyProtection="1">
      <alignment vertical="center"/>
    </xf>
    <xf numFmtId="0" fontId="5" fillId="0" borderId="50" xfId="0" applyFont="1" applyBorder="1" applyAlignment="1" applyProtection="1">
      <alignment vertical="center"/>
    </xf>
    <xf numFmtId="0" fontId="5" fillId="0" borderId="51" xfId="0" applyFont="1" applyBorder="1" applyAlignment="1" applyProtection="1">
      <alignment vertical="center"/>
    </xf>
    <xf numFmtId="0" fontId="5" fillId="0" borderId="14" xfId="0" applyFont="1" applyBorder="1" applyAlignment="1" applyProtection="1">
      <alignment vertical="center"/>
    </xf>
    <xf numFmtId="0" fontId="5" fillId="0" borderId="16" xfId="0" applyFont="1" applyBorder="1" applyAlignment="1" applyProtection="1">
      <alignment vertical="center"/>
    </xf>
    <xf numFmtId="0" fontId="5" fillId="0" borderId="21" xfId="0" applyFont="1" applyBorder="1" applyAlignment="1" applyProtection="1">
      <alignment vertical="center"/>
    </xf>
    <xf numFmtId="0" fontId="5" fillId="0" borderId="23" xfId="0" applyFont="1" applyFill="1" applyBorder="1" applyAlignment="1" applyProtection="1">
      <alignment horizontal="center" vertical="center" wrapText="1" shrinkToFit="1"/>
    </xf>
    <xf numFmtId="38" fontId="6" fillId="0" borderId="0" xfId="0" applyNumberFormat="1" applyFont="1" applyBorder="1" applyAlignment="1" applyProtection="1">
      <alignment horizontal="left" vertical="center" shrinkToFit="1"/>
    </xf>
    <xf numFmtId="0" fontId="59" fillId="0" borderId="0" xfId="0" applyFont="1" applyBorder="1" applyAlignment="1" applyProtection="1">
      <alignment horizontal="center"/>
    </xf>
    <xf numFmtId="180" fontId="16" fillId="0" borderId="23" xfId="0" applyNumberFormat="1" applyFont="1" applyFill="1" applyBorder="1" applyAlignment="1" applyProtection="1">
      <alignment horizontal="center" vertical="center" shrinkToFit="1"/>
    </xf>
    <xf numFmtId="177" fontId="5" fillId="0" borderId="0" xfId="0" applyNumberFormat="1" applyFont="1" applyFill="1" applyBorder="1" applyAlignment="1" applyProtection="1">
      <alignment vertical="center" wrapText="1"/>
    </xf>
    <xf numFmtId="188" fontId="5" fillId="0" borderId="0" xfId="0" applyNumberFormat="1" applyFont="1" applyFill="1" applyBorder="1" applyAlignment="1" applyProtection="1">
      <alignment vertical="center" wrapText="1"/>
    </xf>
    <xf numFmtId="188" fontId="3" fillId="0" borderId="0" xfId="0" applyNumberFormat="1" applyFont="1" applyFill="1" applyBorder="1" applyAlignment="1" applyProtection="1">
      <alignment horizontal="right" vertical="top" shrinkToFit="1"/>
    </xf>
    <xf numFmtId="0" fontId="5" fillId="0" borderId="0" xfId="0" applyFont="1" applyFill="1" applyBorder="1" applyAlignment="1" applyProtection="1">
      <alignment vertical="center"/>
    </xf>
    <xf numFmtId="0" fontId="3" fillId="0" borderId="0" xfId="0" applyFont="1" applyFill="1" applyBorder="1" applyAlignment="1" applyProtection="1">
      <alignment vertical="top"/>
    </xf>
    <xf numFmtId="0" fontId="6" fillId="0" borderId="0" xfId="0" applyFont="1" applyAlignment="1" applyProtection="1">
      <alignment horizontal="right" vertical="top"/>
    </xf>
    <xf numFmtId="0" fontId="5" fillId="30" borderId="36" xfId="0" applyFont="1" applyFill="1" applyBorder="1" applyAlignment="1" applyProtection="1">
      <alignment vertical="center" shrinkToFit="1"/>
      <protection locked="0"/>
    </xf>
    <xf numFmtId="0" fontId="5" fillId="30" borderId="38" xfId="0" applyFont="1" applyFill="1" applyBorder="1" applyAlignment="1" applyProtection="1">
      <alignment vertical="center" shrinkToFit="1"/>
      <protection locked="0"/>
    </xf>
    <xf numFmtId="0" fontId="5" fillId="30" borderId="37" xfId="0" applyFont="1" applyFill="1" applyBorder="1" applyAlignment="1" applyProtection="1">
      <alignment vertical="center" shrinkToFit="1"/>
      <protection locked="0"/>
    </xf>
    <xf numFmtId="176" fontId="5" fillId="30" borderId="36" xfId="47" applyNumberFormat="1" applyFont="1" applyFill="1" applyBorder="1" applyAlignment="1" applyProtection="1">
      <alignment horizontal="center" vertical="center" shrinkToFit="1"/>
      <protection locked="0"/>
    </xf>
    <xf numFmtId="176" fontId="5" fillId="30" borderId="38" xfId="47" applyNumberFormat="1" applyFont="1" applyFill="1" applyBorder="1" applyAlignment="1" applyProtection="1">
      <alignment horizontal="center" vertical="center" shrinkToFit="1"/>
      <protection locked="0"/>
    </xf>
    <xf numFmtId="176" fontId="5" fillId="30" borderId="37" xfId="47" applyNumberFormat="1" applyFont="1" applyFill="1" applyBorder="1" applyAlignment="1" applyProtection="1">
      <alignment horizontal="center" vertical="center" shrinkToFit="1"/>
      <protection locked="0"/>
    </xf>
    <xf numFmtId="0" fontId="5" fillId="30" borderId="36" xfId="0" applyFont="1" applyFill="1" applyBorder="1" applyAlignment="1" applyProtection="1">
      <alignment horizontal="center" vertical="center" shrinkToFit="1"/>
      <protection locked="0"/>
    </xf>
    <xf numFmtId="0" fontId="5" fillId="30" borderId="38" xfId="0" applyFont="1" applyFill="1" applyBorder="1" applyAlignment="1" applyProtection="1">
      <alignment horizontal="center" vertical="center" shrinkToFit="1"/>
      <protection locked="0"/>
    </xf>
    <xf numFmtId="0" fontId="5" fillId="0" borderId="0" xfId="54" applyFont="1" applyFill="1" applyBorder="1" applyAlignment="1" applyProtection="1">
      <alignment vertical="center"/>
    </xf>
    <xf numFmtId="0" fontId="5" fillId="0" borderId="0" xfId="54" applyFont="1" applyFill="1" applyBorder="1" applyAlignment="1" applyProtection="1">
      <alignment horizontal="right" vertical="center"/>
    </xf>
    <xf numFmtId="0" fontId="0" fillId="0" borderId="0" xfId="0" applyAlignment="1">
      <alignment vertical="center"/>
    </xf>
    <xf numFmtId="0" fontId="37" fillId="0" borderId="52" xfId="0" applyFont="1" applyBorder="1" applyAlignment="1">
      <alignment vertical="center" shrinkToFit="1"/>
    </xf>
    <xf numFmtId="0" fontId="30" fillId="0" borderId="17" xfId="0" applyFont="1" applyBorder="1" applyAlignment="1">
      <alignment vertical="center"/>
    </xf>
    <xf numFmtId="0" fontId="0" fillId="0" borderId="0" xfId="0" applyBorder="1" applyAlignment="1">
      <alignment vertical="center"/>
    </xf>
    <xf numFmtId="0" fontId="61" fillId="0" borderId="0" xfId="0" applyFont="1" applyBorder="1" applyAlignment="1">
      <alignment horizontal="left" vertical="center"/>
    </xf>
    <xf numFmtId="0" fontId="102" fillId="0" borderId="0" xfId="0" applyFont="1" applyBorder="1" applyAlignment="1">
      <alignment vertical="center"/>
    </xf>
    <xf numFmtId="0" fontId="103" fillId="0" borderId="0" xfId="0" applyFont="1" applyBorder="1" applyAlignment="1">
      <alignment vertical="center"/>
    </xf>
    <xf numFmtId="0" fontId="103" fillId="0" borderId="53" xfId="0" applyFont="1" applyBorder="1" applyAlignment="1">
      <alignment vertical="center"/>
    </xf>
    <xf numFmtId="0" fontId="0" fillId="0" borderId="53" xfId="0" applyBorder="1" applyAlignment="1">
      <alignment vertical="center"/>
    </xf>
    <xf numFmtId="0" fontId="30" fillId="0" borderId="54" xfId="0" applyFont="1" applyBorder="1" applyAlignment="1">
      <alignment vertical="center"/>
    </xf>
    <xf numFmtId="0" fontId="30" fillId="0" borderId="55" xfId="0" applyFont="1" applyBorder="1" applyAlignment="1">
      <alignment vertical="center"/>
    </xf>
    <xf numFmtId="0" fontId="30" fillId="0" borderId="56" xfId="0" applyFont="1" applyBorder="1" applyAlignment="1">
      <alignment vertical="center"/>
    </xf>
    <xf numFmtId="0" fontId="30" fillId="0" borderId="57" xfId="0" applyFont="1" applyBorder="1" applyAlignment="1">
      <alignment vertical="center"/>
    </xf>
    <xf numFmtId="0" fontId="102" fillId="0" borderId="53" xfId="0" applyFont="1" applyBorder="1" applyAlignment="1">
      <alignment vertical="center"/>
    </xf>
    <xf numFmtId="0" fontId="60" fillId="0" borderId="0" xfId="0" applyFont="1" applyBorder="1" applyAlignment="1">
      <alignment vertical="center"/>
    </xf>
    <xf numFmtId="0" fontId="30" fillId="0" borderId="58" xfId="0" applyFont="1" applyBorder="1" applyAlignment="1">
      <alignment vertical="center" shrinkToFit="1"/>
    </xf>
    <xf numFmtId="0" fontId="30" fillId="0" borderId="59" xfId="0" applyFont="1" applyBorder="1" applyAlignment="1">
      <alignment vertical="center" shrinkToFit="1"/>
    </xf>
    <xf numFmtId="0" fontId="30" fillId="0" borderId="60" xfId="0" applyFont="1" applyBorder="1" applyAlignment="1">
      <alignment vertical="center" shrinkToFit="1"/>
    </xf>
    <xf numFmtId="0" fontId="0" fillId="0" borderId="21" xfId="0" applyBorder="1" applyAlignment="1">
      <alignment vertical="center"/>
    </xf>
    <xf numFmtId="0" fontId="0" fillId="29" borderId="21" xfId="0" applyFill="1" applyBorder="1" applyAlignment="1">
      <alignment vertical="center"/>
    </xf>
    <xf numFmtId="0" fontId="0" fillId="30" borderId="21" xfId="0" applyFill="1" applyBorder="1" applyAlignment="1">
      <alignment vertical="center"/>
    </xf>
    <xf numFmtId="0" fontId="61" fillId="0" borderId="0" xfId="0" applyFont="1" applyBorder="1" applyAlignment="1">
      <alignment vertical="center"/>
    </xf>
    <xf numFmtId="0" fontId="0" fillId="0" borderId="61" xfId="0" applyBorder="1" applyProtection="1"/>
    <xf numFmtId="0" fontId="3" fillId="0" borderId="62" xfId="47" applyFont="1" applyBorder="1" applyAlignment="1" applyProtection="1">
      <alignment horizontal="center" vertical="center" wrapText="1"/>
    </xf>
    <xf numFmtId="0" fontId="3" fillId="0" borderId="0" xfId="47" applyFont="1" applyBorder="1" applyAlignment="1" applyProtection="1">
      <alignment vertical="center" wrapText="1"/>
    </xf>
    <xf numFmtId="0" fontId="3" fillId="0" borderId="63" xfId="47" applyFont="1" applyBorder="1" applyAlignment="1" applyProtection="1">
      <alignment vertical="distributed" wrapText="1"/>
    </xf>
    <xf numFmtId="0" fontId="3" fillId="0" borderId="56" xfId="47" applyFont="1" applyBorder="1" applyAlignment="1" applyProtection="1">
      <alignment vertical="distributed" wrapText="1"/>
    </xf>
    <xf numFmtId="0" fontId="3" fillId="0" borderId="64" xfId="54" applyBorder="1" applyAlignment="1" applyProtection="1">
      <alignment vertical="distributed" wrapText="1"/>
    </xf>
    <xf numFmtId="0" fontId="3" fillId="0" borderId="56" xfId="54" applyBorder="1" applyAlignment="1" applyProtection="1">
      <alignment vertical="distributed" wrapText="1"/>
    </xf>
    <xf numFmtId="0" fontId="3" fillId="0" borderId="64" xfId="54" applyBorder="1" applyAlignment="1" applyProtection="1">
      <alignment vertical="distributed"/>
    </xf>
    <xf numFmtId="0" fontId="3" fillId="0" borderId="56" xfId="54" applyBorder="1" applyAlignment="1" applyProtection="1">
      <alignment vertical="distributed"/>
    </xf>
    <xf numFmtId="0" fontId="3" fillId="0" borderId="65" xfId="54" applyBorder="1" applyAlignment="1" applyProtection="1">
      <alignment vertical="distributed"/>
    </xf>
    <xf numFmtId="0" fontId="3" fillId="0" borderId="0" xfId="47" applyFont="1" applyAlignment="1" applyProtection="1">
      <alignment vertical="center"/>
    </xf>
    <xf numFmtId="0" fontId="3" fillId="0" borderId="66" xfId="47" applyFont="1" applyBorder="1" applyAlignment="1" applyProtection="1">
      <alignment horizontal="center" vertical="center"/>
    </xf>
    <xf numFmtId="0" fontId="3" fillId="0" borderId="67" xfId="47" applyFont="1" applyBorder="1" applyAlignment="1" applyProtection="1">
      <alignment horizontal="center" vertical="center"/>
    </xf>
    <xf numFmtId="0" fontId="3" fillId="0" borderId="68" xfId="47" applyFont="1" applyBorder="1" applyAlignment="1" applyProtection="1">
      <alignment horizontal="left" vertical="center" indent="1"/>
    </xf>
    <xf numFmtId="0" fontId="3" fillId="0" borderId="69" xfId="47" applyFont="1" applyBorder="1" applyAlignment="1" applyProtection="1">
      <alignment horizontal="left" vertical="center" indent="1"/>
    </xf>
    <xf numFmtId="0" fontId="3" fillId="0" borderId="70" xfId="47" applyFont="1" applyBorder="1" applyAlignment="1" applyProtection="1">
      <alignment horizontal="left" vertical="center" indent="1"/>
    </xf>
    <xf numFmtId="0" fontId="3" fillId="0" borderId="71" xfId="47" applyFont="1" applyBorder="1" applyAlignment="1" applyProtection="1">
      <alignment horizontal="left" vertical="center" indent="1"/>
    </xf>
    <xf numFmtId="0" fontId="3" fillId="0" borderId="72" xfId="47" applyFont="1" applyBorder="1" applyAlignment="1" applyProtection="1">
      <alignment horizontal="left" vertical="center" indent="1"/>
    </xf>
    <xf numFmtId="0" fontId="3" fillId="0" borderId="73" xfId="47" applyFont="1" applyFill="1" applyBorder="1" applyAlignment="1" applyProtection="1">
      <alignment horizontal="left" vertical="center" indent="1"/>
    </xf>
    <xf numFmtId="0" fontId="3" fillId="0" borderId="60" xfId="47" applyFont="1" applyFill="1" applyBorder="1" applyAlignment="1" applyProtection="1">
      <alignment horizontal="left" vertical="center" indent="1"/>
    </xf>
    <xf numFmtId="0" fontId="27" fillId="0" borderId="74" xfId="47" applyFont="1" applyBorder="1" applyAlignment="1" applyProtection="1">
      <alignment vertical="center"/>
    </xf>
    <xf numFmtId="0" fontId="3" fillId="0" borderId="63" xfId="0" applyFont="1" applyBorder="1" applyAlignment="1" applyProtection="1">
      <alignment horizontal="left" vertical="center" indent="1"/>
    </xf>
    <xf numFmtId="0" fontId="31" fillId="0" borderId="56" xfId="0" applyFont="1" applyBorder="1" applyAlignment="1" applyProtection="1">
      <alignment vertical="top" wrapText="1"/>
    </xf>
    <xf numFmtId="0" fontId="3" fillId="0" borderId="64" xfId="0" applyFont="1" applyBorder="1" applyAlignment="1" applyProtection="1">
      <alignment horizontal="left" vertical="center" indent="1"/>
    </xf>
    <xf numFmtId="0" fontId="3" fillId="0" borderId="65" xfId="47" applyFont="1" applyBorder="1" applyAlignment="1" applyProtection="1">
      <alignment horizontal="left" vertical="center" indent="1"/>
    </xf>
    <xf numFmtId="0" fontId="0" fillId="0" borderId="75" xfId="0" applyBorder="1" applyProtection="1"/>
    <xf numFmtId="0" fontId="3" fillId="0" borderId="63" xfId="47" applyFont="1" applyBorder="1" applyAlignment="1" applyProtection="1">
      <alignment horizontal="left" vertical="center" indent="1"/>
    </xf>
    <xf numFmtId="0" fontId="104" fillId="0" borderId="0" xfId="0" applyFont="1" applyProtection="1"/>
    <xf numFmtId="0" fontId="3" fillId="0" borderId="64" xfId="47" applyFont="1" applyBorder="1" applyAlignment="1" applyProtection="1">
      <alignment horizontal="left" vertical="center" indent="1"/>
    </xf>
    <xf numFmtId="0" fontId="5" fillId="0" borderId="18" xfId="0" applyFont="1" applyBorder="1" applyAlignment="1" applyProtection="1">
      <alignment vertical="center"/>
    </xf>
    <xf numFmtId="0" fontId="5" fillId="29" borderId="38" xfId="0" applyFont="1" applyFill="1" applyBorder="1" applyAlignment="1" applyProtection="1">
      <alignment vertical="center"/>
      <protection locked="0"/>
    </xf>
    <xf numFmtId="195" fontId="16" fillId="0" borderId="0" xfId="0" applyNumberFormat="1" applyFont="1" applyFill="1" applyBorder="1" applyAlignment="1" applyProtection="1">
      <alignment vertical="center" shrinkToFit="1"/>
    </xf>
    <xf numFmtId="195" fontId="21" fillId="0" borderId="0" xfId="0" applyNumberFormat="1" applyFont="1" applyFill="1" applyBorder="1" applyAlignment="1" applyProtection="1">
      <alignment vertical="center" shrinkToFit="1"/>
    </xf>
    <xf numFmtId="188" fontId="5" fillId="0" borderId="0" xfId="0" applyNumberFormat="1" applyFont="1" applyAlignment="1" applyProtection="1">
      <alignment horizontal="center" vertical="center"/>
    </xf>
    <xf numFmtId="0" fontId="3" fillId="0" borderId="0" xfId="0" applyFont="1" applyAlignment="1" applyProtection="1">
      <alignment vertical="center"/>
    </xf>
    <xf numFmtId="0" fontId="5" fillId="0" borderId="0" xfId="0" applyFont="1" applyBorder="1" applyAlignment="1" applyProtection="1">
      <alignment horizontal="distributed" vertical="center"/>
    </xf>
    <xf numFmtId="0" fontId="5" fillId="0" borderId="19" xfId="0" applyFont="1" applyBorder="1" applyAlignment="1" applyProtection="1">
      <alignment vertical="center"/>
    </xf>
    <xf numFmtId="0" fontId="5" fillId="0" borderId="15" xfId="0" applyFont="1" applyBorder="1" applyAlignment="1" applyProtection="1">
      <alignment vertical="center"/>
    </xf>
    <xf numFmtId="0" fontId="5" fillId="0" borderId="76" xfId="0" applyFont="1" applyBorder="1" applyAlignment="1" applyProtection="1">
      <alignment vertical="center"/>
    </xf>
    <xf numFmtId="0" fontId="63" fillId="0" borderId="0" xfId="0" applyFont="1" applyAlignment="1" applyProtection="1">
      <alignment horizontal="center" vertical="center" wrapText="1"/>
    </xf>
    <xf numFmtId="0" fontId="5" fillId="0" borderId="0" xfId="54" applyFont="1" applyBorder="1" applyAlignment="1" applyProtection="1">
      <alignment horizontal="center" vertical="center"/>
    </xf>
    <xf numFmtId="0" fontId="5" fillId="0" borderId="0" xfId="54" applyFont="1" applyBorder="1" applyAlignment="1" applyProtection="1">
      <alignment horizontal="center" vertical="center" wrapText="1"/>
    </xf>
    <xf numFmtId="0" fontId="5" fillId="0" borderId="0" xfId="54" applyFont="1" applyBorder="1" applyAlignment="1" applyProtection="1">
      <alignment horizontal="right" vertical="center"/>
    </xf>
    <xf numFmtId="0" fontId="5" fillId="0" borderId="0" xfId="0" applyFont="1" applyFill="1" applyBorder="1" applyAlignment="1" applyProtection="1">
      <alignment horizontal="center" vertical="center" wrapText="1" shrinkToFit="1"/>
    </xf>
    <xf numFmtId="195" fontId="16" fillId="0" borderId="0" xfId="0" applyNumberFormat="1" applyFont="1" applyFill="1" applyBorder="1" applyAlignment="1" applyProtection="1">
      <alignment horizontal="center" vertical="center" shrinkToFit="1"/>
      <protection locked="0"/>
    </xf>
    <xf numFmtId="0" fontId="105" fillId="0" borderId="21" xfId="54" applyFont="1" applyBorder="1" applyAlignment="1">
      <alignment horizontal="center" vertical="center" wrapText="1"/>
    </xf>
    <xf numFmtId="0" fontId="3" fillId="0" borderId="0" xfId="0" applyFont="1" applyBorder="1" applyAlignment="1" applyProtection="1">
      <alignment horizontal="center" vertical="center"/>
    </xf>
    <xf numFmtId="0" fontId="106" fillId="0" borderId="0" xfId="0" applyFont="1" applyAlignment="1" applyProtection="1">
      <alignment vertical="center"/>
    </xf>
    <xf numFmtId="0" fontId="107" fillId="0" borderId="0" xfId="0" applyFont="1" applyAlignment="1" applyProtection="1">
      <alignment vertical="center"/>
    </xf>
    <xf numFmtId="0" fontId="106" fillId="0" borderId="0" xfId="0" applyFont="1" applyAlignment="1" applyProtection="1">
      <alignment vertical="center" wrapText="1"/>
    </xf>
    <xf numFmtId="199" fontId="5" fillId="0" borderId="0" xfId="36" applyNumberFormat="1" applyFont="1" applyFill="1" applyAlignment="1" applyProtection="1">
      <alignment horizontal="center" vertical="center"/>
    </xf>
    <xf numFmtId="38" fontId="108" fillId="0" borderId="0" xfId="36" applyFont="1" applyAlignment="1" applyProtection="1">
      <alignment horizontal="center" vertical="center"/>
    </xf>
    <xf numFmtId="0" fontId="0" fillId="0" borderId="0" xfId="0" applyAlignment="1" applyProtection="1">
      <alignment vertical="center"/>
    </xf>
    <xf numFmtId="0" fontId="109" fillId="0" borderId="0" xfId="0" applyFont="1" applyAlignment="1" applyProtection="1">
      <alignment vertical="center"/>
    </xf>
    <xf numFmtId="176" fontId="12" fillId="0" borderId="12" xfId="0" applyNumberFormat="1" applyFont="1" applyFill="1" applyBorder="1" applyAlignment="1" applyProtection="1">
      <alignment vertical="center"/>
    </xf>
    <xf numFmtId="0" fontId="36" fillId="0" borderId="0" xfId="0" applyFont="1" applyAlignment="1" applyProtection="1">
      <alignment vertical="top" wrapText="1"/>
    </xf>
    <xf numFmtId="199" fontId="5" fillId="0" borderId="0" xfId="0" applyNumberFormat="1" applyFont="1" applyAlignment="1" applyProtection="1">
      <alignment horizontal="left" vertical="center" shrinkToFit="1"/>
    </xf>
    <xf numFmtId="176" fontId="5" fillId="0" borderId="0" xfId="0" applyNumberFormat="1" applyFont="1" applyAlignment="1" applyProtection="1">
      <alignment horizontal="left" vertical="center" wrapText="1"/>
    </xf>
    <xf numFmtId="176" fontId="9" fillId="0" borderId="0" xfId="0" applyNumberFormat="1" applyFont="1" applyAlignment="1" applyProtection="1">
      <alignment horizontal="left" vertical="center" wrapText="1"/>
    </xf>
    <xf numFmtId="176" fontId="5" fillId="0" borderId="0" xfId="0" applyNumberFormat="1" applyFont="1" applyAlignment="1" applyProtection="1">
      <alignment horizontal="left" vertical="center"/>
    </xf>
    <xf numFmtId="0" fontId="5" fillId="0" borderId="0" xfId="0" applyNumberFormat="1" applyFont="1" applyFill="1" applyAlignment="1" applyProtection="1">
      <alignment horizontal="left" vertical="center"/>
    </xf>
    <xf numFmtId="49" fontId="5" fillId="0" borderId="0" xfId="0" applyNumberFormat="1" applyFont="1" applyFill="1" applyAlignment="1" applyProtection="1">
      <alignment horizontal="left"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180" fontId="31" fillId="0" borderId="0" xfId="34" applyNumberFormat="1" applyFont="1" applyBorder="1" applyAlignment="1" applyProtection="1">
      <alignment vertical="top" wrapText="1"/>
    </xf>
    <xf numFmtId="0" fontId="5" fillId="0" borderId="12" xfId="0" applyFont="1" applyBorder="1" applyAlignment="1" applyProtection="1">
      <alignment horizontal="center" vertical="center"/>
    </xf>
    <xf numFmtId="0" fontId="3" fillId="0" borderId="0" xfId="0" applyFont="1" applyAlignment="1" applyProtection="1">
      <alignment horizontal="right" vertical="center"/>
    </xf>
    <xf numFmtId="0" fontId="110" fillId="0" borderId="0" xfId="0" applyFont="1" applyAlignment="1" applyProtection="1">
      <alignment vertical="top"/>
    </xf>
    <xf numFmtId="0" fontId="19" fillId="0" borderId="0" xfId="0" applyFont="1" applyAlignment="1" applyProtection="1">
      <alignment vertical="center"/>
    </xf>
    <xf numFmtId="0" fontId="3" fillId="0" borderId="0" xfId="0" applyFont="1" applyBorder="1" applyAlignment="1" applyProtection="1">
      <alignment horizontal="center" vertical="center" wrapText="1"/>
    </xf>
    <xf numFmtId="0" fontId="5" fillId="0" borderId="77" xfId="0" applyFont="1" applyBorder="1" applyAlignment="1" applyProtection="1">
      <alignment horizontal="center" vertical="center" shrinkToFit="1"/>
    </xf>
    <xf numFmtId="0" fontId="5" fillId="0" borderId="78" xfId="0" applyFont="1" applyBorder="1" applyAlignment="1" applyProtection="1">
      <alignment horizontal="center" vertical="center"/>
    </xf>
    <xf numFmtId="0" fontId="110" fillId="0" borderId="0" xfId="0" applyFont="1" applyAlignment="1" applyProtection="1">
      <alignment vertical="top" wrapText="1"/>
    </xf>
    <xf numFmtId="0" fontId="69" fillId="0" borderId="77" xfId="0" applyFont="1" applyBorder="1" applyAlignment="1" applyProtection="1">
      <alignment horizontal="center" vertical="center"/>
    </xf>
    <xf numFmtId="0" fontId="69" fillId="0" borderId="77" xfId="0" applyFont="1" applyFill="1" applyBorder="1" applyAlignment="1" applyProtection="1">
      <alignment horizontal="center" vertical="center" shrinkToFit="1"/>
    </xf>
    <xf numFmtId="0" fontId="69" fillId="0" borderId="78" xfId="0" applyFont="1" applyBorder="1" applyAlignment="1" applyProtection="1">
      <alignment horizontal="center" vertical="center"/>
    </xf>
    <xf numFmtId="0" fontId="69" fillId="0" borderId="78" xfId="0" applyFont="1" applyBorder="1" applyAlignment="1" applyProtection="1">
      <alignment horizontal="center" vertical="center" shrinkToFit="1"/>
    </xf>
    <xf numFmtId="0" fontId="69" fillId="0" borderId="78" xfId="0" applyFont="1" applyFill="1" applyBorder="1" applyAlignment="1" applyProtection="1">
      <alignment horizontal="center" vertical="center"/>
    </xf>
    <xf numFmtId="180" fontId="70" fillId="0" borderId="79" xfId="34" applyNumberFormat="1" applyFont="1" applyBorder="1" applyAlignment="1" applyProtection="1">
      <alignment vertical="center"/>
    </xf>
    <xf numFmtId="180" fontId="70" fillId="0" borderId="80" xfId="34" applyNumberFormat="1" applyFont="1" applyFill="1" applyBorder="1" applyAlignment="1" applyProtection="1">
      <alignment vertical="center"/>
    </xf>
    <xf numFmtId="180" fontId="6" fillId="29" borderId="11" xfId="34" applyNumberFormat="1" applyFont="1" applyFill="1" applyBorder="1" applyAlignment="1" applyProtection="1">
      <alignment vertical="center"/>
      <protection locked="0"/>
    </xf>
    <xf numFmtId="180" fontId="36" fillId="0" borderId="0" xfId="34" applyNumberFormat="1" applyFont="1" applyBorder="1" applyAlignment="1" applyProtection="1">
      <alignment vertical="top" wrapText="1"/>
    </xf>
    <xf numFmtId="180" fontId="36" fillId="0" borderId="0" xfId="34" applyNumberFormat="1" applyFont="1" applyBorder="1" applyAlignment="1" applyProtection="1">
      <alignment vertical="top"/>
    </xf>
    <xf numFmtId="180" fontId="72" fillId="0" borderId="0" xfId="34" applyNumberFormat="1" applyFont="1" applyFill="1" applyBorder="1" applyAlignment="1" applyProtection="1">
      <alignment horizontal="left" vertical="top" wrapText="1"/>
    </xf>
    <xf numFmtId="180" fontId="6" fillId="0" borderId="0" xfId="34" applyNumberFormat="1" applyFont="1" applyBorder="1" applyAlignment="1" applyProtection="1">
      <alignment vertical="center"/>
    </xf>
    <xf numFmtId="188" fontId="62" fillId="0" borderId="0" xfId="0" applyNumberFormat="1" applyFont="1" applyFill="1" applyBorder="1" applyAlignment="1" applyProtection="1">
      <alignment horizontal="center" vertical="center" shrinkToFit="1"/>
    </xf>
    <xf numFmtId="0" fontId="73" fillId="0" borderId="0" xfId="0" applyFont="1" applyAlignment="1" applyProtection="1">
      <alignment vertical="center"/>
    </xf>
    <xf numFmtId="0" fontId="3" fillId="0" borderId="0" xfId="54" applyFont="1" applyAlignment="1" applyProtection="1">
      <alignment vertical="top" wrapText="1"/>
    </xf>
    <xf numFmtId="200" fontId="16" fillId="29" borderId="23" xfId="0" applyNumberFormat="1" applyFont="1" applyFill="1" applyBorder="1" applyAlignment="1" applyProtection="1">
      <alignment horizontal="center" vertical="center" shrinkToFit="1"/>
      <protection locked="0"/>
    </xf>
    <xf numFmtId="200" fontId="16" fillId="0" borderId="23" xfId="0" applyNumberFormat="1" applyFont="1" applyFill="1" applyBorder="1" applyAlignment="1" applyProtection="1">
      <alignment horizontal="center" vertical="center" shrinkToFit="1"/>
    </xf>
    <xf numFmtId="200" fontId="16" fillId="0" borderId="23" xfId="0" applyNumberFormat="1" applyFont="1" applyFill="1" applyBorder="1" applyAlignment="1" applyProtection="1">
      <alignment vertical="center" shrinkToFit="1"/>
    </xf>
    <xf numFmtId="199" fontId="5" fillId="0" borderId="23" xfId="0" applyNumberFormat="1" applyFont="1" applyFill="1" applyBorder="1" applyAlignment="1" applyProtection="1">
      <alignment horizontal="center" vertical="center" shrinkToFit="1"/>
    </xf>
    <xf numFmtId="0" fontId="3" fillId="0" borderId="24" xfId="54" applyFont="1" applyBorder="1" applyAlignment="1" applyProtection="1">
      <alignment horizontal="right" vertical="center"/>
    </xf>
    <xf numFmtId="0" fontId="3" fillId="0" borderId="19" xfId="54" applyFont="1" applyBorder="1" applyAlignment="1" applyProtection="1">
      <alignment horizontal="right" vertical="center"/>
    </xf>
    <xf numFmtId="0" fontId="3" fillId="0" borderId="41" xfId="54" applyFont="1" applyBorder="1" applyAlignment="1" applyProtection="1">
      <alignment horizontal="right" vertical="center"/>
    </xf>
    <xf numFmtId="0" fontId="3" fillId="0" borderId="42" xfId="54" applyFont="1" applyBorder="1" applyAlignment="1" applyProtection="1">
      <alignment horizontal="right" vertical="center"/>
    </xf>
    <xf numFmtId="199" fontId="16" fillId="0" borderId="43" xfId="0" applyNumberFormat="1" applyFont="1" applyFill="1" applyBorder="1" applyAlignment="1" applyProtection="1">
      <alignment horizontal="center" vertical="center" shrinkToFit="1"/>
    </xf>
    <xf numFmtId="199" fontId="16" fillId="0" borderId="44" xfId="0" applyNumberFormat="1" applyFont="1" applyFill="1" applyBorder="1" applyAlignment="1" applyProtection="1">
      <alignment horizontal="center" vertical="center" shrinkToFit="1"/>
    </xf>
    <xf numFmtId="199" fontId="16" fillId="29" borderId="43" xfId="0" applyNumberFormat="1" applyFont="1" applyFill="1" applyBorder="1" applyAlignment="1" applyProtection="1">
      <alignment horizontal="center" vertical="center" shrinkToFit="1"/>
      <protection locked="0"/>
    </xf>
    <xf numFmtId="199" fontId="35" fillId="29" borderId="44" xfId="0" applyNumberFormat="1" applyFont="1" applyFill="1" applyBorder="1" applyAlignment="1" applyProtection="1">
      <alignment horizontal="center" vertical="center" shrinkToFit="1"/>
      <protection locked="0"/>
    </xf>
    <xf numFmtId="200" fontId="5" fillId="0" borderId="23" xfId="0" applyNumberFormat="1" applyFont="1" applyFill="1" applyBorder="1" applyAlignment="1" applyProtection="1">
      <alignment horizontal="center" vertical="center" wrapText="1" shrinkToFit="1"/>
    </xf>
    <xf numFmtId="0" fontId="5" fillId="0" borderId="0" xfId="0" applyNumberFormat="1" applyFont="1" applyFill="1" applyBorder="1" applyAlignment="1" applyProtection="1">
      <alignment vertical="center" shrinkToFit="1"/>
    </xf>
    <xf numFmtId="0" fontId="111" fillId="0" borderId="0" xfId="0" applyFont="1" applyFill="1" applyBorder="1" applyAlignment="1" applyProtection="1">
      <alignment vertical="center" shrinkToFit="1"/>
    </xf>
    <xf numFmtId="195" fontId="16" fillId="0" borderId="0" xfId="0" applyNumberFormat="1" applyFont="1" applyFill="1" applyBorder="1" applyAlignment="1" applyProtection="1">
      <alignment vertical="center" shrinkToFit="1"/>
      <protection locked="0"/>
    </xf>
    <xf numFmtId="0" fontId="5" fillId="0" borderId="17" xfId="0" applyNumberFormat="1" applyFont="1" applyFill="1" applyBorder="1" applyAlignment="1" applyProtection="1">
      <alignment vertical="center" wrapText="1" shrinkToFit="1"/>
    </xf>
    <xf numFmtId="0" fontId="63" fillId="0" borderId="0" xfId="0" applyFont="1" applyAlignment="1" applyProtection="1">
      <alignment vertical="center" wrapText="1"/>
    </xf>
    <xf numFmtId="0" fontId="3" fillId="0" borderId="0" xfId="0" applyFont="1" applyAlignment="1" applyProtection="1">
      <alignment horizontal="right" vertical="top"/>
    </xf>
    <xf numFmtId="0" fontId="3" fillId="0" borderId="0" xfId="0" applyFont="1" applyFill="1" applyAlignment="1" applyProtection="1">
      <alignment horizontal="right" vertical="center"/>
    </xf>
    <xf numFmtId="200" fontId="6" fillId="0" borderId="80" xfId="34" applyNumberFormat="1" applyFont="1" applyFill="1" applyBorder="1" applyAlignment="1" applyProtection="1">
      <alignment vertical="center"/>
    </xf>
    <xf numFmtId="200" fontId="6" fillId="0" borderId="14" xfId="34" applyNumberFormat="1" applyFont="1" applyBorder="1" applyAlignment="1" applyProtection="1">
      <alignment vertical="center"/>
    </xf>
    <xf numFmtId="200" fontId="71" fillId="0" borderId="21" xfId="34" applyNumberFormat="1" applyFont="1" applyFill="1" applyBorder="1" applyAlignment="1" applyProtection="1">
      <alignment horizontal="right" vertical="center"/>
    </xf>
    <xf numFmtId="200" fontId="6" fillId="0" borderId="16" xfId="34" applyNumberFormat="1" applyFont="1" applyBorder="1" applyAlignment="1" applyProtection="1">
      <alignment vertical="center"/>
    </xf>
    <xf numFmtId="200" fontId="67" fillId="0" borderId="79" xfId="34" applyNumberFormat="1" applyFont="1" applyBorder="1" applyAlignment="1" applyProtection="1">
      <alignment vertical="center"/>
    </xf>
    <xf numFmtId="0" fontId="3" fillId="0" borderId="17" xfId="0" applyFont="1" applyBorder="1" applyAlignment="1" applyProtection="1">
      <alignment horizontal="right" vertical="top"/>
    </xf>
    <xf numFmtId="199" fontId="36" fillId="0" borderId="10" xfId="0" applyNumberFormat="1" applyFont="1" applyBorder="1" applyAlignment="1" applyProtection="1">
      <alignment horizontal="center" vertical="center" shrinkToFit="1"/>
    </xf>
    <xf numFmtId="199" fontId="36" fillId="0" borderId="10" xfId="0" applyNumberFormat="1" applyFont="1" applyBorder="1" applyAlignment="1" applyProtection="1">
      <alignment vertical="center" wrapText="1" shrinkToFit="1"/>
    </xf>
    <xf numFmtId="199" fontId="5" fillId="0" borderId="21" xfId="0" applyNumberFormat="1" applyFont="1" applyBorder="1" applyAlignment="1" applyProtection="1">
      <alignment vertical="center" wrapText="1" shrinkToFit="1"/>
    </xf>
    <xf numFmtId="199" fontId="5" fillId="0" borderId="21" xfId="0" applyNumberFormat="1" applyFont="1" applyFill="1" applyBorder="1" applyAlignment="1" applyProtection="1">
      <alignment horizontal="center" vertical="center" shrinkToFit="1"/>
    </xf>
    <xf numFmtId="199" fontId="5" fillId="0" borderId="0" xfId="36" applyNumberFormat="1" applyFont="1" applyFill="1" applyAlignment="1" applyProtection="1">
      <alignment horizontal="left" vertical="center" wrapText="1" shrinkToFit="1"/>
    </xf>
    <xf numFmtId="0" fontId="3" fillId="0" borderId="0" xfId="54" applyFont="1" applyBorder="1" applyAlignment="1" applyProtection="1">
      <alignment horizontal="right" vertical="center"/>
    </xf>
    <xf numFmtId="200" fontId="16" fillId="0" borderId="14" xfId="0" applyNumberFormat="1" applyFont="1" applyFill="1" applyBorder="1" applyAlignment="1" applyProtection="1">
      <alignment horizontal="center" vertical="center" shrinkToFit="1"/>
    </xf>
    <xf numFmtId="0" fontId="112" fillId="0" borderId="18" xfId="54" applyFont="1" applyBorder="1" applyAlignment="1" applyProtection="1">
      <alignment vertical="center" wrapText="1"/>
    </xf>
    <xf numFmtId="0" fontId="3" fillId="0" borderId="18" xfId="54" applyFont="1" applyBorder="1" applyAlignment="1" applyProtection="1">
      <alignment horizontal="right" vertical="center"/>
    </xf>
    <xf numFmtId="200" fontId="16" fillId="0" borderId="18" xfId="0" applyNumberFormat="1" applyFont="1" applyFill="1" applyBorder="1" applyAlignment="1" applyProtection="1">
      <alignment horizontal="center" vertical="center" shrinkToFit="1"/>
    </xf>
    <xf numFmtId="0" fontId="5" fillId="0" borderId="18" xfId="54" applyFont="1" applyBorder="1" applyAlignment="1" applyProtection="1">
      <alignment vertical="center" wrapText="1"/>
    </xf>
    <xf numFmtId="0" fontId="5" fillId="0" borderId="21" xfId="54" applyFont="1" applyBorder="1" applyAlignment="1" applyProtection="1">
      <alignment vertical="center" shrinkToFit="1"/>
    </xf>
    <xf numFmtId="0" fontId="113" fillId="0" borderId="0" xfId="0" applyFont="1" applyAlignment="1">
      <alignment vertical="center"/>
    </xf>
    <xf numFmtId="0" fontId="107" fillId="0" borderId="0" xfId="0" applyFont="1" applyAlignment="1">
      <alignment vertical="center"/>
    </xf>
    <xf numFmtId="0" fontId="69" fillId="0" borderId="0" xfId="0" applyFont="1" applyAlignment="1">
      <alignment vertical="center"/>
    </xf>
    <xf numFmtId="0" fontId="105" fillId="0" borderId="23" xfId="54" applyFont="1" applyBorder="1" applyAlignment="1">
      <alignment horizontal="distributed" vertical="center" wrapText="1"/>
    </xf>
    <xf numFmtId="189" fontId="78" fillId="0" borderId="12" xfId="47" applyNumberFormat="1" applyFont="1" applyFill="1" applyBorder="1" applyAlignment="1" applyProtection="1">
      <alignment vertical="center"/>
    </xf>
    <xf numFmtId="189" fontId="16" fillId="0" borderId="20" xfId="47" applyNumberFormat="1" applyFont="1" applyFill="1" applyBorder="1" applyAlignment="1" applyProtection="1">
      <alignment vertical="center"/>
    </xf>
    <xf numFmtId="189" fontId="16" fillId="0" borderId="18" xfId="47" applyNumberFormat="1" applyFont="1" applyBorder="1" applyAlignment="1" applyProtection="1">
      <alignment vertical="center"/>
    </xf>
    <xf numFmtId="189" fontId="16" fillId="0" borderId="18" xfId="47" applyNumberFormat="1" applyFont="1" applyFill="1" applyBorder="1" applyAlignment="1" applyProtection="1">
      <alignment vertical="center"/>
    </xf>
    <xf numFmtId="189" fontId="78" fillId="0" borderId="13" xfId="47" applyNumberFormat="1" applyFont="1" applyBorder="1" applyAlignment="1" applyProtection="1">
      <alignment vertical="center"/>
    </xf>
    <xf numFmtId="176" fontId="78" fillId="0" borderId="12" xfId="47" applyNumberFormat="1" applyFont="1" applyFill="1" applyBorder="1" applyAlignment="1" applyProtection="1">
      <alignment vertical="center"/>
    </xf>
    <xf numFmtId="176" fontId="78" fillId="0" borderId="12" xfId="47" applyNumberFormat="1" applyFont="1" applyBorder="1" applyAlignment="1" applyProtection="1">
      <alignment vertical="center"/>
    </xf>
    <xf numFmtId="189" fontId="78" fillId="0" borderId="12" xfId="47" applyNumberFormat="1" applyFont="1" applyBorder="1" applyAlignment="1" applyProtection="1">
      <alignment vertical="center"/>
    </xf>
    <xf numFmtId="180" fontId="78" fillId="0" borderId="12" xfId="34" applyNumberFormat="1" applyFont="1" applyBorder="1" applyAlignment="1" applyProtection="1">
      <alignment vertical="center"/>
    </xf>
    <xf numFmtId="189" fontId="70" fillId="0" borderId="74" xfId="47" applyNumberFormat="1" applyFont="1" applyBorder="1" applyAlignment="1" applyProtection="1">
      <alignment vertical="center"/>
    </xf>
    <xf numFmtId="176" fontId="70" fillId="0" borderId="74" xfId="47" applyNumberFormat="1" applyFont="1" applyBorder="1" applyAlignment="1" applyProtection="1">
      <alignment vertical="center"/>
    </xf>
    <xf numFmtId="180" fontId="70" fillId="0" borderId="74" xfId="47" applyNumberFormat="1" applyFont="1" applyBorder="1" applyAlignment="1" applyProtection="1">
      <alignment vertical="center"/>
    </xf>
    <xf numFmtId="189" fontId="16" fillId="0" borderId="12" xfId="47" applyNumberFormat="1" applyFont="1" applyFill="1" applyBorder="1" applyAlignment="1" applyProtection="1">
      <alignment vertical="center"/>
    </xf>
    <xf numFmtId="189" fontId="70" fillId="0" borderId="55" xfId="47" applyNumberFormat="1" applyFont="1" applyBorder="1" applyAlignment="1" applyProtection="1">
      <alignment vertical="center"/>
    </xf>
    <xf numFmtId="176" fontId="73" fillId="30" borderId="81" xfId="47" applyNumberFormat="1" applyFont="1" applyFill="1" applyBorder="1" applyAlignment="1" applyProtection="1">
      <alignment vertical="center"/>
    </xf>
    <xf numFmtId="38" fontId="36" fillId="0" borderId="0" xfId="36" applyFont="1" applyFill="1" applyAlignment="1" applyProtection="1">
      <alignment vertical="center"/>
    </xf>
    <xf numFmtId="0" fontId="31" fillId="0" borderId="0" xfId="0" applyFont="1"/>
    <xf numFmtId="0" fontId="31" fillId="0" borderId="0" xfId="0" applyFont="1" applyBorder="1" applyAlignment="1">
      <alignment horizontal="center" shrinkToFit="1"/>
    </xf>
    <xf numFmtId="0" fontId="31" fillId="0" borderId="21" xfId="0" applyFont="1" applyBorder="1" applyAlignment="1">
      <alignment shrinkToFit="1"/>
    </xf>
    <xf numFmtId="49" fontId="31" fillId="0" borderId="21" xfId="0" applyNumberFormat="1" applyFont="1" applyBorder="1" applyAlignment="1">
      <alignment shrinkToFit="1"/>
    </xf>
    <xf numFmtId="0" fontId="31" fillId="0" borderId="0" xfId="0" applyFont="1" applyBorder="1" applyAlignment="1">
      <alignment shrinkToFit="1"/>
    </xf>
    <xf numFmtId="0" fontId="31" fillId="0" borderId="21" xfId="0" applyFont="1" applyBorder="1" applyAlignment="1">
      <alignment horizontal="right"/>
    </xf>
    <xf numFmtId="49" fontId="31" fillId="0" borderId="21" xfId="0" applyNumberFormat="1" applyFont="1" applyBorder="1" applyAlignment="1">
      <alignment horizontal="right"/>
    </xf>
    <xf numFmtId="0" fontId="31" fillId="0" borderId="0" xfId="0" applyFont="1" applyAlignment="1">
      <alignment horizontal="right"/>
    </xf>
    <xf numFmtId="0" fontId="31" fillId="26" borderId="75" xfId="0" applyFont="1" applyFill="1" applyBorder="1"/>
    <xf numFmtId="0" fontId="31" fillId="26" borderId="82" xfId="0" applyFont="1" applyFill="1" applyBorder="1"/>
    <xf numFmtId="0" fontId="31" fillId="26" borderId="62" xfId="0" applyFont="1" applyFill="1" applyBorder="1"/>
    <xf numFmtId="0" fontId="31" fillId="31" borderId="21" xfId="0" applyFont="1" applyFill="1" applyBorder="1" applyAlignment="1">
      <alignment horizontal="left" vertical="center" wrapText="1"/>
    </xf>
    <xf numFmtId="0" fontId="31" fillId="0" borderId="21" xfId="0" applyFont="1" applyBorder="1" applyAlignment="1">
      <alignment wrapText="1"/>
    </xf>
    <xf numFmtId="0" fontId="31" fillId="0" borderId="21" xfId="0" applyFont="1" applyBorder="1"/>
    <xf numFmtId="0" fontId="31" fillId="0" borderId="0" xfId="0" applyFont="1" applyAlignment="1">
      <alignment wrapText="1"/>
    </xf>
    <xf numFmtId="0" fontId="31" fillId="26" borderId="75" xfId="0" applyFont="1" applyFill="1" applyBorder="1" applyAlignment="1">
      <alignment wrapText="1"/>
    </xf>
    <xf numFmtId="0" fontId="31" fillId="26" borderId="82" xfId="0" applyFont="1" applyFill="1" applyBorder="1" applyAlignment="1">
      <alignment wrapText="1"/>
    </xf>
    <xf numFmtId="0" fontId="31" fillId="26" borderId="62" xfId="0" applyFont="1" applyFill="1" applyBorder="1" applyAlignment="1">
      <alignment wrapText="1"/>
    </xf>
    <xf numFmtId="0" fontId="105" fillId="0" borderId="18" xfId="54" applyFont="1" applyBorder="1" applyAlignment="1">
      <alignment horizontal="distributed" vertical="center"/>
    </xf>
    <xf numFmtId="0" fontId="105" fillId="0" borderId="83" xfId="54" applyFont="1" applyBorder="1" applyAlignment="1">
      <alignment horizontal="distributed" vertical="center"/>
    </xf>
    <xf numFmtId="0" fontId="105" fillId="0" borderId="83" xfId="54" applyFont="1" applyBorder="1" applyAlignment="1">
      <alignment horizontal="right" vertical="top"/>
    </xf>
    <xf numFmtId="0" fontId="105" fillId="0" borderId="83" xfId="54" applyFont="1" applyFill="1" applyBorder="1" applyAlignment="1">
      <alignment horizontal="right" vertical="top"/>
    </xf>
    <xf numFmtId="0" fontId="105" fillId="0" borderId="84" xfId="54" applyFont="1" applyFill="1" applyBorder="1" applyAlignment="1">
      <alignment horizontal="right" vertical="top"/>
    </xf>
    <xf numFmtId="0" fontId="105" fillId="0" borderId="85" xfId="54" applyFont="1" applyFill="1" applyBorder="1" applyAlignment="1">
      <alignment horizontal="right" vertical="top"/>
    </xf>
    <xf numFmtId="0" fontId="105" fillId="0" borderId="85" xfId="54" applyFont="1" applyBorder="1" applyAlignment="1">
      <alignment horizontal="right" vertical="top"/>
    </xf>
    <xf numFmtId="0" fontId="105" fillId="0" borderId="24" xfId="54" applyFont="1" applyBorder="1" applyAlignment="1">
      <alignment horizontal="right" vertical="top"/>
    </xf>
    <xf numFmtId="0" fontId="105" fillId="0" borderId="19" xfId="54" applyFont="1" applyBorder="1" applyAlignment="1">
      <alignment horizontal="right" vertical="top"/>
    </xf>
    <xf numFmtId="0" fontId="105" fillId="26" borderId="86" xfId="54" applyFont="1" applyFill="1" applyBorder="1" applyAlignment="1">
      <alignment vertical="center"/>
    </xf>
    <xf numFmtId="0" fontId="105" fillId="26" borderId="86" xfId="54" applyFont="1" applyFill="1" applyBorder="1" applyAlignment="1">
      <alignment horizontal="right" vertical="center"/>
    </xf>
    <xf numFmtId="0" fontId="105" fillId="26" borderId="87" xfId="54" applyFont="1" applyFill="1" applyBorder="1" applyAlignment="1">
      <alignment horizontal="right" vertical="center"/>
    </xf>
    <xf numFmtId="199" fontId="105" fillId="26" borderId="88" xfId="54" applyNumberFormat="1" applyFont="1" applyFill="1" applyBorder="1" applyAlignment="1">
      <alignment horizontal="center" vertical="center"/>
    </xf>
    <xf numFmtId="0" fontId="105" fillId="26" borderId="88" xfId="54" applyFont="1" applyFill="1" applyBorder="1" applyAlignment="1">
      <alignment horizontal="center" vertical="center"/>
    </xf>
    <xf numFmtId="0" fontId="105" fillId="26" borderId="86" xfId="54" applyFont="1" applyFill="1" applyBorder="1" applyAlignment="1">
      <alignment horizontal="center" vertical="center"/>
    </xf>
    <xf numFmtId="0" fontId="105" fillId="26" borderId="88" xfId="54" applyFont="1" applyFill="1" applyBorder="1" applyAlignment="1">
      <alignment horizontal="right" vertical="center"/>
    </xf>
    <xf numFmtId="0" fontId="31" fillId="0" borderId="0" xfId="0" applyFont="1" applyAlignment="1">
      <alignment vertical="center"/>
    </xf>
    <xf numFmtId="0" fontId="31" fillId="0" borderId="21" xfId="0" applyFont="1" applyBorder="1" applyAlignment="1">
      <alignment vertical="center"/>
    </xf>
    <xf numFmtId="0" fontId="31" fillId="31" borderId="21" xfId="0" applyFont="1" applyFill="1" applyBorder="1" applyAlignment="1">
      <alignment vertical="center"/>
    </xf>
    <xf numFmtId="0" fontId="31" fillId="31" borderId="21" xfId="0" applyNumberFormat="1" applyFont="1" applyFill="1" applyBorder="1" applyAlignment="1">
      <alignment vertical="center"/>
    </xf>
    <xf numFmtId="200" fontId="6" fillId="29" borderId="21" xfId="34" applyNumberFormat="1" applyFont="1" applyFill="1" applyBorder="1" applyAlignment="1" applyProtection="1">
      <alignment vertical="center"/>
      <protection locked="0"/>
    </xf>
    <xf numFmtId="176" fontId="5" fillId="0" borderId="21" xfId="47" applyNumberFormat="1" applyFont="1" applyBorder="1" applyAlignment="1">
      <alignment vertical="center"/>
    </xf>
    <xf numFmtId="176" fontId="5" fillId="29" borderId="21" xfId="47" applyNumberFormat="1" applyFont="1" applyFill="1" applyBorder="1" applyAlignment="1" applyProtection="1">
      <alignment vertical="center" shrinkToFit="1"/>
      <protection locked="0"/>
    </xf>
    <xf numFmtId="176" fontId="5" fillId="30" borderId="21" xfId="47" applyNumberFormat="1" applyFont="1" applyFill="1" applyBorder="1" applyAlignment="1" applyProtection="1">
      <alignment horizontal="center" vertical="center"/>
      <protection locked="0"/>
    </xf>
    <xf numFmtId="176" fontId="30" fillId="0" borderId="21" xfId="47" applyNumberFormat="1" applyFont="1" applyBorder="1" applyAlignment="1" applyProtection="1">
      <alignment horizontal="center" vertical="center"/>
      <protection locked="0"/>
    </xf>
    <xf numFmtId="176" fontId="16" fillId="29" borderId="21" xfId="47" applyNumberFormat="1" applyFont="1" applyFill="1" applyBorder="1" applyAlignment="1" applyProtection="1">
      <alignment horizontal="right" vertical="center"/>
      <protection locked="0"/>
    </xf>
    <xf numFmtId="176" fontId="5" fillId="0" borderId="21" xfId="47" applyNumberFormat="1" applyFont="1" applyBorder="1" applyAlignment="1" applyProtection="1">
      <alignment vertical="center"/>
      <protection locked="0"/>
    </xf>
    <xf numFmtId="186" fontId="16" fillId="29" borderId="21" xfId="47" applyNumberFormat="1" applyFont="1" applyFill="1" applyBorder="1" applyAlignment="1" applyProtection="1">
      <alignment vertical="center"/>
      <protection locked="0"/>
    </xf>
    <xf numFmtId="176" fontId="16" fillId="0" borderId="21" xfId="47" applyNumberFormat="1" applyFont="1" applyBorder="1" applyAlignment="1">
      <alignment vertical="center"/>
    </xf>
    <xf numFmtId="180" fontId="16" fillId="29" borderId="21" xfId="34" applyNumberFormat="1" applyFont="1" applyFill="1" applyBorder="1" applyAlignment="1" applyProtection="1">
      <alignment vertical="center"/>
      <protection locked="0"/>
    </xf>
    <xf numFmtId="180" fontId="16" fillId="29" borderId="21" xfId="0" applyNumberFormat="1" applyFont="1" applyFill="1" applyBorder="1" applyAlignment="1" applyProtection="1">
      <alignment vertical="center"/>
      <protection locked="0"/>
    </xf>
    <xf numFmtId="176" fontId="5" fillId="0" borderId="10" xfId="47" applyNumberFormat="1" applyFont="1" applyBorder="1" applyAlignment="1" applyProtection="1">
      <alignment horizontal="right" vertical="center"/>
      <protection locked="0"/>
    </xf>
    <xf numFmtId="176" fontId="5" fillId="29" borderId="12" xfId="47" applyNumberFormat="1" applyFont="1" applyFill="1" applyBorder="1" applyAlignment="1" applyProtection="1">
      <alignment vertical="center" shrinkToFit="1"/>
      <protection locked="0"/>
    </xf>
    <xf numFmtId="176" fontId="114" fillId="0" borderId="0" xfId="47" applyNumberFormat="1" applyFont="1" applyFill="1" applyBorder="1" applyAlignment="1" applyProtection="1">
      <alignment vertical="center"/>
    </xf>
    <xf numFmtId="176" fontId="114" fillId="0" borderId="0" xfId="47" applyNumberFormat="1" applyFont="1" applyFill="1" applyBorder="1" applyAlignment="1" applyProtection="1">
      <alignment vertical="center"/>
      <protection locked="0"/>
    </xf>
    <xf numFmtId="176" fontId="5" fillId="30" borderId="21" xfId="47" applyNumberFormat="1" applyFont="1" applyFill="1" applyBorder="1" applyAlignment="1" applyProtection="1">
      <alignment horizontal="center" vertical="center" shrinkToFit="1"/>
      <protection locked="0"/>
    </xf>
    <xf numFmtId="176" fontId="16" fillId="29" borderId="21" xfId="47" applyNumberFormat="1" applyFont="1" applyFill="1" applyBorder="1" applyAlignment="1" applyProtection="1">
      <alignment horizontal="right" vertical="center" shrinkToFit="1"/>
      <protection locked="0"/>
    </xf>
    <xf numFmtId="186" fontId="16" fillId="29" borderId="21" xfId="47" applyNumberFormat="1" applyFont="1" applyFill="1" applyBorder="1" applyAlignment="1" applyProtection="1">
      <alignment vertical="center" shrinkToFit="1"/>
      <protection locked="0"/>
    </xf>
    <xf numFmtId="189" fontId="16" fillId="29" borderId="21" xfId="34" applyNumberFormat="1" applyFont="1" applyFill="1" applyBorder="1" applyAlignment="1" applyProtection="1">
      <alignment vertical="center" shrinkToFit="1"/>
      <protection locked="0"/>
    </xf>
    <xf numFmtId="189" fontId="35" fillId="29" borderId="21" xfId="0" applyNumberFormat="1" applyFont="1" applyFill="1" applyBorder="1" applyAlignment="1" applyProtection="1">
      <alignment vertical="center" shrinkToFit="1"/>
      <protection locked="0"/>
    </xf>
    <xf numFmtId="189" fontId="16" fillId="29" borderId="21" xfId="0" applyNumberFormat="1" applyFont="1" applyFill="1" applyBorder="1" applyAlignment="1" applyProtection="1">
      <alignment vertical="center" shrinkToFit="1"/>
      <protection locked="0"/>
    </xf>
    <xf numFmtId="176" fontId="5" fillId="0" borderId="10" xfId="47" applyNumberFormat="1" applyFont="1" applyBorder="1" applyAlignment="1" applyProtection="1">
      <alignment horizontal="right" vertical="center" shrinkToFit="1"/>
      <protection locked="0"/>
    </xf>
    <xf numFmtId="0" fontId="5" fillId="0" borderId="0" xfId="47" applyFont="1" applyAlignment="1" applyProtection="1">
      <alignment vertical="center"/>
    </xf>
    <xf numFmtId="0" fontId="3" fillId="0" borderId="0" xfId="47" applyFont="1" applyAlignment="1" applyProtection="1">
      <alignment horizontal="right" vertical="center"/>
    </xf>
    <xf numFmtId="0" fontId="8" fillId="0" borderId="0" xfId="47" applyAlignment="1" applyProtection="1">
      <alignment vertical="center"/>
    </xf>
    <xf numFmtId="0" fontId="11" fillId="0" borderId="0" xfId="47" applyFont="1" applyAlignment="1" applyProtection="1">
      <alignment vertical="center"/>
    </xf>
    <xf numFmtId="0" fontId="5" fillId="0" borderId="0" xfId="47" applyFont="1" applyAlignment="1" applyProtection="1">
      <alignment horizontal="right" vertical="center"/>
    </xf>
    <xf numFmtId="0" fontId="5" fillId="0" borderId="10" xfId="47" applyFont="1" applyBorder="1" applyAlignment="1" applyProtection="1">
      <alignment vertical="center"/>
    </xf>
    <xf numFmtId="0" fontId="5" fillId="0" borderId="12" xfId="47" applyFont="1" applyBorder="1" applyAlignment="1" applyProtection="1">
      <alignment horizontal="distributed" vertical="center"/>
    </xf>
    <xf numFmtId="0" fontId="5" fillId="0" borderId="11" xfId="47" applyFont="1" applyBorder="1" applyAlignment="1" applyProtection="1">
      <alignment vertical="center"/>
    </xf>
    <xf numFmtId="0" fontId="5" fillId="0" borderId="12" xfId="47" applyFont="1" applyBorder="1" applyAlignment="1" applyProtection="1">
      <alignment vertical="center"/>
    </xf>
    <xf numFmtId="0" fontId="5" fillId="0" borderId="11" xfId="47" applyFont="1" applyBorder="1" applyAlignment="1" applyProtection="1">
      <alignment horizontal="distributed" vertical="center"/>
    </xf>
    <xf numFmtId="0" fontId="5" fillId="0" borderId="10" xfId="47" applyFont="1" applyBorder="1" applyAlignment="1" applyProtection="1">
      <alignment horizontal="distributed" vertical="center"/>
    </xf>
    <xf numFmtId="0" fontId="5" fillId="0" borderId="22" xfId="47" applyFont="1" applyBorder="1" applyAlignment="1" applyProtection="1">
      <alignment vertical="center"/>
    </xf>
    <xf numFmtId="0" fontId="5" fillId="0" borderId="20" xfId="47" applyFont="1" applyBorder="1" applyAlignment="1" applyProtection="1">
      <alignment vertical="center"/>
    </xf>
    <xf numFmtId="0" fontId="5" fillId="0" borderId="13" xfId="47" applyFont="1" applyBorder="1" applyAlignment="1" applyProtection="1">
      <alignment vertical="center"/>
    </xf>
    <xf numFmtId="0" fontId="5" fillId="0" borderId="13" xfId="47" applyFont="1" applyBorder="1" applyAlignment="1" applyProtection="1">
      <alignment horizontal="distributed" vertical="center"/>
    </xf>
    <xf numFmtId="0" fontId="5" fillId="0" borderId="13" xfId="47" applyFont="1" applyBorder="1" applyAlignment="1" applyProtection="1">
      <alignment horizontal="right" vertical="center"/>
    </xf>
    <xf numFmtId="0" fontId="5" fillId="0" borderId="22" xfId="47" applyFont="1" applyBorder="1" applyAlignment="1" applyProtection="1">
      <alignment horizontal="right" vertical="center"/>
    </xf>
    <xf numFmtId="0" fontId="5" fillId="0" borderId="20" xfId="47" applyFont="1" applyBorder="1" applyAlignment="1" applyProtection="1">
      <alignment horizontal="right" vertical="center"/>
    </xf>
    <xf numFmtId="0" fontId="74" fillId="0" borderId="0" xfId="47" applyFont="1" applyBorder="1" applyAlignment="1" applyProtection="1">
      <alignment vertical="center"/>
    </xf>
    <xf numFmtId="0" fontId="5" fillId="0" borderId="19" xfId="47" applyFont="1" applyBorder="1" applyAlignment="1" applyProtection="1">
      <alignment vertical="center"/>
    </xf>
    <xf numFmtId="176" fontId="5" fillId="0" borderId="19" xfId="47" applyNumberFormat="1" applyFont="1" applyBorder="1" applyAlignment="1" applyProtection="1">
      <alignment vertical="center"/>
    </xf>
    <xf numFmtId="176" fontId="5" fillId="0" borderId="18" xfId="47" applyNumberFormat="1" applyFont="1" applyBorder="1" applyAlignment="1" applyProtection="1">
      <alignment vertical="center"/>
    </xf>
    <xf numFmtId="0" fontId="5" fillId="0" borderId="18" xfId="47" applyFont="1" applyBorder="1" applyAlignment="1" applyProtection="1">
      <alignment vertical="center"/>
    </xf>
    <xf numFmtId="0" fontId="5" fillId="0" borderId="0" xfId="47" applyFont="1" applyBorder="1" applyAlignment="1" applyProtection="1">
      <alignment horizontal="distributed" vertical="center"/>
    </xf>
    <xf numFmtId="176" fontId="5" fillId="0" borderId="11" xfId="47" applyNumberFormat="1" applyFont="1" applyBorder="1" applyAlignment="1" applyProtection="1">
      <alignment vertical="center"/>
    </xf>
    <xf numFmtId="176" fontId="30" fillId="0" borderId="0" xfId="47" applyNumberFormat="1" applyFont="1" applyBorder="1" applyAlignment="1" applyProtection="1">
      <alignment horizontal="center" vertical="center"/>
    </xf>
    <xf numFmtId="176" fontId="5" fillId="0" borderId="0" xfId="47" applyNumberFormat="1" applyFont="1" applyBorder="1" applyAlignment="1" applyProtection="1">
      <alignment horizontal="center" vertical="center"/>
    </xf>
    <xf numFmtId="176" fontId="16" fillId="0" borderId="0" xfId="47" applyNumberFormat="1" applyFont="1" applyBorder="1" applyAlignment="1" applyProtection="1">
      <alignment vertical="center"/>
    </xf>
    <xf numFmtId="176" fontId="5" fillId="0" borderId="22" xfId="47" applyNumberFormat="1" applyFont="1" applyBorder="1" applyAlignment="1" applyProtection="1">
      <alignment vertical="center"/>
    </xf>
    <xf numFmtId="0" fontId="5" fillId="0" borderId="14" xfId="47" applyFont="1" applyBorder="1" applyAlignment="1" applyProtection="1">
      <alignment vertical="center"/>
    </xf>
    <xf numFmtId="0" fontId="5" fillId="0" borderId="0" xfId="47" applyFont="1" applyBorder="1" applyAlignment="1" applyProtection="1">
      <alignment horizontal="center" vertical="center"/>
    </xf>
    <xf numFmtId="176" fontId="5" fillId="0" borderId="0" xfId="47" applyNumberFormat="1" applyFont="1" applyFill="1" applyBorder="1" applyAlignment="1" applyProtection="1">
      <alignment horizontal="center" vertical="center"/>
    </xf>
    <xf numFmtId="176" fontId="5" fillId="0" borderId="19" xfId="47" applyNumberFormat="1" applyFont="1" applyBorder="1" applyAlignment="1" applyProtection="1">
      <alignment horizontal="center" vertical="center"/>
    </xf>
    <xf numFmtId="0" fontId="5" fillId="0" borderId="24" xfId="47" applyFont="1" applyBorder="1" applyAlignment="1" applyProtection="1">
      <alignment vertical="center"/>
    </xf>
    <xf numFmtId="0" fontId="5" fillId="0" borderId="19" xfId="47" applyFont="1" applyFill="1" applyBorder="1" applyAlignment="1" applyProtection="1">
      <alignment vertical="center"/>
    </xf>
    <xf numFmtId="0" fontId="114" fillId="0" borderId="0" xfId="47" applyFont="1" applyBorder="1" applyAlignment="1" applyProtection="1">
      <alignment vertical="center"/>
    </xf>
    <xf numFmtId="176" fontId="114" fillId="0" borderId="19" xfId="47" applyNumberFormat="1" applyFont="1" applyBorder="1" applyAlignment="1" applyProtection="1">
      <alignment horizontal="center" vertical="center"/>
    </xf>
    <xf numFmtId="0" fontId="19" fillId="0" borderId="23" xfId="47" applyFont="1" applyBorder="1" applyAlignment="1" applyProtection="1">
      <alignment vertical="center"/>
    </xf>
    <xf numFmtId="176" fontId="115" fillId="0" borderId="0" xfId="47" applyNumberFormat="1" applyFont="1" applyFill="1" applyBorder="1" applyAlignment="1" applyProtection="1">
      <alignment vertical="center"/>
    </xf>
    <xf numFmtId="0" fontId="114" fillId="0" borderId="19" xfId="47" applyFont="1" applyBorder="1" applyAlignment="1" applyProtection="1">
      <alignment vertical="center"/>
    </xf>
    <xf numFmtId="0" fontId="114" fillId="0" borderId="19" xfId="47" applyFont="1" applyFill="1" applyBorder="1" applyAlignment="1" applyProtection="1">
      <alignment vertical="center"/>
    </xf>
    <xf numFmtId="176" fontId="116" fillId="0" borderId="0" xfId="47" applyNumberFormat="1" applyFont="1" applyFill="1" applyBorder="1" applyAlignment="1" applyProtection="1">
      <alignment vertical="center"/>
    </xf>
    <xf numFmtId="0" fontId="5" fillId="0" borderId="23" xfId="47" applyFont="1" applyBorder="1" applyAlignment="1" applyProtection="1">
      <alignment vertical="center"/>
    </xf>
    <xf numFmtId="0" fontId="17" fillId="0" borderId="0" xfId="47" applyFont="1" applyFill="1" applyBorder="1" applyAlignment="1" applyProtection="1">
      <alignment vertical="center"/>
    </xf>
    <xf numFmtId="0" fontId="17" fillId="0" borderId="19" xfId="47" applyFont="1" applyFill="1" applyBorder="1" applyAlignment="1" applyProtection="1">
      <alignment vertical="center"/>
    </xf>
    <xf numFmtId="0" fontId="69" fillId="0" borderId="89" xfId="47" applyFont="1" applyBorder="1" applyAlignment="1" applyProtection="1">
      <alignment vertical="center"/>
    </xf>
    <xf numFmtId="0" fontId="70" fillId="0" borderId="90" xfId="47" applyFont="1" applyBorder="1" applyAlignment="1" applyProtection="1">
      <alignment vertical="center"/>
    </xf>
    <xf numFmtId="0" fontId="70" fillId="0" borderId="74" xfId="47" applyFont="1" applyBorder="1" applyAlignment="1" applyProtection="1">
      <alignment vertical="center"/>
    </xf>
    <xf numFmtId="176" fontId="69" fillId="0" borderId="90" xfId="47" applyNumberFormat="1" applyFont="1" applyBorder="1" applyAlignment="1" applyProtection="1">
      <alignment vertical="center"/>
    </xf>
    <xf numFmtId="176" fontId="69" fillId="0" borderId="89" xfId="47" applyNumberFormat="1" applyFont="1" applyBorder="1" applyAlignment="1" applyProtection="1">
      <alignment vertical="center"/>
    </xf>
    <xf numFmtId="176" fontId="69" fillId="0" borderId="74" xfId="47" applyNumberFormat="1" applyFont="1" applyBorder="1" applyAlignment="1" applyProtection="1">
      <alignment vertical="center"/>
    </xf>
    <xf numFmtId="0" fontId="69" fillId="0" borderId="90" xfId="47" applyFont="1" applyBorder="1" applyAlignment="1" applyProtection="1">
      <alignment vertical="center"/>
    </xf>
    <xf numFmtId="0" fontId="14" fillId="0" borderId="0" xfId="47" applyFont="1" applyBorder="1" applyAlignment="1" applyProtection="1">
      <alignment vertical="center"/>
    </xf>
    <xf numFmtId="0" fontId="17" fillId="0" borderId="19" xfId="47" applyFont="1" applyBorder="1" applyAlignment="1" applyProtection="1">
      <alignment vertical="center"/>
    </xf>
    <xf numFmtId="0" fontId="69" fillId="0" borderId="74" xfId="47" applyFont="1" applyBorder="1" applyAlignment="1" applyProtection="1">
      <alignment vertical="center"/>
    </xf>
    <xf numFmtId="0" fontId="5" fillId="0" borderId="0" xfId="47" applyFont="1" applyFill="1" applyBorder="1" applyAlignment="1" applyProtection="1">
      <alignment vertical="center"/>
    </xf>
    <xf numFmtId="0" fontId="5" fillId="0" borderId="0" xfId="47" applyFont="1" applyFill="1" applyBorder="1" applyAlignment="1" applyProtection="1">
      <alignment horizontal="center" vertical="center"/>
    </xf>
    <xf numFmtId="176" fontId="16" fillId="0" borderId="0" xfId="47" applyNumberFormat="1" applyFont="1" applyFill="1" applyBorder="1" applyAlignment="1" applyProtection="1">
      <alignment horizontal="right" vertical="center"/>
    </xf>
    <xf numFmtId="0" fontId="5" fillId="0" borderId="89" xfId="47" applyFont="1" applyBorder="1" applyAlignment="1" applyProtection="1">
      <alignment vertical="center"/>
    </xf>
    <xf numFmtId="176" fontId="70" fillId="0" borderId="90" xfId="47" applyNumberFormat="1" applyFont="1" applyBorder="1" applyAlignment="1" applyProtection="1">
      <alignment vertical="center"/>
    </xf>
    <xf numFmtId="176" fontId="70" fillId="0" borderId="89" xfId="47" applyNumberFormat="1" applyFont="1" applyBorder="1" applyAlignment="1" applyProtection="1">
      <alignment vertical="center"/>
    </xf>
    <xf numFmtId="176" fontId="5" fillId="0" borderId="74" xfId="47" applyNumberFormat="1" applyFont="1" applyBorder="1" applyAlignment="1" applyProtection="1">
      <alignment vertical="center"/>
    </xf>
    <xf numFmtId="0" fontId="5" fillId="0" borderId="90" xfId="47" applyFont="1" applyBorder="1" applyAlignment="1" applyProtection="1">
      <alignment vertical="center"/>
    </xf>
    <xf numFmtId="0" fontId="70" fillId="0" borderId="91" xfId="47" applyFont="1" applyBorder="1" applyAlignment="1" applyProtection="1">
      <alignment vertical="center"/>
    </xf>
    <xf numFmtId="0" fontId="70" fillId="0" borderId="92" xfId="47" applyFont="1" applyBorder="1" applyAlignment="1" applyProtection="1">
      <alignment vertical="center"/>
    </xf>
    <xf numFmtId="0" fontId="70" fillId="0" borderId="55" xfId="47" applyFont="1" applyBorder="1" applyAlignment="1" applyProtection="1">
      <alignment vertical="center"/>
    </xf>
    <xf numFmtId="176" fontId="70" fillId="0" borderId="92" xfId="47" applyNumberFormat="1" applyFont="1" applyBorder="1" applyAlignment="1" applyProtection="1">
      <alignment vertical="center"/>
    </xf>
    <xf numFmtId="176" fontId="70" fillId="0" borderId="91" xfId="47" applyNumberFormat="1" applyFont="1" applyBorder="1" applyAlignment="1" applyProtection="1">
      <alignment vertical="center"/>
    </xf>
    <xf numFmtId="0" fontId="73" fillId="30" borderId="93" xfId="47" applyFont="1" applyFill="1" applyBorder="1" applyAlignment="1" applyProtection="1">
      <alignment vertical="center"/>
    </xf>
    <xf numFmtId="0" fontId="73" fillId="30" borderId="94" xfId="47" applyFont="1" applyFill="1" applyBorder="1" applyAlignment="1" applyProtection="1">
      <alignment vertical="center"/>
    </xf>
    <xf numFmtId="0" fontId="73" fillId="30" borderId="81" xfId="47" applyFont="1" applyFill="1" applyBorder="1" applyAlignment="1" applyProtection="1">
      <alignment vertical="center"/>
    </xf>
    <xf numFmtId="176" fontId="73" fillId="30" borderId="94" xfId="47" applyNumberFormat="1" applyFont="1" applyFill="1" applyBorder="1" applyAlignment="1" applyProtection="1">
      <alignment vertical="center"/>
    </xf>
    <xf numFmtId="0" fontId="79" fillId="0" borderId="0" xfId="47" applyFont="1" applyAlignment="1" applyProtection="1">
      <alignment vertical="center"/>
    </xf>
    <xf numFmtId="3" fontId="6" fillId="29" borderId="10" xfId="34" applyNumberFormat="1" applyFont="1" applyFill="1" applyBorder="1" applyAlignment="1" applyProtection="1">
      <alignment vertical="center"/>
      <protection locked="0"/>
    </xf>
    <xf numFmtId="0" fontId="5" fillId="0" borderId="22" xfId="0" applyFont="1" applyBorder="1" applyAlignment="1" applyProtection="1">
      <alignment horizontal="center" vertical="center"/>
    </xf>
    <xf numFmtId="0" fontId="5" fillId="0" borderId="11" xfId="0" applyFont="1" applyBorder="1" applyAlignment="1" applyProtection="1">
      <alignment horizontal="center" vertical="center" shrinkToFit="1"/>
    </xf>
    <xf numFmtId="0" fontId="5" fillId="0" borderId="11" xfId="0" applyFont="1" applyBorder="1" applyAlignment="1" applyProtection="1">
      <alignment horizontal="distributed"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30" borderId="11" xfId="0" applyFont="1" applyFill="1" applyBorder="1" applyAlignment="1" applyProtection="1">
      <alignment horizontal="left" vertical="center" shrinkToFit="1"/>
      <protection locked="0"/>
    </xf>
    <xf numFmtId="197" fontId="83" fillId="0" borderId="12" xfId="36" applyNumberFormat="1" applyFont="1" applyFill="1" applyBorder="1" applyAlignment="1" applyProtection="1">
      <alignment vertical="center"/>
    </xf>
    <xf numFmtId="197" fontId="34" fillId="0" borderId="12" xfId="36" applyNumberFormat="1" applyFont="1" applyFill="1" applyBorder="1" applyAlignment="1" applyProtection="1">
      <alignment vertical="center"/>
    </xf>
    <xf numFmtId="0" fontId="10" fillId="0" borderId="16" xfId="0" applyFont="1" applyFill="1" applyBorder="1" applyAlignment="1" applyProtection="1">
      <alignment vertical="center"/>
    </xf>
    <xf numFmtId="0" fontId="5" fillId="0" borderId="16" xfId="0" applyFont="1" applyFill="1" applyBorder="1" applyAlignment="1" applyProtection="1">
      <alignment vertical="center"/>
    </xf>
    <xf numFmtId="0" fontId="69" fillId="0" borderId="78" xfId="0" applyFont="1" applyFill="1" applyBorder="1" applyAlignment="1" applyProtection="1">
      <alignment horizontal="center" vertical="center" shrinkToFit="1"/>
    </xf>
    <xf numFmtId="180" fontId="70" fillId="29" borderId="79" xfId="34" applyNumberFormat="1" applyFont="1" applyFill="1" applyBorder="1" applyAlignment="1" applyProtection="1">
      <alignment vertical="center"/>
      <protection locked="0"/>
    </xf>
    <xf numFmtId="186" fontId="16" fillId="29" borderId="25" xfId="0" applyNumberFormat="1" applyFont="1" applyFill="1" applyBorder="1" applyAlignment="1" applyProtection="1">
      <alignment horizontal="right" vertical="center" shrinkToFit="1"/>
      <protection locked="0"/>
    </xf>
    <xf numFmtId="186" fontId="16" fillId="29" borderId="29" xfId="0" applyNumberFormat="1" applyFont="1" applyFill="1" applyBorder="1" applyAlignment="1" applyProtection="1">
      <alignment horizontal="right" vertical="center" shrinkToFit="1"/>
      <protection locked="0"/>
    </xf>
    <xf numFmtId="186" fontId="16" fillId="29" borderId="27" xfId="0" applyNumberFormat="1" applyFont="1" applyFill="1" applyBorder="1" applyAlignment="1" applyProtection="1">
      <alignment horizontal="right" vertical="center" shrinkToFit="1"/>
      <protection locked="0"/>
    </xf>
    <xf numFmtId="186" fontId="16" fillId="0" borderId="10" xfId="0" applyNumberFormat="1" applyFont="1" applyBorder="1" applyAlignment="1">
      <alignment vertical="center" shrinkToFit="1"/>
    </xf>
    <xf numFmtId="0" fontId="5" fillId="30" borderId="14" xfId="0" applyFont="1" applyFill="1" applyBorder="1" applyAlignment="1" applyProtection="1">
      <alignment vertical="center"/>
      <protection locked="0"/>
    </xf>
    <xf numFmtId="0" fontId="5" fillId="0" borderId="12" xfId="0" applyFont="1" applyBorder="1" applyAlignment="1" applyProtection="1">
      <alignment horizontal="distributed" vertical="center"/>
    </xf>
    <xf numFmtId="0" fontId="9" fillId="0" borderId="21" xfId="0" applyFont="1" applyBorder="1" applyAlignment="1">
      <alignment horizontal="distributed" vertical="center"/>
    </xf>
    <xf numFmtId="0" fontId="80" fillId="0" borderId="21" xfId="0" applyFont="1" applyBorder="1" applyAlignment="1">
      <alignment horizontal="distributed" vertical="center"/>
    </xf>
    <xf numFmtId="0" fontId="5" fillId="0" borderId="21" xfId="0" applyFont="1" applyBorder="1" applyAlignment="1" applyProtection="1">
      <alignment horizontal="distributed" vertical="center"/>
    </xf>
    <xf numFmtId="0" fontId="80" fillId="0" borderId="21" xfId="0" applyFont="1" applyBorder="1" applyAlignment="1" applyProtection="1">
      <alignment horizontal="distributed" vertical="center"/>
    </xf>
    <xf numFmtId="0" fontId="113" fillId="0" borderId="0" xfId="0" applyFont="1" applyAlignment="1" applyProtection="1">
      <alignment vertical="center"/>
    </xf>
    <xf numFmtId="0" fontId="5" fillId="0" borderId="36" xfId="0" applyFont="1" applyBorder="1" applyAlignment="1" applyProtection="1">
      <alignment horizontal="center" vertical="center"/>
    </xf>
    <xf numFmtId="0" fontId="5" fillId="0" borderId="26" xfId="0" applyFont="1" applyBorder="1" applyAlignment="1" applyProtection="1">
      <alignment vertical="center" shrinkToFit="1"/>
    </xf>
    <xf numFmtId="0" fontId="117" fillId="0" borderId="0" xfId="0" applyFont="1" applyAlignment="1" applyProtection="1">
      <alignment vertical="center"/>
    </xf>
    <xf numFmtId="0" fontId="5" fillId="0" borderId="38" xfId="0" applyFont="1" applyBorder="1" applyAlignment="1" applyProtection="1">
      <alignment horizontal="center" vertical="center"/>
    </xf>
    <xf numFmtId="0" fontId="5" fillId="0" borderId="34" xfId="0" applyFont="1" applyBorder="1" applyAlignment="1" applyProtection="1">
      <alignment vertical="center" shrinkToFit="1"/>
    </xf>
    <xf numFmtId="0" fontId="5" fillId="0" borderId="30" xfId="0" applyFont="1" applyBorder="1" applyAlignment="1" applyProtection="1">
      <alignment vertical="center" shrinkToFit="1"/>
    </xf>
    <xf numFmtId="0" fontId="5" fillId="0" borderId="36" xfId="0" applyFont="1" applyBorder="1" applyAlignment="1" applyProtection="1">
      <alignment vertical="center"/>
    </xf>
    <xf numFmtId="0" fontId="5" fillId="0" borderId="38" xfId="0" applyFont="1" applyBorder="1" applyAlignment="1" applyProtection="1">
      <alignment vertical="center"/>
    </xf>
    <xf numFmtId="0" fontId="113" fillId="0" borderId="36" xfId="0" applyFont="1" applyBorder="1" applyAlignment="1">
      <alignment vertical="center"/>
    </xf>
    <xf numFmtId="0" fontId="113" fillId="0" borderId="38" xfId="0" applyFont="1" applyBorder="1" applyAlignment="1">
      <alignment vertical="center"/>
    </xf>
    <xf numFmtId="0" fontId="113" fillId="0" borderId="37" xfId="0" applyFont="1" applyBorder="1" applyAlignment="1">
      <alignment vertical="center"/>
    </xf>
    <xf numFmtId="176" fontId="113" fillId="0" borderId="33" xfId="47" applyNumberFormat="1" applyFont="1" applyBorder="1" applyAlignment="1" applyProtection="1">
      <alignment horizontal="left" vertical="center"/>
    </xf>
    <xf numFmtId="176" fontId="113" fillId="0" borderId="34" xfId="47" applyNumberFormat="1" applyFont="1" applyBorder="1" applyAlignment="1" applyProtection="1">
      <alignment horizontal="left" vertical="center"/>
    </xf>
    <xf numFmtId="176" fontId="113" fillId="0" borderId="35" xfId="47" applyNumberFormat="1" applyFont="1" applyBorder="1" applyAlignment="1" applyProtection="1">
      <alignment horizontal="left" vertical="center"/>
    </xf>
    <xf numFmtId="176" fontId="113" fillId="0" borderId="11" xfId="47" applyNumberFormat="1" applyFont="1" applyBorder="1" applyAlignment="1" applyProtection="1">
      <alignment horizontal="left" vertical="center"/>
    </xf>
    <xf numFmtId="0" fontId="5" fillId="0" borderId="16" xfId="0" applyFont="1" applyBorder="1" applyAlignment="1" applyProtection="1">
      <alignment horizontal="right" vertical="center"/>
    </xf>
    <xf numFmtId="0" fontId="5" fillId="0" borderId="11" xfId="0" applyFont="1" applyBorder="1" applyAlignment="1" applyProtection="1">
      <alignment horizontal="left" vertical="center" shrinkToFit="1"/>
    </xf>
    <xf numFmtId="0" fontId="5" fillId="0" borderId="0" xfId="0" applyFont="1" applyBorder="1" applyAlignment="1" applyProtection="1">
      <alignment horizontal="center" vertical="center"/>
    </xf>
    <xf numFmtId="0" fontId="16" fillId="29" borderId="12" xfId="0" applyFont="1" applyFill="1" applyBorder="1" applyAlignment="1" applyProtection="1">
      <alignment horizontal="right" vertical="center" shrinkToFit="1"/>
      <protection locked="0"/>
    </xf>
    <xf numFmtId="186" fontId="16" fillId="29" borderId="12" xfId="0" applyNumberFormat="1" applyFont="1" applyFill="1" applyBorder="1" applyAlignment="1" applyProtection="1">
      <alignment horizontal="right" vertical="center" shrinkToFit="1"/>
      <protection locked="0"/>
    </xf>
    <xf numFmtId="0" fontId="5" fillId="29" borderId="21" xfId="0" applyFont="1" applyFill="1" applyBorder="1" applyAlignment="1" applyProtection="1">
      <alignment horizontal="left" vertical="center" shrinkToFit="1"/>
      <protection locked="0"/>
    </xf>
    <xf numFmtId="176" fontId="16" fillId="29" borderId="21" xfId="0" applyNumberFormat="1" applyFont="1" applyFill="1" applyBorder="1" applyAlignment="1" applyProtection="1">
      <alignment horizontal="right" vertical="center" shrinkToFit="1"/>
      <protection locked="0"/>
    </xf>
    <xf numFmtId="176" fontId="16" fillId="29" borderId="10" xfId="0" applyNumberFormat="1" applyFont="1" applyFill="1" applyBorder="1" applyAlignment="1" applyProtection="1">
      <alignment horizontal="right" vertical="center" shrinkToFit="1"/>
      <protection locked="0"/>
    </xf>
    <xf numFmtId="0" fontId="5" fillId="0" borderId="10" xfId="0" applyFont="1" applyBorder="1" applyAlignment="1" applyProtection="1">
      <alignment horizontal="right" vertical="center" shrinkToFit="1"/>
      <protection locked="0"/>
    </xf>
    <xf numFmtId="183" fontId="16" fillId="29" borderId="12" xfId="0" applyNumberFormat="1" applyFont="1" applyFill="1" applyBorder="1" applyAlignment="1" applyProtection="1">
      <alignment horizontal="right" vertical="center" shrinkToFit="1"/>
      <protection locked="0"/>
    </xf>
    <xf numFmtId="0" fontId="5" fillId="30" borderId="11" xfId="0" applyFont="1" applyFill="1" applyBorder="1" applyAlignment="1" applyProtection="1">
      <alignment horizontal="center" vertical="center" shrinkToFit="1"/>
      <protection locked="0"/>
    </xf>
    <xf numFmtId="0" fontId="10" fillId="0" borderId="0" xfId="0" applyFont="1" applyBorder="1" applyAlignment="1" applyProtection="1">
      <alignment vertical="center"/>
    </xf>
    <xf numFmtId="0" fontId="6" fillId="0" borderId="0" xfId="0" applyFont="1" applyBorder="1" applyAlignment="1" applyProtection="1">
      <alignment horizontal="right" vertical="center"/>
    </xf>
    <xf numFmtId="0" fontId="5" fillId="0" borderId="17" xfId="0" applyFont="1" applyBorder="1" applyAlignment="1" applyProtection="1">
      <alignment vertical="center"/>
    </xf>
    <xf numFmtId="0" fontId="5" fillId="0" borderId="18" xfId="0" applyFont="1" applyBorder="1" applyAlignment="1" applyProtection="1">
      <alignment horizontal="left" vertical="center"/>
    </xf>
    <xf numFmtId="0" fontId="5" fillId="0" borderId="23" xfId="0" applyFont="1" applyBorder="1" applyAlignment="1" applyProtection="1">
      <alignment vertical="center"/>
    </xf>
    <xf numFmtId="0" fontId="5" fillId="0" borderId="14" xfId="0" applyFont="1" applyBorder="1" applyAlignment="1" applyProtection="1">
      <alignment horizontal="right" vertical="center"/>
    </xf>
    <xf numFmtId="0" fontId="5" fillId="0" borderId="15" xfId="0" applyFont="1" applyBorder="1" applyAlignment="1" applyProtection="1">
      <alignment horizontal="right" vertical="center"/>
    </xf>
    <xf numFmtId="0" fontId="5" fillId="0" borderId="12" xfId="0" applyFont="1" applyBorder="1" applyAlignment="1" applyProtection="1">
      <alignment horizontal="center" vertical="center" shrinkToFit="1"/>
    </xf>
    <xf numFmtId="0" fontId="5" fillId="0" borderId="12" xfId="0" applyFont="1" applyBorder="1" applyAlignment="1" applyProtection="1">
      <alignment horizontal="right" vertical="center" shrinkToFit="1"/>
    </xf>
    <xf numFmtId="0" fontId="5" fillId="0" borderId="11" xfId="0" applyFont="1" applyBorder="1" applyAlignment="1" applyProtection="1">
      <alignment vertical="center" shrinkToFit="1"/>
    </xf>
    <xf numFmtId="0" fontId="118" fillId="32" borderId="0" xfId="0" applyFont="1" applyFill="1" applyAlignment="1">
      <alignment horizontal="center" vertical="center" wrapText="1"/>
    </xf>
    <xf numFmtId="188" fontId="112" fillId="0" borderId="0" xfId="0" applyNumberFormat="1" applyFont="1" applyFill="1" applyBorder="1" applyAlignment="1" applyProtection="1">
      <alignment vertical="center" wrapText="1" shrinkToFit="1"/>
    </xf>
    <xf numFmtId="176" fontId="5" fillId="33" borderId="26" xfId="47" applyNumberFormat="1" applyFont="1" applyFill="1" applyBorder="1" applyAlignment="1" applyProtection="1">
      <alignment horizontal="left" vertical="center" shrinkToFit="1"/>
      <protection locked="0"/>
    </xf>
    <xf numFmtId="176" fontId="5" fillId="33" borderId="30" xfId="47" applyNumberFormat="1" applyFont="1" applyFill="1" applyBorder="1" applyAlignment="1" applyProtection="1">
      <alignment horizontal="left" vertical="center" shrinkToFit="1"/>
      <protection locked="0"/>
    </xf>
    <xf numFmtId="0" fontId="5" fillId="33" borderId="30" xfId="0" applyFont="1" applyFill="1" applyBorder="1" applyAlignment="1" applyProtection="1">
      <alignment horizontal="left" vertical="center" shrinkToFit="1"/>
      <protection locked="0"/>
    </xf>
    <xf numFmtId="0" fontId="16" fillId="33" borderId="36" xfId="0" applyFont="1" applyFill="1" applyBorder="1" applyAlignment="1" applyProtection="1">
      <alignment vertical="center" shrinkToFit="1"/>
      <protection locked="0"/>
    </xf>
    <xf numFmtId="0" fontId="33" fillId="33" borderId="36" xfId="0" applyFont="1" applyFill="1" applyBorder="1" applyAlignment="1" applyProtection="1">
      <alignment horizontal="right" vertical="center" shrinkToFit="1"/>
      <protection locked="0"/>
    </xf>
    <xf numFmtId="196" fontId="5" fillId="33" borderId="36" xfId="0" applyNumberFormat="1" applyFont="1" applyFill="1" applyBorder="1" applyAlignment="1" applyProtection="1">
      <alignment horizontal="left" vertical="center" shrinkToFit="1"/>
      <protection locked="0"/>
    </xf>
    <xf numFmtId="0" fontId="16" fillId="33" borderId="38" xfId="0" applyFont="1" applyFill="1" applyBorder="1" applyAlignment="1" applyProtection="1">
      <alignment vertical="center" shrinkToFit="1"/>
      <protection locked="0"/>
    </xf>
    <xf numFmtId="0" fontId="33" fillId="33" borderId="38" xfId="0" applyFont="1" applyFill="1" applyBorder="1" applyAlignment="1" applyProtection="1">
      <alignment horizontal="right" vertical="center" shrinkToFit="1"/>
      <protection locked="0"/>
    </xf>
    <xf numFmtId="196" fontId="5" fillId="33" borderId="38" xfId="0" applyNumberFormat="1" applyFont="1" applyFill="1" applyBorder="1" applyAlignment="1" applyProtection="1">
      <alignment horizontal="left" vertical="center" shrinkToFit="1"/>
      <protection locked="0"/>
    </xf>
    <xf numFmtId="0" fontId="5" fillId="33" borderId="36" xfId="0" applyFont="1" applyFill="1" applyBorder="1" applyAlignment="1" applyProtection="1">
      <alignment vertical="center" shrinkToFit="1"/>
      <protection locked="0"/>
    </xf>
    <xf numFmtId="0" fontId="5" fillId="33" borderId="38" xfId="0" applyFont="1" applyFill="1" applyBorder="1" applyAlignment="1" applyProtection="1">
      <alignment vertical="center" shrinkToFit="1"/>
      <protection locked="0"/>
    </xf>
    <xf numFmtId="0" fontId="6" fillId="0" borderId="0" xfId="0" applyFont="1" applyAlignment="1">
      <alignment vertical="top"/>
    </xf>
    <xf numFmtId="0" fontId="5" fillId="0" borderId="0" xfId="0" applyFont="1" applyAlignment="1">
      <alignment vertical="top"/>
    </xf>
    <xf numFmtId="176" fontId="107" fillId="0" borderId="11" xfId="0" applyNumberFormat="1" applyFont="1" applyBorder="1" applyAlignment="1" applyProtection="1">
      <alignment vertical="center"/>
    </xf>
    <xf numFmtId="0" fontId="119" fillId="0" borderId="0" xfId="0" applyFont="1" applyAlignment="1" applyProtection="1">
      <alignment vertical="center" shrinkToFit="1"/>
    </xf>
    <xf numFmtId="0" fontId="3" fillId="0" borderId="95" xfId="0" applyFont="1" applyBorder="1" applyAlignment="1" applyProtection="1">
      <alignment horizontal="left" vertical="center" indent="1"/>
    </xf>
    <xf numFmtId="0" fontId="31" fillId="0" borderId="0" xfId="0" applyFont="1" applyBorder="1" applyAlignment="1" applyProtection="1">
      <alignment vertical="top" wrapText="1"/>
    </xf>
    <xf numFmtId="0" fontId="19" fillId="0" borderId="77" xfId="0" applyFont="1" applyBorder="1" applyAlignment="1" applyProtection="1">
      <alignment horizontal="center" vertical="center"/>
    </xf>
    <xf numFmtId="0" fontId="5" fillId="0" borderId="11" xfId="0" applyFont="1" applyBorder="1" applyAlignment="1" applyProtection="1">
      <alignment horizontal="center" vertical="center"/>
    </xf>
    <xf numFmtId="0" fontId="118" fillId="32" borderId="0" xfId="0" applyFont="1" applyFill="1" applyBorder="1" applyAlignment="1">
      <alignment horizontal="center" vertical="center" wrapText="1"/>
    </xf>
    <xf numFmtId="0" fontId="120" fillId="0" borderId="0" xfId="47" applyFont="1" applyAlignment="1" applyProtection="1">
      <alignment vertical="center"/>
    </xf>
    <xf numFmtId="0" fontId="120" fillId="0" borderId="55" xfId="47" applyFont="1" applyBorder="1" applyAlignment="1" applyProtection="1">
      <alignment vertical="center" shrinkToFit="1"/>
    </xf>
    <xf numFmtId="200" fontId="6" fillId="0" borderId="23" xfId="34" applyNumberFormat="1" applyFont="1" applyBorder="1" applyAlignment="1" applyProtection="1">
      <alignment vertical="center"/>
    </xf>
    <xf numFmtId="200" fontId="5" fillId="0" borderId="80" xfId="0" applyNumberFormat="1" applyFont="1" applyBorder="1" applyAlignment="1" applyProtection="1">
      <alignment vertical="center"/>
    </xf>
    <xf numFmtId="0" fontId="5" fillId="0" borderId="96" xfId="0" applyFont="1" applyBorder="1" applyAlignment="1" applyProtection="1">
      <alignment horizontal="center" vertical="center" wrapText="1"/>
    </xf>
    <xf numFmtId="0" fontId="5" fillId="0" borderId="96" xfId="0" applyFont="1" applyBorder="1" applyAlignment="1" applyProtection="1">
      <alignment vertical="center" wrapText="1"/>
    </xf>
    <xf numFmtId="200" fontId="6" fillId="34" borderId="15" xfId="34" applyNumberFormat="1" applyFont="1" applyFill="1" applyBorder="1" applyAlignment="1" applyProtection="1">
      <alignment vertical="center"/>
    </xf>
    <xf numFmtId="200" fontId="6" fillId="0" borderId="14" xfId="34" applyNumberFormat="1" applyFont="1" applyFill="1" applyBorder="1" applyAlignment="1" applyProtection="1">
      <alignment vertical="center"/>
      <protection locked="0"/>
    </xf>
    <xf numFmtId="0" fontId="5" fillId="0" borderId="96" xfId="0" applyFont="1" applyBorder="1" applyAlignment="1" applyProtection="1">
      <alignment horizontal="center" vertical="center" shrinkToFit="1"/>
    </xf>
    <xf numFmtId="200" fontId="6" fillId="34" borderId="79" xfId="36" applyNumberFormat="1" applyFont="1" applyFill="1" applyBorder="1" applyAlignment="1" applyProtection="1">
      <alignment vertical="center"/>
    </xf>
    <xf numFmtId="200" fontId="67" fillId="0" borderId="23" xfId="34" applyNumberFormat="1" applyFont="1" applyBorder="1" applyAlignment="1" applyProtection="1">
      <alignment vertical="center"/>
    </xf>
    <xf numFmtId="200" fontId="67" fillId="0" borderId="97" xfId="34" applyNumberFormat="1" applyFont="1" applyBorder="1" applyAlignment="1" applyProtection="1">
      <alignment vertical="center"/>
    </xf>
    <xf numFmtId="0" fontId="5" fillId="0" borderId="98" xfId="0" applyFont="1" applyBorder="1" applyAlignment="1" applyProtection="1">
      <alignment horizontal="center" vertical="center"/>
    </xf>
    <xf numFmtId="0" fontId="5" fillId="0" borderId="99" xfId="0" applyFont="1" applyBorder="1" applyAlignment="1" applyProtection="1">
      <alignment horizontal="center" vertical="center" shrinkToFit="1"/>
    </xf>
    <xf numFmtId="0" fontId="5" fillId="0" borderId="100" xfId="0" applyFont="1" applyBorder="1" applyAlignment="1" applyProtection="1">
      <alignment horizontal="center" vertical="center"/>
    </xf>
    <xf numFmtId="200" fontId="6" fillId="0" borderId="101" xfId="34" applyNumberFormat="1" applyFont="1" applyFill="1" applyBorder="1" applyAlignment="1" applyProtection="1">
      <alignment vertical="center"/>
    </xf>
    <xf numFmtId="0" fontId="121" fillId="0" borderId="0" xfId="0" applyFont="1" applyAlignment="1">
      <alignment vertical="center"/>
    </xf>
    <xf numFmtId="0" fontId="27" fillId="0" borderId="0" xfId="0" applyFont="1" applyBorder="1" applyAlignment="1" applyProtection="1">
      <alignment vertical="center" wrapText="1"/>
    </xf>
    <xf numFmtId="0" fontId="3" fillId="0" borderId="0" xfId="47" applyFont="1" applyBorder="1" applyAlignment="1" applyProtection="1">
      <alignment horizontal="left" vertical="center" indent="1"/>
    </xf>
    <xf numFmtId="201" fontId="5" fillId="29" borderId="0" xfId="47" applyNumberFormat="1" applyFont="1" applyFill="1" applyBorder="1" applyAlignment="1" applyProtection="1">
      <alignment vertical="center" shrinkToFit="1"/>
      <protection locked="0"/>
    </xf>
    <xf numFmtId="0" fontId="124" fillId="0" borderId="0" xfId="0" applyFont="1" applyBorder="1" applyAlignment="1">
      <alignment horizontal="center" vertical="center"/>
    </xf>
    <xf numFmtId="0" fontId="124" fillId="0" borderId="59" xfId="0" applyFont="1" applyBorder="1" applyAlignment="1">
      <alignment horizontal="center" vertical="center"/>
    </xf>
    <xf numFmtId="0" fontId="37" fillId="0" borderId="20" xfId="0" applyFont="1" applyBorder="1" applyAlignment="1">
      <alignment vertical="center"/>
    </xf>
    <xf numFmtId="0" fontId="37" fillId="0" borderId="22" xfId="0" applyFont="1" applyBorder="1" applyAlignment="1">
      <alignment vertical="center"/>
    </xf>
    <xf numFmtId="0" fontId="37" fillId="0" borderId="18" xfId="0" applyFont="1" applyBorder="1" applyAlignment="1">
      <alignment vertical="center"/>
    </xf>
    <xf numFmtId="0" fontId="37" fillId="0" borderId="19" xfId="0" applyFont="1" applyBorder="1" applyAlignment="1">
      <alignment vertical="center"/>
    </xf>
    <xf numFmtId="0" fontId="37" fillId="0" borderId="14" xfId="0" applyFont="1" applyBorder="1" applyAlignment="1">
      <alignment vertical="center"/>
    </xf>
    <xf numFmtId="0" fontId="37" fillId="0" borderId="15" xfId="0" applyFont="1" applyBorder="1" applyAlignment="1">
      <alignment vertical="center"/>
    </xf>
    <xf numFmtId="0" fontId="37" fillId="0" borderId="14" xfId="0" applyFont="1" applyBorder="1" applyAlignment="1">
      <alignment vertical="center" shrinkToFit="1"/>
    </xf>
    <xf numFmtId="0" fontId="37" fillId="0" borderId="15" xfId="0" applyFont="1" applyBorder="1" applyAlignment="1">
      <alignment vertical="center" shrinkToFit="1"/>
    </xf>
    <xf numFmtId="0" fontId="37" fillId="0" borderId="29" xfId="0" applyFont="1" applyBorder="1" applyAlignment="1">
      <alignment vertical="center" shrinkToFit="1"/>
    </xf>
    <xf numFmtId="0" fontId="37" fillId="0" borderId="34" xfId="0" applyFont="1" applyBorder="1" applyAlignment="1">
      <alignment vertical="center" shrinkToFit="1"/>
    </xf>
    <xf numFmtId="0" fontId="37" fillId="0" borderId="18" xfId="0" applyFont="1" applyBorder="1" applyAlignment="1">
      <alignment vertical="center" shrinkToFit="1"/>
    </xf>
    <xf numFmtId="0" fontId="37" fillId="0" borderId="19" xfId="0" applyFont="1" applyBorder="1" applyAlignment="1">
      <alignment vertical="center" shrinkToFit="1"/>
    </xf>
    <xf numFmtId="0" fontId="123" fillId="0" borderId="20" xfId="0" applyFont="1" applyBorder="1" applyAlignment="1">
      <alignment vertical="center" shrinkToFit="1"/>
    </xf>
    <xf numFmtId="0" fontId="123" fillId="0" borderId="22" xfId="0" applyFont="1" applyBorder="1" applyAlignment="1">
      <alignment vertical="center" shrinkToFit="1"/>
    </xf>
    <xf numFmtId="0" fontId="37" fillId="0" borderId="20" xfId="0" applyFont="1" applyBorder="1" applyAlignment="1">
      <alignment vertical="center" shrinkToFit="1"/>
    </xf>
    <xf numFmtId="0" fontId="37" fillId="0" borderId="22" xfId="0" applyFont="1" applyBorder="1" applyAlignment="1">
      <alignment vertical="center" shrinkToFit="1"/>
    </xf>
    <xf numFmtId="0" fontId="37" fillId="0" borderId="10" xfId="0" applyFont="1" applyBorder="1" applyAlignment="1">
      <alignment vertical="center" wrapText="1" shrinkToFit="1"/>
    </xf>
    <xf numFmtId="0" fontId="37" fillId="0" borderId="11" xfId="0" applyFont="1" applyBorder="1" applyAlignment="1">
      <alignment vertical="center" shrinkToFit="1"/>
    </xf>
    <xf numFmtId="0" fontId="37" fillId="0" borderId="10" xfId="0" applyFont="1" applyBorder="1" applyAlignment="1">
      <alignment vertical="center" shrinkToFit="1"/>
    </xf>
    <xf numFmtId="0" fontId="123" fillId="0" borderId="20" xfId="0" applyFont="1" applyBorder="1" applyAlignment="1">
      <alignment vertical="center" wrapText="1" shrinkToFit="1"/>
    </xf>
    <xf numFmtId="0" fontId="123" fillId="0" borderId="22" xfId="0" applyFont="1" applyBorder="1" applyAlignment="1">
      <alignment vertical="center" wrapText="1" shrinkToFit="1"/>
    </xf>
    <xf numFmtId="0" fontId="123" fillId="0" borderId="18" xfId="0" applyFont="1" applyBorder="1" applyAlignment="1">
      <alignment vertical="center" wrapText="1" shrinkToFit="1"/>
    </xf>
    <xf numFmtId="0" fontId="123" fillId="0" borderId="19" xfId="0" applyFont="1" applyBorder="1" applyAlignment="1">
      <alignment vertical="center" wrapText="1" shrinkToFit="1"/>
    </xf>
    <xf numFmtId="0" fontId="123" fillId="0" borderId="14" xfId="0" applyFont="1" applyBorder="1" applyAlignment="1">
      <alignment vertical="center" wrapText="1" shrinkToFit="1"/>
    </xf>
    <xf numFmtId="0" fontId="123" fillId="0" borderId="15" xfId="0" applyFont="1" applyBorder="1" applyAlignment="1">
      <alignment vertical="center" wrapText="1" shrinkToFit="1"/>
    </xf>
    <xf numFmtId="0" fontId="37" fillId="0" borderId="20" xfId="0" applyFont="1" applyBorder="1" applyAlignment="1">
      <alignment horizontal="left" vertical="center"/>
    </xf>
    <xf numFmtId="0" fontId="37" fillId="0" borderId="22" xfId="0" applyFont="1" applyBorder="1" applyAlignment="1">
      <alignment horizontal="left" vertical="center"/>
    </xf>
    <xf numFmtId="0" fontId="37" fillId="0" borderId="50" xfId="0" applyFont="1" applyBorder="1" applyAlignment="1">
      <alignment horizontal="left" vertical="center"/>
    </xf>
    <xf numFmtId="0" fontId="37" fillId="0" borderId="102" xfId="0" applyFont="1" applyBorder="1" applyAlignment="1">
      <alignment horizontal="left" vertical="center"/>
    </xf>
    <xf numFmtId="0" fontId="39" fillId="25" borderId="0" xfId="0" applyFont="1" applyFill="1" applyAlignment="1">
      <alignment horizontal="left" vertical="center"/>
    </xf>
    <xf numFmtId="0" fontId="37" fillId="0" borderId="20" xfId="0" applyFont="1" applyBorder="1" applyAlignment="1">
      <alignment vertical="center" wrapText="1"/>
    </xf>
    <xf numFmtId="0" fontId="37" fillId="0" borderId="22"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vertical="center" wrapTex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123" fillId="0" borderId="14" xfId="0" applyFont="1" applyBorder="1" applyAlignment="1">
      <alignment vertical="center" shrinkToFit="1"/>
    </xf>
    <xf numFmtId="0" fontId="123" fillId="0" borderId="15" xfId="0" applyFont="1" applyBorder="1" applyAlignment="1">
      <alignment vertical="center" shrinkToFit="1"/>
    </xf>
    <xf numFmtId="0" fontId="37" fillId="0" borderId="11" xfId="0" applyFont="1" applyBorder="1" applyAlignment="1">
      <alignment vertical="center" wrapText="1" shrinkToFit="1"/>
    </xf>
    <xf numFmtId="0" fontId="38" fillId="0" borderId="10" xfId="0" applyFont="1" applyBorder="1" applyAlignment="1">
      <alignment vertical="center" wrapText="1" shrinkToFit="1"/>
    </xf>
    <xf numFmtId="0" fontId="38" fillId="0" borderId="11" xfId="0" applyFont="1" applyBorder="1" applyAlignment="1">
      <alignment vertical="center" wrapText="1" shrinkToFit="1"/>
    </xf>
    <xf numFmtId="0" fontId="118" fillId="32" borderId="19" xfId="0" applyFont="1" applyFill="1" applyBorder="1" applyAlignment="1">
      <alignment horizontal="center" vertical="center" wrapText="1"/>
    </xf>
    <xf numFmtId="0" fontId="122" fillId="0" borderId="0" xfId="0" applyFont="1" applyAlignment="1">
      <alignment horizontal="center" vertical="center"/>
    </xf>
    <xf numFmtId="0" fontId="37" fillId="0" borderId="17" xfId="0" applyFont="1" applyBorder="1" applyAlignment="1">
      <alignment horizontal="left" vertical="center" shrinkToFit="1"/>
    </xf>
    <xf numFmtId="0" fontId="37" fillId="0" borderId="52" xfId="0" applyFont="1" applyBorder="1" applyAlignment="1">
      <alignment horizontal="left" vertical="center" shrinkToFit="1"/>
    </xf>
    <xf numFmtId="0" fontId="5" fillId="0" borderId="12" xfId="0" applyFont="1" applyBorder="1" applyAlignment="1" applyProtection="1">
      <alignment horizontal="distributed" vertical="center"/>
    </xf>
    <xf numFmtId="0" fontId="5" fillId="29" borderId="12" xfId="0" applyFont="1" applyFill="1" applyBorder="1" applyAlignment="1" applyProtection="1">
      <alignment horizontal="left" vertical="center" shrinkToFit="1"/>
      <protection locked="0"/>
    </xf>
    <xf numFmtId="0" fontId="5" fillId="29" borderId="11" xfId="0" applyFont="1" applyFill="1" applyBorder="1" applyAlignment="1" applyProtection="1">
      <alignment horizontal="left" vertical="center" shrinkToFit="1"/>
      <protection locked="0"/>
    </xf>
    <xf numFmtId="0" fontId="5" fillId="0" borderId="12" xfId="0" applyFont="1" applyBorder="1" applyAlignment="1" applyProtection="1">
      <alignment horizontal="distributed" vertical="center" shrinkToFit="1"/>
    </xf>
    <xf numFmtId="0" fontId="0" fillId="0" borderId="106" xfId="0" applyBorder="1" applyAlignment="1" applyProtection="1">
      <alignment horizontal="justify" vertical="center" wrapText="1"/>
    </xf>
    <xf numFmtId="0" fontId="0" fillId="0" borderId="107" xfId="0" applyBorder="1" applyAlignment="1" applyProtection="1">
      <alignment horizontal="justify" vertical="center" wrapText="1"/>
    </xf>
    <xf numFmtId="0" fontId="0" fillId="0" borderId="108" xfId="0" applyBorder="1" applyAlignment="1" applyProtection="1">
      <alignment horizontal="justify" vertical="center" wrapText="1"/>
    </xf>
    <xf numFmtId="0" fontId="5" fillId="29" borderId="17" xfId="0" applyFont="1" applyFill="1" applyBorder="1" applyAlignment="1" applyProtection="1">
      <alignment horizontal="center" vertical="center"/>
      <protection locked="0"/>
    </xf>
    <xf numFmtId="0" fontId="5" fillId="29" borderId="52" xfId="0" applyFont="1" applyFill="1" applyBorder="1" applyAlignment="1" applyProtection="1">
      <alignment horizontal="center" vertical="center"/>
      <protection locked="0"/>
    </xf>
    <xf numFmtId="0" fontId="5" fillId="0" borderId="32" xfId="0" applyFont="1" applyBorder="1" applyAlignment="1" applyProtection="1">
      <alignment horizontal="distributed" vertical="center"/>
    </xf>
    <xf numFmtId="0" fontId="5" fillId="29" borderId="49" xfId="0" applyFont="1" applyFill="1" applyBorder="1" applyAlignment="1" applyProtection="1">
      <alignment horizontal="center" vertical="center"/>
      <protection locked="0"/>
    </xf>
    <xf numFmtId="0" fontId="5" fillId="29" borderId="23" xfId="0" applyFont="1" applyFill="1" applyBorder="1" applyAlignment="1" applyProtection="1">
      <alignment horizontal="center" vertical="center"/>
      <protection locked="0"/>
    </xf>
    <xf numFmtId="0" fontId="5" fillId="0" borderId="30" xfId="0" applyFont="1" applyBorder="1" applyAlignment="1" applyProtection="1">
      <alignment horizontal="distributed" vertical="center"/>
    </xf>
    <xf numFmtId="0" fontId="5" fillId="0" borderId="12" xfId="0" applyFont="1" applyBorder="1" applyAlignment="1" applyProtection="1">
      <alignment horizontal="distributed" vertical="center" wrapText="1"/>
    </xf>
    <xf numFmtId="0" fontId="5" fillId="0" borderId="18" xfId="0" applyFont="1" applyBorder="1" applyAlignment="1" applyProtection="1">
      <alignment horizontal="center" vertical="center"/>
    </xf>
    <xf numFmtId="0" fontId="5" fillId="0" borderId="50" xfId="0" applyFont="1" applyBorder="1" applyAlignment="1" applyProtection="1">
      <alignment horizontal="center" vertical="center"/>
    </xf>
    <xf numFmtId="0" fontId="27" fillId="0" borderId="104" xfId="47" applyFont="1" applyBorder="1" applyAlignment="1" applyProtection="1">
      <alignment horizontal="center" vertical="center"/>
    </xf>
    <xf numFmtId="0" fontId="27" fillId="0" borderId="105" xfId="47" applyFont="1" applyBorder="1" applyAlignment="1" applyProtection="1">
      <alignment horizontal="center" vertical="center"/>
    </xf>
    <xf numFmtId="0" fontId="27" fillId="0" borderId="103" xfId="47" applyFont="1" applyBorder="1" applyAlignment="1" applyProtection="1">
      <alignment horizontal="center" vertical="center"/>
    </xf>
    <xf numFmtId="0" fontId="5" fillId="0" borderId="12" xfId="0" applyFont="1" applyBorder="1" applyAlignment="1" applyProtection="1">
      <alignment horizontal="left" vertical="center"/>
    </xf>
    <xf numFmtId="0" fontId="5" fillId="0" borderId="11" xfId="0" applyFont="1" applyBorder="1" applyAlignment="1" applyProtection="1">
      <alignment horizontal="left" vertical="center"/>
    </xf>
    <xf numFmtId="0" fontId="5" fillId="0" borderId="14" xfId="0" applyFont="1" applyBorder="1" applyAlignment="1" applyProtection="1">
      <alignment horizontal="center" vertical="center"/>
    </xf>
    <xf numFmtId="0" fontId="5" fillId="30" borderId="51" xfId="0" applyFont="1" applyFill="1" applyBorder="1" applyAlignment="1" applyProtection="1">
      <alignment vertical="center" shrinkToFit="1"/>
      <protection locked="0"/>
    </xf>
    <xf numFmtId="0" fontId="5" fillId="30" borderId="102" xfId="0" applyFont="1" applyFill="1" applyBorder="1" applyAlignment="1" applyProtection="1">
      <alignment vertical="center" shrinkToFit="1"/>
      <protection locked="0"/>
    </xf>
    <xf numFmtId="0" fontId="5" fillId="0" borderId="30" xfId="0" applyFont="1" applyBorder="1" applyAlignment="1" applyProtection="1">
      <alignment horizontal="distributed" vertical="center" shrinkToFit="1"/>
    </xf>
    <xf numFmtId="0" fontId="3" fillId="0" borderId="26" xfId="0" applyFont="1" applyBorder="1" applyAlignment="1" applyProtection="1">
      <alignment horizontal="distributed" vertical="center"/>
    </xf>
    <xf numFmtId="0" fontId="125" fillId="0" borderId="16" xfId="0" applyFont="1" applyBorder="1" applyAlignment="1" applyProtection="1">
      <alignment horizontal="left" vertical="center" wrapText="1"/>
    </xf>
    <xf numFmtId="0" fontId="3" fillId="0" borderId="51" xfId="0" applyFont="1" applyBorder="1" applyAlignment="1" applyProtection="1">
      <alignment horizontal="left" vertical="top" wrapText="1"/>
    </xf>
    <xf numFmtId="0" fontId="5" fillId="0" borderId="13" xfId="0" applyFont="1" applyBorder="1" applyAlignment="1" applyProtection="1">
      <alignment horizontal="distributed" vertical="center"/>
    </xf>
    <xf numFmtId="0" fontId="5" fillId="30" borderId="0" xfId="0" applyFont="1" applyFill="1" applyBorder="1" applyAlignment="1" applyProtection="1">
      <alignment vertical="center"/>
      <protection locked="0"/>
    </xf>
    <xf numFmtId="0" fontId="5" fillId="30" borderId="19" xfId="0" applyFont="1" applyFill="1" applyBorder="1" applyAlignment="1" applyProtection="1">
      <alignment vertical="center"/>
      <protection locked="0"/>
    </xf>
    <xf numFmtId="0" fontId="5" fillId="30" borderId="51" xfId="0" applyFont="1" applyFill="1" applyBorder="1" applyAlignment="1" applyProtection="1">
      <alignment vertical="center"/>
      <protection locked="0"/>
    </xf>
    <xf numFmtId="0" fontId="5" fillId="30" borderId="102" xfId="0" applyFont="1" applyFill="1" applyBorder="1" applyAlignment="1" applyProtection="1">
      <alignment vertical="center"/>
      <protection locked="0"/>
    </xf>
    <xf numFmtId="0" fontId="5" fillId="30" borderId="16" xfId="0" applyFont="1" applyFill="1" applyBorder="1" applyAlignment="1" applyProtection="1">
      <alignment vertical="center"/>
      <protection locked="0"/>
    </xf>
    <xf numFmtId="0" fontId="5" fillId="30" borderId="15" xfId="0" applyFont="1" applyFill="1" applyBorder="1" applyAlignment="1" applyProtection="1">
      <alignment vertical="center"/>
      <protection locked="0"/>
    </xf>
    <xf numFmtId="49" fontId="7" fillId="29" borderId="12" xfId="28" applyNumberFormat="1" applyFill="1" applyBorder="1" applyAlignment="1" applyProtection="1">
      <alignment horizontal="left" vertical="center" shrinkToFit="1"/>
      <protection locked="0"/>
    </xf>
    <xf numFmtId="49" fontId="7" fillId="29" borderId="11" xfId="28" applyNumberFormat="1" applyFill="1" applyBorder="1" applyAlignment="1" applyProtection="1">
      <alignment horizontal="left" vertical="center" shrinkToFit="1"/>
      <protection locked="0"/>
    </xf>
    <xf numFmtId="0" fontId="27" fillId="0" borderId="103" xfId="0" applyFont="1" applyBorder="1" applyAlignment="1" applyProtection="1">
      <alignment horizontal="center" vertical="center" wrapText="1"/>
    </xf>
    <xf numFmtId="0" fontId="27" fillId="0" borderId="104" xfId="0" applyFont="1" applyBorder="1" applyAlignment="1" applyProtection="1">
      <alignment horizontal="center" vertical="center" wrapText="1"/>
    </xf>
    <xf numFmtId="0" fontId="27" fillId="0" borderId="105" xfId="0" applyFont="1" applyBorder="1" applyAlignment="1" applyProtection="1">
      <alignment horizontal="center" vertical="center" wrapText="1"/>
    </xf>
    <xf numFmtId="0" fontId="5" fillId="0" borderId="28" xfId="0" applyFont="1" applyBorder="1" applyAlignment="1" applyProtection="1">
      <alignment horizontal="distributed" vertical="center" shrinkToFit="1"/>
    </xf>
    <xf numFmtId="0" fontId="5" fillId="0" borderId="16" xfId="0" applyFont="1" applyBorder="1" applyAlignment="1" applyProtection="1">
      <alignment horizontal="right" vertical="center" wrapText="1"/>
    </xf>
    <xf numFmtId="0" fontId="5" fillId="0" borderId="16" xfId="0" applyFont="1" applyBorder="1" applyAlignment="1" applyProtection="1">
      <alignment horizontal="right" vertical="center"/>
    </xf>
    <xf numFmtId="38" fontId="5" fillId="0" borderId="12" xfId="36" applyFont="1" applyBorder="1" applyAlignment="1" applyProtection="1">
      <alignment vertical="center"/>
    </xf>
    <xf numFmtId="0" fontId="5" fillId="0" borderId="12" xfId="0" applyFont="1" applyBorder="1" applyAlignment="1" applyProtection="1">
      <alignment vertical="center"/>
    </xf>
    <xf numFmtId="0" fontId="5" fillId="0" borderId="11" xfId="0" applyFont="1" applyBorder="1" applyAlignment="1" applyProtection="1">
      <alignment vertical="center"/>
    </xf>
    <xf numFmtId="49" fontId="5" fillId="0" borderId="12" xfId="36" applyNumberFormat="1" applyFont="1" applyFill="1" applyBorder="1" applyAlignment="1" applyProtection="1">
      <alignment horizontal="left" vertical="center"/>
    </xf>
    <xf numFmtId="49" fontId="30" fillId="0" borderId="12" xfId="36" applyNumberFormat="1" applyFont="1" applyFill="1" applyBorder="1" applyAlignment="1" applyProtection="1">
      <alignment horizontal="left" vertical="center"/>
    </xf>
    <xf numFmtId="197" fontId="34" fillId="0" borderId="12" xfId="36" applyNumberFormat="1" applyFont="1" applyFill="1" applyBorder="1" applyAlignment="1" applyProtection="1">
      <alignment horizontal="right" vertical="center" shrinkToFit="1"/>
    </xf>
    <xf numFmtId="38" fontId="36" fillId="0" borderId="12" xfId="36" applyFont="1" applyBorder="1" applyAlignment="1" applyProtection="1">
      <alignment vertical="center" wrapText="1"/>
    </xf>
    <xf numFmtId="0" fontId="36" fillId="0" borderId="12" xfId="0" applyFont="1" applyBorder="1" applyAlignment="1" applyProtection="1">
      <alignment vertical="center" wrapText="1"/>
    </xf>
    <xf numFmtId="0" fontId="36" fillId="0" borderId="11" xfId="0" applyFont="1" applyBorder="1" applyAlignment="1" applyProtection="1">
      <alignment vertical="center" wrapText="1"/>
    </xf>
    <xf numFmtId="38" fontId="5" fillId="0" borderId="12" xfId="36" applyFont="1" applyBorder="1" applyAlignment="1" applyProtection="1">
      <alignment horizontal="distributed" vertical="center"/>
    </xf>
    <xf numFmtId="38" fontId="3" fillId="0" borderId="0" xfId="36" applyFont="1" applyAlignment="1" applyProtection="1">
      <alignment vertical="center" wrapText="1"/>
    </xf>
    <xf numFmtId="38" fontId="3" fillId="0" borderId="0" xfId="36" applyFont="1" applyFill="1" applyAlignment="1" applyProtection="1">
      <alignment vertical="center"/>
    </xf>
    <xf numFmtId="38" fontId="5" fillId="0" borderId="0" xfId="36" applyFont="1" applyBorder="1" applyAlignment="1" applyProtection="1">
      <alignment horizontal="center" vertical="center"/>
    </xf>
    <xf numFmtId="38" fontId="5" fillId="0" borderId="0" xfId="36" applyFont="1" applyAlignment="1" applyProtection="1">
      <alignment horizontal="center" vertical="center"/>
    </xf>
    <xf numFmtId="38" fontId="5" fillId="0" borderId="12" xfId="36"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199" fontId="5" fillId="0" borderId="0" xfId="36" applyNumberFormat="1" applyFont="1" applyFill="1" applyAlignment="1" applyProtection="1">
      <alignment horizontal="left" vertical="center" wrapText="1" shrinkToFit="1"/>
    </xf>
    <xf numFmtId="199" fontId="5" fillId="0" borderId="0" xfId="36" applyNumberFormat="1" applyFont="1" applyFill="1" applyAlignment="1" applyProtection="1">
      <alignment horizontal="left" vertical="center" shrinkToFit="1"/>
    </xf>
    <xf numFmtId="38" fontId="5" fillId="0" borderId="11" xfId="36" applyFont="1" applyFill="1" applyBorder="1" applyAlignment="1" applyProtection="1">
      <alignment horizontal="left" vertical="center" wrapText="1"/>
    </xf>
    <xf numFmtId="38" fontId="3" fillId="0" borderId="0" xfId="36" applyFont="1" applyFill="1" applyAlignment="1" applyProtection="1">
      <alignment vertical="center" wrapText="1"/>
    </xf>
    <xf numFmtId="38" fontId="5" fillId="0" borderId="0" xfId="36" applyFont="1" applyAlignment="1" applyProtection="1">
      <alignment vertical="center"/>
    </xf>
    <xf numFmtId="180" fontId="66" fillId="0" borderId="0" xfId="34" applyNumberFormat="1" applyFont="1" applyBorder="1" applyAlignment="1" applyProtection="1">
      <alignment vertical="top" wrapText="1"/>
    </xf>
    <xf numFmtId="0" fontId="68" fillId="0" borderId="0" xfId="0" applyFont="1" applyAlignment="1" applyProtection="1">
      <alignment horizontal="left"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36" fillId="0" borderId="22" xfId="0" applyFont="1" applyBorder="1" applyAlignment="1" applyProtection="1">
      <alignment horizontal="center" vertical="center" wrapText="1" shrinkToFit="1"/>
    </xf>
    <xf numFmtId="0" fontId="36" fillId="0" borderId="15" xfId="0" applyFont="1" applyBorder="1" applyAlignment="1" applyProtection="1">
      <alignment horizontal="center" vertical="center" wrapText="1" shrinkToFit="1"/>
    </xf>
    <xf numFmtId="0" fontId="126" fillId="0" borderId="0" xfId="0" applyFont="1" applyAlignment="1" applyProtection="1">
      <alignment vertical="center" shrinkToFit="1"/>
    </xf>
    <xf numFmtId="0" fontId="5" fillId="0" borderId="22" xfId="0" applyFont="1" applyBorder="1" applyAlignment="1" applyProtection="1">
      <alignment horizontal="center" vertical="center"/>
    </xf>
    <xf numFmtId="0" fontId="19" fillId="0" borderId="114" xfId="0" applyFont="1" applyBorder="1" applyAlignment="1" applyProtection="1">
      <alignment horizontal="center" vertical="center" wrapText="1" shrinkToFit="1"/>
    </xf>
    <xf numFmtId="0" fontId="19" fillId="0" borderId="78" xfId="0" applyFont="1" applyBorder="1" applyAlignment="1" applyProtection="1">
      <alignment horizontal="center" vertical="center" shrinkToFit="1"/>
    </xf>
    <xf numFmtId="0" fontId="121" fillId="0" borderId="19" xfId="0" applyFont="1" applyBorder="1" applyAlignment="1" applyProtection="1">
      <alignment horizontal="center" vertical="center"/>
    </xf>
    <xf numFmtId="0" fontId="5" fillId="0" borderId="109" xfId="0" applyFont="1" applyBorder="1" applyAlignment="1" applyProtection="1">
      <alignment horizontal="center" vertical="center"/>
    </xf>
    <xf numFmtId="0" fontId="5" fillId="0" borderId="110" xfId="0" applyFont="1" applyBorder="1" applyAlignment="1" applyProtection="1">
      <alignment horizontal="left" vertical="center" wrapText="1"/>
    </xf>
    <xf numFmtId="0" fontId="5" fillId="0" borderId="78" xfId="0" applyFont="1" applyBorder="1" applyAlignment="1" applyProtection="1">
      <alignment horizontal="left" vertical="center" wrapText="1"/>
    </xf>
    <xf numFmtId="0" fontId="5" fillId="0" borderId="77" xfId="0" applyFont="1" applyBorder="1" applyAlignment="1" applyProtection="1">
      <alignment horizontal="center" vertical="center" wrapText="1"/>
    </xf>
    <xf numFmtId="0" fontId="5" fillId="0" borderId="78" xfId="0" applyFont="1" applyBorder="1" applyAlignment="1" applyProtection="1">
      <alignment horizontal="center" vertical="center" wrapText="1"/>
    </xf>
    <xf numFmtId="0" fontId="5" fillId="0" borderId="111" xfId="0" applyFont="1" applyBorder="1" applyAlignment="1" applyProtection="1">
      <alignment horizontal="center" vertical="center"/>
    </xf>
    <xf numFmtId="38" fontId="5" fillId="0" borderId="10" xfId="0" applyNumberFormat="1" applyFont="1" applyBorder="1" applyAlignment="1" applyProtection="1">
      <alignment horizontal="left" vertical="center" shrinkToFit="1"/>
    </xf>
    <xf numFmtId="38" fontId="5" fillId="0" borderId="12" xfId="0" applyNumberFormat="1" applyFont="1" applyBorder="1" applyAlignment="1" applyProtection="1">
      <alignment horizontal="left" vertical="center" shrinkToFit="1"/>
    </xf>
    <xf numFmtId="38" fontId="5" fillId="0" borderId="11" xfId="0" applyNumberFormat="1" applyFont="1" applyBorder="1" applyAlignment="1" applyProtection="1">
      <alignment horizontal="left" vertical="center" shrinkToFit="1"/>
    </xf>
    <xf numFmtId="180" fontId="5" fillId="0" borderId="111" xfId="34" applyNumberFormat="1" applyFont="1" applyBorder="1" applyAlignment="1" applyProtection="1">
      <alignment horizontal="center" vertical="center"/>
    </xf>
    <xf numFmtId="180" fontId="5" fillId="0" borderId="12" xfId="34" applyNumberFormat="1" applyFont="1" applyBorder="1" applyAlignment="1" applyProtection="1">
      <alignment horizontal="center" vertical="center"/>
    </xf>
    <xf numFmtId="180" fontId="5" fillId="0" borderId="11" xfId="34" applyNumberFormat="1" applyFont="1" applyBorder="1" applyAlignment="1" applyProtection="1">
      <alignment horizontal="center" vertical="center"/>
    </xf>
    <xf numFmtId="0" fontId="5" fillId="0" borderId="112" xfId="0" applyFont="1" applyBorder="1" applyAlignment="1" applyProtection="1">
      <alignment horizontal="center" vertical="center"/>
    </xf>
    <xf numFmtId="0" fontId="5" fillId="0" borderId="24" xfId="0" applyFont="1" applyBorder="1" applyAlignment="1" applyProtection="1">
      <alignment horizontal="center" vertical="center" wrapText="1" shrinkToFit="1"/>
    </xf>
    <xf numFmtId="0" fontId="5" fillId="0" borderId="23" xfId="0" applyFont="1" applyBorder="1" applyAlignment="1" applyProtection="1">
      <alignment horizontal="center" vertical="center" shrinkToFit="1"/>
    </xf>
    <xf numFmtId="0" fontId="5" fillId="0" borderId="113" xfId="0" applyFont="1" applyBorder="1" applyAlignment="1" applyProtection="1">
      <alignment horizontal="center" vertical="center" wrapText="1" shrinkToFit="1"/>
    </xf>
    <xf numFmtId="0" fontId="5" fillId="0" borderId="97" xfId="0" applyFont="1" applyBorder="1" applyAlignment="1" applyProtection="1">
      <alignment horizontal="center" vertical="center" shrinkToFit="1"/>
    </xf>
    <xf numFmtId="0" fontId="5" fillId="0" borderId="20" xfId="54" applyFont="1" applyBorder="1" applyAlignment="1" applyProtection="1">
      <alignment horizontal="left" vertical="center" wrapText="1"/>
    </xf>
    <xf numFmtId="0" fontId="5" fillId="0" borderId="14" xfId="54" applyFont="1" applyBorder="1" applyAlignment="1" applyProtection="1">
      <alignment horizontal="left" vertical="center" wrapText="1"/>
    </xf>
    <xf numFmtId="0" fontId="112" fillId="0" borderId="10" xfId="54" applyFont="1" applyBorder="1" applyAlignment="1" applyProtection="1">
      <alignment horizontal="center" vertical="center" wrapText="1"/>
    </xf>
    <xf numFmtId="0" fontId="112" fillId="0" borderId="12" xfId="54" applyFont="1" applyBorder="1" applyAlignment="1" applyProtection="1">
      <alignment horizontal="center" vertical="center" wrapText="1"/>
    </xf>
    <xf numFmtId="0" fontId="5" fillId="0" borderId="17" xfId="54" applyFont="1" applyBorder="1" applyAlignment="1" applyProtection="1">
      <alignment horizontal="center" vertical="center" wrapText="1"/>
    </xf>
    <xf numFmtId="0" fontId="5" fillId="0" borderId="24" xfId="54" applyFont="1" applyBorder="1" applyAlignment="1" applyProtection="1">
      <alignment horizontal="center" vertical="center" wrapText="1"/>
    </xf>
    <xf numFmtId="0" fontId="5" fillId="0" borderId="23" xfId="54" applyFont="1" applyBorder="1" applyAlignment="1" applyProtection="1">
      <alignment horizontal="center" vertical="center" wrapText="1"/>
    </xf>
    <xf numFmtId="0" fontId="5" fillId="0" borderId="14" xfId="54" applyFont="1" applyBorder="1" applyAlignment="1" applyProtection="1">
      <alignment horizontal="center" vertical="center" wrapText="1"/>
    </xf>
    <xf numFmtId="0" fontId="5" fillId="0" borderId="15" xfId="54" applyFont="1" applyBorder="1" applyAlignment="1" applyProtection="1">
      <alignment horizontal="center" vertical="center" wrapText="1"/>
    </xf>
    <xf numFmtId="0" fontId="5" fillId="0" borderId="20" xfId="54" applyFont="1" applyBorder="1" applyAlignment="1" applyProtection="1">
      <alignment horizontal="center" vertical="center" wrapText="1"/>
    </xf>
    <xf numFmtId="0" fontId="3" fillId="0" borderId="0" xfId="54" applyFont="1" applyAlignment="1" applyProtection="1">
      <alignment vertical="center" wrapText="1"/>
    </xf>
    <xf numFmtId="0" fontId="112" fillId="0" borderId="14" xfId="54" applyFont="1" applyBorder="1" applyAlignment="1" applyProtection="1">
      <alignment horizontal="center" vertical="center"/>
    </xf>
    <xf numFmtId="0" fontId="112" fillId="0" borderId="16" xfId="54" applyFont="1" applyBorder="1" applyAlignment="1" applyProtection="1">
      <alignment horizontal="center" vertical="center"/>
    </xf>
    <xf numFmtId="0" fontId="112" fillId="0" borderId="15" xfId="54" applyFont="1" applyBorder="1" applyAlignment="1" applyProtection="1">
      <alignment horizontal="center" vertical="center"/>
    </xf>
    <xf numFmtId="0" fontId="5" fillId="0" borderId="17"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21" xfId="54" applyFont="1" applyBorder="1" applyAlignment="1" applyProtection="1">
      <alignment horizontal="center" vertical="center" wrapText="1"/>
    </xf>
    <xf numFmtId="0" fontId="5" fillId="0" borderId="10" xfId="54" applyFont="1" applyBorder="1" applyAlignment="1" applyProtection="1">
      <alignment horizontal="center" vertical="center" wrapText="1"/>
    </xf>
    <xf numFmtId="0" fontId="5" fillId="0" borderId="11" xfId="54" applyFont="1" applyBorder="1" applyAlignment="1" applyProtection="1">
      <alignment horizontal="center" vertical="center" wrapText="1"/>
    </xf>
    <xf numFmtId="0" fontId="5" fillId="0" borderId="12" xfId="0" applyFont="1" applyBorder="1" applyAlignment="1" applyProtection="1">
      <alignment horizontal="left" vertical="center" shrinkToFit="1"/>
    </xf>
    <xf numFmtId="0" fontId="5" fillId="0" borderId="11" xfId="0" applyFont="1" applyBorder="1" applyAlignment="1" applyProtection="1">
      <alignment horizontal="left" vertical="center" shrinkToFit="1"/>
    </xf>
    <xf numFmtId="0" fontId="5" fillId="0" borderId="20" xfId="54" applyFont="1" applyBorder="1" applyAlignment="1" applyProtection="1">
      <alignment horizontal="center" vertical="center" shrinkToFit="1"/>
    </xf>
    <xf numFmtId="0" fontId="5" fillId="0" borderId="14" xfId="54" applyFont="1" applyBorder="1" applyAlignment="1" applyProtection="1">
      <alignment horizontal="center" vertical="center" shrinkToFit="1"/>
    </xf>
    <xf numFmtId="0" fontId="5" fillId="0" borderId="22"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188" fontId="62" fillId="0" borderId="0" xfId="0" applyNumberFormat="1" applyFont="1" applyFill="1" applyBorder="1" applyAlignment="1" applyProtection="1">
      <alignment horizontal="center" vertical="center" shrinkToFit="1"/>
    </xf>
    <xf numFmtId="0" fontId="5" fillId="0" borderId="10" xfId="54" applyFont="1" applyBorder="1" applyAlignment="1" applyProtection="1">
      <alignment horizontal="center" vertical="center"/>
    </xf>
    <xf numFmtId="0" fontId="5" fillId="0" borderId="12" xfId="54" applyFont="1" applyBorder="1" applyAlignment="1" applyProtection="1">
      <alignment horizontal="center" vertical="center"/>
    </xf>
    <xf numFmtId="0" fontId="5" fillId="0" borderId="11" xfId="54" applyFont="1" applyBorder="1" applyAlignment="1" applyProtection="1">
      <alignment horizontal="center" vertical="center"/>
    </xf>
    <xf numFmtId="0" fontId="3" fillId="0" borderId="17" xfId="54" applyFont="1" applyBorder="1" applyAlignment="1" applyProtection="1">
      <alignment vertical="center" wrapText="1"/>
    </xf>
    <xf numFmtId="0" fontId="3" fillId="0" borderId="24" xfId="54" applyFont="1" applyBorder="1" applyAlignment="1" applyProtection="1">
      <alignment vertical="center" wrapText="1"/>
    </xf>
    <xf numFmtId="0" fontId="5" fillId="0" borderId="20" xfId="54" applyFont="1" applyBorder="1" applyAlignment="1" applyProtection="1">
      <alignment horizontal="center" vertical="center"/>
    </xf>
    <xf numFmtId="0" fontId="5" fillId="0" borderId="13" xfId="54" applyFont="1" applyBorder="1" applyAlignment="1" applyProtection="1">
      <alignment horizontal="center" vertical="center"/>
    </xf>
    <xf numFmtId="0" fontId="5" fillId="0" borderId="22" xfId="54" applyFont="1" applyBorder="1" applyAlignment="1" applyProtection="1">
      <alignment horizontal="center" vertical="center"/>
    </xf>
    <xf numFmtId="0" fontId="111" fillId="0" borderId="24" xfId="0" applyFont="1" applyBorder="1" applyAlignment="1" applyProtection="1">
      <alignment vertical="center" wrapText="1" shrinkToFit="1"/>
    </xf>
    <xf numFmtId="0" fontId="111" fillId="0" borderId="23" xfId="0" applyFont="1" applyBorder="1" applyAlignment="1" applyProtection="1">
      <alignment vertical="center" wrapText="1" shrinkToFit="1"/>
    </xf>
    <xf numFmtId="0" fontId="5" fillId="0" borderId="0" xfId="54" applyFont="1" applyAlignment="1" applyProtection="1">
      <alignment vertical="center" wrapText="1"/>
    </xf>
    <xf numFmtId="0" fontId="5" fillId="0" borderId="117" xfId="54" applyFont="1" applyBorder="1" applyAlignment="1" applyProtection="1">
      <alignment horizontal="center" vertical="center" wrapText="1"/>
    </xf>
    <xf numFmtId="0" fontId="5" fillId="0" borderId="43" xfId="54" applyFont="1" applyBorder="1" applyAlignment="1" applyProtection="1">
      <alignment horizontal="center" vertical="center" wrapText="1"/>
    </xf>
    <xf numFmtId="0" fontId="5" fillId="0" borderId="40" xfId="54" applyFont="1" applyBorder="1" applyAlignment="1" applyProtection="1">
      <alignment horizontal="center" vertical="center" wrapText="1"/>
    </xf>
    <xf numFmtId="0" fontId="5" fillId="0" borderId="118" xfId="0" applyFont="1" applyBorder="1" applyAlignment="1" applyProtection="1">
      <alignment horizontal="center" vertical="center"/>
    </xf>
    <xf numFmtId="0" fontId="5" fillId="0" borderId="119" xfId="0" applyFont="1" applyBorder="1" applyAlignment="1" applyProtection="1">
      <alignment horizontal="center" vertical="center"/>
    </xf>
    <xf numFmtId="0" fontId="5" fillId="0" borderId="1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6" xfId="0" applyFont="1" applyBorder="1" applyAlignment="1" applyProtection="1">
      <alignment horizontal="center" vertical="center"/>
    </xf>
    <xf numFmtId="0" fontId="3" fillId="0" borderId="118" xfId="0" applyFont="1" applyBorder="1" applyAlignment="1" applyProtection="1">
      <alignment horizontal="right" vertical="top"/>
    </xf>
    <xf numFmtId="0" fontId="3" fillId="0" borderId="13" xfId="0" applyFont="1" applyBorder="1" applyAlignment="1" applyProtection="1">
      <alignment horizontal="right" vertical="top"/>
    </xf>
    <xf numFmtId="0" fontId="3" fillId="0" borderId="119" xfId="0" applyFont="1" applyBorder="1" applyAlignment="1" applyProtection="1">
      <alignment horizontal="right" vertical="top"/>
    </xf>
    <xf numFmtId="195" fontId="16" fillId="29" borderId="57" xfId="0" applyNumberFormat="1" applyFont="1" applyFill="1" applyBorder="1" applyAlignment="1" applyProtection="1">
      <alignment horizontal="center" vertical="center" shrinkToFit="1"/>
      <protection locked="0"/>
    </xf>
    <xf numFmtId="195" fontId="16" fillId="29" borderId="53" xfId="0" applyNumberFormat="1" applyFont="1" applyFill="1" applyBorder="1" applyAlignment="1" applyProtection="1">
      <alignment horizontal="center" vertical="center" shrinkToFit="1"/>
      <protection locked="0"/>
    </xf>
    <xf numFmtId="195" fontId="16" fillId="29" borderId="60" xfId="0" applyNumberFormat="1" applyFont="1" applyFill="1" applyBorder="1" applyAlignment="1" applyProtection="1">
      <alignment horizontal="center" vertical="center" shrinkToFit="1"/>
      <protection locked="0"/>
    </xf>
    <xf numFmtId="188" fontId="62" fillId="0" borderId="13" xfId="0" applyNumberFormat="1" applyFont="1" applyFill="1" applyBorder="1" applyAlignment="1" applyProtection="1">
      <alignment horizontal="center" vertical="center" shrinkToFit="1"/>
    </xf>
    <xf numFmtId="0" fontId="5" fillId="0" borderId="54" xfId="0" applyNumberFormat="1" applyFont="1" applyFill="1" applyBorder="1" applyAlignment="1" applyProtection="1">
      <alignment horizontal="center" vertical="center" shrinkToFit="1"/>
    </xf>
    <xf numFmtId="0" fontId="5" fillId="0" borderId="55" xfId="0" applyNumberFormat="1" applyFont="1" applyFill="1" applyBorder="1" applyAlignment="1" applyProtection="1">
      <alignment horizontal="center" vertical="center" shrinkToFit="1"/>
    </xf>
    <xf numFmtId="0" fontId="5" fillId="0" borderId="58" xfId="0" applyNumberFormat="1" applyFont="1" applyFill="1" applyBorder="1" applyAlignment="1" applyProtection="1">
      <alignment horizontal="center" vertical="center" shrinkToFit="1"/>
    </xf>
    <xf numFmtId="0" fontId="63" fillId="0" borderId="0" xfId="0" applyFont="1" applyAlignment="1" applyProtection="1">
      <alignment horizontal="center" vertical="center" wrapText="1"/>
    </xf>
    <xf numFmtId="0" fontId="111" fillId="0" borderId="115" xfId="0" applyFont="1" applyBorder="1" applyAlignment="1" applyProtection="1">
      <alignment horizontal="center" vertical="center" shrinkToFit="1"/>
    </xf>
    <xf numFmtId="0" fontId="111" fillId="0" borderId="16" xfId="0" applyFont="1" applyBorder="1" applyAlignment="1" applyProtection="1">
      <alignment horizontal="center" vertical="center" shrinkToFit="1"/>
    </xf>
    <xf numFmtId="0" fontId="111" fillId="0" borderId="116" xfId="0" applyFont="1" applyBorder="1" applyAlignment="1" applyProtection="1">
      <alignment horizontal="center" vertical="center" shrinkToFit="1"/>
    </xf>
    <xf numFmtId="0" fontId="5" fillId="0" borderId="14" xfId="54" applyFont="1" applyBorder="1" applyAlignment="1" applyProtection="1">
      <alignment horizontal="center" vertical="center"/>
    </xf>
    <xf numFmtId="0" fontId="5" fillId="0" borderId="16" xfId="54" applyFont="1" applyBorder="1" applyAlignment="1" applyProtection="1">
      <alignment horizontal="center" vertical="center"/>
    </xf>
    <xf numFmtId="0" fontId="5" fillId="0" borderId="15" xfId="54" applyFont="1" applyBorder="1" applyAlignment="1" applyProtection="1">
      <alignment horizontal="center" vertical="center"/>
    </xf>
    <xf numFmtId="0" fontId="5" fillId="0" borderId="12" xfId="54" applyFont="1" applyBorder="1" applyAlignment="1" applyProtection="1">
      <alignment horizontal="center" vertical="center" wrapText="1"/>
    </xf>
    <xf numFmtId="0" fontId="10" fillId="0" borderId="0" xfId="0" applyFont="1" applyAlignment="1" applyProtection="1">
      <alignment horizontal="center" vertical="center"/>
    </xf>
    <xf numFmtId="0" fontId="5" fillId="0" borderId="0" xfId="0" applyFont="1" applyAlignment="1" applyProtection="1">
      <alignment horizontal="right" vertical="center"/>
    </xf>
    <xf numFmtId="38" fontId="5" fillId="0" borderId="16" xfId="0" applyNumberFormat="1" applyFont="1" applyBorder="1" applyAlignment="1" applyProtection="1">
      <alignment horizontal="left" vertical="center" shrinkToFit="1"/>
    </xf>
    <xf numFmtId="0" fontId="5" fillId="0" borderId="16" xfId="0" applyFont="1" applyBorder="1" applyAlignment="1" applyProtection="1">
      <alignment horizontal="left" vertical="center" shrinkToFit="1"/>
    </xf>
    <xf numFmtId="0" fontId="5" fillId="0" borderId="2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38" fontId="6" fillId="0" borderId="10" xfId="0" applyNumberFormat="1" applyFont="1" applyBorder="1" applyAlignment="1" applyProtection="1">
      <alignment vertical="center" shrinkToFit="1"/>
    </xf>
    <xf numFmtId="38" fontId="6" fillId="0" borderId="12" xfId="0" applyNumberFormat="1" applyFont="1" applyBorder="1" applyAlignment="1" applyProtection="1">
      <alignment vertical="center" shrinkToFit="1"/>
    </xf>
    <xf numFmtId="38" fontId="6" fillId="0" borderId="11" xfId="0" applyNumberFormat="1" applyFont="1" applyBorder="1" applyAlignment="1" applyProtection="1">
      <alignment vertical="center" shrinkToFit="1"/>
    </xf>
    <xf numFmtId="0" fontId="5" fillId="0" borderId="0"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11" xfId="0" applyFont="1" applyBorder="1" applyAlignment="1" applyProtection="1">
      <alignment horizontal="center" vertical="center"/>
    </xf>
    <xf numFmtId="0" fontId="73" fillId="0" borderId="0" xfId="0" applyFont="1" applyBorder="1" applyAlignment="1" applyProtection="1">
      <alignment horizontal="left" vertical="center"/>
    </xf>
    <xf numFmtId="0" fontId="5" fillId="0" borderId="24" xfId="0" applyFont="1" applyBorder="1" applyAlignment="1" applyProtection="1">
      <alignment horizontal="center" vertical="center"/>
    </xf>
    <xf numFmtId="38" fontId="6" fillId="0" borderId="0" xfId="0" applyNumberFormat="1" applyFont="1" applyBorder="1" applyAlignment="1" applyProtection="1">
      <alignment horizontal="right"/>
    </xf>
    <xf numFmtId="0" fontId="0" fillId="0" borderId="16" xfId="0" applyBorder="1" applyAlignment="1" applyProtection="1">
      <alignment vertical="center" shrinkToFit="1"/>
    </xf>
    <xf numFmtId="0" fontId="10" fillId="0" borderId="0" xfId="0" applyFont="1" applyAlignment="1" applyProtection="1">
      <alignment vertical="top" wrapText="1"/>
    </xf>
    <xf numFmtId="0" fontId="10" fillId="0" borderId="0" xfId="0" applyFont="1" applyAlignment="1" applyProtection="1">
      <alignment vertical="top"/>
    </xf>
    <xf numFmtId="0" fontId="5" fillId="0" borderId="10" xfId="0" applyFont="1" applyBorder="1" applyAlignment="1">
      <alignment horizontal="right" vertical="center" shrinkToFit="1"/>
    </xf>
    <xf numFmtId="0" fontId="5" fillId="0" borderId="12" xfId="0" applyFont="1" applyBorder="1" applyAlignment="1">
      <alignment horizontal="right" vertical="center" shrinkToFit="1"/>
    </xf>
    <xf numFmtId="0" fontId="5" fillId="0" borderId="11" xfId="0" applyFont="1" applyBorder="1" applyAlignment="1">
      <alignment horizontal="right" vertical="center" shrinkToFit="1"/>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38" fontId="5" fillId="0" borderId="10" xfId="0" applyNumberFormat="1" applyFont="1" applyBorder="1" applyAlignment="1">
      <alignment horizontal="left" vertical="center" shrinkToFit="1"/>
    </xf>
    <xf numFmtId="0" fontId="5" fillId="0" borderId="12" xfId="0" applyFont="1" applyBorder="1" applyAlignment="1">
      <alignment horizontal="left" vertical="center" shrinkToFit="1"/>
    </xf>
    <xf numFmtId="0" fontId="0" fillId="0" borderId="11" xfId="0" applyBorder="1" applyAlignment="1">
      <alignment vertical="center" shrinkToFit="1"/>
    </xf>
    <xf numFmtId="0" fontId="10" fillId="0" borderId="0" xfId="0" applyFont="1" applyAlignment="1">
      <alignment vertical="center" wrapText="1"/>
    </xf>
    <xf numFmtId="0" fontId="10" fillId="0" borderId="0" xfId="0" applyFont="1" applyAlignment="1">
      <alignment vertical="center"/>
    </xf>
    <xf numFmtId="0" fontId="107" fillId="0" borderId="16" xfId="0" applyFont="1" applyBorder="1" applyAlignment="1">
      <alignment vertical="center" wrapText="1"/>
    </xf>
    <xf numFmtId="0" fontId="107" fillId="0" borderId="15" xfId="0" applyFont="1" applyBorder="1" applyAlignment="1">
      <alignment vertical="center" wrapText="1"/>
    </xf>
    <xf numFmtId="0" fontId="5" fillId="0" borderId="0" xfId="47" applyFont="1" applyBorder="1" applyAlignment="1" applyProtection="1">
      <alignment horizontal="distributed" vertical="center"/>
    </xf>
    <xf numFmtId="0" fontId="91" fillId="30" borderId="81" xfId="47" applyFont="1" applyFill="1" applyBorder="1" applyAlignment="1" applyProtection="1">
      <alignment horizontal="distributed" vertical="center"/>
    </xf>
    <xf numFmtId="0" fontId="85" fillId="0" borderId="55" xfId="47" applyFont="1" applyBorder="1" applyAlignment="1" applyProtection="1">
      <alignment horizontal="center" vertical="center" shrinkToFit="1"/>
    </xf>
    <xf numFmtId="0" fontId="85" fillId="0" borderId="92" xfId="47" applyFont="1" applyBorder="1" applyAlignment="1" applyProtection="1">
      <alignment horizontal="center" vertical="center" shrinkToFit="1"/>
    </xf>
    <xf numFmtId="0" fontId="79" fillId="0" borderId="18" xfId="47" applyFont="1" applyBorder="1" applyAlignment="1" applyProtection="1">
      <alignment horizontal="distributed" vertical="center" wrapText="1"/>
    </xf>
    <xf numFmtId="0" fontId="79" fillId="0" borderId="0" xfId="47" applyFont="1" applyBorder="1" applyAlignment="1" applyProtection="1">
      <alignment horizontal="distributed" vertical="center" wrapText="1"/>
    </xf>
    <xf numFmtId="0" fontId="90" fillId="0" borderId="18" xfId="47" applyFont="1" applyBorder="1" applyAlignment="1" applyProtection="1">
      <alignment horizontal="distributed" vertical="center"/>
    </xf>
    <xf numFmtId="0" fontId="90" fillId="0" borderId="0" xfId="47" applyFont="1" applyBorder="1" applyAlignment="1" applyProtection="1">
      <alignment horizontal="distributed" vertical="center"/>
    </xf>
    <xf numFmtId="176" fontId="127" fillId="30" borderId="120" xfId="47" applyNumberFormat="1" applyFont="1" applyFill="1" applyBorder="1" applyAlignment="1" applyProtection="1">
      <alignment vertical="center"/>
    </xf>
    <xf numFmtId="176" fontId="127" fillId="30" borderId="81" xfId="47" applyNumberFormat="1" applyFont="1" applyFill="1" applyBorder="1" applyAlignment="1" applyProtection="1">
      <alignment vertical="center"/>
    </xf>
    <xf numFmtId="176" fontId="127" fillId="30" borderId="121" xfId="47" applyNumberFormat="1" applyFont="1" applyFill="1" applyBorder="1" applyAlignment="1" applyProtection="1">
      <alignment vertical="center"/>
    </xf>
    <xf numFmtId="0" fontId="86" fillId="0" borderId="55" xfId="47" applyFont="1" applyBorder="1" applyAlignment="1" applyProtection="1">
      <alignment vertical="center" shrinkToFit="1"/>
    </xf>
    <xf numFmtId="0" fontId="70" fillId="0" borderId="55" xfId="47" applyFont="1" applyBorder="1" applyAlignment="1" applyProtection="1">
      <alignment horizontal="distributed" vertical="center"/>
    </xf>
    <xf numFmtId="0" fontId="128" fillId="0" borderId="55" xfId="47" applyFont="1" applyBorder="1" applyAlignment="1">
      <alignment horizontal="center" vertical="center" shrinkToFit="1"/>
    </xf>
    <xf numFmtId="176" fontId="5" fillId="0" borderId="0" xfId="47" applyNumberFormat="1" applyFont="1" applyBorder="1" applyAlignment="1" applyProtection="1">
      <alignment vertical="center" shrinkToFit="1"/>
    </xf>
    <xf numFmtId="176" fontId="5" fillId="0" borderId="0" xfId="47" applyNumberFormat="1" applyFont="1" applyBorder="1" applyAlignment="1" applyProtection="1">
      <alignment horizontal="right" vertical="center"/>
    </xf>
    <xf numFmtId="0" fontId="19" fillId="0" borderId="18" xfId="47" applyFont="1" applyBorder="1" applyAlignment="1" applyProtection="1">
      <alignment horizontal="distributed" vertical="center"/>
    </xf>
    <xf numFmtId="0" fontId="19" fillId="0" borderId="0" xfId="47" applyFont="1" applyBorder="1" applyAlignment="1" applyProtection="1">
      <alignment horizontal="distributed" vertical="center"/>
    </xf>
    <xf numFmtId="0" fontId="70" fillId="0" borderId="74" xfId="47" applyFont="1" applyBorder="1" applyAlignment="1" applyProtection="1">
      <alignment horizontal="distributed" vertical="center"/>
    </xf>
    <xf numFmtId="38" fontId="5" fillId="0" borderId="16" xfId="47" applyNumberFormat="1" applyFont="1" applyBorder="1" applyAlignment="1" applyProtection="1">
      <alignment horizontal="left" vertical="center"/>
    </xf>
    <xf numFmtId="0" fontId="5" fillId="0" borderId="12" xfId="47" applyFont="1" applyBorder="1" applyAlignment="1" applyProtection="1">
      <alignment horizontal="distributed" vertical="center"/>
    </xf>
    <xf numFmtId="0" fontId="73" fillId="0" borderId="16" xfId="47" applyFont="1" applyBorder="1" applyAlignment="1" applyProtection="1">
      <alignment horizontal="center" vertical="center"/>
    </xf>
    <xf numFmtId="176" fontId="5" fillId="0" borderId="21" xfId="47" applyNumberFormat="1" applyFont="1" applyBorder="1" applyAlignment="1" applyProtection="1">
      <alignment horizontal="left" vertical="center" shrinkToFit="1"/>
    </xf>
    <xf numFmtId="0" fontId="0" fillId="0" borderId="21" xfId="0" applyBorder="1" applyAlignment="1">
      <alignment horizontal="left" vertical="center" shrinkToFit="1"/>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129" fillId="0" borderId="0" xfId="0" applyFont="1" applyAlignment="1" applyProtection="1">
      <alignment vertical="center" wrapText="1" shrinkToFit="1"/>
    </xf>
    <xf numFmtId="0" fontId="129" fillId="0" borderId="0" xfId="0" applyFont="1" applyAlignment="1" applyProtection="1">
      <alignment vertical="center" shrinkToFit="1"/>
    </xf>
    <xf numFmtId="38" fontId="5" fillId="0" borderId="21" xfId="0" applyNumberFormat="1" applyFont="1" applyBorder="1" applyAlignment="1">
      <alignment horizontal="left" vertical="center" shrinkToFit="1"/>
    </xf>
    <xf numFmtId="0" fontId="129" fillId="0" borderId="12" xfId="0" applyFont="1" applyBorder="1" applyAlignment="1">
      <alignment vertical="center" wrapText="1"/>
    </xf>
    <xf numFmtId="0" fontId="107" fillId="0" borderId="0" xfId="0" applyFont="1" applyAlignment="1">
      <alignment vertical="top" wrapText="1"/>
    </xf>
    <xf numFmtId="0" fontId="107" fillId="0" borderId="0" xfId="0" applyFont="1" applyAlignment="1">
      <alignment vertical="top"/>
    </xf>
    <xf numFmtId="38" fontId="5" fillId="0" borderId="12" xfId="0" applyNumberFormat="1" applyFont="1" applyBorder="1" applyAlignment="1">
      <alignment horizontal="left" vertical="center" shrinkToFit="1"/>
    </xf>
    <xf numFmtId="0" fontId="130" fillId="0" borderId="16" xfId="0" applyFont="1" applyBorder="1" applyAlignment="1">
      <alignment vertical="top" wrapText="1"/>
    </xf>
    <xf numFmtId="176" fontId="6" fillId="0" borderId="0" xfId="0" applyNumberFormat="1" applyFont="1" applyAlignment="1" applyProtection="1">
      <alignment horizontal="center" vertical="center"/>
    </xf>
    <xf numFmtId="38" fontId="5" fillId="0" borderId="16" xfId="0" applyNumberFormat="1" applyFont="1" applyBorder="1" applyAlignment="1">
      <alignment horizontal="left" vertical="center" shrinkToFit="1"/>
    </xf>
    <xf numFmtId="0" fontId="5" fillId="0" borderId="16" xfId="0" applyFont="1" applyBorder="1" applyAlignment="1">
      <alignment horizontal="left" vertical="center" shrinkToFit="1"/>
    </xf>
    <xf numFmtId="0" fontId="0" fillId="0" borderId="16" xfId="0" applyBorder="1" applyAlignment="1">
      <alignment vertical="center" shrinkToFit="1"/>
    </xf>
    <xf numFmtId="0" fontId="117" fillId="0" borderId="16" xfId="0" applyFont="1" applyBorder="1" applyAlignment="1">
      <alignment vertical="top" wrapText="1"/>
    </xf>
    <xf numFmtId="0" fontId="3" fillId="0" borderId="0" xfId="0" applyFont="1" applyAlignment="1" applyProtection="1">
      <alignment horizontal="right" vertical="center"/>
    </xf>
    <xf numFmtId="199" fontId="5" fillId="0" borderId="0" xfId="0" applyNumberFormat="1" applyFont="1" applyAlignment="1" applyProtection="1">
      <alignment vertical="center" wrapText="1" shrinkToFit="1"/>
    </xf>
    <xf numFmtId="38" fontId="36" fillId="0" borderId="0" xfId="36" applyFont="1" applyAlignment="1" applyProtection="1">
      <alignment vertical="center" wrapText="1"/>
    </xf>
    <xf numFmtId="38" fontId="36" fillId="0" borderId="0" xfId="36" applyFont="1" applyFill="1" applyAlignment="1" applyProtection="1">
      <alignment vertical="center"/>
    </xf>
    <xf numFmtId="38" fontId="36" fillId="0" borderId="0" xfId="36" applyFont="1" applyFill="1" applyAlignment="1" applyProtection="1">
      <alignment vertical="center" wrapText="1"/>
    </xf>
    <xf numFmtId="0" fontId="5" fillId="29" borderId="0" xfId="0" applyFont="1" applyFill="1" applyBorder="1" applyAlignment="1" applyProtection="1">
      <alignment horizontal="left" vertical="center" shrinkToFit="1"/>
      <protection locked="0"/>
    </xf>
    <xf numFmtId="0" fontId="5" fillId="29" borderId="0"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xf>
    <xf numFmtId="0" fontId="5" fillId="30" borderId="0" xfId="0" applyFont="1" applyFill="1" applyBorder="1" applyAlignment="1" applyProtection="1">
      <alignment horizontal="center" vertical="center"/>
      <protection locked="0"/>
    </xf>
    <xf numFmtId="0" fontId="5" fillId="0" borderId="20"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0" xfId="0" applyFont="1" applyAlignment="1" applyProtection="1">
      <alignment horizontal="center" vertical="center"/>
    </xf>
    <xf numFmtId="0" fontId="16" fillId="29" borderId="0" xfId="0" applyFont="1" applyFill="1" applyBorder="1" applyAlignment="1" applyProtection="1">
      <alignment horizontal="center" vertical="center" shrinkToFit="1"/>
      <protection locked="0"/>
    </xf>
    <xf numFmtId="0" fontId="21" fillId="29" borderId="0" xfId="0" applyFont="1" applyFill="1" applyAlignment="1" applyProtection="1">
      <alignment horizontal="center" vertical="center" shrinkToFit="1"/>
      <protection locked="0"/>
    </xf>
    <xf numFmtId="0" fontId="5" fillId="0" borderId="12" xfId="47" applyFont="1" applyBorder="1" applyAlignment="1">
      <alignment horizontal="distributed" vertical="center" wrapText="1"/>
    </xf>
    <xf numFmtId="0" fontId="5" fillId="0" borderId="12" xfId="47" applyFont="1" applyBorder="1" applyAlignment="1">
      <alignment horizontal="distributed" vertical="center"/>
    </xf>
    <xf numFmtId="0" fontId="5" fillId="0" borderId="13" xfId="47" applyFont="1" applyBorder="1" applyAlignment="1">
      <alignment horizontal="distributed" vertical="center"/>
    </xf>
    <xf numFmtId="0" fontId="15" fillId="24" borderId="10" xfId="47" applyFont="1" applyFill="1" applyBorder="1" applyAlignment="1">
      <alignment horizontal="distributed" vertical="center"/>
    </xf>
    <xf numFmtId="0" fontId="15" fillId="24" borderId="12" xfId="47" applyFont="1" applyFill="1" applyBorder="1" applyAlignment="1">
      <alignment horizontal="distributed" vertical="center"/>
    </xf>
    <xf numFmtId="0" fontId="5" fillId="0" borderId="17" xfId="47" applyFont="1" applyBorder="1" applyAlignment="1">
      <alignment horizontal="left" vertical="center" wrapText="1"/>
    </xf>
    <xf numFmtId="0" fontId="5" fillId="0" borderId="24" xfId="47" applyFont="1" applyBorder="1" applyAlignment="1">
      <alignment horizontal="left" vertical="center" wrapText="1"/>
    </xf>
    <xf numFmtId="0" fontId="5" fillId="0" borderId="23" xfId="47" applyFont="1" applyBorder="1" applyAlignment="1">
      <alignment horizontal="left" vertical="center" wrapText="1"/>
    </xf>
    <xf numFmtId="0" fontId="10" fillId="0" borderId="20" xfId="47" applyFont="1" applyBorder="1" applyAlignment="1">
      <alignment horizontal="left" vertical="center" wrapText="1"/>
    </xf>
    <xf numFmtId="0" fontId="10" fillId="0" borderId="18" xfId="47" applyFont="1" applyBorder="1" applyAlignment="1">
      <alignment horizontal="left" vertical="center" wrapText="1"/>
    </xf>
    <xf numFmtId="0" fontId="10" fillId="0" borderId="14" xfId="47" applyFont="1" applyBorder="1" applyAlignment="1">
      <alignment horizontal="left" vertical="center" wrapText="1"/>
    </xf>
    <xf numFmtId="0" fontId="10" fillId="0" borderId="20" xfId="47" applyFont="1" applyFill="1" applyBorder="1" applyAlignment="1">
      <alignment horizontal="left" vertical="center" wrapText="1"/>
    </xf>
    <xf numFmtId="0" fontId="10" fillId="0" borderId="18" xfId="47" applyFont="1" applyFill="1" applyBorder="1" applyAlignment="1">
      <alignment horizontal="left" vertical="center" wrapText="1"/>
    </xf>
    <xf numFmtId="0" fontId="10" fillId="0" borderId="14" xfId="47" applyFont="1" applyFill="1" applyBorder="1" applyAlignment="1">
      <alignment horizontal="left" vertical="center" wrapText="1"/>
    </xf>
    <xf numFmtId="0" fontId="131" fillId="0" borderId="0" xfId="0" applyFont="1" applyAlignment="1">
      <alignment horizontal="center" vertical="center"/>
    </xf>
    <xf numFmtId="0" fontId="10" fillId="0" borderId="16" xfId="0" applyFont="1" applyBorder="1" applyAlignment="1">
      <alignment horizontal="center" vertical="center"/>
    </xf>
    <xf numFmtId="0" fontId="10" fillId="0" borderId="16" xfId="47" applyFont="1" applyBorder="1" applyAlignment="1">
      <alignment horizontal="center" vertical="center"/>
    </xf>
    <xf numFmtId="0" fontId="5" fillId="0" borderId="12" xfId="0" applyFont="1" applyBorder="1" applyAlignment="1">
      <alignment horizontal="distributed" vertical="center"/>
    </xf>
    <xf numFmtId="0" fontId="10" fillId="24" borderId="10" xfId="0" applyFont="1" applyFill="1" applyBorder="1" applyAlignment="1">
      <alignment horizontal="center" vertical="center"/>
    </xf>
    <xf numFmtId="0" fontId="10" fillId="24" borderId="12" xfId="0" applyFont="1" applyFill="1" applyBorder="1" applyAlignment="1">
      <alignment horizontal="center" vertical="center"/>
    </xf>
    <xf numFmtId="0" fontId="10" fillId="24" borderId="11" xfId="0" applyFont="1" applyFill="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5" fillId="0" borderId="15" xfId="0" applyFont="1" applyBorder="1" applyAlignment="1">
      <alignment horizontal="center" vertical="center"/>
    </xf>
    <xf numFmtId="0" fontId="105" fillId="0" borderId="20" xfId="54" applyFont="1" applyFill="1" applyBorder="1" applyAlignment="1">
      <alignment horizontal="center" vertical="center" wrapText="1"/>
    </xf>
    <xf numFmtId="0" fontId="105" fillId="0" borderId="18" xfId="54" applyFont="1" applyFill="1" applyBorder="1" applyAlignment="1">
      <alignment horizontal="center" vertical="center" wrapText="1"/>
    </xf>
    <xf numFmtId="0" fontId="105" fillId="0" borderId="14" xfId="54" applyFont="1" applyFill="1" applyBorder="1" applyAlignment="1">
      <alignment horizontal="center" vertical="center" wrapText="1"/>
    </xf>
    <xf numFmtId="0" fontId="105" fillId="0" borderId="20" xfId="54" applyFont="1" applyBorder="1" applyAlignment="1">
      <alignment horizontal="distributed" vertical="center"/>
    </xf>
    <xf numFmtId="0" fontId="105" fillId="0" borderId="18" xfId="54" applyFont="1" applyBorder="1" applyAlignment="1">
      <alignment horizontal="distributed" vertical="center"/>
    </xf>
    <xf numFmtId="0" fontId="105" fillId="0" borderId="14" xfId="54" applyFont="1" applyBorder="1" applyAlignment="1">
      <alignment horizontal="distributed" vertical="center"/>
    </xf>
    <xf numFmtId="0" fontId="105" fillId="0" borderId="17" xfId="54" applyFont="1" applyBorder="1" applyAlignment="1">
      <alignment horizontal="distributed" vertical="center"/>
    </xf>
    <xf numFmtId="0" fontId="105" fillId="0" borderId="24" xfId="54" applyFont="1" applyBorder="1" applyAlignment="1">
      <alignment horizontal="distributed" vertical="center"/>
    </xf>
    <xf numFmtId="0" fontId="105" fillId="0" borderId="23" xfId="54" applyFont="1" applyBorder="1" applyAlignment="1">
      <alignment horizontal="distributed" vertical="center"/>
    </xf>
    <xf numFmtId="0" fontId="105" fillId="0" borderId="17" xfId="54" applyFont="1" applyBorder="1" applyAlignment="1">
      <alignment horizontal="distributed" vertical="center" wrapText="1"/>
    </xf>
    <xf numFmtId="0" fontId="105" fillId="0" borderId="24" xfId="54" applyFont="1" applyBorder="1" applyAlignment="1">
      <alignment horizontal="distributed" vertical="center" wrapText="1"/>
    </xf>
    <xf numFmtId="0" fontId="105" fillId="0" borderId="23" xfId="54" applyFont="1" applyBorder="1" applyAlignment="1">
      <alignment horizontal="distributed" vertical="center" wrapText="1"/>
    </xf>
    <xf numFmtId="0" fontId="105" fillId="0" borderId="17" xfId="54" applyFont="1" applyFill="1" applyBorder="1" applyAlignment="1">
      <alignment horizontal="distributed" vertical="center" wrapText="1"/>
    </xf>
    <xf numFmtId="0" fontId="105" fillId="0" borderId="24" xfId="54" applyFont="1" applyFill="1" applyBorder="1" applyAlignment="1">
      <alignment horizontal="distributed" vertical="center" wrapText="1"/>
    </xf>
    <xf numFmtId="0" fontId="105" fillId="0" borderId="23" xfId="54" applyFont="1" applyFill="1" applyBorder="1" applyAlignment="1">
      <alignment horizontal="distributed" vertical="center" wrapText="1"/>
    </xf>
    <xf numFmtId="0" fontId="105" fillId="0" borderId="22" xfId="54" applyFont="1" applyFill="1" applyBorder="1" applyAlignment="1">
      <alignment horizontal="center" vertical="center" wrapText="1"/>
    </xf>
    <xf numFmtId="0" fontId="105" fillId="0" borderId="19" xfId="54" applyFont="1" applyFill="1" applyBorder="1" applyAlignment="1">
      <alignment horizontal="center" vertical="center" wrapText="1"/>
    </xf>
    <xf numFmtId="0" fontId="105" fillId="0" borderId="15" xfId="54" applyFont="1" applyFill="1" applyBorder="1" applyAlignment="1">
      <alignment horizontal="center" vertical="center" wrapText="1"/>
    </xf>
    <xf numFmtId="0" fontId="105" fillId="0" borderId="10" xfId="54" applyFont="1" applyBorder="1" applyAlignment="1">
      <alignment horizontal="distributed" vertical="center"/>
    </xf>
    <xf numFmtId="0" fontId="105" fillId="0" borderId="12" xfId="54" applyFont="1" applyBorder="1" applyAlignment="1">
      <alignment horizontal="distributed" vertical="center"/>
    </xf>
    <xf numFmtId="0" fontId="105" fillId="0" borderId="11" xfId="54" applyFont="1" applyBorder="1" applyAlignment="1">
      <alignment horizontal="distributed" vertical="center"/>
    </xf>
    <xf numFmtId="0" fontId="105" fillId="0" borderId="14" xfId="54" applyFont="1" applyBorder="1" applyAlignment="1">
      <alignment horizontal="distributed" vertical="center" wrapText="1"/>
    </xf>
    <xf numFmtId="0" fontId="105" fillId="0" borderId="15" xfId="54" applyFont="1" applyBorder="1" applyAlignment="1">
      <alignment horizontal="distributed" vertical="center" wrapText="1"/>
    </xf>
    <xf numFmtId="0" fontId="105" fillId="0" borderId="20" xfId="54" applyFont="1" applyBorder="1" applyAlignment="1">
      <alignment horizontal="center" vertical="center"/>
    </xf>
    <xf numFmtId="0" fontId="105" fillId="0" borderId="13" xfId="54" applyFont="1" applyBorder="1" applyAlignment="1">
      <alignment horizontal="center" vertical="center"/>
    </xf>
    <xf numFmtId="0" fontId="105" fillId="0" borderId="22" xfId="54" applyFont="1" applyBorder="1" applyAlignment="1">
      <alignment horizontal="center" vertical="center"/>
    </xf>
    <xf numFmtId="0" fontId="31" fillId="31" borderId="21" xfId="0" applyFont="1" applyFill="1" applyBorder="1" applyAlignment="1">
      <alignment horizontal="center" shrinkToFit="1"/>
    </xf>
    <xf numFmtId="0" fontId="31" fillId="35" borderId="21" xfId="0" applyFont="1" applyFill="1" applyBorder="1" applyAlignment="1">
      <alignment horizontal="center" shrinkToFit="1"/>
    </xf>
    <xf numFmtId="0" fontId="31" fillId="36" borderId="21" xfId="0" applyFont="1" applyFill="1" applyBorder="1" applyAlignment="1">
      <alignment horizontal="center" shrinkToFit="1"/>
    </xf>
    <xf numFmtId="0" fontId="105" fillId="0" borderId="17" xfId="54" applyFont="1" applyBorder="1" applyAlignment="1">
      <alignment horizontal="center" vertical="center" wrapText="1"/>
    </xf>
    <xf numFmtId="0" fontId="105" fillId="0" borderId="24" xfId="54" applyFont="1" applyBorder="1" applyAlignment="1">
      <alignment horizontal="center" vertical="center" wrapText="1"/>
    </xf>
    <xf numFmtId="0" fontId="105" fillId="0" borderId="23" xfId="54" applyFont="1" applyBorder="1" applyAlignment="1">
      <alignment horizontal="center" vertical="center" wrapText="1"/>
    </xf>
    <xf numFmtId="0" fontId="96" fillId="0" borderId="24" xfId="47" applyFont="1" applyBorder="1" applyAlignment="1">
      <alignment horizontal="distributed" vertical="center" justifyLastLine="1"/>
    </xf>
    <xf numFmtId="0" fontId="96" fillId="0" borderId="16" xfId="47" applyFont="1" applyBorder="1" applyAlignment="1">
      <alignment horizontal="left" vertical="center"/>
    </xf>
    <xf numFmtId="0" fontId="96" fillId="0" borderId="20" xfId="47" applyFont="1" applyBorder="1" applyAlignment="1">
      <alignment horizontal="center" vertical="center"/>
    </xf>
    <xf numFmtId="0" fontId="96" fillId="0" borderId="22" xfId="47" applyFont="1" applyBorder="1" applyAlignment="1">
      <alignment horizontal="center" vertical="center"/>
    </xf>
    <xf numFmtId="0" fontId="96" fillId="0" borderId="18" xfId="47" applyFont="1" applyBorder="1" applyAlignment="1">
      <alignment horizontal="center" vertical="center"/>
    </xf>
    <xf numFmtId="0" fontId="96" fillId="0" borderId="19" xfId="47" applyFont="1" applyBorder="1" applyAlignment="1">
      <alignment horizontal="center" vertical="center"/>
    </xf>
    <xf numFmtId="0" fontId="96" fillId="0" borderId="14" xfId="47" applyFont="1" applyBorder="1" applyAlignment="1">
      <alignment horizontal="center" vertical="center"/>
    </xf>
    <xf numFmtId="0" fontId="96" fillId="0" borderId="15" xfId="47" applyFont="1" applyBorder="1" applyAlignment="1">
      <alignment horizontal="center" vertical="center"/>
    </xf>
    <xf numFmtId="0" fontId="96" fillId="28" borderId="10" xfId="47" applyFont="1" applyFill="1" applyBorder="1" applyAlignment="1">
      <alignment horizontal="distributed" vertical="center" indent="3"/>
    </xf>
    <xf numFmtId="0" fontId="96" fillId="28" borderId="12" xfId="47" applyFont="1" applyFill="1" applyBorder="1" applyAlignment="1">
      <alignment horizontal="distributed" vertical="center" indent="3"/>
    </xf>
    <xf numFmtId="0" fontId="96" fillId="28" borderId="11" xfId="47" applyFont="1" applyFill="1" applyBorder="1" applyAlignment="1">
      <alignment horizontal="distributed" vertical="center" indent="3"/>
    </xf>
    <xf numFmtId="0" fontId="96" fillId="0" borderId="24" xfId="47" applyFont="1" applyBorder="1" applyAlignment="1">
      <alignment horizontal="center" vertical="center" wrapText="1"/>
    </xf>
    <xf numFmtId="0" fontId="96" fillId="0" borderId="24" xfId="47" applyFont="1" applyBorder="1" applyAlignment="1">
      <alignment horizontal="distributed" vertical="center" indent="1"/>
    </xf>
    <xf numFmtId="0" fontId="96" fillId="0" borderId="24" xfId="47" applyFont="1" applyBorder="1" applyAlignment="1">
      <alignment horizontal="distributed" vertical="center" wrapText="1"/>
    </xf>
    <xf numFmtId="0" fontId="96" fillId="0" borderId="24" xfId="47" applyFont="1" applyBorder="1" applyAlignment="1">
      <alignment horizontal="justify" vertical="center" wrapText="1"/>
    </xf>
    <xf numFmtId="0" fontId="96" fillId="0" borderId="24" xfId="47" applyFont="1" applyBorder="1" applyAlignment="1">
      <alignment horizontal="distributed" vertical="center"/>
    </xf>
    <xf numFmtId="0" fontId="96" fillId="0" borderId="24" xfId="47" applyFont="1" applyBorder="1" applyAlignment="1">
      <alignment vertical="center" wrapText="1"/>
    </xf>
    <xf numFmtId="0" fontId="96" fillId="0" borderId="24" xfId="47" applyFont="1" applyBorder="1" applyAlignment="1">
      <alignment vertical="center"/>
    </xf>
    <xf numFmtId="0" fontId="96" fillId="0" borderId="17" xfId="47" applyFont="1" applyBorder="1" applyAlignment="1">
      <alignment horizontal="center" vertical="center" wrapText="1"/>
    </xf>
    <xf numFmtId="0" fontId="96" fillId="0" borderId="24" xfId="47" applyFont="1" applyBorder="1" applyAlignment="1">
      <alignment horizontal="center" vertical="center"/>
    </xf>
    <xf numFmtId="0" fontId="96" fillId="0" borderId="17" xfId="47" applyFont="1" applyBorder="1" applyAlignment="1">
      <alignment horizontal="justify" vertical="center"/>
    </xf>
    <xf numFmtId="0" fontId="96" fillId="0" borderId="24" xfId="47" applyFont="1" applyBorder="1" applyAlignment="1">
      <alignment horizontal="justify" vertical="center"/>
    </xf>
    <xf numFmtId="0" fontId="96" fillId="0" borderId="14" xfId="47" applyFont="1" applyBorder="1" applyAlignment="1">
      <alignment horizontal="center" vertical="center" wrapText="1"/>
    </xf>
    <xf numFmtId="0" fontId="96" fillId="0" borderId="16" xfId="47" applyFont="1" applyBorder="1" applyAlignment="1">
      <alignment horizontal="center" vertical="center" wrapText="1"/>
    </xf>
    <xf numFmtId="0" fontId="96" fillId="0" borderId="17" xfId="47" applyFont="1" applyBorder="1" applyAlignment="1">
      <alignment horizontal="center"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メモ 2" xfId="29"/>
    <cellStyle name="リンク セル 2" xfId="30"/>
    <cellStyle name="悪い 2" xfId="31"/>
    <cellStyle name="計算 2" xfId="32"/>
    <cellStyle name="警告文 2" xfId="33"/>
    <cellStyle name="桁区切り" xfId="34" builtinId="6"/>
    <cellStyle name="桁区切り 2" xfId="35"/>
    <cellStyle name="桁区切り 2 2" xfId="36"/>
    <cellStyle name="桁区切り 2 3"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入力 2" xfId="46"/>
    <cellStyle name="標準" xfId="0" builtinId="0"/>
    <cellStyle name="標準 2" xfId="47"/>
    <cellStyle name="標準 2 2" xfId="48"/>
    <cellStyle name="標準 3" xfId="49"/>
    <cellStyle name="標準 4" xfId="50"/>
    <cellStyle name="標準 4 2" xfId="51"/>
    <cellStyle name="標準 5" xfId="52"/>
    <cellStyle name="標準 6" xfId="53"/>
    <cellStyle name="標準_申請_別紙２５－(6)" xfId="54"/>
    <cellStyle name="未定義" xfId="55"/>
    <cellStyle name="良い 2" xfId="56"/>
  </cellStyles>
  <dxfs count="10">
    <dxf>
      <font>
        <b/>
        <i val="0"/>
        <color theme="0"/>
      </font>
      <fill>
        <patternFill>
          <bgColor rgb="FFFF0000"/>
        </patternFill>
      </fill>
    </dxf>
    <dxf>
      <font>
        <color theme="0"/>
      </font>
      <fill>
        <patternFill>
          <bgColor rgb="FF0070C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border>
        <left/>
        <right/>
        <top/>
        <bottom/>
      </border>
    </dxf>
    <dxf>
      <font>
        <b/>
        <i val="0"/>
        <color rgb="FFFF0000"/>
      </font>
      <fill>
        <patternFill>
          <bgColor rgb="FFFFFF00"/>
        </patternFill>
      </fill>
      <border>
        <left style="thin">
          <color indexed="64"/>
        </left>
        <right style="thin">
          <color indexed="64"/>
        </right>
        <top style="thin">
          <color indexed="64"/>
        </top>
        <bottom style="thin">
          <color indexed="64"/>
        </bottom>
      </border>
    </dxf>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5</xdr:col>
      <xdr:colOff>7620</xdr:colOff>
      <xdr:row>57</xdr:row>
      <xdr:rowOff>0</xdr:rowOff>
    </xdr:from>
    <xdr:to>
      <xdr:col>5</xdr:col>
      <xdr:colOff>106680</xdr:colOff>
      <xdr:row>57</xdr:row>
      <xdr:rowOff>7620</xdr:rowOff>
    </xdr:to>
    <xdr:sp macro="" textlink="">
      <xdr:nvSpPr>
        <xdr:cNvPr id="47992" name="AutoShape 1">
          <a:extLst>
            <a:ext uri="{FF2B5EF4-FFF2-40B4-BE49-F238E27FC236}">
              <a16:creationId xmlns:a16="http://schemas.microsoft.com/office/drawing/2014/main" id="{DA638C84-8A54-4E0A-AB61-90BA490C8B24}"/>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7993" name="AutoShape 2">
          <a:extLst>
            <a:ext uri="{FF2B5EF4-FFF2-40B4-BE49-F238E27FC236}">
              <a16:creationId xmlns:a16="http://schemas.microsoft.com/office/drawing/2014/main" id="{2A7DA280-ADD9-4330-BB28-A7B74BE1EE09}"/>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7994" name="AutoShape 3">
          <a:extLst>
            <a:ext uri="{FF2B5EF4-FFF2-40B4-BE49-F238E27FC236}">
              <a16:creationId xmlns:a16="http://schemas.microsoft.com/office/drawing/2014/main" id="{7EB8FE1F-11F1-4B52-A502-ECCACA0E9E7B}"/>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7995" name="AutoShape 1">
          <a:extLst>
            <a:ext uri="{FF2B5EF4-FFF2-40B4-BE49-F238E27FC236}">
              <a16:creationId xmlns:a16="http://schemas.microsoft.com/office/drawing/2014/main" id="{98F8E858-D937-4E9B-B960-9F66088F9AE4}"/>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7996" name="AutoShape 2">
          <a:extLst>
            <a:ext uri="{FF2B5EF4-FFF2-40B4-BE49-F238E27FC236}">
              <a16:creationId xmlns:a16="http://schemas.microsoft.com/office/drawing/2014/main" id="{73189570-7F8E-4B9A-BBBB-79AD87C7396E}"/>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7997" name="AutoShape 3">
          <a:extLst>
            <a:ext uri="{FF2B5EF4-FFF2-40B4-BE49-F238E27FC236}">
              <a16:creationId xmlns:a16="http://schemas.microsoft.com/office/drawing/2014/main" id="{9F25B8D4-E980-45F9-86F9-5215799A8C6D}"/>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7998" name="AutoShape 2">
          <a:extLst>
            <a:ext uri="{FF2B5EF4-FFF2-40B4-BE49-F238E27FC236}">
              <a16:creationId xmlns:a16="http://schemas.microsoft.com/office/drawing/2014/main" id="{E8D63400-D7D2-442C-9F68-A38522953A79}"/>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7999" name="AutoShape 3">
          <a:extLst>
            <a:ext uri="{FF2B5EF4-FFF2-40B4-BE49-F238E27FC236}">
              <a16:creationId xmlns:a16="http://schemas.microsoft.com/office/drawing/2014/main" id="{B54569F2-E943-450B-892A-7F59FBED093F}"/>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000" name="AutoShape 2">
          <a:extLst>
            <a:ext uri="{FF2B5EF4-FFF2-40B4-BE49-F238E27FC236}">
              <a16:creationId xmlns:a16="http://schemas.microsoft.com/office/drawing/2014/main" id="{D1D46657-515C-4255-9662-94C40D2D8A9D}"/>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001" name="AutoShape 3">
          <a:extLst>
            <a:ext uri="{FF2B5EF4-FFF2-40B4-BE49-F238E27FC236}">
              <a16:creationId xmlns:a16="http://schemas.microsoft.com/office/drawing/2014/main" id="{670750C6-776D-4F3A-B366-C24BF77911DA}"/>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8002" name="AutoShape 1">
          <a:extLst>
            <a:ext uri="{FF2B5EF4-FFF2-40B4-BE49-F238E27FC236}">
              <a16:creationId xmlns:a16="http://schemas.microsoft.com/office/drawing/2014/main" id="{0F874841-B76E-48A5-88F5-FE034F38740D}"/>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003" name="AutoShape 2">
          <a:extLst>
            <a:ext uri="{FF2B5EF4-FFF2-40B4-BE49-F238E27FC236}">
              <a16:creationId xmlns:a16="http://schemas.microsoft.com/office/drawing/2014/main" id="{2B13E87A-17DA-4BD7-A483-6EF5AD04E4D9}"/>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004" name="AutoShape 3">
          <a:extLst>
            <a:ext uri="{FF2B5EF4-FFF2-40B4-BE49-F238E27FC236}">
              <a16:creationId xmlns:a16="http://schemas.microsoft.com/office/drawing/2014/main" id="{5051C00A-18EC-45C1-A1BA-2261793D439D}"/>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7620</xdr:colOff>
      <xdr:row>57</xdr:row>
      <xdr:rowOff>0</xdr:rowOff>
    </xdr:from>
    <xdr:to>
      <xdr:col>5</xdr:col>
      <xdr:colOff>106680</xdr:colOff>
      <xdr:row>57</xdr:row>
      <xdr:rowOff>7620</xdr:rowOff>
    </xdr:to>
    <xdr:sp macro="" textlink="">
      <xdr:nvSpPr>
        <xdr:cNvPr id="48005" name="AutoShape 1">
          <a:extLst>
            <a:ext uri="{FF2B5EF4-FFF2-40B4-BE49-F238E27FC236}">
              <a16:creationId xmlns:a16="http://schemas.microsoft.com/office/drawing/2014/main" id="{1A466352-6D4F-47D8-83FC-F24640417AFD}"/>
            </a:ext>
          </a:extLst>
        </xdr:cNvPr>
        <xdr:cNvSpPr>
          <a:spLocks/>
        </xdr:cNvSpPr>
      </xdr:nvSpPr>
      <xdr:spPr bwMode="auto">
        <a:xfrm>
          <a:off x="5288280" y="15849600"/>
          <a:ext cx="99060" cy="762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006" name="AutoShape 2">
          <a:extLst>
            <a:ext uri="{FF2B5EF4-FFF2-40B4-BE49-F238E27FC236}">
              <a16:creationId xmlns:a16="http://schemas.microsoft.com/office/drawing/2014/main" id="{8D9F9726-E2B0-4925-9F24-79285ACE909A}"/>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007" name="AutoShape 3">
          <a:extLst>
            <a:ext uri="{FF2B5EF4-FFF2-40B4-BE49-F238E27FC236}">
              <a16:creationId xmlns:a16="http://schemas.microsoft.com/office/drawing/2014/main" id="{E3C22576-D61B-45FF-9674-986ACC9A87F4}"/>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008" name="AutoShape 2">
          <a:extLst>
            <a:ext uri="{FF2B5EF4-FFF2-40B4-BE49-F238E27FC236}">
              <a16:creationId xmlns:a16="http://schemas.microsoft.com/office/drawing/2014/main" id="{CE551CEE-F549-4821-A331-CE415AFA9461}"/>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009" name="AutoShape 3">
          <a:extLst>
            <a:ext uri="{FF2B5EF4-FFF2-40B4-BE49-F238E27FC236}">
              <a16:creationId xmlns:a16="http://schemas.microsoft.com/office/drawing/2014/main" id="{E2F1A650-E36C-41A6-9182-241A6EE707B3}"/>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22</xdr:row>
      <xdr:rowOff>7620</xdr:rowOff>
    </xdr:from>
    <xdr:to>
      <xdr:col>6</xdr:col>
      <xdr:colOff>137160</xdr:colOff>
      <xdr:row>29</xdr:row>
      <xdr:rowOff>182880</xdr:rowOff>
    </xdr:to>
    <xdr:sp macro="" textlink="">
      <xdr:nvSpPr>
        <xdr:cNvPr id="48010" name="AutoShape 2">
          <a:extLst>
            <a:ext uri="{FF2B5EF4-FFF2-40B4-BE49-F238E27FC236}">
              <a16:creationId xmlns:a16="http://schemas.microsoft.com/office/drawing/2014/main" id="{67788932-1B74-4139-89B1-D75EB16B3237}"/>
            </a:ext>
          </a:extLst>
        </xdr:cNvPr>
        <xdr:cNvSpPr>
          <a:spLocks/>
        </xdr:cNvSpPr>
      </xdr:nvSpPr>
      <xdr:spPr bwMode="auto">
        <a:xfrm>
          <a:off x="7886700" y="6256020"/>
          <a:ext cx="137160" cy="2095500"/>
        </a:xfrm>
        <a:prstGeom prst="rightBrace">
          <a:avLst>
            <a:gd name="adj1" fmla="val 1273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7620</xdr:colOff>
      <xdr:row>30</xdr:row>
      <xdr:rowOff>0</xdr:rowOff>
    </xdr:from>
    <xdr:to>
      <xdr:col>6</xdr:col>
      <xdr:colOff>76200</xdr:colOff>
      <xdr:row>34</xdr:row>
      <xdr:rowOff>0</xdr:rowOff>
    </xdr:to>
    <xdr:sp macro="" textlink="">
      <xdr:nvSpPr>
        <xdr:cNvPr id="48011" name="AutoShape 3">
          <a:extLst>
            <a:ext uri="{FF2B5EF4-FFF2-40B4-BE49-F238E27FC236}">
              <a16:creationId xmlns:a16="http://schemas.microsoft.com/office/drawing/2014/main" id="{C75263D6-401C-437A-87DF-4B9D196E82C6}"/>
            </a:ext>
          </a:extLst>
        </xdr:cNvPr>
        <xdr:cNvSpPr>
          <a:spLocks/>
        </xdr:cNvSpPr>
      </xdr:nvSpPr>
      <xdr:spPr bwMode="auto">
        <a:xfrm>
          <a:off x="7894320" y="8442960"/>
          <a:ext cx="68580" cy="109728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83820</xdr:colOff>
          <xdr:row>24</xdr:row>
          <xdr:rowOff>236220</xdr:rowOff>
        </xdr:from>
        <xdr:to>
          <xdr:col>7</xdr:col>
          <xdr:colOff>327660</xdr:colOff>
          <xdr:row>24</xdr:row>
          <xdr:rowOff>906780</xdr:rowOff>
        </xdr:to>
        <xdr:pic>
          <xdr:nvPicPr>
            <xdr:cNvPr id="4382" name="図 2">
              <a:extLst>
                <a:ext uri="{FF2B5EF4-FFF2-40B4-BE49-F238E27FC236}">
                  <a16:creationId xmlns:a16="http://schemas.microsoft.com/office/drawing/2014/main" id="{FFBA2B22-9787-4626-B36A-D1CB2C269E6B}"/>
                </a:ext>
              </a:extLst>
            </xdr:cNvPr>
            <xdr:cNvPicPr>
              <a:picLocks noChangeAspect="1" noChangeArrowheads="1"/>
              <a:extLst>
                <a:ext uri="{84589F7E-364E-4C9E-8A38-B11213B215E9}">
                  <a14:cameraTool cellRange="$Z$5" spid="_x0000_s4384"/>
                </a:ext>
              </a:extLst>
            </xdr:cNvPicPr>
          </xdr:nvPicPr>
          <xdr:blipFill>
            <a:blip xmlns:r="http://schemas.openxmlformats.org/officeDocument/2006/relationships" r:embed="rId1"/>
            <a:srcRect/>
            <a:stretch>
              <a:fillRect/>
            </a:stretch>
          </xdr:blipFill>
          <xdr:spPr bwMode="auto">
            <a:xfrm>
              <a:off x="5753100" y="10721340"/>
              <a:ext cx="4495800" cy="6705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7620</xdr:colOff>
      <xdr:row>11</xdr:row>
      <xdr:rowOff>0</xdr:rowOff>
    </xdr:from>
    <xdr:to>
      <xdr:col>9</xdr:col>
      <xdr:colOff>76200</xdr:colOff>
      <xdr:row>14</xdr:row>
      <xdr:rowOff>0</xdr:rowOff>
    </xdr:to>
    <xdr:sp macro="" textlink="">
      <xdr:nvSpPr>
        <xdr:cNvPr id="46350" name="AutoShape 1">
          <a:extLst>
            <a:ext uri="{FF2B5EF4-FFF2-40B4-BE49-F238E27FC236}">
              <a16:creationId xmlns:a16="http://schemas.microsoft.com/office/drawing/2014/main" id="{1A849CB8-0020-48C9-955C-77410DDB7B92}"/>
            </a:ext>
          </a:extLst>
        </xdr:cNvPr>
        <xdr:cNvSpPr>
          <a:spLocks/>
        </xdr:cNvSpPr>
      </xdr:nvSpPr>
      <xdr:spPr bwMode="auto">
        <a:xfrm>
          <a:off x="4754880" y="2369820"/>
          <a:ext cx="68580" cy="594360"/>
        </a:xfrm>
        <a:prstGeom prst="rightBrace">
          <a:avLst>
            <a:gd name="adj1" fmla="val 7222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0</xdr:colOff>
      <xdr:row>50</xdr:row>
      <xdr:rowOff>7620</xdr:rowOff>
    </xdr:from>
    <xdr:to>
      <xdr:col>9</xdr:col>
      <xdr:colOff>68580</xdr:colOff>
      <xdr:row>53</xdr:row>
      <xdr:rowOff>0</xdr:rowOff>
    </xdr:to>
    <xdr:sp macro="" textlink="">
      <xdr:nvSpPr>
        <xdr:cNvPr id="46351" name="AutoShape 2">
          <a:extLst>
            <a:ext uri="{FF2B5EF4-FFF2-40B4-BE49-F238E27FC236}">
              <a16:creationId xmlns:a16="http://schemas.microsoft.com/office/drawing/2014/main" id="{E397330D-AE50-4594-A854-4F23017C72B0}"/>
            </a:ext>
          </a:extLst>
        </xdr:cNvPr>
        <xdr:cNvSpPr>
          <a:spLocks/>
        </xdr:cNvSpPr>
      </xdr:nvSpPr>
      <xdr:spPr bwMode="auto">
        <a:xfrm>
          <a:off x="4747260" y="9776460"/>
          <a:ext cx="68580" cy="586740"/>
        </a:xfrm>
        <a:prstGeom prst="rightBrace">
          <a:avLst>
            <a:gd name="adj1" fmla="val 71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7620</xdr:colOff>
      <xdr:row>57</xdr:row>
      <xdr:rowOff>0</xdr:rowOff>
    </xdr:from>
    <xdr:to>
      <xdr:col>9</xdr:col>
      <xdr:colOff>76200</xdr:colOff>
      <xdr:row>60</xdr:row>
      <xdr:rowOff>7620</xdr:rowOff>
    </xdr:to>
    <xdr:sp macro="" textlink="">
      <xdr:nvSpPr>
        <xdr:cNvPr id="46352" name="AutoShape 3">
          <a:extLst>
            <a:ext uri="{FF2B5EF4-FFF2-40B4-BE49-F238E27FC236}">
              <a16:creationId xmlns:a16="http://schemas.microsoft.com/office/drawing/2014/main" id="{020E2BE0-2C65-46A7-A170-E9A2E01CE54E}"/>
            </a:ext>
          </a:extLst>
        </xdr:cNvPr>
        <xdr:cNvSpPr>
          <a:spLocks/>
        </xdr:cNvSpPr>
      </xdr:nvSpPr>
      <xdr:spPr bwMode="auto">
        <a:xfrm>
          <a:off x="4754880" y="11475720"/>
          <a:ext cx="68580" cy="601980"/>
        </a:xfrm>
        <a:prstGeom prst="rightBrace">
          <a:avLst>
            <a:gd name="adj1" fmla="val 731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83820</xdr:colOff>
          <xdr:row>1</xdr:row>
          <xdr:rowOff>1059180</xdr:rowOff>
        </xdr:from>
        <xdr:to>
          <xdr:col>17</xdr:col>
          <xdr:colOff>259080</xdr:colOff>
          <xdr:row>1</xdr:row>
          <xdr:rowOff>1409700</xdr:rowOff>
        </xdr:to>
        <xdr:pic>
          <xdr:nvPicPr>
            <xdr:cNvPr id="1133" name="図 2">
              <a:extLst>
                <a:ext uri="{FF2B5EF4-FFF2-40B4-BE49-F238E27FC236}">
                  <a16:creationId xmlns:a16="http://schemas.microsoft.com/office/drawing/2014/main" id="{05F84C8A-0F29-4FD7-8A08-D809A47D09AD}"/>
                </a:ext>
              </a:extLst>
            </xdr:cNvPr>
            <xdr:cNvPicPr>
              <a:picLocks noChangeAspect="1" noChangeArrowheads="1"/>
              <a:extLst>
                <a:ext uri="{84589F7E-364E-4C9E-8A38-B11213B215E9}">
                  <a14:cameraTool cellRange="$B$128:$R$128" spid="_x0000_s1135"/>
                </a:ext>
              </a:extLst>
            </xdr:cNvPicPr>
          </xdr:nvPicPr>
          <xdr:blipFill>
            <a:blip xmlns:r="http://schemas.openxmlformats.org/officeDocument/2006/relationships" r:embed="rId1"/>
            <a:srcRect/>
            <a:stretch>
              <a:fillRect/>
            </a:stretch>
          </xdr:blipFill>
          <xdr:spPr bwMode="auto">
            <a:xfrm>
              <a:off x="83820" y="1341120"/>
              <a:ext cx="9555480" cy="35052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1021080</xdr:rowOff>
        </xdr:from>
        <xdr:to>
          <xdr:col>18</xdr:col>
          <xdr:colOff>30480</xdr:colOff>
          <xdr:row>1</xdr:row>
          <xdr:rowOff>1424940</xdr:rowOff>
        </xdr:to>
        <xdr:pic>
          <xdr:nvPicPr>
            <xdr:cNvPr id="3181" name="図 2">
              <a:extLst>
                <a:ext uri="{FF2B5EF4-FFF2-40B4-BE49-F238E27FC236}">
                  <a16:creationId xmlns:a16="http://schemas.microsoft.com/office/drawing/2014/main" id="{6DFBB8A4-D111-4E95-A794-100262DC03F1}"/>
                </a:ext>
              </a:extLst>
            </xdr:cNvPr>
            <xdr:cNvPicPr>
              <a:picLocks noChangeAspect="1" noChangeArrowheads="1"/>
              <a:extLst>
                <a:ext uri="{84589F7E-364E-4C9E-8A38-B11213B215E9}">
                  <a14:cameraTool cellRange="$B$25:$R$25" spid="_x0000_s3183"/>
                </a:ext>
              </a:extLst>
            </xdr:cNvPicPr>
          </xdr:nvPicPr>
          <xdr:blipFill>
            <a:blip xmlns:r="http://schemas.openxmlformats.org/officeDocument/2006/relationships" r:embed="rId1"/>
            <a:srcRect/>
            <a:stretch>
              <a:fillRect/>
            </a:stretch>
          </xdr:blipFill>
          <xdr:spPr bwMode="auto">
            <a:xfrm>
              <a:off x="83820" y="1379220"/>
              <a:ext cx="10439400" cy="40386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655320</xdr:colOff>
      <xdr:row>8</xdr:row>
      <xdr:rowOff>171450</xdr:rowOff>
    </xdr:from>
    <xdr:to>
      <xdr:col>10</xdr:col>
      <xdr:colOff>333367</xdr:colOff>
      <xdr:row>18</xdr:row>
      <xdr:rowOff>85726</xdr:rowOff>
    </xdr:to>
    <xdr:sp macro="" textlink="">
      <xdr:nvSpPr>
        <xdr:cNvPr id="7" name="テキスト ボックス 6">
          <a:extLst>
            <a:ext uri="{FF2B5EF4-FFF2-40B4-BE49-F238E27FC236}">
              <a16:creationId xmlns:a16="http://schemas.microsoft.com/office/drawing/2014/main" id="{CFDAAD6F-5560-417C-A8C2-B554485A8541}"/>
            </a:ext>
          </a:extLst>
        </xdr:cNvPr>
        <xdr:cNvSpPr txBox="1"/>
      </xdr:nvSpPr>
      <xdr:spPr>
        <a:xfrm>
          <a:off x="1228725" y="1704975"/>
          <a:ext cx="6829426" cy="1981201"/>
        </a:xfrm>
        <a:prstGeom prst="rect">
          <a:avLst/>
        </a:prstGeom>
        <a:solidFill>
          <a:srgbClr val="FFC000"/>
        </a:solidFill>
        <a:ln w="9525" cmpd="sng">
          <a:solidFill>
            <a:sysClr val="window" lastClr="FFFFFF">
              <a:shade val="50000"/>
            </a:sysClr>
          </a:solidFill>
        </a:ln>
        <a:effectLst/>
      </xdr:spPr>
      <xdr:txBody>
        <a:bodyPr vertOverflow="clip" horzOverflow="clip" wrap="square" rtlCol="0" anchor="ctr" anchorCtr="0"/>
        <a:lstStyle/>
        <a:p>
          <a:pPr marL="0" marR="0" lvl="0" indent="0" defTabSz="914400" eaLnBrk="1" fontAlgn="auto" latinLnBrk="0" hangingPunct="1">
            <a:lnSpc>
              <a:spcPts val="43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a:cs typeface="+mn-cs"/>
            </a:rPr>
            <a:t>！！大阪府入力専用シートです。</a:t>
          </a:r>
          <a:endParaRPr kumimoji="1" lang="en-US" altLang="ja-JP" sz="3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ts val="4400"/>
            </a:lnSpc>
            <a:spcBef>
              <a:spcPts val="0"/>
            </a:spcBef>
            <a:spcAft>
              <a:spcPts val="0"/>
            </a:spcAft>
            <a:buClrTx/>
            <a:buSzTx/>
            <a:buFontTx/>
            <a:buNone/>
            <a:tabLst/>
            <a:defRPr/>
          </a:pPr>
          <a:r>
            <a:rPr kumimoji="1" lang="ja-JP" altLang="en-US" sz="3600" b="0" i="0" u="none" strike="noStrike" kern="0" cap="none" spc="0" normalizeH="0" baseline="0" noProof="0">
              <a:ln>
                <a:noFill/>
              </a:ln>
              <a:solidFill>
                <a:sysClr val="windowText" lastClr="000000"/>
              </a:solidFill>
              <a:effectLst/>
              <a:uLnTx/>
              <a:uFillTx/>
              <a:latin typeface="Calibri"/>
              <a:ea typeface="ＭＳ Ｐゴシック"/>
              <a:cs typeface="+mn-cs"/>
            </a:rPr>
            <a:t>入力しないでください。！！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77"/>
  <sheetViews>
    <sheetView view="pageBreakPreview" topLeftCell="A52" zoomScale="70" zoomScaleNormal="75" zoomScaleSheetLayoutView="70" workbookViewId="0">
      <selection activeCell="C76" sqref="C76"/>
    </sheetView>
  </sheetViews>
  <sheetFormatPr defaultColWidth="9" defaultRowHeight="21.75" customHeight="1"/>
  <cols>
    <col min="1" max="1" width="1.33203125" style="281" customWidth="1"/>
    <col min="2" max="2" width="7.6640625" style="281" customWidth="1"/>
    <col min="3" max="3" width="4.77734375" style="281" customWidth="1"/>
    <col min="4" max="4" width="15.77734375" style="281" customWidth="1"/>
    <col min="5" max="5" width="47.44140625" style="281" customWidth="1"/>
    <col min="6" max="6" width="38" style="281" bestFit="1" customWidth="1"/>
    <col min="7" max="7" width="52.5546875" style="282" customWidth="1"/>
    <col min="8" max="8" width="36.77734375" style="281" customWidth="1"/>
    <col min="9" max="16384" width="9" style="281"/>
  </cols>
  <sheetData>
    <row r="1" spans="2:8" ht="37.5" customHeight="1" thickBot="1">
      <c r="B1" s="885" t="s">
        <v>686</v>
      </c>
      <c r="C1" s="885"/>
      <c r="D1" s="885"/>
      <c r="E1" s="885"/>
      <c r="F1" s="885"/>
      <c r="G1" s="885"/>
      <c r="H1" s="885"/>
    </row>
    <row r="2" spans="2:8" ht="15">
      <c r="B2" s="447"/>
      <c r="C2" s="448"/>
      <c r="D2" s="448"/>
      <c r="E2" s="448"/>
      <c r="F2" s="448"/>
      <c r="G2" s="453"/>
    </row>
    <row r="3" spans="2:8" ht="25.8">
      <c r="B3" s="449"/>
      <c r="C3" s="841" t="s">
        <v>515</v>
      </c>
      <c r="D3" s="841"/>
      <c r="E3" s="841"/>
      <c r="F3" s="841"/>
      <c r="G3" s="842"/>
    </row>
    <row r="4" spans="2:8" ht="15">
      <c r="B4" s="449"/>
      <c r="C4" s="441"/>
      <c r="D4" s="441"/>
      <c r="E4" s="441"/>
      <c r="F4" s="441"/>
      <c r="G4" s="454"/>
    </row>
    <row r="5" spans="2:8" ht="21">
      <c r="B5" s="449"/>
      <c r="C5" s="443" t="s">
        <v>328</v>
      </c>
      <c r="D5" s="459" t="s">
        <v>516</v>
      </c>
      <c r="E5" s="441"/>
      <c r="F5" s="441"/>
      <c r="G5" s="454"/>
    </row>
    <row r="6" spans="2:8" ht="15">
      <c r="B6" s="449"/>
      <c r="C6" s="441"/>
      <c r="D6" s="441"/>
      <c r="E6" s="441"/>
      <c r="F6" s="441"/>
      <c r="G6" s="454"/>
    </row>
    <row r="7" spans="2:8" ht="21">
      <c r="B7" s="449"/>
      <c r="C7" s="441"/>
      <c r="D7" s="456"/>
      <c r="E7" s="442" t="s">
        <v>518</v>
      </c>
      <c r="F7" s="452"/>
      <c r="G7" s="454"/>
    </row>
    <row r="8" spans="2:8" ht="15" customHeight="1">
      <c r="B8" s="449"/>
      <c r="C8" s="443"/>
      <c r="D8" s="441"/>
      <c r="E8" s="442"/>
      <c r="F8" s="452"/>
      <c r="G8" s="454"/>
    </row>
    <row r="9" spans="2:8" ht="21">
      <c r="B9" s="449"/>
      <c r="C9" s="443"/>
      <c r="D9" s="457"/>
      <c r="E9" s="442" t="s">
        <v>519</v>
      </c>
      <c r="F9" s="452"/>
      <c r="G9" s="454"/>
    </row>
    <row r="10" spans="2:8" ht="15" customHeight="1">
      <c r="B10" s="449"/>
      <c r="C10" s="443"/>
      <c r="D10" s="441"/>
      <c r="E10" s="442"/>
      <c r="F10" s="452"/>
      <c r="G10" s="454"/>
    </row>
    <row r="11" spans="2:8" ht="21">
      <c r="B11" s="449"/>
      <c r="C11" s="443"/>
      <c r="D11" s="458"/>
      <c r="E11" s="442" t="s">
        <v>533</v>
      </c>
      <c r="F11" s="452"/>
      <c r="G11" s="454"/>
    </row>
    <row r="12" spans="2:8" ht="19.2">
      <c r="B12" s="449"/>
      <c r="C12" s="443"/>
      <c r="D12" s="441"/>
      <c r="E12" s="441"/>
      <c r="F12" s="441"/>
      <c r="G12" s="454"/>
    </row>
    <row r="13" spans="2:8" ht="21">
      <c r="B13" s="449"/>
      <c r="C13" s="443"/>
      <c r="D13" s="444"/>
      <c r="E13" s="441"/>
      <c r="F13" s="441"/>
      <c r="G13" s="454"/>
    </row>
    <row r="14" spans="2:8" ht="21">
      <c r="B14" s="449"/>
      <c r="C14" s="443" t="s">
        <v>517</v>
      </c>
      <c r="D14" s="444" t="s">
        <v>638</v>
      </c>
      <c r="E14" s="441"/>
      <c r="F14" s="441"/>
      <c r="G14" s="454"/>
    </row>
    <row r="15" spans="2:8" ht="21.6" thickBot="1">
      <c r="B15" s="450"/>
      <c r="C15" s="451"/>
      <c r="D15" s="445"/>
      <c r="E15" s="446"/>
      <c r="F15" s="446"/>
      <c r="G15" s="455"/>
    </row>
    <row r="16" spans="2:8" ht="15">
      <c r="C16" s="438"/>
      <c r="D16" s="438"/>
      <c r="E16" s="438"/>
      <c r="F16" s="438"/>
    </row>
    <row r="17" spans="2:9" ht="21.75" customHeight="1">
      <c r="C17" s="321"/>
      <c r="E17" s="321"/>
      <c r="F17" s="321"/>
      <c r="G17" s="322"/>
    </row>
    <row r="18" spans="2:9" ht="21.75" customHeight="1">
      <c r="C18" s="323" t="s">
        <v>521</v>
      </c>
      <c r="D18" s="324" t="s">
        <v>417</v>
      </c>
      <c r="E18" s="324" t="s">
        <v>418</v>
      </c>
      <c r="F18" s="325" t="s">
        <v>419</v>
      </c>
      <c r="G18" s="877" t="s">
        <v>420</v>
      </c>
      <c r="H18" s="878"/>
    </row>
    <row r="19" spans="2:9" ht="21.75" customHeight="1">
      <c r="C19" s="323">
        <v>0</v>
      </c>
      <c r="D19" s="353" t="s">
        <v>50</v>
      </c>
      <c r="E19" s="326" t="s">
        <v>155</v>
      </c>
      <c r="F19" s="354"/>
      <c r="G19" s="861" t="s">
        <v>476</v>
      </c>
      <c r="H19" s="860"/>
      <c r="I19" s="289"/>
    </row>
    <row r="20" spans="2:9" ht="44.25" customHeight="1">
      <c r="B20" s="799" t="s">
        <v>687</v>
      </c>
      <c r="C20" s="326">
        <v>1</v>
      </c>
      <c r="D20" s="327" t="s">
        <v>631</v>
      </c>
      <c r="E20" s="326" t="s">
        <v>632</v>
      </c>
      <c r="F20" s="326"/>
      <c r="G20" s="859" t="s">
        <v>532</v>
      </c>
      <c r="H20" s="881"/>
      <c r="I20" s="289"/>
    </row>
    <row r="21" spans="2:9" ht="42" customHeight="1">
      <c r="B21" s="799" t="s">
        <v>687</v>
      </c>
      <c r="C21" s="329">
        <v>2</v>
      </c>
      <c r="D21" s="323" t="s">
        <v>421</v>
      </c>
      <c r="E21" s="323" t="s">
        <v>633</v>
      </c>
      <c r="F21" s="330"/>
      <c r="G21" s="882" t="s">
        <v>459</v>
      </c>
      <c r="H21" s="883"/>
    </row>
    <row r="22" spans="2:9" ht="21.75" customHeight="1">
      <c r="B22" s="884" t="s">
        <v>687</v>
      </c>
      <c r="C22" s="323">
        <v>3</v>
      </c>
      <c r="D22" s="331" t="s">
        <v>422</v>
      </c>
      <c r="E22" s="323" t="s">
        <v>634</v>
      </c>
      <c r="F22" s="332"/>
      <c r="G22" s="861" t="s">
        <v>697</v>
      </c>
      <c r="H22" s="860"/>
    </row>
    <row r="23" spans="2:9" ht="21.75" customHeight="1">
      <c r="B23" s="884"/>
      <c r="C23" s="329"/>
      <c r="D23" s="333"/>
      <c r="E23" s="329"/>
      <c r="F23" s="439" t="s">
        <v>197</v>
      </c>
      <c r="G23" s="857" t="s">
        <v>246</v>
      </c>
      <c r="H23" s="858"/>
    </row>
    <row r="24" spans="2:9" ht="21.75" customHeight="1">
      <c r="B24" s="820"/>
      <c r="C24" s="329"/>
      <c r="D24" s="333"/>
      <c r="E24" s="329"/>
      <c r="F24" s="439" t="s">
        <v>701</v>
      </c>
      <c r="G24" s="853"/>
      <c r="H24" s="854"/>
    </row>
    <row r="25" spans="2:9" ht="21.75" customHeight="1">
      <c r="C25" s="329"/>
      <c r="D25" s="333"/>
      <c r="E25" s="329"/>
      <c r="F25" s="335" t="s">
        <v>235</v>
      </c>
      <c r="G25" s="853"/>
      <c r="H25" s="854"/>
    </row>
    <row r="26" spans="2:9" ht="21.75" customHeight="1">
      <c r="C26" s="329"/>
      <c r="D26" s="333"/>
      <c r="E26" s="329"/>
      <c r="F26" s="335" t="s">
        <v>186</v>
      </c>
      <c r="G26" s="853"/>
      <c r="H26" s="854"/>
    </row>
    <row r="27" spans="2:9" ht="21.75" customHeight="1">
      <c r="C27" s="329"/>
      <c r="D27" s="333"/>
      <c r="E27" s="329"/>
      <c r="F27" s="335" t="s">
        <v>505</v>
      </c>
      <c r="G27" s="853"/>
      <c r="H27" s="854"/>
    </row>
    <row r="28" spans="2:9" ht="21.75" customHeight="1">
      <c r="C28" s="329"/>
      <c r="D28" s="333"/>
      <c r="E28" s="329"/>
      <c r="F28" s="335" t="s">
        <v>23</v>
      </c>
      <c r="G28" s="853"/>
      <c r="H28" s="854"/>
    </row>
    <row r="29" spans="2:9" ht="21.75" customHeight="1">
      <c r="C29" s="329"/>
      <c r="D29" s="333"/>
      <c r="E29" s="329"/>
      <c r="F29" s="335" t="s">
        <v>24</v>
      </c>
      <c r="G29" s="853"/>
      <c r="H29" s="854"/>
    </row>
    <row r="30" spans="2:9" ht="21.75" customHeight="1">
      <c r="C30" s="329"/>
      <c r="D30" s="333"/>
      <c r="E30" s="329"/>
      <c r="F30" s="336" t="s">
        <v>236</v>
      </c>
      <c r="G30" s="849"/>
      <c r="H30" s="850"/>
    </row>
    <row r="31" spans="2:9" ht="21.75" customHeight="1">
      <c r="C31" s="329"/>
      <c r="D31" s="333"/>
      <c r="E31" s="329"/>
      <c r="F31" s="334" t="s">
        <v>423</v>
      </c>
      <c r="G31" s="862" t="s">
        <v>603</v>
      </c>
      <c r="H31" s="863"/>
    </row>
    <row r="32" spans="2:9" ht="21.75" customHeight="1">
      <c r="C32" s="329"/>
      <c r="D32" s="333"/>
      <c r="E32" s="329"/>
      <c r="F32" s="335" t="s">
        <v>424</v>
      </c>
      <c r="G32" s="864"/>
      <c r="H32" s="865"/>
    </row>
    <row r="33" spans="2:8" ht="21.75" customHeight="1">
      <c r="C33" s="329"/>
      <c r="D33" s="333"/>
      <c r="E33" s="329"/>
      <c r="F33" s="335" t="s">
        <v>425</v>
      </c>
      <c r="G33" s="864"/>
      <c r="H33" s="865"/>
    </row>
    <row r="34" spans="2:8" ht="21.75" customHeight="1">
      <c r="C34" s="329"/>
      <c r="D34" s="333"/>
      <c r="E34" s="329"/>
      <c r="F34" s="336" t="s">
        <v>254</v>
      </c>
      <c r="G34" s="866"/>
      <c r="H34" s="867"/>
    </row>
    <row r="35" spans="2:8" ht="21.75" customHeight="1">
      <c r="C35" s="329"/>
      <c r="D35" s="333"/>
      <c r="E35" s="329"/>
      <c r="F35" s="328" t="s">
        <v>80</v>
      </c>
      <c r="G35" s="861" t="s">
        <v>387</v>
      </c>
      <c r="H35" s="860"/>
    </row>
    <row r="36" spans="2:8" ht="21.75" customHeight="1">
      <c r="C36" s="329"/>
      <c r="D36" s="333"/>
      <c r="E36" s="329"/>
      <c r="F36" s="328" t="s">
        <v>426</v>
      </c>
      <c r="G36" s="857" t="s">
        <v>460</v>
      </c>
      <c r="H36" s="858"/>
    </row>
    <row r="37" spans="2:8" ht="21.75" customHeight="1">
      <c r="C37" s="329"/>
      <c r="D37" s="333"/>
      <c r="E37" s="329"/>
      <c r="F37" s="337"/>
      <c r="G37" s="849" t="s">
        <v>388</v>
      </c>
      <c r="H37" s="850"/>
    </row>
    <row r="38" spans="2:8" ht="21.75" customHeight="1">
      <c r="C38" s="329"/>
      <c r="D38" s="333"/>
      <c r="E38" s="329"/>
      <c r="F38" s="338" t="s">
        <v>427</v>
      </c>
      <c r="G38" s="857" t="s">
        <v>461</v>
      </c>
      <c r="H38" s="858"/>
    </row>
    <row r="39" spans="2:8" ht="21.75" customHeight="1">
      <c r="C39" s="340"/>
      <c r="D39" s="333"/>
      <c r="E39" s="329"/>
      <c r="F39" s="338"/>
      <c r="G39" s="879" t="s">
        <v>604</v>
      </c>
      <c r="H39" s="880"/>
    </row>
    <row r="40" spans="2:8" ht="21.75" customHeight="1">
      <c r="B40" s="884" t="s">
        <v>687</v>
      </c>
      <c r="C40" s="329">
        <v>4</v>
      </c>
      <c r="D40" s="331" t="s">
        <v>428</v>
      </c>
      <c r="E40" s="323" t="s">
        <v>635</v>
      </c>
      <c r="F40" s="334" t="s">
        <v>429</v>
      </c>
      <c r="G40" s="857" t="s">
        <v>698</v>
      </c>
      <c r="H40" s="858"/>
    </row>
    <row r="41" spans="2:8" ht="21.75" customHeight="1">
      <c r="B41" s="884"/>
      <c r="C41" s="329"/>
      <c r="D41" s="333"/>
      <c r="E41" s="329"/>
      <c r="F41" s="335" t="s">
        <v>27</v>
      </c>
      <c r="G41" s="851" t="s">
        <v>462</v>
      </c>
      <c r="H41" s="852"/>
    </row>
    <row r="42" spans="2:8" ht="21.75" customHeight="1">
      <c r="C42" s="329"/>
      <c r="D42" s="333"/>
      <c r="E42" s="329"/>
      <c r="F42" s="335" t="s">
        <v>247</v>
      </c>
      <c r="G42" s="851" t="s">
        <v>463</v>
      </c>
      <c r="H42" s="852"/>
    </row>
    <row r="43" spans="2:8" ht="21.75" customHeight="1">
      <c r="C43" s="329"/>
      <c r="D43" s="333"/>
      <c r="E43" s="329"/>
      <c r="F43" s="335" t="s">
        <v>430</v>
      </c>
      <c r="G43" s="851" t="s">
        <v>699</v>
      </c>
      <c r="H43" s="852"/>
    </row>
    <row r="44" spans="2:8" ht="21.75" customHeight="1">
      <c r="C44" s="329"/>
      <c r="D44" s="333"/>
      <c r="E44" s="329"/>
      <c r="F44" s="335" t="s">
        <v>636</v>
      </c>
      <c r="G44" s="851" t="s">
        <v>700</v>
      </c>
      <c r="H44" s="852"/>
    </row>
    <row r="45" spans="2:8" ht="21.75" customHeight="1">
      <c r="C45" s="329"/>
      <c r="D45" s="333"/>
      <c r="E45" s="329"/>
      <c r="F45" s="341" t="s">
        <v>431</v>
      </c>
      <c r="G45" s="851" t="s">
        <v>464</v>
      </c>
      <c r="H45" s="852"/>
    </row>
    <row r="46" spans="2:8" ht="21.75" customHeight="1">
      <c r="C46" s="340"/>
      <c r="D46" s="342"/>
      <c r="E46" s="340"/>
      <c r="F46" s="343" t="s">
        <v>326</v>
      </c>
      <c r="G46" s="849" t="s">
        <v>465</v>
      </c>
      <c r="H46" s="850"/>
    </row>
    <row r="47" spans="2:8" ht="21.75" customHeight="1">
      <c r="B47" s="884" t="s">
        <v>687</v>
      </c>
      <c r="C47" s="329">
        <v>5</v>
      </c>
      <c r="D47" s="333" t="s">
        <v>432</v>
      </c>
      <c r="E47" s="329" t="s">
        <v>433</v>
      </c>
      <c r="F47" s="344" t="s">
        <v>389</v>
      </c>
      <c r="G47" s="855" t="s">
        <v>522</v>
      </c>
      <c r="H47" s="856"/>
    </row>
    <row r="48" spans="2:8" ht="21.75" customHeight="1">
      <c r="B48" s="884"/>
      <c r="C48" s="329"/>
      <c r="D48" s="333"/>
      <c r="E48" s="329"/>
      <c r="F48" s="344"/>
      <c r="G48" s="849" t="s">
        <v>688</v>
      </c>
      <c r="H48" s="850"/>
    </row>
    <row r="49" spans="2:8" ht="21.75" customHeight="1">
      <c r="C49" s="340"/>
      <c r="D49" s="333"/>
      <c r="E49" s="329"/>
      <c r="F49" s="345" t="s">
        <v>326</v>
      </c>
      <c r="G49" s="861" t="s">
        <v>466</v>
      </c>
      <c r="H49" s="860"/>
    </row>
    <row r="50" spans="2:8" ht="21.75" customHeight="1">
      <c r="B50" s="884" t="s">
        <v>687</v>
      </c>
      <c r="C50" s="329">
        <v>6</v>
      </c>
      <c r="D50" s="323" t="s">
        <v>434</v>
      </c>
      <c r="E50" s="323" t="s">
        <v>165</v>
      </c>
      <c r="F50" s="346" t="s">
        <v>390</v>
      </c>
      <c r="G50" s="873" t="s">
        <v>689</v>
      </c>
      <c r="H50" s="874"/>
    </row>
    <row r="51" spans="2:8" ht="21.75" customHeight="1">
      <c r="B51" s="884"/>
      <c r="C51" s="329"/>
      <c r="D51" s="329"/>
      <c r="E51" s="329"/>
      <c r="F51" s="339"/>
      <c r="G51" s="875"/>
      <c r="H51" s="876"/>
    </row>
    <row r="52" spans="2:8" ht="21.75" customHeight="1">
      <c r="C52" s="329"/>
      <c r="D52" s="329"/>
      <c r="E52" s="329"/>
      <c r="F52" s="330" t="s">
        <v>135</v>
      </c>
      <c r="G52" s="855" t="s">
        <v>467</v>
      </c>
      <c r="H52" s="856"/>
    </row>
    <row r="53" spans="2:8" ht="21.75" customHeight="1">
      <c r="C53" s="329"/>
      <c r="D53" s="340"/>
      <c r="E53" s="340"/>
      <c r="F53" s="347"/>
      <c r="G53" s="849" t="s">
        <v>435</v>
      </c>
      <c r="H53" s="850"/>
    </row>
    <row r="54" spans="2:8" ht="21.75" customHeight="1">
      <c r="B54" s="884" t="s">
        <v>687</v>
      </c>
      <c r="C54" s="323">
        <v>7</v>
      </c>
      <c r="D54" s="323" t="s">
        <v>436</v>
      </c>
      <c r="E54" s="323" t="s">
        <v>637</v>
      </c>
      <c r="F54" s="330" t="s">
        <v>437</v>
      </c>
      <c r="G54" s="857" t="s">
        <v>468</v>
      </c>
      <c r="H54" s="858"/>
    </row>
    <row r="55" spans="2:8" ht="21.75" customHeight="1">
      <c r="B55" s="884"/>
      <c r="C55" s="329"/>
      <c r="D55" s="329"/>
      <c r="E55" s="329"/>
      <c r="F55" s="348"/>
      <c r="G55" s="853" t="s">
        <v>730</v>
      </c>
      <c r="H55" s="854"/>
    </row>
    <row r="56" spans="2:8" ht="21.75" customHeight="1">
      <c r="C56" s="329"/>
      <c r="D56" s="329"/>
      <c r="E56" s="329"/>
      <c r="F56" s="348"/>
      <c r="G56" s="853" t="s">
        <v>731</v>
      </c>
      <c r="H56" s="854"/>
    </row>
    <row r="57" spans="2:8" ht="21.75" customHeight="1">
      <c r="C57" s="340"/>
      <c r="D57" s="340"/>
      <c r="E57" s="340"/>
      <c r="F57" s="347"/>
      <c r="G57" s="849" t="s">
        <v>438</v>
      </c>
      <c r="H57" s="850"/>
    </row>
    <row r="58" spans="2:8" ht="21.75" customHeight="1">
      <c r="C58" s="440"/>
      <c r="D58" s="440"/>
      <c r="E58" s="440"/>
      <c r="F58" s="349" t="s">
        <v>60</v>
      </c>
      <c r="G58" s="857" t="s">
        <v>469</v>
      </c>
      <c r="H58" s="858"/>
    </row>
    <row r="59" spans="2:8" ht="21.75" customHeight="1">
      <c r="B59" s="884" t="s">
        <v>687</v>
      </c>
      <c r="C59" s="329">
        <v>8</v>
      </c>
      <c r="D59" s="333" t="s">
        <v>439</v>
      </c>
      <c r="E59" s="329" t="s">
        <v>440</v>
      </c>
      <c r="F59" s="350" t="s">
        <v>120</v>
      </c>
      <c r="G59" s="851" t="s">
        <v>470</v>
      </c>
      <c r="H59" s="852"/>
    </row>
    <row r="60" spans="2:8" ht="21.75" customHeight="1">
      <c r="B60" s="884"/>
      <c r="C60" s="329">
        <v>9</v>
      </c>
      <c r="D60" s="333" t="s">
        <v>441</v>
      </c>
      <c r="E60" s="329" t="s">
        <v>161</v>
      </c>
      <c r="F60" s="350" t="s">
        <v>391</v>
      </c>
      <c r="G60" s="851" t="s">
        <v>471</v>
      </c>
      <c r="H60" s="852"/>
    </row>
    <row r="61" spans="2:8" ht="21.75" customHeight="1">
      <c r="B61" s="884"/>
      <c r="C61" s="329">
        <v>10</v>
      </c>
      <c r="D61" s="333" t="s">
        <v>442</v>
      </c>
      <c r="E61" s="329" t="s">
        <v>443</v>
      </c>
      <c r="F61" s="350" t="s">
        <v>118</v>
      </c>
      <c r="G61" s="851" t="s">
        <v>472</v>
      </c>
      <c r="H61" s="852"/>
    </row>
    <row r="62" spans="2:8" ht="21.75" customHeight="1">
      <c r="C62" s="329"/>
      <c r="D62" s="342"/>
      <c r="E62" s="340"/>
      <c r="F62" s="343" t="s">
        <v>119</v>
      </c>
      <c r="G62" s="849" t="s">
        <v>473</v>
      </c>
      <c r="H62" s="850"/>
    </row>
    <row r="63" spans="2:8" ht="21.75" customHeight="1">
      <c r="B63" s="884" t="s">
        <v>687</v>
      </c>
      <c r="C63" s="323">
        <v>11</v>
      </c>
      <c r="D63" s="331" t="s">
        <v>444</v>
      </c>
      <c r="E63" s="323" t="s">
        <v>639</v>
      </c>
      <c r="F63" s="886" t="s">
        <v>123</v>
      </c>
      <c r="G63" s="868" t="s">
        <v>474</v>
      </c>
      <c r="H63" s="869"/>
    </row>
    <row r="64" spans="2:8" ht="21.75" customHeight="1">
      <c r="B64" s="884"/>
      <c r="C64" s="329"/>
      <c r="D64" s="333"/>
      <c r="E64" s="329"/>
      <c r="F64" s="887"/>
      <c r="G64" s="870"/>
      <c r="H64" s="871"/>
    </row>
    <row r="65" spans="2:8" ht="21.75" customHeight="1">
      <c r="C65" s="340"/>
      <c r="D65" s="333"/>
      <c r="E65" s="329"/>
      <c r="F65" s="343" t="s">
        <v>128</v>
      </c>
      <c r="G65" s="849" t="s">
        <v>475</v>
      </c>
      <c r="H65" s="850"/>
    </row>
    <row r="66" spans="2:8" ht="21.75" customHeight="1">
      <c r="B66" s="884" t="s">
        <v>687</v>
      </c>
      <c r="C66" s="329">
        <v>12</v>
      </c>
      <c r="D66" s="323" t="s">
        <v>414</v>
      </c>
      <c r="E66" s="323" t="s">
        <v>415</v>
      </c>
      <c r="F66" s="346" t="s">
        <v>416</v>
      </c>
      <c r="G66" s="843" t="s">
        <v>690</v>
      </c>
      <c r="H66" s="844"/>
    </row>
    <row r="67" spans="2:8" ht="21.75" customHeight="1">
      <c r="B67" s="884"/>
      <c r="C67" s="329"/>
      <c r="D67" s="329"/>
      <c r="E67" s="351"/>
      <c r="F67" s="344"/>
      <c r="G67" s="845"/>
      <c r="H67" s="846"/>
    </row>
    <row r="68" spans="2:8" ht="21.75" customHeight="1">
      <c r="C68" s="340"/>
      <c r="D68" s="329"/>
      <c r="E68" s="352"/>
      <c r="F68" s="339"/>
      <c r="G68" s="847"/>
      <c r="H68" s="848"/>
    </row>
    <row r="69" spans="2:8" ht="42.75" customHeight="1">
      <c r="B69" s="799" t="s">
        <v>687</v>
      </c>
      <c r="C69" s="326">
        <v>13</v>
      </c>
      <c r="D69" s="353" t="s">
        <v>50</v>
      </c>
      <c r="E69" s="326" t="s">
        <v>445</v>
      </c>
      <c r="F69" s="354"/>
      <c r="G69" s="859" t="s">
        <v>692</v>
      </c>
      <c r="H69" s="860"/>
    </row>
    <row r="70" spans="2:8" ht="21.75" customHeight="1">
      <c r="C70" s="323">
        <v>14</v>
      </c>
      <c r="D70" s="331" t="s">
        <v>50</v>
      </c>
      <c r="E70" s="323" t="s">
        <v>446</v>
      </c>
      <c r="F70" s="346"/>
      <c r="G70" s="857" t="s">
        <v>447</v>
      </c>
      <c r="H70" s="858"/>
    </row>
    <row r="71" spans="2:8" ht="40.5" customHeight="1">
      <c r="C71" s="340"/>
      <c r="D71" s="342"/>
      <c r="E71" s="340"/>
      <c r="F71" s="355"/>
      <c r="G71" s="849" t="s">
        <v>477</v>
      </c>
      <c r="H71" s="850"/>
    </row>
    <row r="72" spans="2:8" ht="21.75" customHeight="1">
      <c r="C72" s="323">
        <v>15</v>
      </c>
      <c r="D72" s="331" t="s">
        <v>50</v>
      </c>
      <c r="E72" s="323" t="s">
        <v>520</v>
      </c>
      <c r="F72" s="346"/>
      <c r="G72" s="857" t="s">
        <v>448</v>
      </c>
      <c r="H72" s="858"/>
    </row>
    <row r="73" spans="2:8" ht="21.75" customHeight="1">
      <c r="C73" s="340"/>
      <c r="D73" s="342"/>
      <c r="E73" s="340"/>
      <c r="F73" s="355"/>
      <c r="G73" s="849" t="s">
        <v>478</v>
      </c>
      <c r="H73" s="850"/>
    </row>
    <row r="74" spans="2:8" ht="21.75" customHeight="1">
      <c r="C74" s="321"/>
      <c r="D74" s="321"/>
      <c r="E74" s="321"/>
      <c r="F74" s="321"/>
      <c r="G74" s="322"/>
    </row>
    <row r="75" spans="2:8" ht="28.5" customHeight="1">
      <c r="C75" s="356" t="s">
        <v>735</v>
      </c>
      <c r="D75" s="356"/>
      <c r="E75" s="356"/>
      <c r="F75" s="356"/>
      <c r="G75" s="356"/>
    </row>
    <row r="76" spans="2:8" ht="21.75" customHeight="1">
      <c r="C76" s="356" t="s">
        <v>449</v>
      </c>
      <c r="D76" s="356"/>
      <c r="E76" s="356"/>
      <c r="F76" s="356"/>
      <c r="G76" s="356"/>
    </row>
    <row r="77" spans="2:8" ht="21.75" customHeight="1">
      <c r="C77" s="872" t="s">
        <v>729</v>
      </c>
      <c r="D77" s="872"/>
      <c r="E77" s="872"/>
      <c r="F77" s="872"/>
      <c r="G77" s="872"/>
    </row>
  </sheetData>
  <mergeCells count="54">
    <mergeCell ref="B59:B61"/>
    <mergeCell ref="B63:B64"/>
    <mergeCell ref="B66:B67"/>
    <mergeCell ref="B1:H1"/>
    <mergeCell ref="B22:B23"/>
    <mergeCell ref="B40:B41"/>
    <mergeCell ref="B47:B48"/>
    <mergeCell ref="B50:B51"/>
    <mergeCell ref="B54:B55"/>
    <mergeCell ref="F63:F64"/>
    <mergeCell ref="G18:H18"/>
    <mergeCell ref="G39:H39"/>
    <mergeCell ref="G38:H38"/>
    <mergeCell ref="G36:H36"/>
    <mergeCell ref="G37:H37"/>
    <mergeCell ref="G20:H20"/>
    <mergeCell ref="G19:H19"/>
    <mergeCell ref="G21:H21"/>
    <mergeCell ref="G23:H30"/>
    <mergeCell ref="G22:H22"/>
    <mergeCell ref="G63:H64"/>
    <mergeCell ref="C77:G77"/>
    <mergeCell ref="G46:H46"/>
    <mergeCell ref="G48:H48"/>
    <mergeCell ref="G47:H47"/>
    <mergeCell ref="G50:H51"/>
    <mergeCell ref="G40:H40"/>
    <mergeCell ref="G49:H49"/>
    <mergeCell ref="G35:H35"/>
    <mergeCell ref="G31:H34"/>
    <mergeCell ref="G44:H44"/>
    <mergeCell ref="G43:H43"/>
    <mergeCell ref="G42:H42"/>
    <mergeCell ref="G41:H41"/>
    <mergeCell ref="G73:H73"/>
    <mergeCell ref="G72:H72"/>
    <mergeCell ref="G71:H71"/>
    <mergeCell ref="G70:H70"/>
    <mergeCell ref="G69:H69"/>
    <mergeCell ref="G54:H54"/>
    <mergeCell ref="G61:H61"/>
    <mergeCell ref="G60:H60"/>
    <mergeCell ref="G58:H58"/>
    <mergeCell ref="G57:H57"/>
    <mergeCell ref="C3:G3"/>
    <mergeCell ref="G66:H68"/>
    <mergeCell ref="G65:H65"/>
    <mergeCell ref="G62:H62"/>
    <mergeCell ref="G45:H45"/>
    <mergeCell ref="G59:H59"/>
    <mergeCell ref="G55:H55"/>
    <mergeCell ref="G53:H53"/>
    <mergeCell ref="G52:H52"/>
    <mergeCell ref="G56:H56"/>
  </mergeCells>
  <phoneticPr fontId="2"/>
  <pageMargins left="0.70866141732283472" right="0.70866141732283472" top="0.35433070866141736" bottom="0.35433070866141736" header="0.31496062992125984" footer="0.31496062992125984"/>
  <pageSetup paperSize="9" scale="4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V96"/>
  <sheetViews>
    <sheetView view="pageBreakPreview" zoomScale="85" zoomScaleNormal="75" zoomScaleSheetLayoutView="85" workbookViewId="0">
      <pane ySplit="5" topLeftCell="A72" activePane="bottomLeft" state="frozen"/>
      <selection activeCell="L1" sqref="L1:R1"/>
      <selection pane="bottomLeft" activeCell="T86" sqref="T86"/>
    </sheetView>
  </sheetViews>
  <sheetFormatPr defaultColWidth="9" defaultRowHeight="24" customHeight="1"/>
  <cols>
    <col min="1" max="1" width="12.44140625" style="470" customWidth="1"/>
    <col min="2" max="2" width="3.77734375" style="470" customWidth="1"/>
    <col min="3" max="3" width="3.109375" style="470" customWidth="1"/>
    <col min="4" max="4" width="21.33203125" style="470" customWidth="1"/>
    <col min="5" max="6" width="2.109375" style="470" customWidth="1"/>
    <col min="7" max="7" width="20.109375" style="470" customWidth="1"/>
    <col min="8" max="9" width="2.109375" style="470" customWidth="1"/>
    <col min="10" max="10" width="19.6640625" style="470" customWidth="1"/>
    <col min="11" max="11" width="2.44140625" style="470" bestFit="1" customWidth="1"/>
    <col min="12" max="12" width="12.6640625" style="470" customWidth="1"/>
    <col min="13" max="13" width="2.44140625" style="470" customWidth="1"/>
    <col min="14" max="14" width="2.6640625" style="470" customWidth="1"/>
    <col min="15" max="15" width="12.6640625" style="470" customWidth="1"/>
    <col min="16" max="17" width="2.33203125" style="470" customWidth="1"/>
    <col min="18" max="18" width="12.6640625" style="470" customWidth="1"/>
    <col min="19" max="19" width="2.44140625" style="470" customWidth="1"/>
    <col min="20" max="20" width="2.6640625" style="470" customWidth="1"/>
    <col min="21" max="21" width="12.6640625" style="470" customWidth="1"/>
    <col min="22" max="22" width="9.6640625" style="470" customWidth="1"/>
    <col min="23" max="23" width="4.21875" style="470" customWidth="1"/>
    <col min="24" max="16384" width="9" style="470"/>
  </cols>
  <sheetData>
    <row r="1" spans="2:22" ht="18.75" customHeight="1">
      <c r="B1" s="666" t="s">
        <v>173</v>
      </c>
      <c r="I1" s="667"/>
      <c r="J1" s="667"/>
      <c r="K1" s="667"/>
      <c r="M1" s="667"/>
      <c r="N1" s="667"/>
      <c r="O1" s="667"/>
      <c r="P1" s="667"/>
      <c r="Q1" s="667"/>
      <c r="R1" s="667"/>
      <c r="S1" s="667"/>
      <c r="T1" s="667"/>
      <c r="U1" s="667"/>
    </row>
    <row r="2" spans="2:22" ht="18.75" customHeight="1">
      <c r="H2" s="668"/>
      <c r="I2" s="668"/>
      <c r="J2" s="668"/>
      <c r="K2" s="668"/>
      <c r="L2" s="668"/>
      <c r="M2" s="668"/>
      <c r="N2" s="668"/>
      <c r="P2" s="666"/>
      <c r="Q2" s="666"/>
      <c r="R2" s="666" t="s">
        <v>102</v>
      </c>
      <c r="S2" s="666"/>
    </row>
    <row r="3" spans="2:22" s="666" customFormat="1" ht="18.75" customHeight="1">
      <c r="I3" s="669"/>
      <c r="J3" s="669"/>
      <c r="K3" s="669"/>
      <c r="L3" s="670" t="s">
        <v>150</v>
      </c>
      <c r="M3" s="1093" t="str">
        <f>IF(基本情報!G9="","",基本情報!G9)</f>
        <v/>
      </c>
      <c r="N3" s="1093"/>
      <c r="O3" s="1093"/>
      <c r="P3" s="1093"/>
      <c r="Q3" s="1093"/>
      <c r="R3" s="1093"/>
      <c r="S3" s="1093"/>
      <c r="T3" s="1093"/>
      <c r="U3" s="1093"/>
      <c r="V3" s="1093"/>
    </row>
    <row r="4" spans="2:22" s="666" customFormat="1" ht="24" customHeight="1">
      <c r="B4" s="1095" t="s">
        <v>669</v>
      </c>
      <c r="C4" s="1095"/>
      <c r="D4" s="1095"/>
      <c r="E4" s="1095"/>
      <c r="F4" s="1095"/>
      <c r="G4" s="1095"/>
      <c r="H4" s="1095"/>
      <c r="I4" s="1095"/>
      <c r="J4" s="1095"/>
      <c r="K4" s="1095"/>
      <c r="L4" s="1095"/>
      <c r="M4" s="1095"/>
      <c r="N4" s="1095"/>
      <c r="O4" s="1095"/>
      <c r="P4" s="1095"/>
      <c r="Q4" s="1095"/>
      <c r="R4" s="1095"/>
      <c r="S4" s="1095"/>
      <c r="T4" s="1095"/>
      <c r="U4" s="1095"/>
      <c r="V4" s="1095"/>
    </row>
    <row r="5" spans="2:22" s="666" customFormat="1" ht="18.75" customHeight="1">
      <c r="B5" s="671"/>
      <c r="C5" s="1094" t="s">
        <v>65</v>
      </c>
      <c r="D5" s="1094"/>
      <c r="E5" s="673"/>
      <c r="F5" s="674"/>
      <c r="G5" s="672" t="s">
        <v>386</v>
      </c>
      <c r="H5" s="675"/>
      <c r="I5" s="676"/>
      <c r="J5" s="674"/>
      <c r="K5" s="674"/>
      <c r="L5" s="1094" t="s">
        <v>151</v>
      </c>
      <c r="M5" s="1094"/>
      <c r="N5" s="1094"/>
      <c r="O5" s="1094"/>
      <c r="P5" s="1094"/>
      <c r="Q5" s="1094"/>
      <c r="R5" s="1094"/>
      <c r="S5" s="1094"/>
      <c r="T5" s="1094"/>
      <c r="U5" s="674"/>
      <c r="V5" s="677"/>
    </row>
    <row r="6" spans="2:22" s="666" customFormat="1" ht="13.5" customHeight="1">
      <c r="B6" s="678"/>
      <c r="C6" s="679"/>
      <c r="D6" s="680"/>
      <c r="E6" s="677"/>
      <c r="F6" s="679"/>
      <c r="G6" s="681" t="s">
        <v>46</v>
      </c>
      <c r="H6" s="682"/>
      <c r="I6" s="683"/>
      <c r="J6" s="684" t="s">
        <v>610</v>
      </c>
      <c r="K6" s="681"/>
      <c r="L6" s="681"/>
      <c r="M6" s="681"/>
      <c r="N6" s="681"/>
      <c r="O6" s="681"/>
      <c r="P6" s="681"/>
      <c r="Q6" s="681"/>
      <c r="R6" s="681"/>
      <c r="S6" s="681"/>
      <c r="T6" s="681"/>
      <c r="U6" s="681"/>
      <c r="V6" s="677"/>
    </row>
    <row r="7" spans="2:22" s="666" customFormat="1" ht="15.9" customHeight="1">
      <c r="B7" s="1090" t="s">
        <v>117</v>
      </c>
      <c r="C7" s="1091"/>
      <c r="D7" s="1091"/>
      <c r="E7" s="685"/>
      <c r="F7" s="71"/>
      <c r="G7" s="71"/>
      <c r="H7" s="686"/>
      <c r="I7" s="687"/>
      <c r="J7" s="684" t="s">
        <v>611</v>
      </c>
      <c r="K7" s="152"/>
      <c r="L7" s="152"/>
      <c r="M7" s="152"/>
      <c r="N7" s="152"/>
      <c r="O7" s="152"/>
      <c r="P7" s="152"/>
      <c r="Q7" s="152"/>
      <c r="R7" s="152"/>
      <c r="S7" s="152"/>
      <c r="T7" s="152"/>
      <c r="U7" s="152"/>
      <c r="V7" s="685"/>
    </row>
    <row r="8" spans="2:22" s="666" customFormat="1" ht="15.9" customHeight="1">
      <c r="B8" s="688"/>
      <c r="C8" s="1074" t="s">
        <v>53</v>
      </c>
      <c r="D8" s="1074"/>
      <c r="E8" s="685"/>
      <c r="F8" s="671"/>
      <c r="G8" s="590">
        <f>SUM(U8:U9)</f>
        <v>0</v>
      </c>
      <c r="H8" s="690"/>
      <c r="I8" s="687"/>
      <c r="J8" s="378"/>
      <c r="K8" s="70"/>
      <c r="L8" s="379"/>
      <c r="M8" s="152" t="s">
        <v>46</v>
      </c>
      <c r="N8" s="152" t="s">
        <v>273</v>
      </c>
      <c r="O8" s="380"/>
      <c r="P8" s="691" t="s">
        <v>274</v>
      </c>
      <c r="Q8" s="152" t="s">
        <v>273</v>
      </c>
      <c r="R8" s="379"/>
      <c r="S8" s="152" t="s">
        <v>49</v>
      </c>
      <c r="T8" s="692" t="s">
        <v>37</v>
      </c>
      <c r="U8" s="693">
        <f>ROUNDDOWN(L8*O8*R8,0)</f>
        <v>0</v>
      </c>
      <c r="V8" s="685" t="s">
        <v>46</v>
      </c>
    </row>
    <row r="9" spans="2:22" s="666" customFormat="1" ht="15.9" customHeight="1">
      <c r="B9" s="688"/>
      <c r="C9" s="689"/>
      <c r="D9" s="689"/>
      <c r="E9" s="685"/>
      <c r="F9" s="71"/>
      <c r="G9" s="63"/>
      <c r="H9" s="686"/>
      <c r="I9" s="687"/>
      <c r="J9" s="378"/>
      <c r="K9" s="70"/>
      <c r="L9" s="379"/>
      <c r="M9" s="152" t="s">
        <v>46</v>
      </c>
      <c r="N9" s="152" t="s">
        <v>273</v>
      </c>
      <c r="O9" s="380"/>
      <c r="P9" s="691" t="s">
        <v>274</v>
      </c>
      <c r="Q9" s="152" t="s">
        <v>273</v>
      </c>
      <c r="R9" s="379"/>
      <c r="S9" s="152" t="s">
        <v>49</v>
      </c>
      <c r="T9" s="692" t="s">
        <v>37</v>
      </c>
      <c r="U9" s="693">
        <f>ROUNDDOWN(L9*O9*R9,0)</f>
        <v>0</v>
      </c>
      <c r="V9" s="685" t="s">
        <v>46</v>
      </c>
    </row>
    <row r="10" spans="2:22" s="666" customFormat="1" ht="12.75" customHeight="1">
      <c r="B10" s="688"/>
      <c r="C10" s="689"/>
      <c r="D10" s="689"/>
      <c r="E10" s="685"/>
      <c r="F10" s="71"/>
      <c r="G10" s="63"/>
      <c r="H10" s="686"/>
      <c r="I10" s="687"/>
      <c r="J10" s="152"/>
      <c r="K10" s="152"/>
      <c r="L10" s="152"/>
      <c r="M10" s="152"/>
      <c r="N10" s="152"/>
      <c r="O10" s="152"/>
      <c r="P10" s="152"/>
      <c r="Q10" s="152"/>
      <c r="R10" s="154"/>
      <c r="S10" s="152"/>
      <c r="T10" s="152"/>
      <c r="U10" s="152"/>
      <c r="V10" s="685"/>
    </row>
    <row r="11" spans="2:22" s="666" customFormat="1" ht="15.9" customHeight="1">
      <c r="B11" s="688"/>
      <c r="C11" s="1074" t="s">
        <v>54</v>
      </c>
      <c r="D11" s="1074"/>
      <c r="E11" s="685"/>
      <c r="F11" s="678"/>
      <c r="G11" s="594">
        <f>SUM(G12:G14)</f>
        <v>0</v>
      </c>
      <c r="H11" s="694"/>
      <c r="I11" s="687"/>
      <c r="J11" s="684" t="s">
        <v>597</v>
      </c>
      <c r="K11" s="152"/>
      <c r="L11" s="152"/>
      <c r="M11" s="152"/>
      <c r="N11" s="152"/>
      <c r="O11" s="152"/>
      <c r="P11" s="152"/>
      <c r="Q11" s="152"/>
      <c r="R11" s="152"/>
      <c r="S11" s="152"/>
      <c r="T11" s="152"/>
      <c r="U11" s="152"/>
      <c r="V11" s="685"/>
    </row>
    <row r="12" spans="2:22" s="666" customFormat="1" ht="15.9" customHeight="1">
      <c r="B12" s="688"/>
      <c r="C12" s="71"/>
      <c r="D12" s="689" t="s">
        <v>103</v>
      </c>
      <c r="E12" s="685"/>
      <c r="F12" s="71"/>
      <c r="G12" s="591">
        <f>'（別紙7）研修責任者明細'!O20</f>
        <v>0</v>
      </c>
      <c r="H12" s="694"/>
      <c r="I12" s="687"/>
      <c r="J12" s="152"/>
      <c r="K12" s="152"/>
      <c r="L12" s="152"/>
      <c r="M12" s="152"/>
      <c r="N12" s="152"/>
      <c r="O12" s="152"/>
      <c r="P12" s="152"/>
      <c r="Q12" s="152"/>
      <c r="R12" s="152"/>
      <c r="S12" s="152"/>
      <c r="T12" s="152"/>
      <c r="U12" s="152"/>
      <c r="V12" s="685"/>
    </row>
    <row r="13" spans="2:22" s="666" customFormat="1" ht="15.9" customHeight="1">
      <c r="B13" s="688"/>
      <c r="C13" s="71"/>
      <c r="D13" s="689" t="s">
        <v>104</v>
      </c>
      <c r="E13" s="685"/>
      <c r="F13" s="71"/>
      <c r="G13" s="592">
        <f>'（別紙7）研修責任者明細'!M20</f>
        <v>0</v>
      </c>
      <c r="H13" s="686"/>
      <c r="I13" s="687"/>
      <c r="J13" s="1088" t="s">
        <v>38</v>
      </c>
      <c r="K13" s="1088"/>
      <c r="L13" s="1088"/>
      <c r="M13" s="1088"/>
      <c r="N13" s="71"/>
      <c r="O13" s="1089" t="s">
        <v>74</v>
      </c>
      <c r="P13" s="1089"/>
      <c r="Q13" s="1089"/>
      <c r="R13" s="1089"/>
      <c r="S13" s="1089"/>
      <c r="T13" s="1089"/>
      <c r="U13" s="693">
        <f>'（別紙7）研修責任者明細'!E20</f>
        <v>0</v>
      </c>
      <c r="V13" s="686" t="s">
        <v>163</v>
      </c>
    </row>
    <row r="14" spans="2:22" s="666" customFormat="1" ht="15.9" customHeight="1">
      <c r="B14" s="688"/>
      <c r="C14" s="71"/>
      <c r="D14" s="689" t="s">
        <v>105</v>
      </c>
      <c r="E14" s="685"/>
      <c r="F14" s="695"/>
      <c r="G14" s="593">
        <f>'（別紙7）研修責任者明細'!Q20</f>
        <v>0</v>
      </c>
      <c r="H14" s="686"/>
      <c r="I14" s="687"/>
      <c r="J14" s="71"/>
      <c r="K14" s="71"/>
      <c r="L14" s="696"/>
      <c r="M14" s="71"/>
      <c r="N14" s="71"/>
      <c r="O14" s="71"/>
      <c r="P14" s="71"/>
      <c r="Q14" s="71"/>
      <c r="R14" s="71"/>
      <c r="S14" s="71"/>
      <c r="T14" s="71"/>
      <c r="U14" s="152"/>
      <c r="V14" s="685"/>
    </row>
    <row r="15" spans="2:22" s="666" customFormat="1" ht="12.75" customHeight="1">
      <c r="B15" s="688"/>
      <c r="C15" s="71"/>
      <c r="D15" s="689"/>
      <c r="E15" s="685"/>
      <c r="F15" s="71"/>
      <c r="G15" s="72"/>
      <c r="H15" s="686"/>
      <c r="I15" s="687"/>
      <c r="J15" s="71"/>
      <c r="K15" s="71"/>
      <c r="L15" s="71"/>
      <c r="M15" s="71"/>
      <c r="N15" s="71"/>
      <c r="O15" s="71"/>
      <c r="P15" s="71"/>
      <c r="Q15" s="71"/>
      <c r="R15" s="71"/>
      <c r="S15" s="71"/>
      <c r="T15" s="71"/>
      <c r="U15" s="71"/>
      <c r="V15" s="685"/>
    </row>
    <row r="16" spans="2:22" s="666" customFormat="1" ht="15.9" customHeight="1">
      <c r="B16" s="688"/>
      <c r="C16" s="1074" t="s">
        <v>55</v>
      </c>
      <c r="D16" s="1074"/>
      <c r="E16" s="685"/>
      <c r="F16" s="671"/>
      <c r="G16" s="595">
        <f>SUM(R16:R17)</f>
        <v>0</v>
      </c>
      <c r="H16" s="690"/>
      <c r="I16" s="687"/>
      <c r="J16" s="378"/>
      <c r="K16" s="70"/>
      <c r="L16" s="379"/>
      <c r="M16" s="152" t="s">
        <v>46</v>
      </c>
      <c r="N16" s="152" t="s">
        <v>36</v>
      </c>
      <c r="O16" s="379"/>
      <c r="P16" s="697" t="s">
        <v>41</v>
      </c>
      <c r="Q16" s="697" t="s">
        <v>40</v>
      </c>
      <c r="R16" s="693">
        <f>ROUNDDOWN(L16*O16,0)</f>
        <v>0</v>
      </c>
      <c r="S16" s="71" t="s">
        <v>46</v>
      </c>
      <c r="T16" s="692"/>
      <c r="U16" s="693"/>
      <c r="V16" s="685"/>
    </row>
    <row r="17" spans="2:22" s="666" customFormat="1" ht="15.9" customHeight="1">
      <c r="B17" s="688"/>
      <c r="C17" s="689"/>
      <c r="D17" s="689"/>
      <c r="E17" s="685"/>
      <c r="F17" s="71"/>
      <c r="G17" s="57"/>
      <c r="H17" s="686"/>
      <c r="I17" s="687"/>
      <c r="J17" s="378"/>
      <c r="K17" s="70"/>
      <c r="L17" s="379"/>
      <c r="M17" s="152" t="s">
        <v>46</v>
      </c>
      <c r="N17" s="152" t="s">
        <v>35</v>
      </c>
      <c r="O17" s="379"/>
      <c r="P17" s="697" t="s">
        <v>41</v>
      </c>
      <c r="Q17" s="697" t="s">
        <v>40</v>
      </c>
      <c r="R17" s="693">
        <f>ROUNDDOWN(L17*O17,0)</f>
        <v>0</v>
      </c>
      <c r="S17" s="71" t="s">
        <v>46</v>
      </c>
      <c r="T17" s="692"/>
      <c r="U17" s="693"/>
      <c r="V17" s="685"/>
    </row>
    <row r="18" spans="2:22" s="666" customFormat="1" ht="12.75" customHeight="1">
      <c r="B18" s="688"/>
      <c r="C18" s="689"/>
      <c r="D18" s="689"/>
      <c r="E18" s="685"/>
      <c r="F18" s="71"/>
      <c r="G18" s="57"/>
      <c r="H18" s="686"/>
      <c r="I18" s="687"/>
      <c r="J18" s="64"/>
      <c r="K18" s="66"/>
      <c r="L18" s="65"/>
      <c r="M18" s="154"/>
      <c r="N18" s="154"/>
      <c r="O18" s="64"/>
      <c r="P18" s="154"/>
      <c r="Q18" s="154"/>
      <c r="R18" s="153"/>
      <c r="S18" s="153"/>
      <c r="T18" s="153"/>
      <c r="U18" s="57"/>
      <c r="V18" s="685"/>
    </row>
    <row r="19" spans="2:22" s="666" customFormat="1" ht="15.9" customHeight="1">
      <c r="B19" s="688"/>
      <c r="C19" s="1074" t="s">
        <v>56</v>
      </c>
      <c r="D19" s="1074"/>
      <c r="E19" s="685"/>
      <c r="F19" s="671"/>
      <c r="G19" s="595">
        <f>SUM(R19:R20)</f>
        <v>0</v>
      </c>
      <c r="H19" s="690"/>
      <c r="I19" s="687"/>
      <c r="J19" s="378"/>
      <c r="K19" s="70"/>
      <c r="L19" s="379"/>
      <c r="M19" s="152" t="s">
        <v>46</v>
      </c>
      <c r="N19" s="152" t="s">
        <v>36</v>
      </c>
      <c r="O19" s="379"/>
      <c r="P19" s="697" t="s">
        <v>49</v>
      </c>
      <c r="Q19" s="697" t="s">
        <v>40</v>
      </c>
      <c r="R19" s="693">
        <f>ROUNDDOWN(L19*O19,0)</f>
        <v>0</v>
      </c>
      <c r="S19" s="71" t="s">
        <v>46</v>
      </c>
      <c r="T19" s="71"/>
      <c r="U19" s="71"/>
      <c r="V19" s="698"/>
    </row>
    <row r="20" spans="2:22" s="666" customFormat="1" ht="15.9" customHeight="1">
      <c r="B20" s="688"/>
      <c r="C20" s="689"/>
      <c r="D20" s="689"/>
      <c r="E20" s="685"/>
      <c r="F20" s="71"/>
      <c r="G20" s="57"/>
      <c r="H20" s="686"/>
      <c r="I20" s="687"/>
      <c r="J20" s="378"/>
      <c r="K20" s="70"/>
      <c r="L20" s="379"/>
      <c r="M20" s="152" t="s">
        <v>46</v>
      </c>
      <c r="N20" s="152" t="s">
        <v>35</v>
      </c>
      <c r="O20" s="379"/>
      <c r="P20" s="697" t="s">
        <v>49</v>
      </c>
      <c r="Q20" s="697" t="s">
        <v>40</v>
      </c>
      <c r="R20" s="693">
        <f>ROUNDDOWN(L20*O20,0)</f>
        <v>0</v>
      </c>
      <c r="S20" s="71" t="s">
        <v>46</v>
      </c>
      <c r="T20" s="71"/>
      <c r="U20" s="71"/>
      <c r="V20" s="698"/>
    </row>
    <row r="21" spans="2:22" s="666" customFormat="1" ht="12.75" customHeight="1">
      <c r="B21" s="688"/>
      <c r="C21" s="689"/>
      <c r="D21" s="689"/>
      <c r="E21" s="685"/>
      <c r="F21" s="71"/>
      <c r="G21" s="57"/>
      <c r="H21" s="686"/>
      <c r="I21" s="687"/>
      <c r="J21" s="64"/>
      <c r="K21" s="66"/>
      <c r="L21" s="65"/>
      <c r="M21" s="154"/>
      <c r="N21" s="154"/>
      <c r="O21" s="64"/>
      <c r="P21" s="153"/>
      <c r="Q21" s="153"/>
      <c r="R21" s="153"/>
      <c r="S21" s="153"/>
      <c r="T21" s="153"/>
      <c r="U21" s="57"/>
      <c r="V21" s="685"/>
    </row>
    <row r="22" spans="2:22" s="666" customFormat="1" ht="15.9" customHeight="1">
      <c r="B22" s="688"/>
      <c r="C22" s="1074" t="s">
        <v>57</v>
      </c>
      <c r="D22" s="1074"/>
      <c r="E22" s="685"/>
      <c r="F22" s="678"/>
      <c r="G22" s="596">
        <f>SUM(G23:G32)</f>
        <v>0</v>
      </c>
      <c r="H22" s="690"/>
      <c r="I22" s="687"/>
      <c r="J22" s="194"/>
      <c r="K22" s="70"/>
      <c r="L22" s="66"/>
      <c r="M22" s="152"/>
      <c r="N22" s="152"/>
      <c r="O22" s="64"/>
      <c r="P22" s="153"/>
      <c r="Q22" s="153"/>
      <c r="R22" s="153"/>
      <c r="S22" s="153"/>
      <c r="T22" s="153"/>
      <c r="U22" s="57"/>
      <c r="V22" s="685"/>
    </row>
    <row r="23" spans="2:22" s="666" customFormat="1" ht="15.9" customHeight="1">
      <c r="B23" s="688"/>
      <c r="C23" s="71"/>
      <c r="D23" s="689" t="s">
        <v>106</v>
      </c>
      <c r="E23" s="685"/>
      <c r="F23" s="699"/>
      <c r="G23" s="57">
        <f>SUM(L23:L24)</f>
        <v>0</v>
      </c>
      <c r="H23" s="686"/>
      <c r="I23" s="687"/>
      <c r="J23" s="378"/>
      <c r="K23" s="70"/>
      <c r="L23" s="379"/>
      <c r="M23" s="152" t="s">
        <v>46</v>
      </c>
      <c r="N23" s="152"/>
      <c r="O23" s="658" t="s">
        <v>612</v>
      </c>
      <c r="P23" s="153"/>
      <c r="Q23" s="153"/>
      <c r="R23" s="153"/>
      <c r="S23" s="153"/>
      <c r="T23" s="153"/>
      <c r="U23" s="57"/>
      <c r="V23" s="700"/>
    </row>
    <row r="24" spans="2:22" s="666" customFormat="1" ht="15.9" customHeight="1">
      <c r="B24" s="688"/>
      <c r="C24" s="71"/>
      <c r="D24" s="689"/>
      <c r="E24" s="685"/>
      <c r="F24" s="699"/>
      <c r="G24" s="57"/>
      <c r="H24" s="686"/>
      <c r="I24" s="687"/>
      <c r="J24" s="378"/>
      <c r="K24" s="70"/>
      <c r="L24" s="379"/>
      <c r="M24" s="152" t="s">
        <v>46</v>
      </c>
      <c r="N24" s="152"/>
      <c r="O24" s="658" t="s">
        <v>613</v>
      </c>
      <c r="P24" s="153"/>
      <c r="Q24" s="153"/>
      <c r="R24" s="153"/>
      <c r="S24" s="153"/>
      <c r="T24" s="153"/>
      <c r="U24" s="57"/>
      <c r="V24" s="700"/>
    </row>
    <row r="25" spans="2:22" s="666" customFormat="1" ht="12.75" customHeight="1">
      <c r="B25" s="688"/>
      <c r="C25" s="71"/>
      <c r="D25" s="689"/>
      <c r="E25" s="685"/>
      <c r="F25" s="699"/>
      <c r="G25" s="57"/>
      <c r="H25" s="686"/>
      <c r="I25" s="687"/>
      <c r="J25" s="64"/>
      <c r="K25" s="66"/>
      <c r="L25" s="65"/>
      <c r="M25" s="154"/>
      <c r="N25" s="152"/>
      <c r="O25" s="64"/>
      <c r="P25" s="153"/>
      <c r="Q25" s="153"/>
      <c r="R25" s="153"/>
      <c r="S25" s="153"/>
      <c r="T25" s="153"/>
      <c r="U25" s="57"/>
      <c r="V25" s="700"/>
    </row>
    <row r="26" spans="2:22" s="666" customFormat="1" ht="15.9" customHeight="1">
      <c r="B26" s="688"/>
      <c r="C26" s="71"/>
      <c r="D26" s="689" t="s">
        <v>107</v>
      </c>
      <c r="E26" s="685"/>
      <c r="F26" s="699"/>
      <c r="G26" s="57">
        <f>SUM(R26:R27)</f>
        <v>0</v>
      </c>
      <c r="H26" s="686"/>
      <c r="I26" s="687"/>
      <c r="J26" s="378"/>
      <c r="K26" s="70"/>
      <c r="L26" s="379"/>
      <c r="M26" s="152" t="s">
        <v>46</v>
      </c>
      <c r="N26" s="152" t="s">
        <v>36</v>
      </c>
      <c r="O26" s="379"/>
      <c r="P26" s="697" t="s">
        <v>49</v>
      </c>
      <c r="Q26" s="697" t="s">
        <v>40</v>
      </c>
      <c r="R26" s="693">
        <f>ROUNDDOWN(L26*O26,0)</f>
        <v>0</v>
      </c>
      <c r="S26" s="71" t="s">
        <v>46</v>
      </c>
      <c r="T26" s="71"/>
      <c r="U26" s="71"/>
      <c r="V26" s="698"/>
    </row>
    <row r="27" spans="2:22" s="666" customFormat="1" ht="15.9" customHeight="1">
      <c r="B27" s="688"/>
      <c r="C27" s="71"/>
      <c r="D27" s="689"/>
      <c r="E27" s="685"/>
      <c r="F27" s="699"/>
      <c r="G27" s="57"/>
      <c r="H27" s="686"/>
      <c r="I27" s="687"/>
      <c r="J27" s="378"/>
      <c r="K27" s="70"/>
      <c r="L27" s="379"/>
      <c r="M27" s="152" t="s">
        <v>46</v>
      </c>
      <c r="N27" s="152" t="s">
        <v>35</v>
      </c>
      <c r="O27" s="379"/>
      <c r="P27" s="697" t="s">
        <v>49</v>
      </c>
      <c r="Q27" s="697" t="s">
        <v>40</v>
      </c>
      <c r="R27" s="693">
        <f>ROUNDDOWN(L27*O27,0)</f>
        <v>0</v>
      </c>
      <c r="S27" s="71" t="s">
        <v>46</v>
      </c>
      <c r="T27" s="71"/>
      <c r="U27" s="71"/>
      <c r="V27" s="698"/>
    </row>
    <row r="28" spans="2:22" s="666" customFormat="1" ht="12.75" customHeight="1">
      <c r="B28" s="688"/>
      <c r="C28" s="71"/>
      <c r="D28" s="689"/>
      <c r="E28" s="685"/>
      <c r="F28" s="699"/>
      <c r="G28" s="57"/>
      <c r="H28" s="686"/>
      <c r="I28" s="687"/>
      <c r="J28" s="64"/>
      <c r="K28" s="66"/>
      <c r="L28" s="65"/>
      <c r="M28" s="154"/>
      <c r="N28" s="154"/>
      <c r="O28" s="69"/>
      <c r="P28" s="697"/>
      <c r="Q28" s="697"/>
      <c r="R28" s="693"/>
      <c r="S28" s="71"/>
      <c r="T28" s="71"/>
      <c r="U28" s="71"/>
      <c r="V28" s="698"/>
    </row>
    <row r="29" spans="2:22" s="666" customFormat="1" ht="15.9" customHeight="1">
      <c r="B29" s="688"/>
      <c r="C29" s="71"/>
      <c r="D29" s="689" t="s">
        <v>108</v>
      </c>
      <c r="E29" s="685"/>
      <c r="F29" s="699"/>
      <c r="G29" s="57">
        <f>SUM(R29:R30)</f>
        <v>0</v>
      </c>
      <c r="H29" s="686"/>
      <c r="I29" s="687"/>
      <c r="J29" s="378"/>
      <c r="K29" s="70"/>
      <c r="L29" s="379"/>
      <c r="M29" s="152" t="s">
        <v>46</v>
      </c>
      <c r="N29" s="152" t="s">
        <v>36</v>
      </c>
      <c r="O29" s="379"/>
      <c r="P29" s="697" t="s">
        <v>49</v>
      </c>
      <c r="Q29" s="697" t="s">
        <v>40</v>
      </c>
      <c r="R29" s="693">
        <f>ROUNDDOWN(L29*O29,0)</f>
        <v>0</v>
      </c>
      <c r="S29" s="71" t="s">
        <v>46</v>
      </c>
      <c r="T29" s="71"/>
      <c r="U29" s="701" t="s">
        <v>614</v>
      </c>
      <c r="V29" s="698"/>
    </row>
    <row r="30" spans="2:22" s="666" customFormat="1" ht="15.9" customHeight="1">
      <c r="B30" s="688"/>
      <c r="C30" s="71"/>
      <c r="D30" s="689"/>
      <c r="E30" s="685"/>
      <c r="F30" s="699"/>
      <c r="G30" s="57"/>
      <c r="H30" s="686"/>
      <c r="I30" s="687"/>
      <c r="J30" s="378"/>
      <c r="K30" s="70"/>
      <c r="L30" s="379"/>
      <c r="M30" s="152" t="s">
        <v>46</v>
      </c>
      <c r="N30" s="152" t="s">
        <v>35</v>
      </c>
      <c r="O30" s="379"/>
      <c r="P30" s="697" t="s">
        <v>49</v>
      </c>
      <c r="Q30" s="697" t="s">
        <v>40</v>
      </c>
      <c r="R30" s="693">
        <f>ROUNDDOWN(L30*O30,0)</f>
        <v>0</v>
      </c>
      <c r="S30" s="71" t="s">
        <v>46</v>
      </c>
      <c r="T30" s="71"/>
      <c r="U30" s="701" t="s">
        <v>615</v>
      </c>
      <c r="V30" s="702"/>
    </row>
    <row r="31" spans="2:22" s="666" customFormat="1" ht="12.75" customHeight="1">
      <c r="B31" s="688"/>
      <c r="C31" s="71"/>
      <c r="D31" s="689"/>
      <c r="E31" s="685"/>
      <c r="F31" s="699"/>
      <c r="G31" s="57"/>
      <c r="H31" s="686"/>
      <c r="I31" s="687"/>
      <c r="J31" s="64"/>
      <c r="K31" s="66"/>
      <c r="L31" s="65"/>
      <c r="M31" s="154"/>
      <c r="N31" s="154"/>
      <c r="O31" s="69"/>
      <c r="P31" s="697"/>
      <c r="Q31" s="697"/>
      <c r="R31" s="693"/>
      <c r="S31" s="71"/>
      <c r="T31" s="71"/>
      <c r="U31" s="701"/>
      <c r="V31" s="702"/>
    </row>
    <row r="32" spans="2:22" s="666" customFormat="1" ht="15.9" customHeight="1">
      <c r="B32" s="688"/>
      <c r="C32" s="71"/>
      <c r="D32" s="689" t="s">
        <v>109</v>
      </c>
      <c r="E32" s="685"/>
      <c r="F32" s="703"/>
      <c r="G32" s="57">
        <f>SUM(R32:R33)</f>
        <v>0</v>
      </c>
      <c r="H32" s="686"/>
      <c r="I32" s="687"/>
      <c r="J32" s="378"/>
      <c r="K32" s="70"/>
      <c r="L32" s="379"/>
      <c r="M32" s="152" t="s">
        <v>46</v>
      </c>
      <c r="N32" s="152" t="s">
        <v>35</v>
      </c>
      <c r="O32" s="379"/>
      <c r="P32" s="697" t="s">
        <v>42</v>
      </c>
      <c r="Q32" s="697" t="s">
        <v>40</v>
      </c>
      <c r="R32" s="693">
        <f>ROUNDDOWN(L32*O32,0)</f>
        <v>0</v>
      </c>
      <c r="S32" s="71" t="s">
        <v>46</v>
      </c>
      <c r="T32" s="71"/>
      <c r="U32" s="701" t="s">
        <v>616</v>
      </c>
      <c r="V32" s="702"/>
    </row>
    <row r="33" spans="2:22" s="666" customFormat="1" ht="15.9" customHeight="1">
      <c r="B33" s="688"/>
      <c r="C33" s="71"/>
      <c r="D33" s="689"/>
      <c r="E33" s="685"/>
      <c r="F33" s="71"/>
      <c r="G33" s="57"/>
      <c r="H33" s="686"/>
      <c r="I33" s="687"/>
      <c r="J33" s="378"/>
      <c r="K33" s="70"/>
      <c r="L33" s="379"/>
      <c r="M33" s="152" t="s">
        <v>46</v>
      </c>
      <c r="N33" s="152" t="s">
        <v>35</v>
      </c>
      <c r="O33" s="379"/>
      <c r="P33" s="697" t="s">
        <v>43</v>
      </c>
      <c r="Q33" s="697" t="s">
        <v>40</v>
      </c>
      <c r="R33" s="693">
        <f>ROUNDDOWN(L33*O33,0)</f>
        <v>0</v>
      </c>
      <c r="S33" s="71" t="s">
        <v>46</v>
      </c>
      <c r="T33" s="71"/>
      <c r="U33" s="701" t="s">
        <v>617</v>
      </c>
      <c r="V33" s="702"/>
    </row>
    <row r="34" spans="2:22" s="666" customFormat="1" ht="12.75" customHeight="1">
      <c r="B34" s="688"/>
      <c r="C34" s="71"/>
      <c r="D34" s="689"/>
      <c r="E34" s="685"/>
      <c r="F34" s="71"/>
      <c r="G34" s="57"/>
      <c r="H34" s="686"/>
      <c r="I34" s="687"/>
      <c r="J34" s="64"/>
      <c r="K34" s="66"/>
      <c r="L34" s="65"/>
      <c r="M34" s="154"/>
      <c r="N34" s="154"/>
      <c r="O34" s="64"/>
      <c r="P34" s="153"/>
      <c r="Q34" s="153"/>
      <c r="R34" s="153"/>
      <c r="S34" s="153"/>
      <c r="T34" s="153"/>
      <c r="U34" s="704"/>
      <c r="V34" s="705"/>
    </row>
    <row r="35" spans="2:22" s="666" customFormat="1" ht="15.9" customHeight="1">
      <c r="B35" s="688"/>
      <c r="C35" s="1074" t="s">
        <v>110</v>
      </c>
      <c r="D35" s="1074"/>
      <c r="E35" s="685"/>
      <c r="F35" s="678"/>
      <c r="G35" s="596">
        <f>SUM(G36:G39)</f>
        <v>0</v>
      </c>
      <c r="H35" s="690"/>
      <c r="I35" s="687"/>
      <c r="J35" s="194"/>
      <c r="K35" s="70"/>
      <c r="L35" s="65"/>
      <c r="M35" s="152"/>
      <c r="N35" s="152"/>
      <c r="O35" s="64"/>
      <c r="P35" s="153"/>
      <c r="Q35" s="153"/>
      <c r="R35" s="153"/>
      <c r="S35" s="153"/>
      <c r="T35" s="153"/>
      <c r="U35" s="704"/>
      <c r="V35" s="706"/>
    </row>
    <row r="36" spans="2:22" s="666" customFormat="1" ht="15.9" customHeight="1">
      <c r="B36" s="688"/>
      <c r="C36" s="689"/>
      <c r="D36" s="689" t="s">
        <v>111</v>
      </c>
      <c r="E36" s="685"/>
      <c r="F36" s="699"/>
      <c r="G36" s="57">
        <f>SUM(R36:R37)</f>
        <v>0</v>
      </c>
      <c r="H36" s="686"/>
      <c r="I36" s="687"/>
      <c r="J36" s="378"/>
      <c r="K36" s="70"/>
      <c r="L36" s="379"/>
      <c r="M36" s="152" t="s">
        <v>46</v>
      </c>
      <c r="N36" s="152" t="s">
        <v>35</v>
      </c>
      <c r="O36" s="379"/>
      <c r="P36" s="697" t="s">
        <v>248</v>
      </c>
      <c r="Q36" s="697" t="s">
        <v>40</v>
      </c>
      <c r="R36" s="693">
        <f>ROUNDDOWN(L36*O36,0)</f>
        <v>0</v>
      </c>
      <c r="S36" s="71" t="s">
        <v>46</v>
      </c>
      <c r="T36" s="153"/>
      <c r="U36" s="707" t="s">
        <v>618</v>
      </c>
      <c r="V36" s="706"/>
    </row>
    <row r="37" spans="2:22" s="666" customFormat="1" ht="15.9" customHeight="1">
      <c r="B37" s="688"/>
      <c r="C37" s="689"/>
      <c r="D37" s="689"/>
      <c r="E37" s="685"/>
      <c r="F37" s="699"/>
      <c r="G37" s="57"/>
      <c r="H37" s="686"/>
      <c r="I37" s="687"/>
      <c r="J37" s="378"/>
      <c r="K37" s="70"/>
      <c r="L37" s="379"/>
      <c r="M37" s="152" t="s">
        <v>46</v>
      </c>
      <c r="N37" s="152" t="s">
        <v>35</v>
      </c>
      <c r="O37" s="379"/>
      <c r="P37" s="697" t="s">
        <v>248</v>
      </c>
      <c r="Q37" s="697" t="s">
        <v>40</v>
      </c>
      <c r="R37" s="693">
        <f>ROUNDDOWN(L37*O37,0)</f>
        <v>0</v>
      </c>
      <c r="S37" s="71" t="s">
        <v>46</v>
      </c>
      <c r="T37" s="153"/>
      <c r="U37" s="707" t="s">
        <v>619</v>
      </c>
      <c r="V37" s="706"/>
    </row>
    <row r="38" spans="2:22" s="666" customFormat="1" ht="12.75" customHeight="1">
      <c r="B38" s="688"/>
      <c r="C38" s="689"/>
      <c r="D38" s="689"/>
      <c r="E38" s="685"/>
      <c r="F38" s="699"/>
      <c r="G38" s="57"/>
      <c r="H38" s="686"/>
      <c r="I38" s="687"/>
      <c r="J38" s="64"/>
      <c r="K38" s="66"/>
      <c r="L38" s="65"/>
      <c r="M38" s="154"/>
      <c r="N38" s="154"/>
      <c r="O38" s="69"/>
      <c r="P38" s="697"/>
      <c r="Q38" s="697"/>
      <c r="R38" s="693"/>
      <c r="S38" s="71"/>
      <c r="T38" s="153"/>
      <c r="U38" s="704"/>
      <c r="V38" s="706"/>
    </row>
    <row r="39" spans="2:22" s="666" customFormat="1" ht="15.9" customHeight="1">
      <c r="B39" s="688"/>
      <c r="C39" s="71"/>
      <c r="D39" s="689" t="s">
        <v>112</v>
      </c>
      <c r="E39" s="685"/>
      <c r="F39" s="708"/>
      <c r="G39" s="57">
        <f>SUM(R39:R40)</f>
        <v>0</v>
      </c>
      <c r="H39" s="686"/>
      <c r="I39" s="687"/>
      <c r="J39" s="378"/>
      <c r="K39" s="70"/>
      <c r="L39" s="379"/>
      <c r="M39" s="152" t="s">
        <v>46</v>
      </c>
      <c r="N39" s="152" t="s">
        <v>35</v>
      </c>
      <c r="O39" s="379"/>
      <c r="P39" s="697" t="s">
        <v>49</v>
      </c>
      <c r="Q39" s="697" t="s">
        <v>40</v>
      </c>
      <c r="R39" s="693">
        <f>ROUNDDOWN(L39*O39,0)</f>
        <v>0</v>
      </c>
      <c r="S39" s="71" t="s">
        <v>46</v>
      </c>
      <c r="T39" s="153"/>
      <c r="U39" s="704"/>
      <c r="V39" s="706"/>
    </row>
    <row r="40" spans="2:22" s="666" customFormat="1" ht="15.9" customHeight="1">
      <c r="B40" s="688"/>
      <c r="C40" s="71"/>
      <c r="D40" s="689"/>
      <c r="E40" s="685"/>
      <c r="F40" s="71"/>
      <c r="G40" s="57"/>
      <c r="H40" s="686"/>
      <c r="I40" s="687"/>
      <c r="J40" s="378"/>
      <c r="K40" s="70"/>
      <c r="L40" s="379"/>
      <c r="M40" s="152" t="s">
        <v>46</v>
      </c>
      <c r="N40" s="152" t="s">
        <v>35</v>
      </c>
      <c r="O40" s="379"/>
      <c r="P40" s="697" t="s">
        <v>49</v>
      </c>
      <c r="Q40" s="697" t="s">
        <v>40</v>
      </c>
      <c r="R40" s="693">
        <f>ROUNDDOWN(L40*O40,0)</f>
        <v>0</v>
      </c>
      <c r="S40" s="71" t="s">
        <v>46</v>
      </c>
      <c r="T40" s="153"/>
      <c r="U40" s="704"/>
      <c r="V40" s="706"/>
    </row>
    <row r="41" spans="2:22" s="666" customFormat="1" ht="12.75" customHeight="1">
      <c r="B41" s="688"/>
      <c r="C41" s="71"/>
      <c r="D41" s="689"/>
      <c r="E41" s="685"/>
      <c r="F41" s="71"/>
      <c r="G41" s="57"/>
      <c r="H41" s="686"/>
      <c r="I41" s="687"/>
      <c r="J41" s="64"/>
      <c r="K41" s="66"/>
      <c r="L41" s="65"/>
      <c r="M41" s="154"/>
      <c r="N41" s="154"/>
      <c r="O41" s="69"/>
      <c r="P41" s="697"/>
      <c r="Q41" s="697"/>
      <c r="R41" s="693"/>
      <c r="S41" s="71"/>
      <c r="T41" s="153"/>
      <c r="U41" s="704"/>
      <c r="V41" s="706"/>
    </row>
    <row r="42" spans="2:22" s="666" customFormat="1" ht="15.9" customHeight="1">
      <c r="B42" s="688"/>
      <c r="C42" s="1074" t="s">
        <v>67</v>
      </c>
      <c r="D42" s="1074"/>
      <c r="E42" s="685"/>
      <c r="F42" s="671"/>
      <c r="G42" s="595">
        <f>SUM(R42:R43)</f>
        <v>0</v>
      </c>
      <c r="H42" s="690"/>
      <c r="I42" s="687"/>
      <c r="J42" s="378"/>
      <c r="K42" s="70"/>
      <c r="L42" s="379"/>
      <c r="M42" s="152" t="s">
        <v>46</v>
      </c>
      <c r="N42" s="152" t="s">
        <v>35</v>
      </c>
      <c r="O42" s="379"/>
      <c r="P42" s="697" t="s">
        <v>44</v>
      </c>
      <c r="Q42" s="697" t="s">
        <v>40</v>
      </c>
      <c r="R42" s="693">
        <f>ROUNDDOWN(L42*O42,0)</f>
        <v>0</v>
      </c>
      <c r="S42" s="71" t="s">
        <v>46</v>
      </c>
      <c r="T42" s="153"/>
      <c r="U42" s="57"/>
      <c r="V42" s="700"/>
    </row>
    <row r="43" spans="2:22" s="666" customFormat="1" ht="15.9" customHeight="1">
      <c r="B43" s="688"/>
      <c r="C43" s="689"/>
      <c r="D43" s="689"/>
      <c r="E43" s="685"/>
      <c r="F43" s="71"/>
      <c r="G43" s="57"/>
      <c r="H43" s="686"/>
      <c r="I43" s="687"/>
      <c r="J43" s="378"/>
      <c r="K43" s="70"/>
      <c r="L43" s="379"/>
      <c r="M43" s="152" t="s">
        <v>46</v>
      </c>
      <c r="N43" s="152" t="s">
        <v>35</v>
      </c>
      <c r="O43" s="379"/>
      <c r="P43" s="697" t="s">
        <v>44</v>
      </c>
      <c r="Q43" s="697" t="s">
        <v>40</v>
      </c>
      <c r="R43" s="693">
        <f>ROUNDDOWN(L43*O43,0)</f>
        <v>0</v>
      </c>
      <c r="S43" s="71" t="s">
        <v>46</v>
      </c>
      <c r="T43" s="153"/>
      <c r="U43" s="57"/>
      <c r="V43" s="700"/>
    </row>
    <row r="44" spans="2:22" s="666" customFormat="1" ht="12.75" customHeight="1">
      <c r="B44" s="688"/>
      <c r="C44" s="689"/>
      <c r="D44" s="689"/>
      <c r="E44" s="685"/>
      <c r="F44" s="71"/>
      <c r="G44" s="57"/>
      <c r="H44" s="686"/>
      <c r="I44" s="687"/>
      <c r="J44" s="64"/>
      <c r="K44" s="66"/>
      <c r="L44" s="65"/>
      <c r="M44" s="154"/>
      <c r="N44" s="154"/>
      <c r="O44" s="156"/>
      <c r="P44" s="697"/>
      <c r="Q44" s="697"/>
      <c r="R44" s="693"/>
      <c r="S44" s="71"/>
      <c r="T44" s="153"/>
      <c r="U44" s="57"/>
      <c r="V44" s="700"/>
    </row>
    <row r="45" spans="2:22" s="666" customFormat="1" ht="15.9" customHeight="1">
      <c r="B45" s="688"/>
      <c r="C45" s="1074" t="s">
        <v>113</v>
      </c>
      <c r="D45" s="1074"/>
      <c r="E45" s="685"/>
      <c r="F45" s="671"/>
      <c r="G45" s="595">
        <f>SUM(L45:L46)</f>
        <v>0</v>
      </c>
      <c r="H45" s="690"/>
      <c r="I45" s="687"/>
      <c r="J45" s="378"/>
      <c r="K45" s="70"/>
      <c r="L45" s="379"/>
      <c r="M45" s="152" t="s">
        <v>46</v>
      </c>
      <c r="N45" s="152"/>
      <c r="O45" s="657" t="s">
        <v>620</v>
      </c>
      <c r="P45" s="153"/>
      <c r="Q45" s="153"/>
      <c r="R45" s="153"/>
      <c r="S45" s="153"/>
      <c r="T45" s="153"/>
      <c r="U45" s="57"/>
      <c r="V45" s="700"/>
    </row>
    <row r="46" spans="2:22" s="666" customFormat="1" ht="15.9" customHeight="1">
      <c r="B46" s="688"/>
      <c r="C46" s="71"/>
      <c r="D46" s="696"/>
      <c r="E46" s="685"/>
      <c r="F46" s="71"/>
      <c r="G46" s="71"/>
      <c r="H46" s="686"/>
      <c r="I46" s="687"/>
      <c r="J46" s="378"/>
      <c r="K46" s="172"/>
      <c r="L46" s="379"/>
      <c r="M46" s="152" t="s">
        <v>46</v>
      </c>
      <c r="N46" s="155"/>
      <c r="O46" s="657" t="s">
        <v>621</v>
      </c>
      <c r="P46" s="709"/>
      <c r="Q46" s="709"/>
      <c r="R46" s="709"/>
      <c r="S46" s="709"/>
      <c r="T46" s="709"/>
      <c r="U46" s="709"/>
      <c r="V46" s="710"/>
    </row>
    <row r="47" spans="2:22" s="666" customFormat="1" ht="15.75" customHeight="1" thickBot="1">
      <c r="B47" s="688"/>
      <c r="C47" s="71"/>
      <c r="D47" s="696"/>
      <c r="E47" s="685"/>
      <c r="F47" s="71"/>
      <c r="G47" s="71"/>
      <c r="H47" s="686"/>
      <c r="I47" s="687"/>
      <c r="J47" s="153"/>
      <c r="K47" s="709"/>
      <c r="L47" s="57"/>
      <c r="M47" s="152"/>
      <c r="N47" s="155"/>
      <c r="O47" s="657" t="s">
        <v>622</v>
      </c>
      <c r="P47" s="709"/>
      <c r="Q47" s="709"/>
      <c r="R47" s="709"/>
      <c r="S47" s="709"/>
      <c r="T47" s="709"/>
      <c r="U47" s="709"/>
      <c r="V47" s="710"/>
    </row>
    <row r="48" spans="2:22" s="666" customFormat="1" ht="20.100000000000001" customHeight="1" thickBot="1">
      <c r="B48" s="711"/>
      <c r="C48" s="1092" t="s">
        <v>704</v>
      </c>
      <c r="D48" s="1092"/>
      <c r="E48" s="712"/>
      <c r="F48" s="713"/>
      <c r="G48" s="600">
        <f>G8+G11+G16+G19+G22+G35+G42+G45</f>
        <v>0</v>
      </c>
      <c r="H48" s="714"/>
      <c r="I48" s="715"/>
      <c r="J48" s="716"/>
      <c r="K48" s="716"/>
      <c r="L48" s="716"/>
      <c r="M48" s="716"/>
      <c r="N48" s="716"/>
      <c r="O48" s="716"/>
      <c r="P48" s="716"/>
      <c r="Q48" s="716"/>
      <c r="R48" s="716"/>
      <c r="S48" s="716"/>
      <c r="T48" s="716"/>
      <c r="U48" s="716"/>
      <c r="V48" s="717"/>
    </row>
    <row r="49" spans="2:22" s="666" customFormat="1" ht="15.9" customHeight="1">
      <c r="B49" s="1090" t="s">
        <v>702</v>
      </c>
      <c r="C49" s="1091"/>
      <c r="D49" s="1091"/>
      <c r="E49" s="685"/>
      <c r="F49" s="71"/>
      <c r="G49" s="71"/>
      <c r="H49" s="686"/>
      <c r="I49" s="687"/>
      <c r="J49" s="718"/>
      <c r="K49" s="155"/>
      <c r="L49" s="155"/>
      <c r="M49" s="155"/>
      <c r="N49" s="155"/>
      <c r="O49" s="155"/>
      <c r="P49" s="155"/>
      <c r="Q49" s="155"/>
      <c r="R49" s="155"/>
      <c r="S49" s="155"/>
      <c r="T49" s="155"/>
      <c r="U49" s="155"/>
      <c r="V49" s="719"/>
    </row>
    <row r="50" spans="2:22" s="666" customFormat="1" ht="15.9" customHeight="1">
      <c r="B50" s="688"/>
      <c r="C50" s="1074" t="s">
        <v>69</v>
      </c>
      <c r="D50" s="1074"/>
      <c r="E50" s="685"/>
      <c r="F50" s="678"/>
      <c r="G50" s="597">
        <f>SUM(G51:G53)</f>
        <v>0</v>
      </c>
      <c r="H50" s="690"/>
      <c r="I50" s="687"/>
      <c r="J50" s="684" t="s">
        <v>623</v>
      </c>
      <c r="K50" s="152"/>
      <c r="L50" s="152"/>
      <c r="M50" s="152"/>
      <c r="N50" s="152"/>
      <c r="O50" s="152"/>
      <c r="P50" s="152"/>
      <c r="Q50" s="152"/>
      <c r="R50" s="152"/>
      <c r="S50" s="152"/>
      <c r="T50" s="152"/>
      <c r="U50" s="152"/>
      <c r="V50" s="685"/>
    </row>
    <row r="51" spans="2:22" s="666" customFormat="1" ht="15.9" customHeight="1">
      <c r="B51" s="688"/>
      <c r="C51" s="71"/>
      <c r="D51" s="689" t="s">
        <v>103</v>
      </c>
      <c r="E51" s="685"/>
      <c r="F51" s="699"/>
      <c r="G51" s="63">
        <f>'（別紙8）教育担当者明細'!O128</f>
        <v>0</v>
      </c>
      <c r="H51" s="686"/>
      <c r="I51" s="687"/>
      <c r="J51" s="71"/>
      <c r="K51" s="152"/>
      <c r="L51" s="152"/>
      <c r="M51" s="152"/>
      <c r="N51" s="152"/>
      <c r="O51" s="152"/>
      <c r="P51" s="152"/>
      <c r="Q51" s="152"/>
      <c r="R51" s="152"/>
      <c r="S51" s="152"/>
      <c r="T51" s="152"/>
      <c r="U51" s="152"/>
      <c r="V51" s="685"/>
    </row>
    <row r="52" spans="2:22" s="666" customFormat="1" ht="15.9" customHeight="1">
      <c r="B52" s="688"/>
      <c r="C52" s="71"/>
      <c r="D52" s="689" t="s">
        <v>104</v>
      </c>
      <c r="E52" s="685"/>
      <c r="F52" s="699"/>
      <c r="G52" s="63">
        <f>'（別紙8）教育担当者明細'!M128</f>
        <v>0</v>
      </c>
      <c r="H52" s="686"/>
      <c r="I52" s="687"/>
      <c r="J52" s="1088" t="s">
        <v>39</v>
      </c>
      <c r="K52" s="1088"/>
      <c r="L52" s="1088"/>
      <c r="M52" s="1088"/>
      <c r="N52" s="71"/>
      <c r="O52" s="1089" t="s">
        <v>74</v>
      </c>
      <c r="P52" s="1089"/>
      <c r="Q52" s="1089"/>
      <c r="R52" s="1089"/>
      <c r="S52" s="1089"/>
      <c r="T52" s="1089"/>
      <c r="U52" s="693">
        <f>'（別紙8）教育担当者明細'!E128</f>
        <v>0</v>
      </c>
      <c r="V52" s="686" t="s">
        <v>163</v>
      </c>
    </row>
    <row r="53" spans="2:22" s="666" customFormat="1" ht="15.9" customHeight="1">
      <c r="B53" s="688"/>
      <c r="C53" s="71"/>
      <c r="D53" s="689" t="s">
        <v>105</v>
      </c>
      <c r="E53" s="685"/>
      <c r="F53" s="708"/>
      <c r="G53" s="63">
        <f>'（別紙8）教育担当者明細'!Q128</f>
        <v>0</v>
      </c>
      <c r="H53" s="686"/>
      <c r="I53" s="687"/>
      <c r="J53" s="71"/>
      <c r="K53" s="71"/>
      <c r="L53" s="696"/>
      <c r="M53" s="71"/>
      <c r="N53" s="71"/>
      <c r="O53" s="71"/>
      <c r="P53" s="71"/>
      <c r="Q53" s="71"/>
      <c r="R53" s="71"/>
      <c r="S53" s="71"/>
      <c r="T53" s="71"/>
      <c r="U53" s="152"/>
      <c r="V53" s="685"/>
    </row>
    <row r="54" spans="2:22" s="666" customFormat="1" ht="12.75" customHeight="1" thickBot="1">
      <c r="B54" s="688"/>
      <c r="C54" s="71"/>
      <c r="D54" s="689"/>
      <c r="E54" s="685"/>
      <c r="F54" s="71"/>
      <c r="G54" s="63"/>
      <c r="H54" s="686"/>
      <c r="I54" s="687"/>
      <c r="J54" s="71"/>
      <c r="K54" s="71"/>
      <c r="L54" s="696"/>
      <c r="M54" s="71"/>
      <c r="N54" s="71"/>
      <c r="O54" s="71"/>
      <c r="P54" s="71"/>
      <c r="Q54" s="71"/>
      <c r="R54" s="71"/>
      <c r="S54" s="71"/>
      <c r="T54" s="109"/>
      <c r="U54" s="152"/>
      <c r="V54" s="685"/>
    </row>
    <row r="55" spans="2:22" s="666" customFormat="1" ht="20.100000000000001" customHeight="1" thickBot="1">
      <c r="B55" s="711"/>
      <c r="C55" s="1092" t="s">
        <v>705</v>
      </c>
      <c r="D55" s="1092"/>
      <c r="E55" s="712"/>
      <c r="F55" s="713"/>
      <c r="G55" s="599">
        <f>G50</f>
        <v>0</v>
      </c>
      <c r="H55" s="714"/>
      <c r="I55" s="715"/>
      <c r="J55" s="720"/>
      <c r="K55" s="720"/>
      <c r="L55" s="720"/>
      <c r="M55" s="720"/>
      <c r="N55" s="720"/>
      <c r="O55" s="720"/>
      <c r="P55" s="720"/>
      <c r="Q55" s="720"/>
      <c r="R55" s="720"/>
      <c r="S55" s="720"/>
      <c r="T55" s="720"/>
      <c r="U55" s="720"/>
      <c r="V55" s="717"/>
    </row>
    <row r="56" spans="2:22" s="666" customFormat="1" ht="39.75" customHeight="1">
      <c r="B56" s="1078" t="s">
        <v>598</v>
      </c>
      <c r="C56" s="1079"/>
      <c r="D56" s="1079"/>
      <c r="E56" s="685"/>
      <c r="F56" s="71"/>
      <c r="G56" s="71"/>
      <c r="H56" s="686"/>
      <c r="I56" s="687"/>
      <c r="J56" s="152"/>
      <c r="K56" s="152"/>
      <c r="L56" s="152"/>
      <c r="M56" s="152"/>
      <c r="N56" s="152"/>
      <c r="O56" s="152"/>
      <c r="P56" s="152"/>
      <c r="Q56" s="152"/>
      <c r="R56" s="152"/>
      <c r="S56" s="152"/>
      <c r="T56" s="152"/>
      <c r="U56" s="152"/>
      <c r="V56" s="685"/>
    </row>
    <row r="57" spans="2:22" s="666" customFormat="1" ht="15.9" customHeight="1">
      <c r="B57" s="688"/>
      <c r="C57" s="1074" t="s">
        <v>69</v>
      </c>
      <c r="D57" s="1074"/>
      <c r="E57" s="685"/>
      <c r="F57" s="678"/>
      <c r="G57" s="598">
        <f>SUM(G58:G60)</f>
        <v>0</v>
      </c>
      <c r="H57" s="690"/>
      <c r="I57" s="687"/>
      <c r="J57" s="684" t="s">
        <v>624</v>
      </c>
      <c r="K57" s="152"/>
      <c r="L57" s="152"/>
      <c r="M57" s="152"/>
      <c r="N57" s="152"/>
      <c r="O57" s="152"/>
      <c r="P57" s="152"/>
      <c r="Q57" s="152"/>
      <c r="R57" s="152"/>
      <c r="S57" s="152"/>
      <c r="T57" s="152"/>
      <c r="U57" s="152"/>
      <c r="V57" s="685"/>
    </row>
    <row r="58" spans="2:22" s="666" customFormat="1" ht="15.9" customHeight="1">
      <c r="B58" s="688"/>
      <c r="C58" s="71"/>
      <c r="D58" s="689" t="s">
        <v>103</v>
      </c>
      <c r="E58" s="685"/>
      <c r="F58" s="699"/>
      <c r="G58" s="63">
        <f>'（別紙9）受入研修（教育担当者)明細 '!O25</f>
        <v>0</v>
      </c>
      <c r="H58" s="686"/>
      <c r="I58" s="687"/>
      <c r="J58" s="152"/>
      <c r="K58" s="152"/>
      <c r="L58" s="152"/>
      <c r="M58" s="152"/>
      <c r="N58" s="152"/>
      <c r="O58" s="152"/>
      <c r="P58" s="152"/>
      <c r="Q58" s="152"/>
      <c r="R58" s="152"/>
      <c r="S58" s="152"/>
      <c r="T58" s="152"/>
      <c r="U58" s="152"/>
      <c r="V58" s="685"/>
    </row>
    <row r="59" spans="2:22" s="666" customFormat="1" ht="15.9" customHeight="1">
      <c r="B59" s="688"/>
      <c r="C59" s="71"/>
      <c r="D59" s="689" t="s">
        <v>104</v>
      </c>
      <c r="E59" s="685"/>
      <c r="F59" s="699"/>
      <c r="G59" s="63">
        <f>'（別紙9）受入研修（教育担当者)明細 '!M25</f>
        <v>0</v>
      </c>
      <c r="H59" s="686"/>
      <c r="I59" s="687"/>
      <c r="J59" s="1088" t="s">
        <v>39</v>
      </c>
      <c r="K59" s="1088"/>
      <c r="L59" s="1088"/>
      <c r="M59" s="1088"/>
      <c r="N59" s="71"/>
      <c r="O59" s="1089" t="s">
        <v>74</v>
      </c>
      <c r="P59" s="1089"/>
      <c r="Q59" s="1089"/>
      <c r="R59" s="1089"/>
      <c r="S59" s="1089"/>
      <c r="T59" s="1089"/>
      <c r="U59" s="693">
        <f>'（別紙9）受入研修（教育担当者)明細 '!E25</f>
        <v>0</v>
      </c>
      <c r="V59" s="686" t="s">
        <v>163</v>
      </c>
    </row>
    <row r="60" spans="2:22" s="666" customFormat="1" ht="15.9" customHeight="1">
      <c r="B60" s="688"/>
      <c r="C60" s="71"/>
      <c r="D60" s="689" t="s">
        <v>105</v>
      </c>
      <c r="E60" s="685"/>
      <c r="F60" s="708"/>
      <c r="G60" s="63">
        <f>'（別紙9）受入研修（教育担当者)明細 '!Q25</f>
        <v>0</v>
      </c>
      <c r="H60" s="686"/>
      <c r="I60" s="687"/>
      <c r="J60" s="721"/>
      <c r="K60" s="721"/>
      <c r="L60" s="722"/>
      <c r="M60" s="721"/>
      <c r="N60" s="721"/>
      <c r="O60" s="154"/>
      <c r="P60" s="154"/>
      <c r="Q60" s="154"/>
      <c r="R60" s="154"/>
      <c r="S60" s="154"/>
      <c r="T60" s="153"/>
      <c r="U60" s="152"/>
      <c r="V60" s="685"/>
    </row>
    <row r="61" spans="2:22" s="666" customFormat="1" ht="12.75" customHeight="1">
      <c r="B61" s="688"/>
      <c r="C61" s="71"/>
      <c r="D61" s="689"/>
      <c r="E61" s="685"/>
      <c r="F61" s="71"/>
      <c r="G61" s="71"/>
      <c r="H61" s="686"/>
      <c r="I61" s="687"/>
      <c r="J61" s="154"/>
      <c r="K61" s="154"/>
      <c r="L61" s="153"/>
      <c r="M61" s="154"/>
      <c r="N61" s="154"/>
      <c r="O61" s="697"/>
      <c r="P61" s="697"/>
      <c r="Q61" s="697"/>
      <c r="R61" s="697"/>
      <c r="S61" s="697"/>
      <c r="T61" s="723"/>
      <c r="U61" s="693"/>
      <c r="V61" s="685"/>
    </row>
    <row r="62" spans="2:22" s="666" customFormat="1" ht="15.9" customHeight="1">
      <c r="B62" s="688"/>
      <c r="C62" s="1074" t="s">
        <v>57</v>
      </c>
      <c r="D62" s="1074"/>
      <c r="E62" s="685"/>
      <c r="F62" s="678"/>
      <c r="G62" s="596">
        <f>SUM(G63:G72)</f>
        <v>0</v>
      </c>
      <c r="H62" s="690"/>
      <c r="I62" s="687"/>
      <c r="J62" s="152"/>
      <c r="K62" s="152"/>
      <c r="L62" s="152"/>
      <c r="M62" s="152"/>
      <c r="N62" s="152"/>
      <c r="O62" s="152"/>
      <c r="P62" s="152"/>
      <c r="Q62" s="152"/>
      <c r="R62" s="152"/>
      <c r="S62" s="152"/>
      <c r="T62" s="152"/>
      <c r="U62" s="693"/>
      <c r="V62" s="685"/>
    </row>
    <row r="63" spans="2:22" s="666" customFormat="1" ht="15.9" customHeight="1">
      <c r="B63" s="688"/>
      <c r="C63" s="71"/>
      <c r="D63" s="689" t="s">
        <v>106</v>
      </c>
      <c r="E63" s="685"/>
      <c r="F63" s="699"/>
      <c r="G63" s="57">
        <f>SUM(L63:L64)</f>
        <v>0</v>
      </c>
      <c r="H63" s="686"/>
      <c r="I63" s="687"/>
      <c r="J63" s="378"/>
      <c r="K63" s="70"/>
      <c r="L63" s="379"/>
      <c r="M63" s="152" t="s">
        <v>46</v>
      </c>
      <c r="N63" s="152"/>
      <c r="O63" s="153"/>
      <c r="P63" s="153"/>
      <c r="Q63" s="153"/>
      <c r="R63" s="153"/>
      <c r="S63" s="153"/>
      <c r="T63" s="153"/>
      <c r="U63" s="57"/>
      <c r="V63" s="700"/>
    </row>
    <row r="64" spans="2:22" s="666" customFormat="1" ht="15.9" customHeight="1">
      <c r="B64" s="688"/>
      <c r="C64" s="71"/>
      <c r="D64" s="689"/>
      <c r="E64" s="685"/>
      <c r="F64" s="699"/>
      <c r="G64" s="57"/>
      <c r="H64" s="686"/>
      <c r="I64" s="687"/>
      <c r="J64" s="378"/>
      <c r="K64" s="70"/>
      <c r="L64" s="379"/>
      <c r="M64" s="152" t="s">
        <v>46</v>
      </c>
      <c r="N64" s="152"/>
      <c r="O64" s="153"/>
      <c r="P64" s="153"/>
      <c r="Q64" s="153"/>
      <c r="R64" s="153"/>
      <c r="S64" s="153"/>
      <c r="T64" s="153"/>
      <c r="U64" s="57"/>
      <c r="V64" s="700"/>
    </row>
    <row r="65" spans="2:22" s="666" customFormat="1" ht="12.75" customHeight="1">
      <c r="B65" s="688"/>
      <c r="C65" s="71"/>
      <c r="D65" s="689"/>
      <c r="E65" s="685"/>
      <c r="F65" s="699"/>
      <c r="G65" s="57"/>
      <c r="H65" s="686"/>
      <c r="I65" s="687"/>
      <c r="J65" s="64"/>
      <c r="K65" s="66"/>
      <c r="L65" s="65"/>
      <c r="M65" s="152"/>
      <c r="N65" s="152"/>
      <c r="O65" s="153"/>
      <c r="P65" s="153"/>
      <c r="Q65" s="153"/>
      <c r="R65" s="153"/>
      <c r="S65" s="153"/>
      <c r="T65" s="153"/>
      <c r="U65" s="57"/>
      <c r="V65" s="700"/>
    </row>
    <row r="66" spans="2:22" s="666" customFormat="1" ht="15.9" customHeight="1">
      <c r="B66" s="688"/>
      <c r="C66" s="71"/>
      <c r="D66" s="689" t="s">
        <v>107</v>
      </c>
      <c r="E66" s="685"/>
      <c r="F66" s="699"/>
      <c r="G66" s="57">
        <f>SUM(R66:R67)</f>
        <v>0</v>
      </c>
      <c r="H66" s="686"/>
      <c r="I66" s="687"/>
      <c r="J66" s="378"/>
      <c r="K66" s="70"/>
      <c r="L66" s="379"/>
      <c r="M66" s="152" t="s">
        <v>46</v>
      </c>
      <c r="N66" s="152" t="s">
        <v>275</v>
      </c>
      <c r="O66" s="379"/>
      <c r="P66" s="697" t="s">
        <v>49</v>
      </c>
      <c r="Q66" s="697" t="s">
        <v>40</v>
      </c>
      <c r="R66" s="693">
        <f>ROUNDDOWN(L66*O66,0)</f>
        <v>0</v>
      </c>
      <c r="S66" s="71" t="s">
        <v>46</v>
      </c>
      <c r="T66" s="71"/>
      <c r="U66" s="71"/>
      <c r="V66" s="698"/>
    </row>
    <row r="67" spans="2:22" s="666" customFormat="1" ht="15.9" customHeight="1">
      <c r="B67" s="688"/>
      <c r="C67" s="71"/>
      <c r="D67" s="689"/>
      <c r="E67" s="685"/>
      <c r="F67" s="699"/>
      <c r="G67" s="57"/>
      <c r="H67" s="686"/>
      <c r="I67" s="687"/>
      <c r="J67" s="378"/>
      <c r="K67" s="70"/>
      <c r="L67" s="379"/>
      <c r="M67" s="152" t="s">
        <v>46</v>
      </c>
      <c r="N67" s="152" t="s">
        <v>275</v>
      </c>
      <c r="O67" s="379"/>
      <c r="P67" s="697" t="s">
        <v>49</v>
      </c>
      <c r="Q67" s="697" t="s">
        <v>40</v>
      </c>
      <c r="R67" s="693">
        <f>ROUNDDOWN(L67*O67,0)</f>
        <v>0</v>
      </c>
      <c r="S67" s="71" t="s">
        <v>46</v>
      </c>
      <c r="T67" s="71"/>
      <c r="U67" s="71"/>
      <c r="V67" s="698"/>
    </row>
    <row r="68" spans="2:22" s="666" customFormat="1" ht="12.75" customHeight="1">
      <c r="B68" s="688"/>
      <c r="C68" s="71"/>
      <c r="D68" s="689"/>
      <c r="E68" s="685"/>
      <c r="F68" s="699"/>
      <c r="G68" s="57"/>
      <c r="H68" s="686"/>
      <c r="I68" s="687"/>
      <c r="J68" s="64"/>
      <c r="K68" s="66"/>
      <c r="L68" s="65"/>
      <c r="M68" s="154"/>
      <c r="N68" s="154"/>
      <c r="O68" s="69"/>
      <c r="P68" s="697"/>
      <c r="Q68" s="697"/>
      <c r="R68" s="693"/>
      <c r="S68" s="71"/>
      <c r="T68" s="71"/>
      <c r="U68" s="71"/>
      <c r="V68" s="698"/>
    </row>
    <row r="69" spans="2:22" s="666" customFormat="1" ht="15.9" customHeight="1">
      <c r="B69" s="688"/>
      <c r="C69" s="71"/>
      <c r="D69" s="689" t="s">
        <v>108</v>
      </c>
      <c r="E69" s="685"/>
      <c r="F69" s="699"/>
      <c r="G69" s="57">
        <f>SUM(R69:R70)</f>
        <v>0</v>
      </c>
      <c r="H69" s="686"/>
      <c r="I69" s="687"/>
      <c r="J69" s="378"/>
      <c r="K69" s="70"/>
      <c r="L69" s="379"/>
      <c r="M69" s="152" t="s">
        <v>46</v>
      </c>
      <c r="N69" s="152" t="s">
        <v>275</v>
      </c>
      <c r="O69" s="379"/>
      <c r="P69" s="697" t="s">
        <v>49</v>
      </c>
      <c r="Q69" s="697" t="s">
        <v>40</v>
      </c>
      <c r="R69" s="693">
        <f>ROUNDDOWN(L69*O69,0)</f>
        <v>0</v>
      </c>
      <c r="S69" s="71" t="s">
        <v>46</v>
      </c>
      <c r="T69" s="71"/>
      <c r="U69" s="71"/>
      <c r="V69" s="698"/>
    </row>
    <row r="70" spans="2:22" s="666" customFormat="1" ht="15.9" customHeight="1">
      <c r="B70" s="688"/>
      <c r="C70" s="71"/>
      <c r="D70" s="689"/>
      <c r="E70" s="685"/>
      <c r="F70" s="699"/>
      <c r="G70" s="57"/>
      <c r="H70" s="686"/>
      <c r="I70" s="687"/>
      <c r="J70" s="378"/>
      <c r="K70" s="70"/>
      <c r="L70" s="379"/>
      <c r="M70" s="152" t="s">
        <v>46</v>
      </c>
      <c r="N70" s="152" t="s">
        <v>275</v>
      </c>
      <c r="O70" s="379"/>
      <c r="P70" s="697" t="s">
        <v>49</v>
      </c>
      <c r="Q70" s="697" t="s">
        <v>40</v>
      </c>
      <c r="R70" s="693">
        <f>ROUNDDOWN(L70*O70,0)</f>
        <v>0</v>
      </c>
      <c r="S70" s="71" t="s">
        <v>46</v>
      </c>
      <c r="T70" s="71"/>
      <c r="U70" s="71"/>
      <c r="V70" s="698"/>
    </row>
    <row r="71" spans="2:22" s="666" customFormat="1" ht="12.75" customHeight="1">
      <c r="B71" s="688"/>
      <c r="C71" s="71"/>
      <c r="D71" s="689"/>
      <c r="E71" s="685"/>
      <c r="F71" s="699"/>
      <c r="G71" s="57"/>
      <c r="H71" s="686"/>
      <c r="I71" s="687"/>
      <c r="J71" s="64"/>
      <c r="K71" s="66"/>
      <c r="L71" s="65"/>
      <c r="M71" s="154"/>
      <c r="N71" s="154"/>
      <c r="O71" s="69"/>
      <c r="P71" s="697"/>
      <c r="Q71" s="697"/>
      <c r="R71" s="693"/>
      <c r="S71" s="71"/>
      <c r="T71" s="71"/>
      <c r="U71" s="71"/>
      <c r="V71" s="698"/>
    </row>
    <row r="72" spans="2:22" s="666" customFormat="1" ht="15.9" customHeight="1">
      <c r="B72" s="688"/>
      <c r="C72" s="71"/>
      <c r="D72" s="689" t="s">
        <v>109</v>
      </c>
      <c r="E72" s="685"/>
      <c r="F72" s="708"/>
      <c r="G72" s="57">
        <f>SUM(R72:R73)</f>
        <v>0</v>
      </c>
      <c r="H72" s="686"/>
      <c r="I72" s="687"/>
      <c r="J72" s="378"/>
      <c r="K72" s="70"/>
      <c r="L72" s="379"/>
      <c r="M72" s="152" t="s">
        <v>46</v>
      </c>
      <c r="N72" s="152" t="s">
        <v>275</v>
      </c>
      <c r="O72" s="379"/>
      <c r="P72" s="697" t="s">
        <v>42</v>
      </c>
      <c r="Q72" s="697" t="s">
        <v>40</v>
      </c>
      <c r="R72" s="693">
        <f>ROUNDDOWN(L72*O72,0)</f>
        <v>0</v>
      </c>
      <c r="S72" s="71" t="s">
        <v>46</v>
      </c>
      <c r="T72" s="71"/>
      <c r="U72" s="71"/>
      <c r="V72" s="698"/>
    </row>
    <row r="73" spans="2:22" s="666" customFormat="1" ht="15.9" customHeight="1">
      <c r="B73" s="688"/>
      <c r="C73" s="71"/>
      <c r="D73" s="689"/>
      <c r="E73" s="685"/>
      <c r="F73" s="71"/>
      <c r="G73" s="57"/>
      <c r="H73" s="686"/>
      <c r="I73" s="687"/>
      <c r="J73" s="378"/>
      <c r="K73" s="70"/>
      <c r="L73" s="379"/>
      <c r="M73" s="152" t="s">
        <v>46</v>
      </c>
      <c r="N73" s="152" t="s">
        <v>276</v>
      </c>
      <c r="O73" s="379"/>
      <c r="P73" s="697" t="s">
        <v>42</v>
      </c>
      <c r="Q73" s="697" t="s">
        <v>40</v>
      </c>
      <c r="R73" s="693">
        <f>ROUNDDOWN(L73*O73,0)</f>
        <v>0</v>
      </c>
      <c r="S73" s="71" t="s">
        <v>46</v>
      </c>
      <c r="T73" s="71"/>
      <c r="U73" s="71"/>
      <c r="V73" s="698"/>
    </row>
    <row r="74" spans="2:22" s="666" customFormat="1" ht="12.75" customHeight="1">
      <c r="B74" s="688"/>
      <c r="C74" s="71"/>
      <c r="D74" s="689"/>
      <c r="E74" s="685"/>
      <c r="F74" s="71"/>
      <c r="G74" s="57"/>
      <c r="H74" s="686"/>
      <c r="I74" s="687"/>
      <c r="J74" s="64"/>
      <c r="K74" s="66"/>
      <c r="L74" s="65"/>
      <c r="M74" s="154"/>
      <c r="N74" s="154"/>
      <c r="O74" s="69"/>
      <c r="P74" s="697"/>
      <c r="Q74" s="697"/>
      <c r="R74" s="693"/>
      <c r="S74" s="71"/>
      <c r="T74" s="71"/>
      <c r="U74" s="71"/>
      <c r="V74" s="698"/>
    </row>
    <row r="75" spans="2:22" s="666" customFormat="1" ht="15.9" customHeight="1">
      <c r="B75" s="688"/>
      <c r="C75" s="1074" t="s">
        <v>110</v>
      </c>
      <c r="D75" s="1074"/>
      <c r="E75" s="685"/>
      <c r="F75" s="678"/>
      <c r="G75" s="596">
        <f>SUM(G76:G79)</f>
        <v>0</v>
      </c>
      <c r="H75" s="690"/>
      <c r="I75" s="687"/>
      <c r="J75" s="194"/>
      <c r="K75" s="66"/>
      <c r="L75" s="65"/>
      <c r="M75" s="154"/>
      <c r="N75" s="154"/>
      <c r="O75" s="64"/>
      <c r="P75" s="153"/>
      <c r="Q75" s="153"/>
      <c r="R75" s="153"/>
      <c r="S75" s="153"/>
      <c r="T75" s="153"/>
      <c r="U75" s="57"/>
      <c r="V75" s="700"/>
    </row>
    <row r="76" spans="2:22" s="666" customFormat="1" ht="15.9" customHeight="1">
      <c r="B76" s="688"/>
      <c r="C76" s="71"/>
      <c r="D76" s="689" t="s">
        <v>111</v>
      </c>
      <c r="E76" s="685"/>
      <c r="F76" s="699"/>
      <c r="G76" s="57">
        <f>SUM(R76:R77)</f>
        <v>0</v>
      </c>
      <c r="H76" s="686"/>
      <c r="I76" s="687"/>
      <c r="J76" s="378"/>
      <c r="K76" s="70"/>
      <c r="L76" s="379"/>
      <c r="M76" s="152" t="s">
        <v>46</v>
      </c>
      <c r="N76" s="152" t="s">
        <v>275</v>
      </c>
      <c r="O76" s="379"/>
      <c r="P76" s="697" t="s">
        <v>248</v>
      </c>
      <c r="Q76" s="697" t="s">
        <v>40</v>
      </c>
      <c r="R76" s="693">
        <f>ROUNDDOWN(L76*O76,0)</f>
        <v>0</v>
      </c>
      <c r="S76" s="71" t="s">
        <v>46</v>
      </c>
      <c r="T76" s="153"/>
      <c r="U76" s="57"/>
      <c r="V76" s="700"/>
    </row>
    <row r="77" spans="2:22" s="666" customFormat="1" ht="15.9" customHeight="1">
      <c r="B77" s="688"/>
      <c r="C77" s="71"/>
      <c r="D77" s="689"/>
      <c r="E77" s="685"/>
      <c r="F77" s="699"/>
      <c r="G77" s="57"/>
      <c r="H77" s="686"/>
      <c r="I77" s="687"/>
      <c r="J77" s="378"/>
      <c r="K77" s="70"/>
      <c r="L77" s="379"/>
      <c r="M77" s="152" t="s">
        <v>46</v>
      </c>
      <c r="N77" s="152" t="s">
        <v>277</v>
      </c>
      <c r="O77" s="379"/>
      <c r="P77" s="697" t="s">
        <v>248</v>
      </c>
      <c r="Q77" s="697" t="s">
        <v>40</v>
      </c>
      <c r="R77" s="693">
        <f>ROUNDDOWN(L77*O77,0)</f>
        <v>0</v>
      </c>
      <c r="S77" s="71" t="s">
        <v>46</v>
      </c>
      <c r="T77" s="153"/>
      <c r="U77" s="57"/>
      <c r="V77" s="700"/>
    </row>
    <row r="78" spans="2:22" s="666" customFormat="1" ht="12.75" customHeight="1">
      <c r="B78" s="688"/>
      <c r="C78" s="71"/>
      <c r="D78" s="689"/>
      <c r="E78" s="685"/>
      <c r="F78" s="699"/>
      <c r="G78" s="57"/>
      <c r="H78" s="686"/>
      <c r="I78" s="687"/>
      <c r="J78" s="64"/>
      <c r="K78" s="66"/>
      <c r="L78" s="65"/>
      <c r="M78" s="154"/>
      <c r="N78" s="154"/>
      <c r="O78" s="69"/>
      <c r="P78" s="697"/>
      <c r="Q78" s="697"/>
      <c r="R78" s="693"/>
      <c r="S78" s="71"/>
      <c r="T78" s="153"/>
      <c r="U78" s="57"/>
      <c r="V78" s="700"/>
    </row>
    <row r="79" spans="2:22" s="666" customFormat="1" ht="15.9" customHeight="1">
      <c r="B79" s="688"/>
      <c r="C79" s="71"/>
      <c r="D79" s="689" t="s">
        <v>112</v>
      </c>
      <c r="E79" s="685"/>
      <c r="F79" s="708"/>
      <c r="G79" s="57">
        <f>SUM(R79:R80)</f>
        <v>0</v>
      </c>
      <c r="H79" s="686"/>
      <c r="I79" s="687"/>
      <c r="J79" s="378"/>
      <c r="K79" s="70"/>
      <c r="L79" s="379"/>
      <c r="M79" s="152" t="s">
        <v>46</v>
      </c>
      <c r="N79" s="152" t="s">
        <v>275</v>
      </c>
      <c r="O79" s="379"/>
      <c r="P79" s="697" t="s">
        <v>49</v>
      </c>
      <c r="Q79" s="697" t="s">
        <v>40</v>
      </c>
      <c r="R79" s="693">
        <f>ROUNDDOWN(L79*O79,0)</f>
        <v>0</v>
      </c>
      <c r="S79" s="71" t="s">
        <v>46</v>
      </c>
      <c r="T79" s="153"/>
      <c r="U79" s="57"/>
      <c r="V79" s="700"/>
    </row>
    <row r="80" spans="2:22" s="666" customFormat="1" ht="15.9" customHeight="1">
      <c r="B80" s="688"/>
      <c r="C80" s="71"/>
      <c r="D80" s="689"/>
      <c r="E80" s="685"/>
      <c r="F80" s="71"/>
      <c r="G80" s="57"/>
      <c r="H80" s="686"/>
      <c r="I80" s="687"/>
      <c r="J80" s="378"/>
      <c r="K80" s="70"/>
      <c r="L80" s="379"/>
      <c r="M80" s="152" t="s">
        <v>46</v>
      </c>
      <c r="N80" s="152" t="s">
        <v>273</v>
      </c>
      <c r="O80" s="379"/>
      <c r="P80" s="697" t="s">
        <v>49</v>
      </c>
      <c r="Q80" s="697" t="s">
        <v>40</v>
      </c>
      <c r="R80" s="693">
        <f>ROUNDDOWN(L80*O80,0)</f>
        <v>0</v>
      </c>
      <c r="S80" s="71" t="s">
        <v>46</v>
      </c>
      <c r="T80" s="153"/>
      <c r="U80" s="57"/>
      <c r="V80" s="700"/>
    </row>
    <row r="81" spans="2:22" s="666" customFormat="1" ht="12.75" customHeight="1">
      <c r="B81" s="688"/>
      <c r="C81" s="71"/>
      <c r="D81" s="689"/>
      <c r="E81" s="685"/>
      <c r="F81" s="71"/>
      <c r="G81" s="57"/>
      <c r="H81" s="686"/>
      <c r="I81" s="687"/>
      <c r="J81" s="64"/>
      <c r="K81" s="66"/>
      <c r="L81" s="65"/>
      <c r="M81" s="154"/>
      <c r="N81" s="154"/>
      <c r="O81" s="69"/>
      <c r="P81" s="697"/>
      <c r="Q81" s="697"/>
      <c r="R81" s="693"/>
      <c r="S81" s="71"/>
      <c r="T81" s="153"/>
      <c r="U81" s="57"/>
      <c r="V81" s="700"/>
    </row>
    <row r="82" spans="2:22" s="666" customFormat="1" ht="15.9" customHeight="1">
      <c r="B82" s="688"/>
      <c r="C82" s="1074" t="s">
        <v>67</v>
      </c>
      <c r="D82" s="1074"/>
      <c r="E82" s="685"/>
      <c r="F82" s="671"/>
      <c r="G82" s="595">
        <f>SUM(R82:R83)</f>
        <v>0</v>
      </c>
      <c r="H82" s="690"/>
      <c r="I82" s="687"/>
      <c r="J82" s="378"/>
      <c r="K82" s="70"/>
      <c r="L82" s="379"/>
      <c r="M82" s="152" t="s">
        <v>46</v>
      </c>
      <c r="N82" s="152" t="s">
        <v>273</v>
      </c>
      <c r="O82" s="379"/>
      <c r="P82" s="697" t="s">
        <v>44</v>
      </c>
      <c r="Q82" s="697" t="s">
        <v>40</v>
      </c>
      <c r="R82" s="693">
        <f>ROUNDDOWN(L82*O82,0)</f>
        <v>0</v>
      </c>
      <c r="S82" s="71" t="s">
        <v>46</v>
      </c>
      <c r="T82" s="153"/>
      <c r="U82" s="57"/>
      <c r="V82" s="700"/>
    </row>
    <row r="83" spans="2:22" s="666" customFormat="1" ht="15.9" customHeight="1">
      <c r="B83" s="688"/>
      <c r="C83" s="689"/>
      <c r="D83" s="689"/>
      <c r="E83" s="685"/>
      <c r="F83" s="71"/>
      <c r="G83" s="57"/>
      <c r="H83" s="686"/>
      <c r="I83" s="687"/>
      <c r="J83" s="378"/>
      <c r="K83" s="70"/>
      <c r="L83" s="379"/>
      <c r="M83" s="152" t="s">
        <v>46</v>
      </c>
      <c r="N83" s="152" t="s">
        <v>273</v>
      </c>
      <c r="O83" s="379"/>
      <c r="P83" s="697" t="s">
        <v>44</v>
      </c>
      <c r="Q83" s="697" t="s">
        <v>40</v>
      </c>
      <c r="R83" s="693">
        <f>ROUNDDOWN(L83*O83,0)</f>
        <v>0</v>
      </c>
      <c r="S83" s="71" t="s">
        <v>46</v>
      </c>
      <c r="T83" s="153"/>
      <c r="U83" s="57"/>
      <c r="V83" s="700"/>
    </row>
    <row r="84" spans="2:22" s="666" customFormat="1" ht="12.75" customHeight="1">
      <c r="B84" s="688"/>
      <c r="C84" s="689"/>
      <c r="D84" s="689"/>
      <c r="E84" s="685"/>
      <c r="F84" s="71"/>
      <c r="G84" s="57"/>
      <c r="H84" s="686"/>
      <c r="I84" s="687"/>
      <c r="J84" s="64"/>
      <c r="K84" s="66"/>
      <c r="L84" s="65"/>
      <c r="M84" s="154"/>
      <c r="N84" s="154"/>
      <c r="O84" s="156"/>
      <c r="P84" s="697"/>
      <c r="Q84" s="697"/>
      <c r="R84" s="693"/>
      <c r="S84" s="71"/>
      <c r="T84" s="153"/>
      <c r="U84" s="57"/>
      <c r="V84" s="700"/>
    </row>
    <row r="85" spans="2:22" s="666" customFormat="1" ht="15.9" customHeight="1">
      <c r="B85" s="688"/>
      <c r="C85" s="1074" t="s">
        <v>113</v>
      </c>
      <c r="D85" s="1074"/>
      <c r="E85" s="685"/>
      <c r="F85" s="671"/>
      <c r="G85" s="595">
        <f>SUM(L85:L86)</f>
        <v>0</v>
      </c>
      <c r="H85" s="690"/>
      <c r="I85" s="687"/>
      <c r="J85" s="378"/>
      <c r="K85" s="70"/>
      <c r="L85" s="379"/>
      <c r="M85" s="152" t="s">
        <v>46</v>
      </c>
      <c r="N85" s="152"/>
      <c r="O85" s="153"/>
      <c r="P85" s="153"/>
      <c r="Q85" s="153"/>
      <c r="R85" s="153"/>
      <c r="S85" s="153"/>
      <c r="T85" s="153"/>
      <c r="U85" s="57"/>
      <c r="V85" s="700"/>
    </row>
    <row r="86" spans="2:22" s="666" customFormat="1" ht="15.9" customHeight="1">
      <c r="B86" s="688"/>
      <c r="C86" s="71"/>
      <c r="D86" s="696"/>
      <c r="E86" s="685"/>
      <c r="F86" s="71"/>
      <c r="G86" s="72"/>
      <c r="H86" s="686"/>
      <c r="I86" s="687"/>
      <c r="J86" s="378"/>
      <c r="K86" s="172"/>
      <c r="L86" s="379"/>
      <c r="M86" s="152" t="s">
        <v>46</v>
      </c>
      <c r="N86" s="155"/>
      <c r="O86" s="153"/>
      <c r="P86" s="709"/>
      <c r="Q86" s="709"/>
      <c r="R86" s="709"/>
      <c r="S86" s="709"/>
      <c r="T86" s="709"/>
      <c r="U86" s="709"/>
      <c r="V86" s="710"/>
    </row>
    <row r="87" spans="2:22" s="666" customFormat="1" ht="12.75" customHeight="1" thickBot="1">
      <c r="B87" s="688"/>
      <c r="C87" s="71"/>
      <c r="D87" s="696"/>
      <c r="E87" s="685"/>
      <c r="F87" s="71"/>
      <c r="G87" s="72"/>
      <c r="H87" s="686"/>
      <c r="I87" s="687"/>
      <c r="J87" s="153"/>
      <c r="K87" s="709"/>
      <c r="L87" s="57"/>
      <c r="M87" s="152"/>
      <c r="N87" s="155"/>
      <c r="O87" s="153"/>
      <c r="P87" s="709"/>
      <c r="Q87" s="709"/>
      <c r="R87" s="709"/>
      <c r="S87" s="709"/>
      <c r="T87" s="709"/>
      <c r="U87" s="709"/>
      <c r="V87" s="710"/>
    </row>
    <row r="88" spans="2:22" s="666" customFormat="1" ht="20.100000000000001" customHeight="1" thickBot="1">
      <c r="B88" s="724"/>
      <c r="C88" s="1092" t="s">
        <v>706</v>
      </c>
      <c r="D88" s="1092"/>
      <c r="E88" s="712"/>
      <c r="F88" s="713"/>
      <c r="G88" s="601">
        <f>G57+G62+G75+G82+G85</f>
        <v>0</v>
      </c>
      <c r="H88" s="725"/>
      <c r="I88" s="726"/>
      <c r="J88" s="600"/>
      <c r="K88" s="600"/>
      <c r="L88" s="600"/>
      <c r="M88" s="727"/>
      <c r="N88" s="727"/>
      <c r="O88" s="727"/>
      <c r="P88" s="727"/>
      <c r="Q88" s="727"/>
      <c r="R88" s="727"/>
      <c r="S88" s="727"/>
      <c r="T88" s="727"/>
      <c r="U88" s="727"/>
      <c r="V88" s="728"/>
    </row>
    <row r="89" spans="2:22" s="666" customFormat="1" ht="15.9" customHeight="1">
      <c r="B89" s="1080" t="s">
        <v>456</v>
      </c>
      <c r="C89" s="1081"/>
      <c r="D89" s="1081"/>
      <c r="E89" s="685"/>
      <c r="F89" s="71"/>
      <c r="G89" s="71"/>
      <c r="H89" s="686"/>
      <c r="I89" s="687"/>
      <c r="J89" s="1085" t="s">
        <v>693</v>
      </c>
      <c r="K89" s="1085"/>
      <c r="L89" s="1085"/>
      <c r="M89" s="1085"/>
      <c r="N89" s="1085"/>
      <c r="O89" s="1085"/>
      <c r="P89" s="822"/>
      <c r="Q89" s="1087" t="s">
        <v>733</v>
      </c>
      <c r="R89" s="1087"/>
      <c r="S89" s="1076" t="s">
        <v>736</v>
      </c>
      <c r="T89" s="1076"/>
      <c r="U89" s="1076"/>
      <c r="V89" s="1077"/>
    </row>
    <row r="90" spans="2:22" s="666" customFormat="1" ht="15.9" customHeight="1">
      <c r="B90" s="688"/>
      <c r="C90" s="1074" t="s">
        <v>457</v>
      </c>
      <c r="D90" s="1074"/>
      <c r="E90" s="685"/>
      <c r="F90" s="671"/>
      <c r="G90" s="602">
        <f>+R90*U90</f>
        <v>0</v>
      </c>
      <c r="H90" s="690"/>
      <c r="I90" s="687"/>
      <c r="J90" s="821" t="s">
        <v>734</v>
      </c>
      <c r="K90" s="152"/>
      <c r="L90" s="152"/>
      <c r="O90" s="152"/>
      <c r="P90" s="152"/>
      <c r="Q90" s="152"/>
      <c r="R90" s="840"/>
      <c r="S90" s="152" t="s">
        <v>46</v>
      </c>
      <c r="T90" s="152"/>
      <c r="U90" s="693">
        <f>'（別紙2）研修実績報告'!H32</f>
        <v>0</v>
      </c>
      <c r="V90" s="686" t="s">
        <v>163</v>
      </c>
    </row>
    <row r="91" spans="2:22" s="666" customFormat="1" ht="18" customHeight="1" thickBot="1">
      <c r="B91" s="688"/>
      <c r="C91" s="71" t="s">
        <v>694</v>
      </c>
      <c r="D91" s="689"/>
      <c r="E91" s="685"/>
      <c r="F91" s="71"/>
      <c r="G91" s="63"/>
      <c r="H91" s="686"/>
      <c r="I91" s="687"/>
      <c r="J91" s="71"/>
      <c r="K91" s="71"/>
      <c r="L91" s="696"/>
      <c r="M91" s="71"/>
      <c r="N91" s="71"/>
      <c r="O91" s="71"/>
      <c r="P91" s="71"/>
      <c r="Q91" s="71"/>
      <c r="R91" s="71"/>
      <c r="S91" s="71"/>
      <c r="T91" s="109"/>
      <c r="U91" s="152"/>
      <c r="V91" s="685"/>
    </row>
    <row r="92" spans="2:22" s="666" customFormat="1" ht="20.100000000000001" customHeight="1" thickBot="1">
      <c r="B92" s="729"/>
      <c r="C92" s="1086" t="s">
        <v>707</v>
      </c>
      <c r="D92" s="1086"/>
      <c r="E92" s="730"/>
      <c r="F92" s="731"/>
      <c r="G92" s="603">
        <f>G90</f>
        <v>0</v>
      </c>
      <c r="H92" s="732"/>
      <c r="I92" s="733"/>
      <c r="J92" s="731"/>
      <c r="K92" s="731"/>
      <c r="L92" s="731"/>
      <c r="M92" s="731"/>
      <c r="N92" s="731"/>
      <c r="O92" s="731"/>
      <c r="P92" s="731"/>
      <c r="Q92" s="731"/>
      <c r="R92" s="731"/>
      <c r="S92" s="731"/>
      <c r="T92" s="731"/>
      <c r="U92" s="731"/>
      <c r="V92" s="730"/>
    </row>
    <row r="93" spans="2:22" s="666" customFormat="1" ht="27" customHeight="1" thickTop="1" thickBot="1">
      <c r="B93" s="734"/>
      <c r="C93" s="1075" t="s">
        <v>708</v>
      </c>
      <c r="D93" s="1075"/>
      <c r="E93" s="735"/>
      <c r="F93" s="736"/>
      <c r="G93" s="604">
        <f>G48+G55+G88+G92</f>
        <v>0</v>
      </c>
      <c r="H93" s="737"/>
      <c r="I93" s="1082" t="str">
        <f>+IF(G93=0,"",IF(G93&gt;'（別紙1）精算書'!A8,"（別紙１）最上段の総事業費と同額かそれ以下となります！",""))</f>
        <v/>
      </c>
      <c r="J93" s="1083"/>
      <c r="K93" s="1083"/>
      <c r="L93" s="1083"/>
      <c r="M93" s="1083"/>
      <c r="N93" s="1083"/>
      <c r="O93" s="1083"/>
      <c r="P93" s="1083"/>
      <c r="Q93" s="1083"/>
      <c r="R93" s="1083"/>
      <c r="S93" s="1083"/>
      <c r="T93" s="1083"/>
      <c r="U93" s="1083"/>
      <c r="V93" s="1084"/>
    </row>
    <row r="94" spans="2:22" ht="15.75" customHeight="1" thickTop="1">
      <c r="C94" s="738" t="s">
        <v>114</v>
      </c>
      <c r="D94" s="738"/>
    </row>
    <row r="95" spans="2:22" ht="15.75" customHeight="1">
      <c r="C95" s="738" t="s">
        <v>26</v>
      </c>
      <c r="D95" s="738"/>
    </row>
    <row r="96" spans="2:22" ht="15.75" customHeight="1">
      <c r="C96" s="738" t="s">
        <v>599</v>
      </c>
    </row>
  </sheetData>
  <sheetProtection password="DD49" sheet="1" formatCells="0" insertColumns="0" insertRows="0" autoFilter="0"/>
  <mergeCells count="38">
    <mergeCell ref="M3:V3"/>
    <mergeCell ref="L5:T5"/>
    <mergeCell ref="B4:V4"/>
    <mergeCell ref="C16:D16"/>
    <mergeCell ref="C5:D5"/>
    <mergeCell ref="C8:D8"/>
    <mergeCell ref="C11:D11"/>
    <mergeCell ref="B7:D7"/>
    <mergeCell ref="J13:M13"/>
    <mergeCell ref="O13:T13"/>
    <mergeCell ref="C19:D19"/>
    <mergeCell ref="C82:D82"/>
    <mergeCell ref="C85:D85"/>
    <mergeCell ref="C88:D88"/>
    <mergeCell ref="C42:D42"/>
    <mergeCell ref="C45:D45"/>
    <mergeCell ref="C48:D48"/>
    <mergeCell ref="C50:D50"/>
    <mergeCell ref="C22:D22"/>
    <mergeCell ref="Q89:R89"/>
    <mergeCell ref="J59:M59"/>
    <mergeCell ref="O59:T59"/>
    <mergeCell ref="J52:M52"/>
    <mergeCell ref="O52:T52"/>
    <mergeCell ref="B49:D49"/>
    <mergeCell ref="C55:D55"/>
    <mergeCell ref="C57:D57"/>
    <mergeCell ref="C75:D75"/>
    <mergeCell ref="C62:D62"/>
    <mergeCell ref="C35:D35"/>
    <mergeCell ref="C93:D93"/>
    <mergeCell ref="S89:V89"/>
    <mergeCell ref="B56:D56"/>
    <mergeCell ref="B89:D89"/>
    <mergeCell ref="I93:V93"/>
    <mergeCell ref="J89:O89"/>
    <mergeCell ref="C90:D90"/>
    <mergeCell ref="C92:D92"/>
  </mergeCells>
  <phoneticPr fontId="2"/>
  <dataValidations count="1">
    <dataValidation imeMode="off" allowBlank="1" showInputMessage="1" showErrorMessage="1" sqref="L16:O33 L36:O46 L63:O86 L8:R9"/>
  </dataValidations>
  <pageMargins left="0.23622047244094491" right="0.23622047244094491" top="0.39370078740157483" bottom="0.39370078740157483" header="0.31496062992125984" footer="0.31496062992125984"/>
  <pageSetup paperSize="9" scale="5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T23"/>
  <sheetViews>
    <sheetView view="pageBreakPreview" zoomScaleNormal="100" workbookViewId="0">
      <selection activeCell="G2" sqref="G2:R2"/>
    </sheetView>
  </sheetViews>
  <sheetFormatPr defaultColWidth="9" defaultRowHeight="24" customHeight="1"/>
  <cols>
    <col min="1" max="1" width="1.21875" style="106" customWidth="1"/>
    <col min="2" max="2" width="4.88671875" style="106" customWidth="1"/>
    <col min="3" max="3" width="11.88671875" style="106" customWidth="1"/>
    <col min="4" max="4" width="2.44140625" style="106" customWidth="1"/>
    <col min="5" max="5" width="18.44140625" style="106" customWidth="1"/>
    <col min="6" max="6" width="2.44140625" style="106" bestFit="1" customWidth="1"/>
    <col min="7" max="7" width="7.88671875" style="106" customWidth="1"/>
    <col min="8" max="8" width="2.44140625" style="106" bestFit="1" customWidth="1"/>
    <col min="9" max="9" width="9.21875" style="106" customWidth="1"/>
    <col min="10" max="10" width="5.44140625" style="106" customWidth="1"/>
    <col min="11" max="11" width="8.44140625" style="106" customWidth="1"/>
    <col min="12" max="12" width="6.44140625" style="106" bestFit="1" customWidth="1"/>
    <col min="13" max="13" width="13" style="106" customWidth="1"/>
    <col min="14" max="14" width="3.44140625" style="106" bestFit="1" customWidth="1"/>
    <col min="15" max="15" width="10.6640625" style="106" customWidth="1"/>
    <col min="16" max="16" width="3.44140625" style="106" bestFit="1" customWidth="1"/>
    <col min="17" max="17" width="10.6640625" style="106" customWidth="1"/>
    <col min="18" max="18" width="3.44140625" style="106" bestFit="1" customWidth="1"/>
    <col min="19" max="19" width="9" style="106"/>
    <col min="20" max="20" width="5.44140625" style="106" customWidth="1"/>
    <col min="21" max="16384" width="9" style="106"/>
  </cols>
  <sheetData>
    <row r="1" spans="2:20" ht="24" customHeight="1">
      <c r="B1" s="81" t="s">
        <v>174</v>
      </c>
    </row>
    <row r="2" spans="2:20" ht="63" customHeight="1">
      <c r="B2" s="81" t="s">
        <v>167</v>
      </c>
      <c r="G2" s="1100" t="s">
        <v>670</v>
      </c>
      <c r="H2" s="1101"/>
      <c r="I2" s="1101"/>
      <c r="J2" s="1101"/>
      <c r="K2" s="1101"/>
      <c r="L2" s="1101"/>
      <c r="M2" s="1101"/>
      <c r="N2" s="1101"/>
      <c r="O2" s="1101"/>
      <c r="P2" s="1101"/>
      <c r="Q2" s="1101"/>
      <c r="R2" s="1101"/>
    </row>
    <row r="3" spans="2:20" ht="24" customHeight="1">
      <c r="B3" s="109"/>
      <c r="C3" s="110"/>
      <c r="D3" s="111"/>
      <c r="E3" s="110"/>
      <c r="F3" s="111"/>
      <c r="G3" s="111"/>
      <c r="H3" s="109"/>
      <c r="K3" s="112" t="s">
        <v>76</v>
      </c>
      <c r="L3" s="1096" t="str">
        <f>IF(基本情報!G9="","",基本情報!G9)</f>
        <v/>
      </c>
      <c r="M3" s="1096"/>
      <c r="N3" s="1096"/>
      <c r="O3" s="1096"/>
      <c r="P3" s="1096"/>
      <c r="Q3" s="1096"/>
      <c r="R3" s="1097"/>
    </row>
    <row r="4" spans="2:20" ht="24" customHeight="1">
      <c r="B4" s="113"/>
      <c r="C4" s="114" t="s">
        <v>60</v>
      </c>
      <c r="D4" s="115"/>
      <c r="E4" s="116" t="s">
        <v>120</v>
      </c>
      <c r="F4" s="115"/>
      <c r="G4" s="117" t="s">
        <v>45</v>
      </c>
      <c r="H4" s="118"/>
      <c r="I4" s="119" t="s">
        <v>118</v>
      </c>
      <c r="J4" s="118"/>
      <c r="K4" s="119" t="s">
        <v>119</v>
      </c>
      <c r="L4" s="118"/>
      <c r="M4" s="119" t="s">
        <v>74</v>
      </c>
      <c r="N4" s="120"/>
      <c r="O4" s="1098" t="s">
        <v>34</v>
      </c>
      <c r="P4" s="1099"/>
      <c r="Q4" s="1098" t="s">
        <v>33</v>
      </c>
      <c r="R4" s="1099"/>
      <c r="T4" s="81"/>
    </row>
    <row r="5" spans="2:20" ht="24" customHeight="1">
      <c r="B5" s="222">
        <v>1</v>
      </c>
      <c r="C5" s="381"/>
      <c r="D5" s="293"/>
      <c r="E5" s="374"/>
      <c r="F5" s="774" t="str">
        <f t="shared" ref="F5:F19" si="0">IF(COUNTIF($E$5:$E$1005,E5)&gt;1,"同じ名前あり","")</f>
        <v/>
      </c>
      <c r="G5" s="431"/>
      <c r="H5" s="290" t="s">
        <v>278</v>
      </c>
      <c r="I5" s="385"/>
      <c r="J5" s="223" t="s">
        <v>115</v>
      </c>
      <c r="K5" s="388"/>
      <c r="L5" s="223" t="s">
        <v>116</v>
      </c>
      <c r="M5" s="224">
        <f>ROUNDDOWN(I5*K5,0)</f>
        <v>0</v>
      </c>
      <c r="N5" s="225" t="s">
        <v>46</v>
      </c>
      <c r="O5" s="391"/>
      <c r="P5" s="225" t="s">
        <v>46</v>
      </c>
      <c r="Q5" s="391"/>
      <c r="R5" s="225" t="s">
        <v>46</v>
      </c>
      <c r="T5" s="81"/>
    </row>
    <row r="6" spans="2:20" ht="24" customHeight="1">
      <c r="B6" s="226">
        <v>2</v>
      </c>
      <c r="C6" s="382"/>
      <c r="D6" s="294"/>
      <c r="E6" s="375"/>
      <c r="F6" s="775" t="str">
        <f t="shared" si="0"/>
        <v/>
      </c>
      <c r="G6" s="432"/>
      <c r="H6" s="291" t="s">
        <v>278</v>
      </c>
      <c r="I6" s="386"/>
      <c r="J6" s="227" t="s">
        <v>115</v>
      </c>
      <c r="K6" s="389"/>
      <c r="L6" s="227" t="s">
        <v>116</v>
      </c>
      <c r="M6" s="228">
        <f t="shared" ref="M6:M19" si="1">ROUNDDOWN(I6*K6,0)</f>
        <v>0</v>
      </c>
      <c r="N6" s="229" t="s">
        <v>46</v>
      </c>
      <c r="O6" s="392"/>
      <c r="P6" s="229" t="s">
        <v>46</v>
      </c>
      <c r="Q6" s="392"/>
      <c r="R6" s="229" t="s">
        <v>46</v>
      </c>
    </row>
    <row r="7" spans="2:20" ht="24" customHeight="1">
      <c r="B7" s="226">
        <v>3</v>
      </c>
      <c r="C7" s="382"/>
      <c r="D7" s="294"/>
      <c r="E7" s="375"/>
      <c r="F7" s="775" t="str">
        <f t="shared" si="0"/>
        <v/>
      </c>
      <c r="G7" s="432"/>
      <c r="H7" s="291" t="s">
        <v>164</v>
      </c>
      <c r="I7" s="386"/>
      <c r="J7" s="227" t="s">
        <v>115</v>
      </c>
      <c r="K7" s="389"/>
      <c r="L7" s="227" t="s">
        <v>116</v>
      </c>
      <c r="M7" s="228">
        <f t="shared" si="1"/>
        <v>0</v>
      </c>
      <c r="N7" s="229" t="s">
        <v>46</v>
      </c>
      <c r="O7" s="392"/>
      <c r="P7" s="229" t="s">
        <v>46</v>
      </c>
      <c r="Q7" s="392"/>
      <c r="R7" s="229" t="s">
        <v>46</v>
      </c>
    </row>
    <row r="8" spans="2:20" ht="24" customHeight="1">
      <c r="B8" s="226">
        <v>4</v>
      </c>
      <c r="C8" s="382"/>
      <c r="D8" s="294"/>
      <c r="E8" s="375"/>
      <c r="F8" s="775" t="str">
        <f t="shared" si="0"/>
        <v/>
      </c>
      <c r="G8" s="432"/>
      <c r="H8" s="291" t="s">
        <v>164</v>
      </c>
      <c r="I8" s="386"/>
      <c r="J8" s="227" t="s">
        <v>115</v>
      </c>
      <c r="K8" s="389"/>
      <c r="L8" s="227" t="s">
        <v>116</v>
      </c>
      <c r="M8" s="228">
        <f t="shared" si="1"/>
        <v>0</v>
      </c>
      <c r="N8" s="229" t="s">
        <v>46</v>
      </c>
      <c r="O8" s="392"/>
      <c r="P8" s="229" t="s">
        <v>46</v>
      </c>
      <c r="Q8" s="392"/>
      <c r="R8" s="229" t="s">
        <v>46</v>
      </c>
    </row>
    <row r="9" spans="2:20" ht="24" customHeight="1">
      <c r="B9" s="226">
        <v>5</v>
      </c>
      <c r="C9" s="382"/>
      <c r="D9" s="294"/>
      <c r="E9" s="375"/>
      <c r="F9" s="775" t="str">
        <f t="shared" si="0"/>
        <v/>
      </c>
      <c r="G9" s="432"/>
      <c r="H9" s="291" t="s">
        <v>164</v>
      </c>
      <c r="I9" s="386"/>
      <c r="J9" s="227" t="s">
        <v>115</v>
      </c>
      <c r="K9" s="389"/>
      <c r="L9" s="227" t="s">
        <v>116</v>
      </c>
      <c r="M9" s="228">
        <f t="shared" si="1"/>
        <v>0</v>
      </c>
      <c r="N9" s="229" t="s">
        <v>46</v>
      </c>
      <c r="O9" s="392"/>
      <c r="P9" s="229" t="s">
        <v>46</v>
      </c>
      <c r="Q9" s="392"/>
      <c r="R9" s="229" t="s">
        <v>46</v>
      </c>
    </row>
    <row r="10" spans="2:20" ht="24" customHeight="1">
      <c r="B10" s="226">
        <v>6</v>
      </c>
      <c r="C10" s="382"/>
      <c r="D10" s="294"/>
      <c r="E10" s="375"/>
      <c r="F10" s="775" t="str">
        <f t="shared" si="0"/>
        <v/>
      </c>
      <c r="G10" s="432"/>
      <c r="H10" s="291" t="s">
        <v>164</v>
      </c>
      <c r="I10" s="386"/>
      <c r="J10" s="227" t="s">
        <v>115</v>
      </c>
      <c r="K10" s="389"/>
      <c r="L10" s="227" t="s">
        <v>116</v>
      </c>
      <c r="M10" s="228">
        <f t="shared" si="1"/>
        <v>0</v>
      </c>
      <c r="N10" s="229" t="s">
        <v>46</v>
      </c>
      <c r="O10" s="392"/>
      <c r="P10" s="229" t="s">
        <v>46</v>
      </c>
      <c r="Q10" s="392"/>
      <c r="R10" s="229" t="s">
        <v>46</v>
      </c>
    </row>
    <row r="11" spans="2:20" ht="24" customHeight="1">
      <c r="B11" s="226">
        <v>7</v>
      </c>
      <c r="C11" s="382"/>
      <c r="D11" s="294"/>
      <c r="E11" s="375"/>
      <c r="F11" s="775" t="str">
        <f t="shared" si="0"/>
        <v/>
      </c>
      <c r="G11" s="432"/>
      <c r="H11" s="291" t="s">
        <v>164</v>
      </c>
      <c r="I11" s="386"/>
      <c r="J11" s="227" t="s">
        <v>115</v>
      </c>
      <c r="K11" s="389"/>
      <c r="L11" s="227" t="s">
        <v>116</v>
      </c>
      <c r="M11" s="228">
        <f t="shared" si="1"/>
        <v>0</v>
      </c>
      <c r="N11" s="229" t="s">
        <v>46</v>
      </c>
      <c r="O11" s="392"/>
      <c r="P11" s="229" t="s">
        <v>46</v>
      </c>
      <c r="Q11" s="392"/>
      <c r="R11" s="229" t="s">
        <v>46</v>
      </c>
    </row>
    <row r="12" spans="2:20" ht="24" customHeight="1">
      <c r="B12" s="226">
        <v>8</v>
      </c>
      <c r="C12" s="382"/>
      <c r="D12" s="294"/>
      <c r="E12" s="375"/>
      <c r="F12" s="775" t="str">
        <f t="shared" si="0"/>
        <v/>
      </c>
      <c r="G12" s="432"/>
      <c r="H12" s="291" t="s">
        <v>164</v>
      </c>
      <c r="I12" s="386"/>
      <c r="J12" s="227" t="s">
        <v>115</v>
      </c>
      <c r="K12" s="389"/>
      <c r="L12" s="227" t="s">
        <v>116</v>
      </c>
      <c r="M12" s="228">
        <f t="shared" si="1"/>
        <v>0</v>
      </c>
      <c r="N12" s="229" t="s">
        <v>46</v>
      </c>
      <c r="O12" s="392"/>
      <c r="P12" s="229" t="s">
        <v>46</v>
      </c>
      <c r="Q12" s="392"/>
      <c r="R12" s="229" t="s">
        <v>46</v>
      </c>
    </row>
    <row r="13" spans="2:20" ht="24" customHeight="1">
      <c r="B13" s="226">
        <v>9</v>
      </c>
      <c r="C13" s="382"/>
      <c r="D13" s="294"/>
      <c r="E13" s="375"/>
      <c r="F13" s="775" t="str">
        <f t="shared" si="0"/>
        <v/>
      </c>
      <c r="G13" s="432"/>
      <c r="H13" s="291" t="s">
        <v>162</v>
      </c>
      <c r="I13" s="386"/>
      <c r="J13" s="227" t="s">
        <v>115</v>
      </c>
      <c r="K13" s="389"/>
      <c r="L13" s="227" t="s">
        <v>116</v>
      </c>
      <c r="M13" s="228">
        <f t="shared" ref="M13:M18" si="2">ROUNDDOWN(I13*K13,0)</f>
        <v>0</v>
      </c>
      <c r="N13" s="229" t="s">
        <v>46</v>
      </c>
      <c r="O13" s="392"/>
      <c r="P13" s="229" t="s">
        <v>46</v>
      </c>
      <c r="Q13" s="392"/>
      <c r="R13" s="229" t="s">
        <v>46</v>
      </c>
    </row>
    <row r="14" spans="2:20" ht="24" customHeight="1">
      <c r="B14" s="226">
        <v>10</v>
      </c>
      <c r="C14" s="382"/>
      <c r="D14" s="294"/>
      <c r="E14" s="375"/>
      <c r="F14" s="775" t="str">
        <f t="shared" si="0"/>
        <v/>
      </c>
      <c r="G14" s="432"/>
      <c r="H14" s="291" t="s">
        <v>162</v>
      </c>
      <c r="I14" s="386"/>
      <c r="J14" s="227" t="s">
        <v>115</v>
      </c>
      <c r="K14" s="389"/>
      <c r="L14" s="227" t="s">
        <v>116</v>
      </c>
      <c r="M14" s="228">
        <f t="shared" si="2"/>
        <v>0</v>
      </c>
      <c r="N14" s="229" t="s">
        <v>46</v>
      </c>
      <c r="O14" s="392"/>
      <c r="P14" s="229" t="s">
        <v>46</v>
      </c>
      <c r="Q14" s="392"/>
      <c r="R14" s="229" t="s">
        <v>46</v>
      </c>
    </row>
    <row r="15" spans="2:20" ht="24" customHeight="1">
      <c r="B15" s="226">
        <v>11</v>
      </c>
      <c r="C15" s="382"/>
      <c r="D15" s="294"/>
      <c r="E15" s="375"/>
      <c r="F15" s="775" t="str">
        <f t="shared" si="0"/>
        <v/>
      </c>
      <c r="G15" s="432"/>
      <c r="H15" s="291" t="s">
        <v>162</v>
      </c>
      <c r="I15" s="386"/>
      <c r="J15" s="227" t="s">
        <v>115</v>
      </c>
      <c r="K15" s="389"/>
      <c r="L15" s="227" t="s">
        <v>116</v>
      </c>
      <c r="M15" s="228">
        <f t="shared" si="2"/>
        <v>0</v>
      </c>
      <c r="N15" s="229" t="s">
        <v>46</v>
      </c>
      <c r="O15" s="392"/>
      <c r="P15" s="229" t="s">
        <v>46</v>
      </c>
      <c r="Q15" s="392"/>
      <c r="R15" s="229" t="s">
        <v>46</v>
      </c>
    </row>
    <row r="16" spans="2:20" ht="24" customHeight="1">
      <c r="B16" s="226">
        <v>12</v>
      </c>
      <c r="C16" s="382"/>
      <c r="D16" s="294"/>
      <c r="E16" s="375"/>
      <c r="F16" s="775" t="str">
        <f t="shared" si="0"/>
        <v/>
      </c>
      <c r="G16" s="432"/>
      <c r="H16" s="291" t="s">
        <v>162</v>
      </c>
      <c r="I16" s="386"/>
      <c r="J16" s="227" t="s">
        <v>115</v>
      </c>
      <c r="K16" s="389"/>
      <c r="L16" s="227" t="s">
        <v>116</v>
      </c>
      <c r="M16" s="228">
        <f t="shared" si="2"/>
        <v>0</v>
      </c>
      <c r="N16" s="229" t="s">
        <v>46</v>
      </c>
      <c r="O16" s="392"/>
      <c r="P16" s="229" t="s">
        <v>46</v>
      </c>
      <c r="Q16" s="392"/>
      <c r="R16" s="229" t="s">
        <v>46</v>
      </c>
    </row>
    <row r="17" spans="2:18" ht="24" customHeight="1">
      <c r="B17" s="226">
        <v>13</v>
      </c>
      <c r="C17" s="382"/>
      <c r="D17" s="294"/>
      <c r="E17" s="375"/>
      <c r="F17" s="775" t="str">
        <f t="shared" si="0"/>
        <v/>
      </c>
      <c r="G17" s="432"/>
      <c r="H17" s="291" t="s">
        <v>162</v>
      </c>
      <c r="I17" s="386"/>
      <c r="J17" s="227" t="s">
        <v>115</v>
      </c>
      <c r="K17" s="389"/>
      <c r="L17" s="227" t="s">
        <v>116</v>
      </c>
      <c r="M17" s="228">
        <f t="shared" si="2"/>
        <v>0</v>
      </c>
      <c r="N17" s="229" t="s">
        <v>46</v>
      </c>
      <c r="O17" s="392"/>
      <c r="P17" s="229" t="s">
        <v>46</v>
      </c>
      <c r="Q17" s="392"/>
      <c r="R17" s="229" t="s">
        <v>46</v>
      </c>
    </row>
    <row r="18" spans="2:18" ht="24" customHeight="1">
      <c r="B18" s="226">
        <v>14</v>
      </c>
      <c r="C18" s="382"/>
      <c r="D18" s="294"/>
      <c r="E18" s="375"/>
      <c r="F18" s="775" t="str">
        <f t="shared" si="0"/>
        <v/>
      </c>
      <c r="G18" s="432"/>
      <c r="H18" s="291" t="s">
        <v>162</v>
      </c>
      <c r="I18" s="386"/>
      <c r="J18" s="227" t="s">
        <v>115</v>
      </c>
      <c r="K18" s="389"/>
      <c r="L18" s="227" t="s">
        <v>116</v>
      </c>
      <c r="M18" s="228">
        <f t="shared" si="2"/>
        <v>0</v>
      </c>
      <c r="N18" s="229" t="s">
        <v>46</v>
      </c>
      <c r="O18" s="392"/>
      <c r="P18" s="229" t="s">
        <v>46</v>
      </c>
      <c r="Q18" s="392"/>
      <c r="R18" s="229" t="s">
        <v>46</v>
      </c>
    </row>
    <row r="19" spans="2:18" ht="24" customHeight="1">
      <c r="B19" s="226">
        <v>15</v>
      </c>
      <c r="C19" s="383"/>
      <c r="D19" s="295"/>
      <c r="E19" s="384"/>
      <c r="F19" s="776" t="str">
        <f t="shared" si="0"/>
        <v/>
      </c>
      <c r="G19" s="433"/>
      <c r="H19" s="292" t="s">
        <v>164</v>
      </c>
      <c r="I19" s="387"/>
      <c r="J19" s="230" t="s">
        <v>115</v>
      </c>
      <c r="K19" s="390"/>
      <c r="L19" s="230" t="s">
        <v>116</v>
      </c>
      <c r="M19" s="231">
        <f t="shared" si="1"/>
        <v>0</v>
      </c>
      <c r="N19" s="232" t="s">
        <v>46</v>
      </c>
      <c r="O19" s="393"/>
      <c r="P19" s="232" t="s">
        <v>46</v>
      </c>
      <c r="Q19" s="393"/>
      <c r="R19" s="232" t="s">
        <v>46</v>
      </c>
    </row>
    <row r="20" spans="2:18" ht="24" customHeight="1">
      <c r="B20" s="121" t="s">
        <v>74</v>
      </c>
      <c r="C20" s="122"/>
      <c r="D20" s="122"/>
      <c r="E20" s="122">
        <f>COUNTA(E5:E19)</f>
        <v>0</v>
      </c>
      <c r="F20" s="122" t="s">
        <v>378</v>
      </c>
      <c r="G20" s="122"/>
      <c r="H20" s="122"/>
      <c r="I20" s="122"/>
      <c r="J20" s="122"/>
      <c r="K20" s="122"/>
      <c r="L20" s="122"/>
      <c r="M20" s="123">
        <f>SUM(M5:M19)</f>
        <v>0</v>
      </c>
      <c r="N20" s="120" t="s">
        <v>46</v>
      </c>
      <c r="O20" s="195">
        <f>SUM(O5:O19)</f>
        <v>0</v>
      </c>
      <c r="P20" s="120" t="s">
        <v>46</v>
      </c>
      <c r="Q20" s="195">
        <f>SUM(Q5:Q19)</f>
        <v>0</v>
      </c>
      <c r="R20" s="120" t="s">
        <v>46</v>
      </c>
    </row>
    <row r="22" spans="2:18" ht="24" customHeight="1">
      <c r="F22" s="84" t="s">
        <v>61</v>
      </c>
      <c r="G22" s="106">
        <f>COUNTIF(G5:G19,"専任")</f>
        <v>0</v>
      </c>
    </row>
    <row r="23" spans="2:18" ht="24" customHeight="1">
      <c r="F23" s="84" t="s">
        <v>48</v>
      </c>
      <c r="G23" s="106">
        <f>COUNTIF(G5:G19,"兼任")</f>
        <v>0</v>
      </c>
    </row>
  </sheetData>
  <sheetProtection password="DD49" sheet="1" formatCells="0" formatRows="0" insertRows="0" autoFilter="0"/>
  <protectedRanges>
    <protectedRange sqref="Q5:Q19 O5:O19 K5:K19 I5:I19 G5:G19 E5:E19 C5:C19" name="範囲1"/>
  </protectedRanges>
  <mergeCells count="4">
    <mergeCell ref="L3:R3"/>
    <mergeCell ref="Q4:R4"/>
    <mergeCell ref="O4:P4"/>
    <mergeCell ref="G2:R2"/>
  </mergeCells>
  <phoneticPr fontId="2"/>
  <dataValidations count="2">
    <dataValidation type="list" allowBlank="1" showInputMessage="1" showErrorMessage="1" sqref="G5:G19">
      <formula1>$F$22:$F$23</formula1>
    </dataValidation>
    <dataValidation imeMode="off" allowBlank="1" showInputMessage="1" showErrorMessage="1" sqref="I5:Q19"/>
  </dataValidations>
  <printOptions horizontalCentered="1"/>
  <pageMargins left="0.25" right="0.25" top="0.75" bottom="0.75" header="0.3" footer="0.3"/>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B1:S131"/>
  <sheetViews>
    <sheetView view="pageBreakPreview" zoomScaleNormal="100" zoomScaleSheetLayoutView="100" workbookViewId="0">
      <pane ySplit="4" topLeftCell="A8" activePane="bottomLeft" state="frozen"/>
      <selection activeCell="L1" sqref="L1:R1"/>
      <selection pane="bottomLeft" activeCell="G2" sqref="G2:R2"/>
    </sheetView>
  </sheetViews>
  <sheetFormatPr defaultColWidth="9" defaultRowHeight="17.25" customHeight="1"/>
  <cols>
    <col min="1" max="1" width="1.21875" style="1" customWidth="1"/>
    <col min="2" max="2" width="5.33203125" style="1" customWidth="1"/>
    <col min="3" max="3" width="15.6640625" style="1" customWidth="1"/>
    <col min="4" max="4" width="2.6640625" style="1" customWidth="1"/>
    <col min="5" max="5" width="16.6640625" style="1" customWidth="1"/>
    <col min="6" max="6" width="2.6640625" style="1" customWidth="1"/>
    <col min="7" max="7" width="9" style="1"/>
    <col min="8" max="8" width="2.88671875" style="1" customWidth="1"/>
    <col min="9" max="9" width="11.6640625" style="1" customWidth="1"/>
    <col min="10" max="10" width="5.44140625" style="1" customWidth="1"/>
    <col min="11" max="11" width="11.6640625" style="1" customWidth="1"/>
    <col min="12" max="12" width="6.44140625" style="1" bestFit="1" customWidth="1"/>
    <col min="13" max="13" width="14.6640625" style="1" customWidth="1"/>
    <col min="14" max="14" width="3.44140625" style="1" bestFit="1" customWidth="1"/>
    <col min="15" max="15" width="11.6640625" style="1" customWidth="1"/>
    <col min="16" max="16" width="4" style="1" bestFit="1" customWidth="1"/>
    <col min="17" max="17" width="11.6640625" style="1" customWidth="1"/>
    <col min="18" max="18" width="4" style="1" bestFit="1" customWidth="1"/>
    <col min="19" max="19" width="9" style="1"/>
    <col min="20" max="20" width="6" style="1" customWidth="1"/>
    <col min="21" max="16384" width="9" style="1"/>
  </cols>
  <sheetData>
    <row r="1" spans="2:19" ht="22.5" customHeight="1">
      <c r="B1" s="1" t="s">
        <v>175</v>
      </c>
      <c r="F1" s="13"/>
      <c r="G1" s="13"/>
    </row>
    <row r="2" spans="2:19" ht="127.5" customHeight="1">
      <c r="B2" s="812" t="s">
        <v>161</v>
      </c>
      <c r="C2" s="813"/>
      <c r="D2" s="813"/>
      <c r="E2" s="812"/>
      <c r="F2" s="812"/>
      <c r="G2" s="1104" t="s">
        <v>671</v>
      </c>
      <c r="H2" s="1105"/>
      <c r="I2" s="1105"/>
      <c r="J2" s="1105"/>
      <c r="K2" s="1105"/>
      <c r="L2" s="1105"/>
      <c r="M2" s="1105"/>
      <c r="N2" s="1105"/>
      <c r="O2" s="1105"/>
      <c r="P2" s="1105"/>
      <c r="Q2" s="1105"/>
      <c r="R2" s="1105"/>
    </row>
    <row r="3" spans="2:19" ht="19.5" customHeight="1">
      <c r="I3" s="49" t="s">
        <v>76</v>
      </c>
      <c r="J3" s="1102" t="str">
        <f>IF(基本情報!G9="","",基本情報!G9)</f>
        <v/>
      </c>
      <c r="K3" s="1102"/>
      <c r="L3" s="1102"/>
      <c r="M3" s="1102"/>
      <c r="N3" s="1102"/>
      <c r="O3" s="1102"/>
      <c r="P3" s="1102"/>
      <c r="Q3" s="1102"/>
      <c r="R3" s="1102"/>
    </row>
    <row r="4" spans="2:19" ht="17.25" customHeight="1">
      <c r="B4" s="4"/>
      <c r="C4" s="54" t="s">
        <v>60</v>
      </c>
      <c r="D4" s="9"/>
      <c r="E4" s="51" t="s">
        <v>120</v>
      </c>
      <c r="F4" s="9"/>
      <c r="G4" s="62" t="s">
        <v>45</v>
      </c>
      <c r="H4" s="8"/>
      <c r="I4" s="52" t="s">
        <v>118</v>
      </c>
      <c r="J4" s="8"/>
      <c r="K4" s="52" t="s">
        <v>119</v>
      </c>
      <c r="L4" s="8"/>
      <c r="M4" s="53" t="s">
        <v>74</v>
      </c>
      <c r="N4" s="5"/>
      <c r="O4" s="1098" t="s">
        <v>34</v>
      </c>
      <c r="P4" s="1099"/>
      <c r="Q4" s="1098" t="s">
        <v>33</v>
      </c>
      <c r="R4" s="1099"/>
      <c r="S4" s="586" t="s">
        <v>625</v>
      </c>
    </row>
    <row r="5" spans="2:19" ht="17.25" customHeight="1">
      <c r="B5" s="645">
        <v>1</v>
      </c>
      <c r="C5" s="646"/>
      <c r="D5" s="655"/>
      <c r="E5" s="656"/>
      <c r="F5" s="777" t="str">
        <f t="shared" ref="F5:F36" si="0">IF(COUNTIF($E$5:$E$1048,E5)&gt;1,"同じ名前あり","")</f>
        <v/>
      </c>
      <c r="G5" s="647"/>
      <c r="H5" s="648" t="s">
        <v>278</v>
      </c>
      <c r="I5" s="649"/>
      <c r="J5" s="650" t="s">
        <v>115</v>
      </c>
      <c r="K5" s="651"/>
      <c r="L5" s="645" t="s">
        <v>116</v>
      </c>
      <c r="M5" s="652">
        <f>ROUNDDOWN(I5*K5,0)</f>
        <v>0</v>
      </c>
      <c r="N5" s="55" t="s">
        <v>46</v>
      </c>
      <c r="O5" s="653"/>
      <c r="P5" s="55" t="s">
        <v>46</v>
      </c>
      <c r="Q5" s="653"/>
      <c r="R5" s="55" t="s">
        <v>46</v>
      </c>
      <c r="S5" s="586" t="str">
        <f>IF(COUNTIF('（別紙9）受入研修（教育担当者)明細 '!$E$5:$E$24,'（別紙8）教育担当者明細'!E5)&gt;0,"別紙9に重複者あり！いずれか一方にのみ記載すること","")</f>
        <v/>
      </c>
    </row>
    <row r="6" spans="2:19" ht="17.25" customHeight="1">
      <c r="B6" s="645">
        <v>2</v>
      </c>
      <c r="C6" s="646"/>
      <c r="D6" s="655"/>
      <c r="E6" s="656"/>
      <c r="F6" s="777" t="str">
        <f t="shared" si="0"/>
        <v/>
      </c>
      <c r="G6" s="647"/>
      <c r="H6" s="648" t="s">
        <v>278</v>
      </c>
      <c r="I6" s="649"/>
      <c r="J6" s="650" t="s">
        <v>115</v>
      </c>
      <c r="K6" s="651"/>
      <c r="L6" s="645" t="s">
        <v>116</v>
      </c>
      <c r="M6" s="652">
        <f t="shared" ref="M6:M69" si="1">ROUNDDOWN(I6*K6,0)</f>
        <v>0</v>
      </c>
      <c r="N6" s="55" t="s">
        <v>46</v>
      </c>
      <c r="O6" s="653"/>
      <c r="P6" s="55" t="s">
        <v>46</v>
      </c>
      <c r="Q6" s="653"/>
      <c r="R6" s="55" t="s">
        <v>46</v>
      </c>
      <c r="S6" s="586" t="str">
        <f>IF(COUNTIF('（別紙9）受入研修（教育担当者)明細 '!$E$5:$E$24,'（別紙8）教育担当者明細'!E6)&gt;0,"別紙9に重複者あり！いずれか一方にのみ記載すること","")</f>
        <v/>
      </c>
    </row>
    <row r="7" spans="2:19" ht="17.25" customHeight="1">
      <c r="B7" s="645">
        <v>3</v>
      </c>
      <c r="C7" s="646"/>
      <c r="D7" s="655"/>
      <c r="E7" s="656"/>
      <c r="F7" s="777" t="str">
        <f t="shared" si="0"/>
        <v/>
      </c>
      <c r="G7" s="647"/>
      <c r="H7" s="648" t="s">
        <v>278</v>
      </c>
      <c r="I7" s="649"/>
      <c r="J7" s="650" t="s">
        <v>115</v>
      </c>
      <c r="K7" s="651"/>
      <c r="L7" s="645" t="s">
        <v>116</v>
      </c>
      <c r="M7" s="652">
        <f t="shared" si="1"/>
        <v>0</v>
      </c>
      <c r="N7" s="55" t="s">
        <v>46</v>
      </c>
      <c r="O7" s="653"/>
      <c r="P7" s="55" t="s">
        <v>46</v>
      </c>
      <c r="Q7" s="653"/>
      <c r="R7" s="55" t="s">
        <v>46</v>
      </c>
      <c r="S7" s="586" t="str">
        <f>IF(COUNTIF('（別紙9）受入研修（教育担当者)明細 '!$E$5:$E$24,'（別紙8）教育担当者明細'!E7)&gt;0,"別紙9に重複者あり！いずれか一方にのみ記載すること","")</f>
        <v/>
      </c>
    </row>
    <row r="8" spans="2:19" ht="17.25" customHeight="1">
      <c r="B8" s="645">
        <v>4</v>
      </c>
      <c r="C8" s="646"/>
      <c r="D8" s="655"/>
      <c r="E8" s="656"/>
      <c r="F8" s="777" t="str">
        <f t="shared" si="0"/>
        <v/>
      </c>
      <c r="G8" s="647"/>
      <c r="H8" s="648" t="s">
        <v>278</v>
      </c>
      <c r="I8" s="649"/>
      <c r="J8" s="650" t="s">
        <v>115</v>
      </c>
      <c r="K8" s="651"/>
      <c r="L8" s="645" t="s">
        <v>116</v>
      </c>
      <c r="M8" s="652">
        <f t="shared" si="1"/>
        <v>0</v>
      </c>
      <c r="N8" s="55" t="s">
        <v>46</v>
      </c>
      <c r="O8" s="653"/>
      <c r="P8" s="55" t="s">
        <v>46</v>
      </c>
      <c r="Q8" s="653"/>
      <c r="R8" s="55" t="s">
        <v>46</v>
      </c>
      <c r="S8" s="586" t="str">
        <f>IF(COUNTIF('（別紙9）受入研修（教育担当者)明細 '!$E$5:$E$24,'（別紙8）教育担当者明細'!E8)&gt;0,"別紙9に重複者あり！いずれか一方にのみ記載すること","")</f>
        <v/>
      </c>
    </row>
    <row r="9" spans="2:19" ht="17.25" customHeight="1">
      <c r="B9" s="645">
        <v>5</v>
      </c>
      <c r="C9" s="646"/>
      <c r="D9" s="655"/>
      <c r="E9" s="656"/>
      <c r="F9" s="777" t="str">
        <f t="shared" si="0"/>
        <v/>
      </c>
      <c r="G9" s="647"/>
      <c r="H9" s="648" t="s">
        <v>278</v>
      </c>
      <c r="I9" s="649"/>
      <c r="J9" s="650" t="s">
        <v>115</v>
      </c>
      <c r="K9" s="651"/>
      <c r="L9" s="645" t="s">
        <v>116</v>
      </c>
      <c r="M9" s="652">
        <f t="shared" si="1"/>
        <v>0</v>
      </c>
      <c r="N9" s="55" t="s">
        <v>46</v>
      </c>
      <c r="O9" s="653"/>
      <c r="P9" s="55" t="s">
        <v>46</v>
      </c>
      <c r="Q9" s="653"/>
      <c r="R9" s="55" t="s">
        <v>46</v>
      </c>
      <c r="S9" s="586" t="str">
        <f>IF(COUNTIF('（別紙9）受入研修（教育担当者)明細 '!$E$5:$E$24,'（別紙8）教育担当者明細'!E9)&gt;0,"別紙9に重複者あり！いずれか一方にのみ記載すること","")</f>
        <v/>
      </c>
    </row>
    <row r="10" spans="2:19" ht="17.25" customHeight="1">
      <c r="B10" s="645">
        <v>6</v>
      </c>
      <c r="C10" s="646"/>
      <c r="D10" s="655"/>
      <c r="E10" s="656"/>
      <c r="F10" s="777" t="str">
        <f t="shared" si="0"/>
        <v/>
      </c>
      <c r="G10" s="647"/>
      <c r="H10" s="648" t="s">
        <v>278</v>
      </c>
      <c r="I10" s="649"/>
      <c r="J10" s="650" t="s">
        <v>115</v>
      </c>
      <c r="K10" s="651"/>
      <c r="L10" s="645" t="s">
        <v>116</v>
      </c>
      <c r="M10" s="652">
        <f t="shared" si="1"/>
        <v>0</v>
      </c>
      <c r="N10" s="55" t="s">
        <v>46</v>
      </c>
      <c r="O10" s="653"/>
      <c r="P10" s="55" t="s">
        <v>46</v>
      </c>
      <c r="Q10" s="653"/>
      <c r="R10" s="55" t="s">
        <v>46</v>
      </c>
      <c r="S10" s="586" t="str">
        <f>IF(COUNTIF('（別紙9）受入研修（教育担当者)明細 '!$E$5:$E$24,'（別紙8）教育担当者明細'!E10)&gt;0,"別紙9に重複者あり！いずれか一方にのみ記載すること","")</f>
        <v/>
      </c>
    </row>
    <row r="11" spans="2:19" ht="17.25" customHeight="1">
      <c r="B11" s="645">
        <v>7</v>
      </c>
      <c r="C11" s="646"/>
      <c r="D11" s="655"/>
      <c r="E11" s="656"/>
      <c r="F11" s="777" t="str">
        <f t="shared" si="0"/>
        <v/>
      </c>
      <c r="G11" s="647"/>
      <c r="H11" s="648" t="s">
        <v>278</v>
      </c>
      <c r="I11" s="649"/>
      <c r="J11" s="650" t="s">
        <v>115</v>
      </c>
      <c r="K11" s="651"/>
      <c r="L11" s="645" t="s">
        <v>116</v>
      </c>
      <c r="M11" s="652">
        <f t="shared" si="1"/>
        <v>0</v>
      </c>
      <c r="N11" s="55" t="s">
        <v>46</v>
      </c>
      <c r="O11" s="653"/>
      <c r="P11" s="55" t="s">
        <v>46</v>
      </c>
      <c r="Q11" s="653"/>
      <c r="R11" s="55" t="s">
        <v>46</v>
      </c>
      <c r="S11" s="586" t="str">
        <f>IF(COUNTIF('（別紙9）受入研修（教育担当者)明細 '!$E$5:$E$24,'（別紙8）教育担当者明細'!E11)&gt;0,"別紙9に重複者あり！いずれか一方にのみ記載すること","")</f>
        <v/>
      </c>
    </row>
    <row r="12" spans="2:19" ht="17.25" customHeight="1">
      <c r="B12" s="645">
        <v>8</v>
      </c>
      <c r="C12" s="646"/>
      <c r="D12" s="655"/>
      <c r="E12" s="656"/>
      <c r="F12" s="777" t="str">
        <f t="shared" si="0"/>
        <v/>
      </c>
      <c r="G12" s="647"/>
      <c r="H12" s="648" t="s">
        <v>278</v>
      </c>
      <c r="I12" s="649"/>
      <c r="J12" s="650" t="s">
        <v>115</v>
      </c>
      <c r="K12" s="651"/>
      <c r="L12" s="645" t="s">
        <v>116</v>
      </c>
      <c r="M12" s="652">
        <f t="shared" si="1"/>
        <v>0</v>
      </c>
      <c r="N12" s="55" t="s">
        <v>46</v>
      </c>
      <c r="O12" s="653"/>
      <c r="P12" s="55" t="s">
        <v>46</v>
      </c>
      <c r="Q12" s="653"/>
      <c r="R12" s="55" t="s">
        <v>46</v>
      </c>
      <c r="S12" s="586" t="str">
        <f>IF(COUNTIF('（別紙9）受入研修（教育担当者)明細 '!$E$5:$E$24,'（別紙8）教育担当者明細'!E12)&gt;0,"別紙9に重複者あり！いずれか一方にのみ記載すること","")</f>
        <v/>
      </c>
    </row>
    <row r="13" spans="2:19" ht="17.25" customHeight="1">
      <c r="B13" s="645">
        <v>9</v>
      </c>
      <c r="C13" s="646"/>
      <c r="D13" s="655"/>
      <c r="E13" s="656"/>
      <c r="F13" s="777" t="str">
        <f t="shared" si="0"/>
        <v/>
      </c>
      <c r="G13" s="647"/>
      <c r="H13" s="648" t="s">
        <v>278</v>
      </c>
      <c r="I13" s="649"/>
      <c r="J13" s="650" t="s">
        <v>115</v>
      </c>
      <c r="K13" s="651"/>
      <c r="L13" s="645" t="s">
        <v>116</v>
      </c>
      <c r="M13" s="652">
        <f t="shared" si="1"/>
        <v>0</v>
      </c>
      <c r="N13" s="55" t="s">
        <v>46</v>
      </c>
      <c r="O13" s="653"/>
      <c r="P13" s="55" t="s">
        <v>46</v>
      </c>
      <c r="Q13" s="653"/>
      <c r="R13" s="55" t="s">
        <v>46</v>
      </c>
      <c r="S13" s="586" t="str">
        <f>IF(COUNTIF('（別紙9）受入研修（教育担当者)明細 '!$E$5:$E$24,'（別紙8）教育担当者明細'!E13)&gt;0,"別紙9に重複者あり！いずれか一方にのみ記載すること","")</f>
        <v/>
      </c>
    </row>
    <row r="14" spans="2:19" ht="17.25" customHeight="1">
      <c r="B14" s="645">
        <v>10</v>
      </c>
      <c r="C14" s="646"/>
      <c r="D14" s="655"/>
      <c r="E14" s="656"/>
      <c r="F14" s="777" t="str">
        <f t="shared" si="0"/>
        <v/>
      </c>
      <c r="G14" s="647"/>
      <c r="H14" s="648" t="s">
        <v>278</v>
      </c>
      <c r="I14" s="649"/>
      <c r="J14" s="650" t="s">
        <v>115</v>
      </c>
      <c r="K14" s="651"/>
      <c r="L14" s="645" t="s">
        <v>116</v>
      </c>
      <c r="M14" s="652">
        <f t="shared" si="1"/>
        <v>0</v>
      </c>
      <c r="N14" s="55" t="s">
        <v>46</v>
      </c>
      <c r="O14" s="653"/>
      <c r="P14" s="55" t="s">
        <v>46</v>
      </c>
      <c r="Q14" s="653"/>
      <c r="R14" s="55" t="s">
        <v>46</v>
      </c>
      <c r="S14" s="586" t="str">
        <f>IF(COUNTIF('（別紙9）受入研修（教育担当者)明細 '!$E$5:$E$24,'（別紙8）教育担当者明細'!E14)&gt;0,"別紙9に重複者あり！いずれか一方にのみ記載すること","")</f>
        <v/>
      </c>
    </row>
    <row r="15" spans="2:19" ht="17.25" customHeight="1">
      <c r="B15" s="645">
        <v>11</v>
      </c>
      <c r="C15" s="646"/>
      <c r="D15" s="655"/>
      <c r="E15" s="656"/>
      <c r="F15" s="777" t="str">
        <f t="shared" si="0"/>
        <v/>
      </c>
      <c r="G15" s="647"/>
      <c r="H15" s="648" t="s">
        <v>162</v>
      </c>
      <c r="I15" s="649"/>
      <c r="J15" s="650" t="s">
        <v>115</v>
      </c>
      <c r="K15" s="651"/>
      <c r="L15" s="645" t="s">
        <v>116</v>
      </c>
      <c r="M15" s="652">
        <f t="shared" si="1"/>
        <v>0</v>
      </c>
      <c r="N15" s="55" t="s">
        <v>46</v>
      </c>
      <c r="O15" s="653"/>
      <c r="P15" s="55" t="s">
        <v>46</v>
      </c>
      <c r="Q15" s="653"/>
      <c r="R15" s="55" t="s">
        <v>46</v>
      </c>
      <c r="S15" s="586" t="str">
        <f>IF(COUNTIF('（別紙9）受入研修（教育担当者)明細 '!$E$5:$E$24,'（別紙8）教育担当者明細'!E15)&gt;0,"別紙9に重複者あり！いずれか一方にのみ記載すること","")</f>
        <v/>
      </c>
    </row>
    <row r="16" spans="2:19" ht="17.25" customHeight="1">
      <c r="B16" s="645">
        <v>12</v>
      </c>
      <c r="C16" s="646"/>
      <c r="D16" s="655"/>
      <c r="E16" s="656"/>
      <c r="F16" s="777" t="str">
        <f t="shared" si="0"/>
        <v/>
      </c>
      <c r="G16" s="647"/>
      <c r="H16" s="648" t="s">
        <v>162</v>
      </c>
      <c r="I16" s="649"/>
      <c r="J16" s="650" t="s">
        <v>115</v>
      </c>
      <c r="K16" s="651"/>
      <c r="L16" s="645" t="s">
        <v>116</v>
      </c>
      <c r="M16" s="652">
        <f t="shared" si="1"/>
        <v>0</v>
      </c>
      <c r="N16" s="55" t="s">
        <v>46</v>
      </c>
      <c r="O16" s="653"/>
      <c r="P16" s="55" t="s">
        <v>46</v>
      </c>
      <c r="Q16" s="653"/>
      <c r="R16" s="55" t="s">
        <v>46</v>
      </c>
      <c r="S16" s="586" t="str">
        <f>IF(COUNTIF('（別紙9）受入研修（教育担当者)明細 '!$E$5:$E$24,'（別紙8）教育担当者明細'!E16)&gt;0,"別紙9に重複者あり！いずれか一方にのみ記載すること","")</f>
        <v/>
      </c>
    </row>
    <row r="17" spans="2:19" ht="17.25" customHeight="1">
      <c r="B17" s="645">
        <v>13</v>
      </c>
      <c r="C17" s="646"/>
      <c r="D17" s="655"/>
      <c r="E17" s="656"/>
      <c r="F17" s="777" t="str">
        <f t="shared" si="0"/>
        <v/>
      </c>
      <c r="G17" s="647"/>
      <c r="H17" s="648" t="s">
        <v>162</v>
      </c>
      <c r="I17" s="649"/>
      <c r="J17" s="650" t="s">
        <v>115</v>
      </c>
      <c r="K17" s="651"/>
      <c r="L17" s="645" t="s">
        <v>116</v>
      </c>
      <c r="M17" s="652">
        <f t="shared" si="1"/>
        <v>0</v>
      </c>
      <c r="N17" s="55" t="s">
        <v>46</v>
      </c>
      <c r="O17" s="653"/>
      <c r="P17" s="55" t="s">
        <v>46</v>
      </c>
      <c r="Q17" s="653"/>
      <c r="R17" s="55" t="s">
        <v>46</v>
      </c>
      <c r="S17" s="586" t="str">
        <f>IF(COUNTIF('（別紙9）受入研修（教育担当者)明細 '!$E$5:$E$24,'（別紙8）教育担当者明細'!E17)&gt;0,"別紙9に重複者あり！いずれか一方にのみ記載すること","")</f>
        <v/>
      </c>
    </row>
    <row r="18" spans="2:19" ht="17.25" customHeight="1">
      <c r="B18" s="645">
        <v>14</v>
      </c>
      <c r="C18" s="646"/>
      <c r="D18" s="655"/>
      <c r="E18" s="656"/>
      <c r="F18" s="777" t="str">
        <f t="shared" si="0"/>
        <v/>
      </c>
      <c r="G18" s="647"/>
      <c r="H18" s="648" t="s">
        <v>162</v>
      </c>
      <c r="I18" s="649"/>
      <c r="J18" s="650" t="s">
        <v>115</v>
      </c>
      <c r="K18" s="651"/>
      <c r="L18" s="645" t="s">
        <v>116</v>
      </c>
      <c r="M18" s="652">
        <f t="shared" si="1"/>
        <v>0</v>
      </c>
      <c r="N18" s="55" t="s">
        <v>46</v>
      </c>
      <c r="O18" s="653"/>
      <c r="P18" s="55" t="s">
        <v>46</v>
      </c>
      <c r="Q18" s="653"/>
      <c r="R18" s="55" t="s">
        <v>46</v>
      </c>
      <c r="S18" s="586" t="str">
        <f>IF(COUNTIF('（別紙9）受入研修（教育担当者)明細 '!$E$5:$E$24,'（別紙8）教育担当者明細'!E18)&gt;0,"別紙9に重複者あり！いずれか一方にのみ記載すること","")</f>
        <v/>
      </c>
    </row>
    <row r="19" spans="2:19" ht="17.25" customHeight="1">
      <c r="B19" s="645">
        <v>15</v>
      </c>
      <c r="C19" s="646"/>
      <c r="D19" s="655"/>
      <c r="E19" s="656"/>
      <c r="F19" s="777" t="str">
        <f t="shared" si="0"/>
        <v/>
      </c>
      <c r="G19" s="647"/>
      <c r="H19" s="648" t="s">
        <v>162</v>
      </c>
      <c r="I19" s="649"/>
      <c r="J19" s="650" t="s">
        <v>115</v>
      </c>
      <c r="K19" s="651"/>
      <c r="L19" s="645" t="s">
        <v>116</v>
      </c>
      <c r="M19" s="652">
        <f t="shared" si="1"/>
        <v>0</v>
      </c>
      <c r="N19" s="55" t="s">
        <v>46</v>
      </c>
      <c r="O19" s="654"/>
      <c r="P19" s="55" t="s">
        <v>46</v>
      </c>
      <c r="Q19" s="654"/>
      <c r="R19" s="55" t="s">
        <v>46</v>
      </c>
      <c r="S19" s="586" t="str">
        <f>IF(COUNTIF('（別紙9）受入研修（教育担当者)明細 '!$E$5:$E$24,'（別紙8）教育担当者明細'!E19)&gt;0,"別紙9に重複者あり！いずれか一方にのみ記載すること","")</f>
        <v/>
      </c>
    </row>
    <row r="20" spans="2:19" ht="17.25" customHeight="1">
      <c r="B20" s="645">
        <v>16</v>
      </c>
      <c r="C20" s="646"/>
      <c r="D20" s="655"/>
      <c r="E20" s="656"/>
      <c r="F20" s="777" t="str">
        <f t="shared" si="0"/>
        <v/>
      </c>
      <c r="G20" s="647"/>
      <c r="H20" s="648" t="s">
        <v>162</v>
      </c>
      <c r="I20" s="649"/>
      <c r="J20" s="650" t="s">
        <v>115</v>
      </c>
      <c r="K20" s="651"/>
      <c r="L20" s="645" t="s">
        <v>116</v>
      </c>
      <c r="M20" s="652">
        <f t="shared" si="1"/>
        <v>0</v>
      </c>
      <c r="N20" s="55" t="s">
        <v>46</v>
      </c>
      <c r="O20" s="654"/>
      <c r="P20" s="55" t="s">
        <v>46</v>
      </c>
      <c r="Q20" s="654"/>
      <c r="R20" s="55" t="s">
        <v>46</v>
      </c>
      <c r="S20" s="586" t="str">
        <f>IF(COUNTIF('（別紙9）受入研修（教育担当者)明細 '!$E$5:$E$24,'（別紙8）教育担当者明細'!E20)&gt;0,"別紙9に重複者あり！いずれか一方にのみ記載すること","")</f>
        <v/>
      </c>
    </row>
    <row r="21" spans="2:19" ht="17.25" customHeight="1">
      <c r="B21" s="645">
        <v>17</v>
      </c>
      <c r="C21" s="646"/>
      <c r="D21" s="655"/>
      <c r="E21" s="656"/>
      <c r="F21" s="777" t="str">
        <f t="shared" si="0"/>
        <v/>
      </c>
      <c r="G21" s="647"/>
      <c r="H21" s="648" t="s">
        <v>162</v>
      </c>
      <c r="I21" s="649"/>
      <c r="J21" s="650" t="s">
        <v>115</v>
      </c>
      <c r="K21" s="651"/>
      <c r="L21" s="645" t="s">
        <v>116</v>
      </c>
      <c r="M21" s="652">
        <f t="shared" si="1"/>
        <v>0</v>
      </c>
      <c r="N21" s="55" t="s">
        <v>46</v>
      </c>
      <c r="O21" s="654"/>
      <c r="P21" s="55" t="s">
        <v>46</v>
      </c>
      <c r="Q21" s="654"/>
      <c r="R21" s="55" t="s">
        <v>46</v>
      </c>
      <c r="S21" s="586" t="str">
        <f>IF(COUNTIF('（別紙9）受入研修（教育担当者)明細 '!$E$5:$E$24,'（別紙8）教育担当者明細'!E21)&gt;0,"別紙9に重複者あり！いずれか一方にのみ記載すること","")</f>
        <v/>
      </c>
    </row>
    <row r="22" spans="2:19" ht="17.25" customHeight="1">
      <c r="B22" s="645">
        <v>18</v>
      </c>
      <c r="C22" s="646"/>
      <c r="D22" s="655"/>
      <c r="E22" s="656"/>
      <c r="F22" s="777" t="str">
        <f t="shared" si="0"/>
        <v/>
      </c>
      <c r="G22" s="647"/>
      <c r="H22" s="648" t="s">
        <v>162</v>
      </c>
      <c r="I22" s="649"/>
      <c r="J22" s="650" t="s">
        <v>115</v>
      </c>
      <c r="K22" s="651"/>
      <c r="L22" s="645" t="s">
        <v>116</v>
      </c>
      <c r="M22" s="652">
        <f t="shared" si="1"/>
        <v>0</v>
      </c>
      <c r="N22" s="55" t="s">
        <v>46</v>
      </c>
      <c r="O22" s="654"/>
      <c r="P22" s="55" t="s">
        <v>46</v>
      </c>
      <c r="Q22" s="654"/>
      <c r="R22" s="55" t="s">
        <v>46</v>
      </c>
      <c r="S22" s="586" t="str">
        <f>IF(COUNTIF('（別紙9）受入研修（教育担当者)明細 '!$E$5:$E$24,'（別紙8）教育担当者明細'!E22)&gt;0,"別紙9に重複者あり！いずれか一方にのみ記載すること","")</f>
        <v/>
      </c>
    </row>
    <row r="23" spans="2:19" ht="17.25" customHeight="1">
      <c r="B23" s="645">
        <v>19</v>
      </c>
      <c r="C23" s="646"/>
      <c r="D23" s="655"/>
      <c r="E23" s="656"/>
      <c r="F23" s="777" t="str">
        <f t="shared" si="0"/>
        <v/>
      </c>
      <c r="G23" s="647"/>
      <c r="H23" s="648" t="s">
        <v>162</v>
      </c>
      <c r="I23" s="649"/>
      <c r="J23" s="650" t="s">
        <v>115</v>
      </c>
      <c r="K23" s="651"/>
      <c r="L23" s="645" t="s">
        <v>116</v>
      </c>
      <c r="M23" s="652">
        <f t="shared" si="1"/>
        <v>0</v>
      </c>
      <c r="N23" s="55" t="s">
        <v>46</v>
      </c>
      <c r="O23" s="654"/>
      <c r="P23" s="55" t="s">
        <v>46</v>
      </c>
      <c r="Q23" s="654"/>
      <c r="R23" s="55" t="s">
        <v>46</v>
      </c>
      <c r="S23" s="586" t="str">
        <f>IF(COUNTIF('（別紙9）受入研修（教育担当者)明細 '!$E$5:$E$24,'（別紙8）教育担当者明細'!E23)&gt;0,"別紙9に重複者あり！いずれか一方にのみ記載すること","")</f>
        <v/>
      </c>
    </row>
    <row r="24" spans="2:19" ht="17.25" customHeight="1">
      <c r="B24" s="645">
        <v>20</v>
      </c>
      <c r="C24" s="646"/>
      <c r="D24" s="655"/>
      <c r="E24" s="656"/>
      <c r="F24" s="777" t="str">
        <f t="shared" si="0"/>
        <v/>
      </c>
      <c r="G24" s="647"/>
      <c r="H24" s="648" t="s">
        <v>162</v>
      </c>
      <c r="I24" s="649"/>
      <c r="J24" s="650" t="s">
        <v>115</v>
      </c>
      <c r="K24" s="651"/>
      <c r="L24" s="645" t="s">
        <v>116</v>
      </c>
      <c r="M24" s="652">
        <f t="shared" si="1"/>
        <v>0</v>
      </c>
      <c r="N24" s="55" t="s">
        <v>46</v>
      </c>
      <c r="O24" s="654"/>
      <c r="P24" s="55" t="s">
        <v>46</v>
      </c>
      <c r="Q24" s="654"/>
      <c r="R24" s="55" t="s">
        <v>46</v>
      </c>
      <c r="S24" s="586" t="str">
        <f>IF(COUNTIF('（別紙9）受入研修（教育担当者)明細 '!$E$5:$E$24,'（別紙8）教育担当者明細'!E24)&gt;0,"別紙9に重複者あり！いずれか一方にのみ記載すること","")</f>
        <v/>
      </c>
    </row>
    <row r="25" spans="2:19" ht="17.25" customHeight="1">
      <c r="B25" s="645">
        <v>21</v>
      </c>
      <c r="C25" s="646"/>
      <c r="D25" s="655"/>
      <c r="E25" s="656"/>
      <c r="F25" s="777" t="str">
        <f t="shared" si="0"/>
        <v/>
      </c>
      <c r="G25" s="647"/>
      <c r="H25" s="648" t="s">
        <v>162</v>
      </c>
      <c r="I25" s="649"/>
      <c r="J25" s="650" t="s">
        <v>115</v>
      </c>
      <c r="K25" s="651"/>
      <c r="L25" s="645" t="s">
        <v>116</v>
      </c>
      <c r="M25" s="652">
        <f t="shared" si="1"/>
        <v>0</v>
      </c>
      <c r="N25" s="55" t="s">
        <v>46</v>
      </c>
      <c r="O25" s="654"/>
      <c r="P25" s="55" t="s">
        <v>46</v>
      </c>
      <c r="Q25" s="654"/>
      <c r="R25" s="55" t="s">
        <v>46</v>
      </c>
      <c r="S25" s="586" t="str">
        <f>IF(COUNTIF('（別紙9）受入研修（教育担当者)明細 '!$E$5:$E$24,'（別紙8）教育担当者明細'!E25)&gt;0,"別紙9に重複者あり！いずれか一方にのみ記載すること","")</f>
        <v/>
      </c>
    </row>
    <row r="26" spans="2:19" ht="17.25" customHeight="1">
      <c r="B26" s="645">
        <v>22</v>
      </c>
      <c r="C26" s="646"/>
      <c r="D26" s="655"/>
      <c r="E26" s="656"/>
      <c r="F26" s="777" t="str">
        <f t="shared" si="0"/>
        <v/>
      </c>
      <c r="G26" s="647"/>
      <c r="H26" s="648" t="s">
        <v>162</v>
      </c>
      <c r="I26" s="649"/>
      <c r="J26" s="650" t="s">
        <v>115</v>
      </c>
      <c r="K26" s="651"/>
      <c r="L26" s="645" t="s">
        <v>116</v>
      </c>
      <c r="M26" s="652">
        <f t="shared" si="1"/>
        <v>0</v>
      </c>
      <c r="N26" s="55" t="s">
        <v>46</v>
      </c>
      <c r="O26" s="654"/>
      <c r="P26" s="55" t="s">
        <v>46</v>
      </c>
      <c r="Q26" s="654"/>
      <c r="R26" s="55" t="s">
        <v>46</v>
      </c>
      <c r="S26" s="586" t="str">
        <f>IF(COUNTIF('（別紙9）受入研修（教育担当者)明細 '!$E$5:$E$24,'（別紙8）教育担当者明細'!E26)&gt;0,"別紙9に重複者あり！いずれか一方にのみ記載すること","")</f>
        <v/>
      </c>
    </row>
    <row r="27" spans="2:19" ht="17.25" customHeight="1">
      <c r="B27" s="645">
        <v>23</v>
      </c>
      <c r="C27" s="646"/>
      <c r="D27" s="655"/>
      <c r="E27" s="656"/>
      <c r="F27" s="777" t="str">
        <f t="shared" si="0"/>
        <v/>
      </c>
      <c r="G27" s="647"/>
      <c r="H27" s="648" t="s">
        <v>162</v>
      </c>
      <c r="I27" s="649"/>
      <c r="J27" s="650" t="s">
        <v>115</v>
      </c>
      <c r="K27" s="651"/>
      <c r="L27" s="645" t="s">
        <v>116</v>
      </c>
      <c r="M27" s="652">
        <f t="shared" si="1"/>
        <v>0</v>
      </c>
      <c r="N27" s="55" t="s">
        <v>46</v>
      </c>
      <c r="O27" s="654"/>
      <c r="P27" s="55" t="s">
        <v>46</v>
      </c>
      <c r="Q27" s="654"/>
      <c r="R27" s="55" t="s">
        <v>46</v>
      </c>
      <c r="S27" s="586" t="str">
        <f>IF(COUNTIF('（別紙9）受入研修（教育担当者)明細 '!$E$5:$E$24,'（別紙8）教育担当者明細'!E27)&gt;0,"別紙9に重複者あり！いずれか一方にのみ記載すること","")</f>
        <v/>
      </c>
    </row>
    <row r="28" spans="2:19" ht="17.25" customHeight="1">
      <c r="B28" s="645">
        <v>24</v>
      </c>
      <c r="C28" s="646"/>
      <c r="D28" s="655"/>
      <c r="E28" s="656"/>
      <c r="F28" s="777" t="str">
        <f t="shared" si="0"/>
        <v/>
      </c>
      <c r="G28" s="647"/>
      <c r="H28" s="648" t="s">
        <v>162</v>
      </c>
      <c r="I28" s="649"/>
      <c r="J28" s="650" t="s">
        <v>115</v>
      </c>
      <c r="K28" s="651"/>
      <c r="L28" s="645" t="s">
        <v>116</v>
      </c>
      <c r="M28" s="652">
        <f t="shared" si="1"/>
        <v>0</v>
      </c>
      <c r="N28" s="55" t="s">
        <v>46</v>
      </c>
      <c r="O28" s="654"/>
      <c r="P28" s="55" t="s">
        <v>46</v>
      </c>
      <c r="Q28" s="654"/>
      <c r="R28" s="55" t="s">
        <v>46</v>
      </c>
      <c r="S28" s="586" t="str">
        <f>IF(COUNTIF('（別紙9）受入研修（教育担当者)明細 '!$E$5:$E$24,'（別紙8）教育担当者明細'!E28)&gt;0,"別紙9に重複者あり！いずれか一方にのみ記載すること","")</f>
        <v/>
      </c>
    </row>
    <row r="29" spans="2:19" ht="17.25" customHeight="1">
      <c r="B29" s="645">
        <v>25</v>
      </c>
      <c r="C29" s="646"/>
      <c r="D29" s="655"/>
      <c r="E29" s="656"/>
      <c r="F29" s="777" t="str">
        <f t="shared" si="0"/>
        <v/>
      </c>
      <c r="G29" s="647"/>
      <c r="H29" s="648" t="s">
        <v>162</v>
      </c>
      <c r="I29" s="649"/>
      <c r="J29" s="650" t="s">
        <v>115</v>
      </c>
      <c r="K29" s="651"/>
      <c r="L29" s="645" t="s">
        <v>116</v>
      </c>
      <c r="M29" s="652">
        <f t="shared" si="1"/>
        <v>0</v>
      </c>
      <c r="N29" s="55" t="s">
        <v>46</v>
      </c>
      <c r="O29" s="654"/>
      <c r="P29" s="55" t="s">
        <v>46</v>
      </c>
      <c r="Q29" s="654"/>
      <c r="R29" s="55" t="s">
        <v>46</v>
      </c>
      <c r="S29" s="586" t="str">
        <f>IF(COUNTIF('（別紙9）受入研修（教育担当者)明細 '!$E$5:$E$24,'（別紙8）教育担当者明細'!E29)&gt;0,"別紙9に重複者あり！いずれか一方にのみ記載すること","")</f>
        <v/>
      </c>
    </row>
    <row r="30" spans="2:19" ht="17.25" customHeight="1">
      <c r="B30" s="645">
        <v>26</v>
      </c>
      <c r="C30" s="646"/>
      <c r="D30" s="655"/>
      <c r="E30" s="656"/>
      <c r="F30" s="777" t="str">
        <f t="shared" si="0"/>
        <v/>
      </c>
      <c r="G30" s="647"/>
      <c r="H30" s="648" t="s">
        <v>162</v>
      </c>
      <c r="I30" s="649"/>
      <c r="J30" s="650" t="s">
        <v>115</v>
      </c>
      <c r="K30" s="651"/>
      <c r="L30" s="645" t="s">
        <v>116</v>
      </c>
      <c r="M30" s="652">
        <f t="shared" si="1"/>
        <v>0</v>
      </c>
      <c r="N30" s="55" t="s">
        <v>46</v>
      </c>
      <c r="O30" s="654"/>
      <c r="P30" s="55" t="s">
        <v>46</v>
      </c>
      <c r="Q30" s="654"/>
      <c r="R30" s="55" t="s">
        <v>46</v>
      </c>
      <c r="S30" s="586" t="str">
        <f>IF(COUNTIF('（別紙9）受入研修（教育担当者)明細 '!$E$5:$E$24,'（別紙8）教育担当者明細'!E30)&gt;0,"別紙9に重複者あり！いずれか一方にのみ記載すること","")</f>
        <v/>
      </c>
    </row>
    <row r="31" spans="2:19" ht="17.25" customHeight="1">
      <c r="B31" s="645">
        <v>27</v>
      </c>
      <c r="C31" s="646"/>
      <c r="D31" s="655"/>
      <c r="E31" s="656"/>
      <c r="F31" s="777" t="str">
        <f t="shared" si="0"/>
        <v/>
      </c>
      <c r="G31" s="647"/>
      <c r="H31" s="648" t="s">
        <v>162</v>
      </c>
      <c r="I31" s="649"/>
      <c r="J31" s="650" t="s">
        <v>115</v>
      </c>
      <c r="K31" s="651"/>
      <c r="L31" s="645" t="s">
        <v>116</v>
      </c>
      <c r="M31" s="652">
        <f t="shared" si="1"/>
        <v>0</v>
      </c>
      <c r="N31" s="55" t="s">
        <v>46</v>
      </c>
      <c r="O31" s="654"/>
      <c r="P31" s="55" t="s">
        <v>46</v>
      </c>
      <c r="Q31" s="654"/>
      <c r="R31" s="55" t="s">
        <v>46</v>
      </c>
      <c r="S31" s="586" t="str">
        <f>IF(COUNTIF('（別紙9）受入研修（教育担当者)明細 '!$E$5:$E$24,'（別紙8）教育担当者明細'!E31)&gt;0,"別紙9に重複者あり！いずれか一方にのみ記載すること","")</f>
        <v/>
      </c>
    </row>
    <row r="32" spans="2:19" ht="17.25" customHeight="1">
      <c r="B32" s="645">
        <v>28</v>
      </c>
      <c r="C32" s="646"/>
      <c r="D32" s="655"/>
      <c r="E32" s="656"/>
      <c r="F32" s="777" t="str">
        <f t="shared" si="0"/>
        <v/>
      </c>
      <c r="G32" s="647"/>
      <c r="H32" s="648" t="s">
        <v>162</v>
      </c>
      <c r="I32" s="649"/>
      <c r="J32" s="650" t="s">
        <v>115</v>
      </c>
      <c r="K32" s="651"/>
      <c r="L32" s="645" t="s">
        <v>116</v>
      </c>
      <c r="M32" s="652">
        <f t="shared" si="1"/>
        <v>0</v>
      </c>
      <c r="N32" s="55" t="s">
        <v>46</v>
      </c>
      <c r="O32" s="654"/>
      <c r="P32" s="55" t="s">
        <v>46</v>
      </c>
      <c r="Q32" s="654"/>
      <c r="R32" s="55" t="s">
        <v>46</v>
      </c>
      <c r="S32" s="586" t="str">
        <f>IF(COUNTIF('（別紙9）受入研修（教育担当者)明細 '!$E$5:$E$24,'（別紙8）教育担当者明細'!E32)&gt;0,"別紙9に重複者あり！いずれか一方にのみ記載すること","")</f>
        <v/>
      </c>
    </row>
    <row r="33" spans="2:19" ht="17.25" customHeight="1">
      <c r="B33" s="645">
        <v>29</v>
      </c>
      <c r="C33" s="646"/>
      <c r="D33" s="655"/>
      <c r="E33" s="656"/>
      <c r="F33" s="777" t="str">
        <f t="shared" si="0"/>
        <v/>
      </c>
      <c r="G33" s="647"/>
      <c r="H33" s="648" t="s">
        <v>162</v>
      </c>
      <c r="I33" s="649"/>
      <c r="J33" s="650" t="s">
        <v>115</v>
      </c>
      <c r="K33" s="651"/>
      <c r="L33" s="645" t="s">
        <v>116</v>
      </c>
      <c r="M33" s="652">
        <f t="shared" si="1"/>
        <v>0</v>
      </c>
      <c r="N33" s="55" t="s">
        <v>46</v>
      </c>
      <c r="O33" s="654"/>
      <c r="P33" s="55" t="s">
        <v>46</v>
      </c>
      <c r="Q33" s="654"/>
      <c r="R33" s="55" t="s">
        <v>46</v>
      </c>
      <c r="S33" s="586" t="str">
        <f>IF(COUNTIF('（別紙9）受入研修（教育担当者)明細 '!$E$5:$E$24,'（別紙8）教育担当者明細'!E33)&gt;0,"別紙9に重複者あり！いずれか一方にのみ記載すること","")</f>
        <v/>
      </c>
    </row>
    <row r="34" spans="2:19" ht="17.25" customHeight="1">
      <c r="B34" s="645">
        <v>30</v>
      </c>
      <c r="C34" s="646"/>
      <c r="D34" s="655"/>
      <c r="E34" s="656"/>
      <c r="F34" s="777" t="str">
        <f t="shared" si="0"/>
        <v/>
      </c>
      <c r="G34" s="647"/>
      <c r="H34" s="648" t="s">
        <v>162</v>
      </c>
      <c r="I34" s="649"/>
      <c r="J34" s="650" t="s">
        <v>115</v>
      </c>
      <c r="K34" s="651"/>
      <c r="L34" s="645" t="s">
        <v>116</v>
      </c>
      <c r="M34" s="652">
        <f t="shared" si="1"/>
        <v>0</v>
      </c>
      <c r="N34" s="55" t="s">
        <v>46</v>
      </c>
      <c r="O34" s="654"/>
      <c r="P34" s="55" t="s">
        <v>46</v>
      </c>
      <c r="Q34" s="654"/>
      <c r="R34" s="55" t="s">
        <v>46</v>
      </c>
      <c r="S34" s="586" t="str">
        <f>IF(COUNTIF('（別紙9）受入研修（教育担当者)明細 '!$E$5:$E$24,'（別紙8）教育担当者明細'!E34)&gt;0,"別紙9に重複者あり！いずれか一方にのみ記載すること","")</f>
        <v/>
      </c>
    </row>
    <row r="35" spans="2:19" ht="17.25" customHeight="1">
      <c r="B35" s="645">
        <v>31</v>
      </c>
      <c r="C35" s="646"/>
      <c r="D35" s="655"/>
      <c r="E35" s="656"/>
      <c r="F35" s="777" t="str">
        <f t="shared" si="0"/>
        <v/>
      </c>
      <c r="G35" s="647"/>
      <c r="H35" s="648" t="s">
        <v>162</v>
      </c>
      <c r="I35" s="649"/>
      <c r="J35" s="650" t="s">
        <v>115</v>
      </c>
      <c r="K35" s="651"/>
      <c r="L35" s="645" t="s">
        <v>116</v>
      </c>
      <c r="M35" s="652">
        <f t="shared" si="1"/>
        <v>0</v>
      </c>
      <c r="N35" s="55" t="s">
        <v>46</v>
      </c>
      <c r="O35" s="654"/>
      <c r="P35" s="55" t="s">
        <v>46</v>
      </c>
      <c r="Q35" s="654"/>
      <c r="R35" s="55" t="s">
        <v>46</v>
      </c>
      <c r="S35" s="586" t="str">
        <f>IF(COUNTIF('（別紙9）受入研修（教育担当者)明細 '!$E$5:$E$24,'（別紙8）教育担当者明細'!E35)&gt;0,"別紙9に重複者あり！いずれか一方にのみ記載すること","")</f>
        <v/>
      </c>
    </row>
    <row r="36" spans="2:19" ht="17.25" customHeight="1">
      <c r="B36" s="645">
        <v>32</v>
      </c>
      <c r="C36" s="646"/>
      <c r="D36" s="655"/>
      <c r="E36" s="656"/>
      <c r="F36" s="777" t="str">
        <f t="shared" si="0"/>
        <v/>
      </c>
      <c r="G36" s="647"/>
      <c r="H36" s="648" t="s">
        <v>162</v>
      </c>
      <c r="I36" s="649"/>
      <c r="J36" s="650" t="s">
        <v>115</v>
      </c>
      <c r="K36" s="651"/>
      <c r="L36" s="645" t="s">
        <v>116</v>
      </c>
      <c r="M36" s="652">
        <f t="shared" si="1"/>
        <v>0</v>
      </c>
      <c r="N36" s="55" t="s">
        <v>46</v>
      </c>
      <c r="O36" s="654"/>
      <c r="P36" s="55" t="s">
        <v>46</v>
      </c>
      <c r="Q36" s="654"/>
      <c r="R36" s="55" t="s">
        <v>46</v>
      </c>
      <c r="S36" s="586" t="str">
        <f>IF(COUNTIF('（別紙9）受入研修（教育担当者)明細 '!$E$5:$E$24,'（別紙8）教育担当者明細'!E36)&gt;0,"別紙9に重複者あり！いずれか一方にのみ記載すること","")</f>
        <v/>
      </c>
    </row>
    <row r="37" spans="2:19" ht="17.25" customHeight="1">
      <c r="B37" s="645">
        <v>33</v>
      </c>
      <c r="C37" s="646"/>
      <c r="D37" s="655"/>
      <c r="E37" s="656"/>
      <c r="F37" s="777" t="str">
        <f t="shared" ref="F37:F68" si="2">IF(COUNTIF($E$5:$E$1048,E37)&gt;1,"同じ名前あり","")</f>
        <v/>
      </c>
      <c r="G37" s="647"/>
      <c r="H37" s="648" t="s">
        <v>162</v>
      </c>
      <c r="I37" s="649"/>
      <c r="J37" s="650" t="s">
        <v>115</v>
      </c>
      <c r="K37" s="651"/>
      <c r="L37" s="645" t="s">
        <v>116</v>
      </c>
      <c r="M37" s="652">
        <f t="shared" si="1"/>
        <v>0</v>
      </c>
      <c r="N37" s="55" t="s">
        <v>46</v>
      </c>
      <c r="O37" s="654"/>
      <c r="P37" s="55" t="s">
        <v>46</v>
      </c>
      <c r="Q37" s="654"/>
      <c r="R37" s="55" t="s">
        <v>46</v>
      </c>
      <c r="S37" s="586" t="str">
        <f>IF(COUNTIF('（別紙9）受入研修（教育担当者)明細 '!$E$5:$E$24,'（別紙8）教育担当者明細'!E37)&gt;0,"別紙9に重複者あり！いずれか一方にのみ記載すること","")</f>
        <v/>
      </c>
    </row>
    <row r="38" spans="2:19" ht="17.25" customHeight="1">
      <c r="B38" s="645">
        <v>34</v>
      </c>
      <c r="C38" s="646"/>
      <c r="D38" s="655"/>
      <c r="E38" s="656"/>
      <c r="F38" s="777" t="str">
        <f t="shared" si="2"/>
        <v/>
      </c>
      <c r="G38" s="647"/>
      <c r="H38" s="648" t="s">
        <v>162</v>
      </c>
      <c r="I38" s="649"/>
      <c r="J38" s="650" t="s">
        <v>115</v>
      </c>
      <c r="K38" s="651"/>
      <c r="L38" s="645" t="s">
        <v>116</v>
      </c>
      <c r="M38" s="652">
        <f t="shared" si="1"/>
        <v>0</v>
      </c>
      <c r="N38" s="55" t="s">
        <v>46</v>
      </c>
      <c r="O38" s="654"/>
      <c r="P38" s="55" t="s">
        <v>46</v>
      </c>
      <c r="Q38" s="654"/>
      <c r="R38" s="55" t="s">
        <v>46</v>
      </c>
      <c r="S38" s="586" t="str">
        <f>IF(COUNTIF('（別紙9）受入研修（教育担当者)明細 '!$E$5:$E$24,'（別紙8）教育担当者明細'!E38)&gt;0,"別紙9に重複者あり！いずれか一方にのみ記載すること","")</f>
        <v/>
      </c>
    </row>
    <row r="39" spans="2:19" ht="17.25" customHeight="1">
      <c r="B39" s="645">
        <v>35</v>
      </c>
      <c r="C39" s="646"/>
      <c r="D39" s="655"/>
      <c r="E39" s="656"/>
      <c r="F39" s="777" t="str">
        <f t="shared" si="2"/>
        <v/>
      </c>
      <c r="G39" s="647"/>
      <c r="H39" s="648" t="s">
        <v>162</v>
      </c>
      <c r="I39" s="649"/>
      <c r="J39" s="650" t="s">
        <v>115</v>
      </c>
      <c r="K39" s="651"/>
      <c r="L39" s="645" t="s">
        <v>116</v>
      </c>
      <c r="M39" s="652">
        <f t="shared" si="1"/>
        <v>0</v>
      </c>
      <c r="N39" s="55" t="s">
        <v>46</v>
      </c>
      <c r="O39" s="654"/>
      <c r="P39" s="55" t="s">
        <v>46</v>
      </c>
      <c r="Q39" s="654"/>
      <c r="R39" s="55" t="s">
        <v>46</v>
      </c>
      <c r="S39" s="586" t="str">
        <f>IF(COUNTIF('（別紙9）受入研修（教育担当者)明細 '!$E$5:$E$24,'（別紙8）教育担当者明細'!E39)&gt;0,"別紙9に重複者あり！いずれか一方にのみ記載すること","")</f>
        <v/>
      </c>
    </row>
    <row r="40" spans="2:19" ht="17.25" customHeight="1">
      <c r="B40" s="645">
        <v>36</v>
      </c>
      <c r="C40" s="646"/>
      <c r="D40" s="655"/>
      <c r="E40" s="656"/>
      <c r="F40" s="777" t="str">
        <f t="shared" si="2"/>
        <v/>
      </c>
      <c r="G40" s="647"/>
      <c r="H40" s="648" t="s">
        <v>162</v>
      </c>
      <c r="I40" s="649"/>
      <c r="J40" s="650" t="s">
        <v>115</v>
      </c>
      <c r="K40" s="651"/>
      <c r="L40" s="645" t="s">
        <v>116</v>
      </c>
      <c r="M40" s="652">
        <f t="shared" si="1"/>
        <v>0</v>
      </c>
      <c r="N40" s="55" t="s">
        <v>46</v>
      </c>
      <c r="O40" s="654"/>
      <c r="P40" s="55" t="s">
        <v>46</v>
      </c>
      <c r="Q40" s="654"/>
      <c r="R40" s="55" t="s">
        <v>46</v>
      </c>
      <c r="S40" s="586" t="str">
        <f>IF(COUNTIF('（別紙9）受入研修（教育担当者)明細 '!$E$5:$E$24,'（別紙8）教育担当者明細'!E40)&gt;0,"別紙9に重複者あり！いずれか一方にのみ記載すること","")</f>
        <v/>
      </c>
    </row>
    <row r="41" spans="2:19" ht="17.25" customHeight="1">
      <c r="B41" s="645">
        <v>37</v>
      </c>
      <c r="C41" s="646"/>
      <c r="D41" s="655"/>
      <c r="E41" s="656"/>
      <c r="F41" s="777" t="str">
        <f t="shared" si="2"/>
        <v/>
      </c>
      <c r="G41" s="647"/>
      <c r="H41" s="648" t="s">
        <v>162</v>
      </c>
      <c r="I41" s="649"/>
      <c r="J41" s="650" t="s">
        <v>115</v>
      </c>
      <c r="K41" s="651"/>
      <c r="L41" s="645" t="s">
        <v>116</v>
      </c>
      <c r="M41" s="652">
        <f t="shared" si="1"/>
        <v>0</v>
      </c>
      <c r="N41" s="55" t="s">
        <v>46</v>
      </c>
      <c r="O41" s="654"/>
      <c r="P41" s="55" t="s">
        <v>46</v>
      </c>
      <c r="Q41" s="654"/>
      <c r="R41" s="55" t="s">
        <v>46</v>
      </c>
      <c r="S41" s="586" t="str">
        <f>IF(COUNTIF('（別紙9）受入研修（教育担当者)明細 '!$E$5:$E$24,'（別紙8）教育担当者明細'!E41)&gt;0,"別紙9に重複者あり！いずれか一方にのみ記載すること","")</f>
        <v/>
      </c>
    </row>
    <row r="42" spans="2:19" ht="17.25" customHeight="1">
      <c r="B42" s="645">
        <v>38</v>
      </c>
      <c r="C42" s="646"/>
      <c r="D42" s="655"/>
      <c r="E42" s="656"/>
      <c r="F42" s="777" t="str">
        <f t="shared" si="2"/>
        <v/>
      </c>
      <c r="G42" s="647"/>
      <c r="H42" s="648" t="s">
        <v>162</v>
      </c>
      <c r="I42" s="649"/>
      <c r="J42" s="650" t="s">
        <v>115</v>
      </c>
      <c r="K42" s="651"/>
      <c r="L42" s="645" t="s">
        <v>116</v>
      </c>
      <c r="M42" s="652">
        <f t="shared" si="1"/>
        <v>0</v>
      </c>
      <c r="N42" s="55" t="s">
        <v>46</v>
      </c>
      <c r="O42" s="654"/>
      <c r="P42" s="55" t="s">
        <v>46</v>
      </c>
      <c r="Q42" s="654"/>
      <c r="R42" s="55" t="s">
        <v>46</v>
      </c>
      <c r="S42" s="586" t="str">
        <f>IF(COUNTIF('（別紙9）受入研修（教育担当者)明細 '!$E$5:$E$24,'（別紙8）教育担当者明細'!E42)&gt;0,"別紙9に重複者あり！いずれか一方にのみ記載すること","")</f>
        <v/>
      </c>
    </row>
    <row r="43" spans="2:19" ht="17.25" customHeight="1">
      <c r="B43" s="645">
        <v>39</v>
      </c>
      <c r="C43" s="646"/>
      <c r="D43" s="655"/>
      <c r="E43" s="656"/>
      <c r="F43" s="777" t="str">
        <f t="shared" si="2"/>
        <v/>
      </c>
      <c r="G43" s="647"/>
      <c r="H43" s="648" t="s">
        <v>162</v>
      </c>
      <c r="I43" s="649"/>
      <c r="J43" s="650" t="s">
        <v>115</v>
      </c>
      <c r="K43" s="651"/>
      <c r="L43" s="645" t="s">
        <v>116</v>
      </c>
      <c r="M43" s="652">
        <f t="shared" si="1"/>
        <v>0</v>
      </c>
      <c r="N43" s="55" t="s">
        <v>46</v>
      </c>
      <c r="O43" s="654"/>
      <c r="P43" s="55" t="s">
        <v>46</v>
      </c>
      <c r="Q43" s="654"/>
      <c r="R43" s="55" t="s">
        <v>46</v>
      </c>
      <c r="S43" s="586" t="str">
        <f>IF(COUNTIF('（別紙9）受入研修（教育担当者)明細 '!$E$5:$E$24,'（別紙8）教育担当者明細'!E43)&gt;0,"別紙9に重複者あり！いずれか一方にのみ記載すること","")</f>
        <v/>
      </c>
    </row>
    <row r="44" spans="2:19" ht="17.25" customHeight="1">
      <c r="B44" s="645">
        <v>40</v>
      </c>
      <c r="C44" s="646"/>
      <c r="D44" s="655"/>
      <c r="E44" s="656"/>
      <c r="F44" s="777" t="str">
        <f t="shared" si="2"/>
        <v/>
      </c>
      <c r="G44" s="647"/>
      <c r="H44" s="648" t="s">
        <v>162</v>
      </c>
      <c r="I44" s="649"/>
      <c r="J44" s="650" t="s">
        <v>115</v>
      </c>
      <c r="K44" s="651"/>
      <c r="L44" s="645" t="s">
        <v>116</v>
      </c>
      <c r="M44" s="652">
        <f t="shared" si="1"/>
        <v>0</v>
      </c>
      <c r="N44" s="55" t="s">
        <v>46</v>
      </c>
      <c r="O44" s="654"/>
      <c r="P44" s="55" t="s">
        <v>46</v>
      </c>
      <c r="Q44" s="654"/>
      <c r="R44" s="55" t="s">
        <v>46</v>
      </c>
      <c r="S44" s="586" t="str">
        <f>IF(COUNTIF('（別紙9）受入研修（教育担当者)明細 '!$E$5:$E$24,'（別紙8）教育担当者明細'!E44)&gt;0,"別紙9に重複者あり！いずれか一方にのみ記載すること","")</f>
        <v/>
      </c>
    </row>
    <row r="45" spans="2:19" ht="17.25" customHeight="1">
      <c r="B45" s="645">
        <v>41</v>
      </c>
      <c r="C45" s="646"/>
      <c r="D45" s="655"/>
      <c r="E45" s="656"/>
      <c r="F45" s="777" t="str">
        <f t="shared" si="2"/>
        <v/>
      </c>
      <c r="G45" s="647"/>
      <c r="H45" s="648" t="s">
        <v>162</v>
      </c>
      <c r="I45" s="649"/>
      <c r="J45" s="650" t="s">
        <v>115</v>
      </c>
      <c r="K45" s="651"/>
      <c r="L45" s="645" t="s">
        <v>116</v>
      </c>
      <c r="M45" s="652">
        <f t="shared" si="1"/>
        <v>0</v>
      </c>
      <c r="N45" s="55" t="s">
        <v>46</v>
      </c>
      <c r="O45" s="654"/>
      <c r="P45" s="55" t="s">
        <v>46</v>
      </c>
      <c r="Q45" s="654"/>
      <c r="R45" s="55" t="s">
        <v>46</v>
      </c>
      <c r="S45" s="586" t="str">
        <f>IF(COUNTIF('（別紙9）受入研修（教育担当者)明細 '!$E$5:$E$24,'（別紙8）教育担当者明細'!E45)&gt;0,"別紙9に重複者あり！いずれか一方にのみ記載すること","")</f>
        <v/>
      </c>
    </row>
    <row r="46" spans="2:19" ht="17.25" customHeight="1">
      <c r="B46" s="645">
        <v>42</v>
      </c>
      <c r="C46" s="646"/>
      <c r="D46" s="655"/>
      <c r="E46" s="656"/>
      <c r="F46" s="777" t="str">
        <f t="shared" si="2"/>
        <v/>
      </c>
      <c r="G46" s="647"/>
      <c r="H46" s="648" t="s">
        <v>162</v>
      </c>
      <c r="I46" s="649"/>
      <c r="J46" s="650" t="s">
        <v>115</v>
      </c>
      <c r="K46" s="651"/>
      <c r="L46" s="645" t="s">
        <v>116</v>
      </c>
      <c r="M46" s="652">
        <f t="shared" si="1"/>
        <v>0</v>
      </c>
      <c r="N46" s="55" t="s">
        <v>46</v>
      </c>
      <c r="O46" s="654"/>
      <c r="P46" s="55" t="s">
        <v>46</v>
      </c>
      <c r="Q46" s="654"/>
      <c r="R46" s="55" t="s">
        <v>46</v>
      </c>
      <c r="S46" s="586" t="str">
        <f>IF(COUNTIF('（別紙9）受入研修（教育担当者)明細 '!$E$5:$E$24,'（別紙8）教育担当者明細'!E46)&gt;0,"別紙9に重複者あり！いずれか一方にのみ記載すること","")</f>
        <v/>
      </c>
    </row>
    <row r="47" spans="2:19" ht="17.25" customHeight="1">
      <c r="B47" s="645">
        <v>43</v>
      </c>
      <c r="C47" s="646"/>
      <c r="D47" s="655"/>
      <c r="E47" s="656"/>
      <c r="F47" s="777" t="str">
        <f t="shared" si="2"/>
        <v/>
      </c>
      <c r="G47" s="647"/>
      <c r="H47" s="648" t="s">
        <v>162</v>
      </c>
      <c r="I47" s="649"/>
      <c r="J47" s="650" t="s">
        <v>115</v>
      </c>
      <c r="K47" s="651"/>
      <c r="L47" s="645" t="s">
        <v>116</v>
      </c>
      <c r="M47" s="652">
        <f t="shared" si="1"/>
        <v>0</v>
      </c>
      <c r="N47" s="55" t="s">
        <v>46</v>
      </c>
      <c r="O47" s="654"/>
      <c r="P47" s="55" t="s">
        <v>46</v>
      </c>
      <c r="Q47" s="654"/>
      <c r="R47" s="55" t="s">
        <v>46</v>
      </c>
      <c r="S47" s="586" t="str">
        <f>IF(COUNTIF('（別紙9）受入研修（教育担当者)明細 '!$E$5:$E$24,'（別紙8）教育担当者明細'!E47)&gt;0,"別紙9に重複者あり！いずれか一方にのみ記載すること","")</f>
        <v/>
      </c>
    </row>
    <row r="48" spans="2:19" ht="17.25" customHeight="1">
      <c r="B48" s="645">
        <v>44</v>
      </c>
      <c r="C48" s="646"/>
      <c r="D48" s="655"/>
      <c r="E48" s="656"/>
      <c r="F48" s="777" t="str">
        <f t="shared" si="2"/>
        <v/>
      </c>
      <c r="G48" s="647"/>
      <c r="H48" s="648" t="s">
        <v>162</v>
      </c>
      <c r="I48" s="649"/>
      <c r="J48" s="650" t="s">
        <v>115</v>
      </c>
      <c r="K48" s="651"/>
      <c r="L48" s="645" t="s">
        <v>116</v>
      </c>
      <c r="M48" s="652">
        <f t="shared" si="1"/>
        <v>0</v>
      </c>
      <c r="N48" s="55" t="s">
        <v>46</v>
      </c>
      <c r="O48" s="654"/>
      <c r="P48" s="55" t="s">
        <v>46</v>
      </c>
      <c r="Q48" s="654"/>
      <c r="R48" s="55" t="s">
        <v>46</v>
      </c>
      <c r="S48" s="586" t="str">
        <f>IF(COUNTIF('（別紙9）受入研修（教育担当者)明細 '!$E$5:$E$24,'（別紙8）教育担当者明細'!E48)&gt;0,"別紙9に重複者あり！いずれか一方にのみ記載すること","")</f>
        <v/>
      </c>
    </row>
    <row r="49" spans="2:19" ht="17.25" customHeight="1">
      <c r="B49" s="645">
        <v>45</v>
      </c>
      <c r="C49" s="646"/>
      <c r="D49" s="655"/>
      <c r="E49" s="656"/>
      <c r="F49" s="777" t="str">
        <f t="shared" si="2"/>
        <v/>
      </c>
      <c r="G49" s="647"/>
      <c r="H49" s="648" t="s">
        <v>162</v>
      </c>
      <c r="I49" s="649"/>
      <c r="J49" s="650" t="s">
        <v>115</v>
      </c>
      <c r="K49" s="651"/>
      <c r="L49" s="645" t="s">
        <v>116</v>
      </c>
      <c r="M49" s="652">
        <f t="shared" si="1"/>
        <v>0</v>
      </c>
      <c r="N49" s="55" t="s">
        <v>46</v>
      </c>
      <c r="O49" s="654"/>
      <c r="P49" s="55" t="s">
        <v>46</v>
      </c>
      <c r="Q49" s="654"/>
      <c r="R49" s="55" t="s">
        <v>46</v>
      </c>
      <c r="S49" s="586" t="str">
        <f>IF(COUNTIF('（別紙9）受入研修（教育担当者)明細 '!$E$5:$E$24,'（別紙8）教育担当者明細'!E49)&gt;0,"別紙9に重複者あり！いずれか一方にのみ記載すること","")</f>
        <v/>
      </c>
    </row>
    <row r="50" spans="2:19" ht="17.25" customHeight="1">
      <c r="B50" s="645">
        <v>46</v>
      </c>
      <c r="C50" s="646"/>
      <c r="D50" s="655"/>
      <c r="E50" s="656"/>
      <c r="F50" s="777" t="str">
        <f t="shared" si="2"/>
        <v/>
      </c>
      <c r="G50" s="647"/>
      <c r="H50" s="648" t="s">
        <v>162</v>
      </c>
      <c r="I50" s="649"/>
      <c r="J50" s="650" t="s">
        <v>115</v>
      </c>
      <c r="K50" s="651"/>
      <c r="L50" s="645" t="s">
        <v>116</v>
      </c>
      <c r="M50" s="652">
        <f t="shared" si="1"/>
        <v>0</v>
      </c>
      <c r="N50" s="55" t="s">
        <v>46</v>
      </c>
      <c r="O50" s="654"/>
      <c r="P50" s="55" t="s">
        <v>46</v>
      </c>
      <c r="Q50" s="654"/>
      <c r="R50" s="55" t="s">
        <v>46</v>
      </c>
      <c r="S50" s="586" t="str">
        <f>IF(COUNTIF('（別紙9）受入研修（教育担当者)明細 '!$E$5:$E$24,'（別紙8）教育担当者明細'!E50)&gt;0,"別紙9に重複者あり！いずれか一方にのみ記載すること","")</f>
        <v/>
      </c>
    </row>
    <row r="51" spans="2:19" ht="17.25" customHeight="1">
      <c r="B51" s="645">
        <v>47</v>
      </c>
      <c r="C51" s="646"/>
      <c r="D51" s="655"/>
      <c r="E51" s="656"/>
      <c r="F51" s="777" t="str">
        <f t="shared" si="2"/>
        <v/>
      </c>
      <c r="G51" s="647"/>
      <c r="H51" s="648" t="s">
        <v>162</v>
      </c>
      <c r="I51" s="649"/>
      <c r="J51" s="650" t="s">
        <v>115</v>
      </c>
      <c r="K51" s="651"/>
      <c r="L51" s="645" t="s">
        <v>116</v>
      </c>
      <c r="M51" s="652">
        <f t="shared" si="1"/>
        <v>0</v>
      </c>
      <c r="N51" s="55" t="s">
        <v>46</v>
      </c>
      <c r="O51" s="654"/>
      <c r="P51" s="55" t="s">
        <v>46</v>
      </c>
      <c r="Q51" s="654"/>
      <c r="R51" s="55" t="s">
        <v>46</v>
      </c>
      <c r="S51" s="586" t="str">
        <f>IF(COUNTIF('（別紙9）受入研修（教育担当者)明細 '!$E$5:$E$24,'（別紙8）教育担当者明細'!E51)&gt;0,"別紙9に重複者あり！いずれか一方にのみ記載すること","")</f>
        <v/>
      </c>
    </row>
    <row r="52" spans="2:19" ht="17.25" customHeight="1">
      <c r="B52" s="645">
        <v>48</v>
      </c>
      <c r="C52" s="646"/>
      <c r="D52" s="655"/>
      <c r="E52" s="656"/>
      <c r="F52" s="777" t="str">
        <f t="shared" si="2"/>
        <v/>
      </c>
      <c r="G52" s="647"/>
      <c r="H52" s="648" t="s">
        <v>162</v>
      </c>
      <c r="I52" s="649"/>
      <c r="J52" s="650" t="s">
        <v>115</v>
      </c>
      <c r="K52" s="651"/>
      <c r="L52" s="645" t="s">
        <v>116</v>
      </c>
      <c r="M52" s="652">
        <f t="shared" si="1"/>
        <v>0</v>
      </c>
      <c r="N52" s="55" t="s">
        <v>46</v>
      </c>
      <c r="O52" s="654"/>
      <c r="P52" s="55" t="s">
        <v>46</v>
      </c>
      <c r="Q52" s="654"/>
      <c r="R52" s="55" t="s">
        <v>46</v>
      </c>
      <c r="S52" s="586" t="str">
        <f>IF(COUNTIF('（別紙9）受入研修（教育担当者)明細 '!$E$5:$E$24,'（別紙8）教育担当者明細'!E52)&gt;0,"別紙9に重複者あり！いずれか一方にのみ記載すること","")</f>
        <v/>
      </c>
    </row>
    <row r="53" spans="2:19" ht="17.25" customHeight="1">
      <c r="B53" s="645">
        <v>49</v>
      </c>
      <c r="C53" s="646"/>
      <c r="D53" s="655"/>
      <c r="E53" s="656"/>
      <c r="F53" s="777" t="str">
        <f t="shared" si="2"/>
        <v/>
      </c>
      <c r="G53" s="647"/>
      <c r="H53" s="648" t="s">
        <v>162</v>
      </c>
      <c r="I53" s="649"/>
      <c r="J53" s="650" t="s">
        <v>115</v>
      </c>
      <c r="K53" s="651"/>
      <c r="L53" s="645" t="s">
        <v>116</v>
      </c>
      <c r="M53" s="652">
        <f t="shared" si="1"/>
        <v>0</v>
      </c>
      <c r="N53" s="55" t="s">
        <v>46</v>
      </c>
      <c r="O53" s="654"/>
      <c r="P53" s="55" t="s">
        <v>46</v>
      </c>
      <c r="Q53" s="654"/>
      <c r="R53" s="55" t="s">
        <v>46</v>
      </c>
      <c r="S53" s="586" t="str">
        <f>IF(COUNTIF('（別紙9）受入研修（教育担当者)明細 '!$E$5:$E$24,'（別紙8）教育担当者明細'!E53)&gt;0,"別紙9に重複者あり！いずれか一方にのみ記載すること","")</f>
        <v/>
      </c>
    </row>
    <row r="54" spans="2:19" ht="17.25" customHeight="1">
      <c r="B54" s="645">
        <v>50</v>
      </c>
      <c r="C54" s="646"/>
      <c r="D54" s="655"/>
      <c r="E54" s="656"/>
      <c r="F54" s="777" t="str">
        <f t="shared" si="2"/>
        <v/>
      </c>
      <c r="G54" s="647"/>
      <c r="H54" s="648" t="s">
        <v>162</v>
      </c>
      <c r="I54" s="649"/>
      <c r="J54" s="650" t="s">
        <v>115</v>
      </c>
      <c r="K54" s="651"/>
      <c r="L54" s="645" t="s">
        <v>116</v>
      </c>
      <c r="M54" s="652">
        <f t="shared" si="1"/>
        <v>0</v>
      </c>
      <c r="N54" s="55" t="s">
        <v>46</v>
      </c>
      <c r="O54" s="654"/>
      <c r="P54" s="55" t="s">
        <v>46</v>
      </c>
      <c r="Q54" s="654"/>
      <c r="R54" s="55" t="s">
        <v>46</v>
      </c>
      <c r="S54" s="586" t="str">
        <f>IF(COUNTIF('（別紙9）受入研修（教育担当者)明細 '!$E$5:$E$24,'（別紙8）教育担当者明細'!E54)&gt;0,"別紙9に重複者あり！いずれか一方にのみ記載すること","")</f>
        <v/>
      </c>
    </row>
    <row r="55" spans="2:19" ht="17.25" customHeight="1">
      <c r="B55" s="645">
        <v>51</v>
      </c>
      <c r="C55" s="646"/>
      <c r="D55" s="655"/>
      <c r="E55" s="656"/>
      <c r="F55" s="777" t="str">
        <f t="shared" si="2"/>
        <v/>
      </c>
      <c r="G55" s="647"/>
      <c r="H55" s="648" t="s">
        <v>162</v>
      </c>
      <c r="I55" s="649"/>
      <c r="J55" s="650" t="s">
        <v>115</v>
      </c>
      <c r="K55" s="651"/>
      <c r="L55" s="645" t="s">
        <v>116</v>
      </c>
      <c r="M55" s="652">
        <f t="shared" si="1"/>
        <v>0</v>
      </c>
      <c r="N55" s="55" t="s">
        <v>46</v>
      </c>
      <c r="O55" s="654"/>
      <c r="P55" s="55" t="s">
        <v>46</v>
      </c>
      <c r="Q55" s="654"/>
      <c r="R55" s="55" t="s">
        <v>46</v>
      </c>
      <c r="S55" s="586" t="str">
        <f>IF(COUNTIF('（別紙9）受入研修（教育担当者)明細 '!$E$5:$E$24,'（別紙8）教育担当者明細'!E55)&gt;0,"別紙9に重複者あり！いずれか一方にのみ記載すること","")</f>
        <v/>
      </c>
    </row>
    <row r="56" spans="2:19" ht="17.25" customHeight="1">
      <c r="B56" s="645">
        <v>52</v>
      </c>
      <c r="C56" s="646"/>
      <c r="D56" s="655"/>
      <c r="E56" s="656"/>
      <c r="F56" s="777" t="str">
        <f t="shared" si="2"/>
        <v/>
      </c>
      <c r="G56" s="647"/>
      <c r="H56" s="648" t="s">
        <v>162</v>
      </c>
      <c r="I56" s="649"/>
      <c r="J56" s="650" t="s">
        <v>115</v>
      </c>
      <c r="K56" s="651"/>
      <c r="L56" s="645" t="s">
        <v>116</v>
      </c>
      <c r="M56" s="652">
        <f t="shared" si="1"/>
        <v>0</v>
      </c>
      <c r="N56" s="55" t="s">
        <v>46</v>
      </c>
      <c r="O56" s="654"/>
      <c r="P56" s="55" t="s">
        <v>46</v>
      </c>
      <c r="Q56" s="654"/>
      <c r="R56" s="55" t="s">
        <v>46</v>
      </c>
      <c r="S56" s="586" t="str">
        <f>IF(COUNTIF('（別紙9）受入研修（教育担当者)明細 '!$E$5:$E$24,'（別紙8）教育担当者明細'!E56)&gt;0,"別紙9に重複者あり！いずれか一方にのみ記載すること","")</f>
        <v/>
      </c>
    </row>
    <row r="57" spans="2:19" ht="17.25" customHeight="1">
      <c r="B57" s="645">
        <v>53</v>
      </c>
      <c r="C57" s="646"/>
      <c r="D57" s="655"/>
      <c r="E57" s="656"/>
      <c r="F57" s="777" t="str">
        <f t="shared" si="2"/>
        <v/>
      </c>
      <c r="G57" s="647"/>
      <c r="H57" s="648" t="s">
        <v>162</v>
      </c>
      <c r="I57" s="649"/>
      <c r="J57" s="650" t="s">
        <v>115</v>
      </c>
      <c r="K57" s="651"/>
      <c r="L57" s="645" t="s">
        <v>116</v>
      </c>
      <c r="M57" s="652">
        <f t="shared" si="1"/>
        <v>0</v>
      </c>
      <c r="N57" s="55" t="s">
        <v>46</v>
      </c>
      <c r="O57" s="654"/>
      <c r="P57" s="55" t="s">
        <v>46</v>
      </c>
      <c r="Q57" s="654"/>
      <c r="R57" s="55" t="s">
        <v>46</v>
      </c>
      <c r="S57" s="586" t="str">
        <f>IF(COUNTIF('（別紙9）受入研修（教育担当者)明細 '!$E$5:$E$24,'（別紙8）教育担当者明細'!E57)&gt;0,"別紙9に重複者あり！いずれか一方にのみ記載すること","")</f>
        <v/>
      </c>
    </row>
    <row r="58" spans="2:19" ht="17.25" customHeight="1">
      <c r="B58" s="645">
        <v>54</v>
      </c>
      <c r="C58" s="646"/>
      <c r="D58" s="655"/>
      <c r="E58" s="656"/>
      <c r="F58" s="777" t="str">
        <f t="shared" si="2"/>
        <v/>
      </c>
      <c r="G58" s="647"/>
      <c r="H58" s="648" t="s">
        <v>162</v>
      </c>
      <c r="I58" s="649"/>
      <c r="J58" s="650" t="s">
        <v>115</v>
      </c>
      <c r="K58" s="651"/>
      <c r="L58" s="645" t="s">
        <v>116</v>
      </c>
      <c r="M58" s="652">
        <f t="shared" si="1"/>
        <v>0</v>
      </c>
      <c r="N58" s="55" t="s">
        <v>46</v>
      </c>
      <c r="O58" s="654"/>
      <c r="P58" s="55" t="s">
        <v>46</v>
      </c>
      <c r="Q58" s="654"/>
      <c r="R58" s="55" t="s">
        <v>46</v>
      </c>
      <c r="S58" s="586" t="str">
        <f>IF(COUNTIF('（別紙9）受入研修（教育担当者)明細 '!$E$5:$E$24,'（別紙8）教育担当者明細'!E58)&gt;0,"別紙9に重複者あり！いずれか一方にのみ記載すること","")</f>
        <v/>
      </c>
    </row>
    <row r="59" spans="2:19" ht="17.25" customHeight="1">
      <c r="B59" s="645">
        <v>55</v>
      </c>
      <c r="C59" s="646"/>
      <c r="D59" s="655"/>
      <c r="E59" s="656"/>
      <c r="F59" s="777" t="str">
        <f t="shared" si="2"/>
        <v/>
      </c>
      <c r="G59" s="647"/>
      <c r="H59" s="648" t="s">
        <v>162</v>
      </c>
      <c r="I59" s="649"/>
      <c r="J59" s="650" t="s">
        <v>115</v>
      </c>
      <c r="K59" s="651"/>
      <c r="L59" s="645" t="s">
        <v>116</v>
      </c>
      <c r="M59" s="652">
        <f t="shared" si="1"/>
        <v>0</v>
      </c>
      <c r="N59" s="55" t="s">
        <v>46</v>
      </c>
      <c r="O59" s="654"/>
      <c r="P59" s="55" t="s">
        <v>46</v>
      </c>
      <c r="Q59" s="654"/>
      <c r="R59" s="55" t="s">
        <v>46</v>
      </c>
      <c r="S59" s="586" t="str">
        <f>IF(COUNTIF('（別紙9）受入研修（教育担当者)明細 '!$E$5:$E$24,'（別紙8）教育担当者明細'!E59)&gt;0,"別紙9に重複者あり！いずれか一方にのみ記載すること","")</f>
        <v/>
      </c>
    </row>
    <row r="60" spans="2:19" ht="17.25" customHeight="1">
      <c r="B60" s="645">
        <v>56</v>
      </c>
      <c r="C60" s="646"/>
      <c r="D60" s="655"/>
      <c r="E60" s="656"/>
      <c r="F60" s="777" t="str">
        <f t="shared" si="2"/>
        <v/>
      </c>
      <c r="G60" s="647"/>
      <c r="H60" s="648" t="s">
        <v>162</v>
      </c>
      <c r="I60" s="649"/>
      <c r="J60" s="650" t="s">
        <v>115</v>
      </c>
      <c r="K60" s="651"/>
      <c r="L60" s="645" t="s">
        <v>116</v>
      </c>
      <c r="M60" s="652">
        <f t="shared" si="1"/>
        <v>0</v>
      </c>
      <c r="N60" s="55" t="s">
        <v>46</v>
      </c>
      <c r="O60" s="654"/>
      <c r="P60" s="55" t="s">
        <v>46</v>
      </c>
      <c r="Q60" s="654"/>
      <c r="R60" s="55" t="s">
        <v>46</v>
      </c>
      <c r="S60" s="586" t="str">
        <f>IF(COUNTIF('（別紙9）受入研修（教育担当者)明細 '!$E$5:$E$24,'（別紙8）教育担当者明細'!E60)&gt;0,"別紙9に重複者あり！いずれか一方にのみ記載すること","")</f>
        <v/>
      </c>
    </row>
    <row r="61" spans="2:19" ht="17.25" customHeight="1">
      <c r="B61" s="645">
        <v>57</v>
      </c>
      <c r="C61" s="646"/>
      <c r="D61" s="655"/>
      <c r="E61" s="656"/>
      <c r="F61" s="777" t="str">
        <f t="shared" si="2"/>
        <v/>
      </c>
      <c r="G61" s="647"/>
      <c r="H61" s="648" t="s">
        <v>162</v>
      </c>
      <c r="I61" s="649"/>
      <c r="J61" s="650" t="s">
        <v>115</v>
      </c>
      <c r="K61" s="651"/>
      <c r="L61" s="645" t="s">
        <v>116</v>
      </c>
      <c r="M61" s="652">
        <f t="shared" si="1"/>
        <v>0</v>
      </c>
      <c r="N61" s="55" t="s">
        <v>46</v>
      </c>
      <c r="O61" s="654"/>
      <c r="P61" s="55" t="s">
        <v>46</v>
      </c>
      <c r="Q61" s="654"/>
      <c r="R61" s="55" t="s">
        <v>46</v>
      </c>
      <c r="S61" s="586" t="str">
        <f>IF(COUNTIF('（別紙9）受入研修（教育担当者)明細 '!$E$5:$E$24,'（別紙8）教育担当者明細'!E61)&gt;0,"別紙9に重複者あり！いずれか一方にのみ記載すること","")</f>
        <v/>
      </c>
    </row>
    <row r="62" spans="2:19" ht="17.25" customHeight="1">
      <c r="B62" s="645">
        <v>58</v>
      </c>
      <c r="C62" s="646"/>
      <c r="D62" s="655"/>
      <c r="E62" s="656"/>
      <c r="F62" s="777" t="str">
        <f t="shared" si="2"/>
        <v/>
      </c>
      <c r="G62" s="647"/>
      <c r="H62" s="648" t="s">
        <v>162</v>
      </c>
      <c r="I62" s="649"/>
      <c r="J62" s="650" t="s">
        <v>115</v>
      </c>
      <c r="K62" s="651"/>
      <c r="L62" s="645" t="s">
        <v>116</v>
      </c>
      <c r="M62" s="652">
        <f t="shared" si="1"/>
        <v>0</v>
      </c>
      <c r="N62" s="55" t="s">
        <v>46</v>
      </c>
      <c r="O62" s="654"/>
      <c r="P62" s="55" t="s">
        <v>46</v>
      </c>
      <c r="Q62" s="654"/>
      <c r="R62" s="55" t="s">
        <v>46</v>
      </c>
      <c r="S62" s="586" t="str">
        <f>IF(COUNTIF('（別紙9）受入研修（教育担当者)明細 '!$E$5:$E$24,'（別紙8）教育担当者明細'!E62)&gt;0,"別紙9に重複者あり！いずれか一方にのみ記載すること","")</f>
        <v/>
      </c>
    </row>
    <row r="63" spans="2:19" ht="17.25" customHeight="1">
      <c r="B63" s="645">
        <v>59</v>
      </c>
      <c r="C63" s="646"/>
      <c r="D63" s="655"/>
      <c r="E63" s="656"/>
      <c r="F63" s="777" t="str">
        <f t="shared" si="2"/>
        <v/>
      </c>
      <c r="G63" s="647"/>
      <c r="H63" s="648" t="s">
        <v>162</v>
      </c>
      <c r="I63" s="649"/>
      <c r="J63" s="650" t="s">
        <v>115</v>
      </c>
      <c r="K63" s="651"/>
      <c r="L63" s="645" t="s">
        <v>116</v>
      </c>
      <c r="M63" s="652">
        <f t="shared" si="1"/>
        <v>0</v>
      </c>
      <c r="N63" s="55" t="s">
        <v>46</v>
      </c>
      <c r="O63" s="654"/>
      <c r="P63" s="55" t="s">
        <v>46</v>
      </c>
      <c r="Q63" s="654"/>
      <c r="R63" s="55" t="s">
        <v>46</v>
      </c>
      <c r="S63" s="586" t="str">
        <f>IF(COUNTIF('（別紙9）受入研修（教育担当者)明細 '!$E$5:$E$24,'（別紙8）教育担当者明細'!E63)&gt;0,"別紙9に重複者あり！いずれか一方にのみ記載すること","")</f>
        <v/>
      </c>
    </row>
    <row r="64" spans="2:19" ht="17.25" customHeight="1">
      <c r="B64" s="645">
        <v>60</v>
      </c>
      <c r="C64" s="646"/>
      <c r="D64" s="655"/>
      <c r="E64" s="656"/>
      <c r="F64" s="777" t="str">
        <f t="shared" si="2"/>
        <v/>
      </c>
      <c r="G64" s="647"/>
      <c r="H64" s="648" t="s">
        <v>162</v>
      </c>
      <c r="I64" s="649"/>
      <c r="J64" s="650" t="s">
        <v>115</v>
      </c>
      <c r="K64" s="651"/>
      <c r="L64" s="645" t="s">
        <v>116</v>
      </c>
      <c r="M64" s="652">
        <f t="shared" si="1"/>
        <v>0</v>
      </c>
      <c r="N64" s="55" t="s">
        <v>46</v>
      </c>
      <c r="O64" s="654"/>
      <c r="P64" s="55" t="s">
        <v>46</v>
      </c>
      <c r="Q64" s="654"/>
      <c r="R64" s="55" t="s">
        <v>46</v>
      </c>
      <c r="S64" s="586" t="str">
        <f>IF(COUNTIF('（別紙9）受入研修（教育担当者)明細 '!$E$5:$E$24,'（別紙8）教育担当者明細'!E64)&gt;0,"別紙9に重複者あり！いずれか一方にのみ記載すること","")</f>
        <v/>
      </c>
    </row>
    <row r="65" spans="2:19" ht="17.25" customHeight="1">
      <c r="B65" s="645">
        <v>61</v>
      </c>
      <c r="C65" s="646"/>
      <c r="D65" s="655"/>
      <c r="E65" s="656"/>
      <c r="F65" s="777" t="str">
        <f t="shared" si="2"/>
        <v/>
      </c>
      <c r="G65" s="647"/>
      <c r="H65" s="648" t="s">
        <v>162</v>
      </c>
      <c r="I65" s="649"/>
      <c r="J65" s="650" t="s">
        <v>115</v>
      </c>
      <c r="K65" s="651"/>
      <c r="L65" s="645" t="s">
        <v>116</v>
      </c>
      <c r="M65" s="652">
        <f t="shared" si="1"/>
        <v>0</v>
      </c>
      <c r="N65" s="55" t="s">
        <v>46</v>
      </c>
      <c r="O65" s="654"/>
      <c r="P65" s="55" t="s">
        <v>46</v>
      </c>
      <c r="Q65" s="654"/>
      <c r="R65" s="55" t="s">
        <v>46</v>
      </c>
      <c r="S65" s="586" t="str">
        <f>IF(COUNTIF('（別紙9）受入研修（教育担当者)明細 '!$E$5:$E$24,'（別紙8）教育担当者明細'!E65)&gt;0,"別紙9に重複者あり！いずれか一方にのみ記載すること","")</f>
        <v/>
      </c>
    </row>
    <row r="66" spans="2:19" ht="17.25" customHeight="1">
      <c r="B66" s="645">
        <v>62</v>
      </c>
      <c r="C66" s="646"/>
      <c r="D66" s="655"/>
      <c r="E66" s="656"/>
      <c r="F66" s="777" t="str">
        <f t="shared" si="2"/>
        <v/>
      </c>
      <c r="G66" s="647"/>
      <c r="H66" s="648" t="s">
        <v>162</v>
      </c>
      <c r="I66" s="649"/>
      <c r="J66" s="650" t="s">
        <v>115</v>
      </c>
      <c r="K66" s="651"/>
      <c r="L66" s="645" t="s">
        <v>116</v>
      </c>
      <c r="M66" s="652">
        <f t="shared" si="1"/>
        <v>0</v>
      </c>
      <c r="N66" s="55" t="s">
        <v>46</v>
      </c>
      <c r="O66" s="654"/>
      <c r="P66" s="55" t="s">
        <v>46</v>
      </c>
      <c r="Q66" s="654"/>
      <c r="R66" s="55" t="s">
        <v>46</v>
      </c>
      <c r="S66" s="586" t="str">
        <f>IF(COUNTIF('（別紙9）受入研修（教育担当者)明細 '!$E$5:$E$24,'（別紙8）教育担当者明細'!E66)&gt;0,"別紙9に重複者あり！いずれか一方にのみ記載すること","")</f>
        <v/>
      </c>
    </row>
    <row r="67" spans="2:19" ht="17.25" customHeight="1">
      <c r="B67" s="645">
        <v>63</v>
      </c>
      <c r="C67" s="646"/>
      <c r="D67" s="655"/>
      <c r="E67" s="656"/>
      <c r="F67" s="777" t="str">
        <f t="shared" si="2"/>
        <v/>
      </c>
      <c r="G67" s="647"/>
      <c r="H67" s="648" t="s">
        <v>162</v>
      </c>
      <c r="I67" s="649"/>
      <c r="J67" s="650" t="s">
        <v>115</v>
      </c>
      <c r="K67" s="651"/>
      <c r="L67" s="645" t="s">
        <v>116</v>
      </c>
      <c r="M67" s="652">
        <f t="shared" si="1"/>
        <v>0</v>
      </c>
      <c r="N67" s="55" t="s">
        <v>46</v>
      </c>
      <c r="O67" s="654"/>
      <c r="P67" s="55" t="s">
        <v>46</v>
      </c>
      <c r="Q67" s="654"/>
      <c r="R67" s="55" t="s">
        <v>46</v>
      </c>
      <c r="S67" s="586" t="str">
        <f>IF(COUNTIF('（別紙9）受入研修（教育担当者)明細 '!$E$5:$E$24,'（別紙8）教育担当者明細'!E67)&gt;0,"別紙9に重複者あり！いずれか一方にのみ記載すること","")</f>
        <v/>
      </c>
    </row>
    <row r="68" spans="2:19" ht="17.25" customHeight="1">
      <c r="B68" s="645">
        <v>64</v>
      </c>
      <c r="C68" s="646"/>
      <c r="D68" s="655"/>
      <c r="E68" s="656"/>
      <c r="F68" s="777" t="str">
        <f t="shared" si="2"/>
        <v/>
      </c>
      <c r="G68" s="647"/>
      <c r="H68" s="648" t="s">
        <v>162</v>
      </c>
      <c r="I68" s="649"/>
      <c r="J68" s="650" t="s">
        <v>115</v>
      </c>
      <c r="K68" s="651"/>
      <c r="L68" s="645" t="s">
        <v>116</v>
      </c>
      <c r="M68" s="652">
        <f t="shared" si="1"/>
        <v>0</v>
      </c>
      <c r="N68" s="55" t="s">
        <v>46</v>
      </c>
      <c r="O68" s="654"/>
      <c r="P68" s="55" t="s">
        <v>46</v>
      </c>
      <c r="Q68" s="654"/>
      <c r="R68" s="55" t="s">
        <v>46</v>
      </c>
      <c r="S68" s="586" t="str">
        <f>IF(COUNTIF('（別紙9）受入研修（教育担当者)明細 '!$E$5:$E$24,'（別紙8）教育担当者明細'!E68)&gt;0,"別紙9に重複者あり！いずれか一方にのみ記載すること","")</f>
        <v/>
      </c>
    </row>
    <row r="69" spans="2:19" ht="17.25" customHeight="1">
      <c r="B69" s="645">
        <v>65</v>
      </c>
      <c r="C69" s="646"/>
      <c r="D69" s="655"/>
      <c r="E69" s="656"/>
      <c r="F69" s="777" t="str">
        <f t="shared" ref="F69:F100" si="3">IF(COUNTIF($E$5:$E$1048,E69)&gt;1,"同じ名前あり","")</f>
        <v/>
      </c>
      <c r="G69" s="647"/>
      <c r="H69" s="648" t="s">
        <v>162</v>
      </c>
      <c r="I69" s="649"/>
      <c r="J69" s="650" t="s">
        <v>115</v>
      </c>
      <c r="K69" s="651"/>
      <c r="L69" s="645" t="s">
        <v>116</v>
      </c>
      <c r="M69" s="652">
        <f t="shared" si="1"/>
        <v>0</v>
      </c>
      <c r="N69" s="55" t="s">
        <v>46</v>
      </c>
      <c r="O69" s="654"/>
      <c r="P69" s="55" t="s">
        <v>46</v>
      </c>
      <c r="Q69" s="654"/>
      <c r="R69" s="55" t="s">
        <v>46</v>
      </c>
      <c r="S69" s="586" t="str">
        <f>IF(COUNTIF('（別紙9）受入研修（教育担当者)明細 '!$E$5:$E$24,'（別紙8）教育担当者明細'!E69)&gt;0,"別紙9に重複者あり！いずれか一方にのみ記載すること","")</f>
        <v/>
      </c>
    </row>
    <row r="70" spans="2:19" ht="17.25" customHeight="1">
      <c r="B70" s="645">
        <v>66</v>
      </c>
      <c r="C70" s="646"/>
      <c r="D70" s="655"/>
      <c r="E70" s="656"/>
      <c r="F70" s="777" t="str">
        <f t="shared" si="3"/>
        <v/>
      </c>
      <c r="G70" s="647"/>
      <c r="H70" s="648" t="s">
        <v>162</v>
      </c>
      <c r="I70" s="649"/>
      <c r="J70" s="650" t="s">
        <v>115</v>
      </c>
      <c r="K70" s="651"/>
      <c r="L70" s="645" t="s">
        <v>116</v>
      </c>
      <c r="M70" s="652">
        <f>ROUNDDOWN(I70*K70,0)</f>
        <v>0</v>
      </c>
      <c r="N70" s="55" t="s">
        <v>46</v>
      </c>
      <c r="O70" s="654"/>
      <c r="P70" s="55" t="s">
        <v>46</v>
      </c>
      <c r="Q70" s="654"/>
      <c r="R70" s="55" t="s">
        <v>46</v>
      </c>
      <c r="S70" s="586" t="str">
        <f>IF(COUNTIF('（別紙9）受入研修（教育担当者)明細 '!$E$5:$E$24,'（別紙8）教育担当者明細'!E70)&gt;0,"別紙9に重複者あり！いずれか一方にのみ記載すること","")</f>
        <v/>
      </c>
    </row>
    <row r="71" spans="2:19" ht="17.25" customHeight="1">
      <c r="B71" s="645">
        <v>67</v>
      </c>
      <c r="C71" s="646"/>
      <c r="D71" s="655"/>
      <c r="E71" s="656"/>
      <c r="F71" s="777" t="str">
        <f t="shared" si="3"/>
        <v/>
      </c>
      <c r="G71" s="647"/>
      <c r="H71" s="648" t="s">
        <v>162</v>
      </c>
      <c r="I71" s="649"/>
      <c r="J71" s="650" t="s">
        <v>115</v>
      </c>
      <c r="K71" s="651"/>
      <c r="L71" s="645" t="s">
        <v>116</v>
      </c>
      <c r="M71" s="652">
        <f>ROUNDDOWN(I71*K71,0)</f>
        <v>0</v>
      </c>
      <c r="N71" s="55" t="s">
        <v>46</v>
      </c>
      <c r="O71" s="654"/>
      <c r="P71" s="55" t="s">
        <v>46</v>
      </c>
      <c r="Q71" s="654"/>
      <c r="R71" s="55" t="s">
        <v>46</v>
      </c>
      <c r="S71" s="586" t="str">
        <f>IF(COUNTIF('（別紙9）受入研修（教育担当者)明細 '!$E$5:$E$24,'（別紙8）教育担当者明細'!E71)&gt;0,"別紙9に重複者あり！いずれか一方にのみ記載すること","")</f>
        <v/>
      </c>
    </row>
    <row r="72" spans="2:19" ht="17.25" customHeight="1">
      <c r="B72" s="645">
        <v>68</v>
      </c>
      <c r="C72" s="646"/>
      <c r="D72" s="655"/>
      <c r="E72" s="656"/>
      <c r="F72" s="777" t="str">
        <f t="shared" si="3"/>
        <v/>
      </c>
      <c r="G72" s="647"/>
      <c r="H72" s="648" t="s">
        <v>162</v>
      </c>
      <c r="I72" s="649"/>
      <c r="J72" s="650" t="s">
        <v>115</v>
      </c>
      <c r="K72" s="651"/>
      <c r="L72" s="645" t="s">
        <v>116</v>
      </c>
      <c r="M72" s="652">
        <f>ROUNDDOWN(I72*K72,0)</f>
        <v>0</v>
      </c>
      <c r="N72" s="55" t="s">
        <v>46</v>
      </c>
      <c r="O72" s="654"/>
      <c r="P72" s="55" t="s">
        <v>46</v>
      </c>
      <c r="Q72" s="654"/>
      <c r="R72" s="55" t="s">
        <v>46</v>
      </c>
      <c r="S72" s="586" t="str">
        <f>IF(COUNTIF('（別紙9）受入研修（教育担当者)明細 '!$E$5:$E$24,'（別紙8）教育担当者明細'!E72)&gt;0,"別紙9に重複者あり！いずれか一方にのみ記載すること","")</f>
        <v/>
      </c>
    </row>
    <row r="73" spans="2:19" ht="17.25" customHeight="1">
      <c r="B73" s="645">
        <v>69</v>
      </c>
      <c r="C73" s="646"/>
      <c r="D73" s="655"/>
      <c r="E73" s="656"/>
      <c r="F73" s="777" t="str">
        <f t="shared" si="3"/>
        <v/>
      </c>
      <c r="G73" s="647"/>
      <c r="H73" s="648" t="s">
        <v>162</v>
      </c>
      <c r="I73" s="649"/>
      <c r="J73" s="650" t="s">
        <v>115</v>
      </c>
      <c r="K73" s="651"/>
      <c r="L73" s="645" t="s">
        <v>116</v>
      </c>
      <c r="M73" s="652">
        <f t="shared" ref="M73:M127" si="4">ROUNDDOWN(I73*K73,0)</f>
        <v>0</v>
      </c>
      <c r="N73" s="55" t="s">
        <v>46</v>
      </c>
      <c r="O73" s="654"/>
      <c r="P73" s="55" t="s">
        <v>46</v>
      </c>
      <c r="Q73" s="654"/>
      <c r="R73" s="55" t="s">
        <v>46</v>
      </c>
      <c r="S73" s="586" t="str">
        <f>IF(COUNTIF('（別紙9）受入研修（教育担当者)明細 '!$E$5:$E$24,'（別紙8）教育担当者明細'!E73)&gt;0,"別紙9に重複者あり！いずれか一方にのみ記載すること","")</f>
        <v/>
      </c>
    </row>
    <row r="74" spans="2:19" ht="17.25" customHeight="1">
      <c r="B74" s="645">
        <v>70</v>
      </c>
      <c r="C74" s="646"/>
      <c r="D74" s="655"/>
      <c r="E74" s="656"/>
      <c r="F74" s="777" t="str">
        <f t="shared" si="3"/>
        <v/>
      </c>
      <c r="G74" s="647"/>
      <c r="H74" s="648" t="s">
        <v>162</v>
      </c>
      <c r="I74" s="649"/>
      <c r="J74" s="650" t="s">
        <v>115</v>
      </c>
      <c r="K74" s="651"/>
      <c r="L74" s="645" t="s">
        <v>116</v>
      </c>
      <c r="M74" s="652">
        <f t="shared" si="4"/>
        <v>0</v>
      </c>
      <c r="N74" s="55" t="s">
        <v>46</v>
      </c>
      <c r="O74" s="654"/>
      <c r="P74" s="55" t="s">
        <v>46</v>
      </c>
      <c r="Q74" s="654"/>
      <c r="R74" s="55" t="s">
        <v>46</v>
      </c>
      <c r="S74" s="586" t="str">
        <f>IF(COUNTIF('（別紙9）受入研修（教育担当者)明細 '!$E$5:$E$24,'（別紙8）教育担当者明細'!E74)&gt;0,"別紙9に重複者あり！いずれか一方にのみ記載すること","")</f>
        <v/>
      </c>
    </row>
    <row r="75" spans="2:19" ht="17.25" customHeight="1">
      <c r="B75" s="645">
        <v>71</v>
      </c>
      <c r="C75" s="646"/>
      <c r="D75" s="655"/>
      <c r="E75" s="656"/>
      <c r="F75" s="777" t="str">
        <f t="shared" si="3"/>
        <v/>
      </c>
      <c r="G75" s="647"/>
      <c r="H75" s="648" t="s">
        <v>162</v>
      </c>
      <c r="I75" s="649"/>
      <c r="J75" s="650" t="s">
        <v>115</v>
      </c>
      <c r="K75" s="651"/>
      <c r="L75" s="645" t="s">
        <v>116</v>
      </c>
      <c r="M75" s="652">
        <f t="shared" si="4"/>
        <v>0</v>
      </c>
      <c r="N75" s="55" t="s">
        <v>46</v>
      </c>
      <c r="O75" s="654"/>
      <c r="P75" s="55" t="s">
        <v>46</v>
      </c>
      <c r="Q75" s="654"/>
      <c r="R75" s="55" t="s">
        <v>46</v>
      </c>
      <c r="S75" s="586" t="str">
        <f>IF(COUNTIF('（別紙9）受入研修（教育担当者)明細 '!$E$5:$E$24,'（別紙8）教育担当者明細'!E75)&gt;0,"別紙9に重複者あり！いずれか一方にのみ記載すること","")</f>
        <v/>
      </c>
    </row>
    <row r="76" spans="2:19" ht="17.25" customHeight="1">
      <c r="B76" s="645">
        <v>72</v>
      </c>
      <c r="C76" s="646"/>
      <c r="D76" s="655"/>
      <c r="E76" s="656"/>
      <c r="F76" s="777" t="str">
        <f t="shared" si="3"/>
        <v/>
      </c>
      <c r="G76" s="647"/>
      <c r="H76" s="648" t="s">
        <v>162</v>
      </c>
      <c r="I76" s="649"/>
      <c r="J76" s="650" t="s">
        <v>115</v>
      </c>
      <c r="K76" s="651"/>
      <c r="L76" s="645" t="s">
        <v>116</v>
      </c>
      <c r="M76" s="652">
        <f t="shared" si="4"/>
        <v>0</v>
      </c>
      <c r="N76" s="55" t="s">
        <v>46</v>
      </c>
      <c r="O76" s="654"/>
      <c r="P76" s="55" t="s">
        <v>46</v>
      </c>
      <c r="Q76" s="654"/>
      <c r="R76" s="55" t="s">
        <v>46</v>
      </c>
      <c r="S76" s="586" t="str">
        <f>IF(COUNTIF('（別紙9）受入研修（教育担当者)明細 '!$E$5:$E$24,'（別紙8）教育担当者明細'!E76)&gt;0,"別紙9に重複者あり！いずれか一方にのみ記載すること","")</f>
        <v/>
      </c>
    </row>
    <row r="77" spans="2:19" ht="17.25" customHeight="1">
      <c r="B77" s="645">
        <v>73</v>
      </c>
      <c r="C77" s="646"/>
      <c r="D77" s="655"/>
      <c r="E77" s="656"/>
      <c r="F77" s="777" t="str">
        <f t="shared" si="3"/>
        <v/>
      </c>
      <c r="G77" s="647"/>
      <c r="H77" s="648" t="s">
        <v>162</v>
      </c>
      <c r="I77" s="649"/>
      <c r="J77" s="650" t="s">
        <v>115</v>
      </c>
      <c r="K77" s="651"/>
      <c r="L77" s="645" t="s">
        <v>116</v>
      </c>
      <c r="M77" s="652">
        <f t="shared" si="4"/>
        <v>0</v>
      </c>
      <c r="N77" s="55" t="s">
        <v>46</v>
      </c>
      <c r="O77" s="654"/>
      <c r="P77" s="55" t="s">
        <v>46</v>
      </c>
      <c r="Q77" s="654"/>
      <c r="R77" s="55" t="s">
        <v>46</v>
      </c>
      <c r="S77" s="586" t="str">
        <f>IF(COUNTIF('（別紙9）受入研修（教育担当者)明細 '!$E$5:$E$24,'（別紙8）教育担当者明細'!E77)&gt;0,"別紙9に重複者あり！いずれか一方にのみ記載すること","")</f>
        <v/>
      </c>
    </row>
    <row r="78" spans="2:19" ht="17.25" customHeight="1">
      <c r="B78" s="645">
        <v>74</v>
      </c>
      <c r="C78" s="646"/>
      <c r="D78" s="655"/>
      <c r="E78" s="656"/>
      <c r="F78" s="777" t="str">
        <f t="shared" si="3"/>
        <v/>
      </c>
      <c r="G78" s="647"/>
      <c r="H78" s="648" t="s">
        <v>162</v>
      </c>
      <c r="I78" s="649"/>
      <c r="J78" s="650" t="s">
        <v>115</v>
      </c>
      <c r="K78" s="651"/>
      <c r="L78" s="645" t="s">
        <v>116</v>
      </c>
      <c r="M78" s="652">
        <f t="shared" si="4"/>
        <v>0</v>
      </c>
      <c r="N78" s="55" t="s">
        <v>46</v>
      </c>
      <c r="O78" s="654"/>
      <c r="P78" s="55" t="s">
        <v>46</v>
      </c>
      <c r="Q78" s="654"/>
      <c r="R78" s="55" t="s">
        <v>46</v>
      </c>
      <c r="S78" s="586" t="str">
        <f>IF(COUNTIF('（別紙9）受入研修（教育担当者)明細 '!$E$5:$E$24,'（別紙8）教育担当者明細'!E78)&gt;0,"別紙9に重複者あり！いずれか一方にのみ記載すること","")</f>
        <v/>
      </c>
    </row>
    <row r="79" spans="2:19" ht="17.25" customHeight="1">
      <c r="B79" s="645">
        <v>75</v>
      </c>
      <c r="C79" s="646"/>
      <c r="D79" s="655"/>
      <c r="E79" s="656"/>
      <c r="F79" s="777" t="str">
        <f t="shared" si="3"/>
        <v/>
      </c>
      <c r="G79" s="647"/>
      <c r="H79" s="648" t="s">
        <v>162</v>
      </c>
      <c r="I79" s="649"/>
      <c r="J79" s="650" t="s">
        <v>115</v>
      </c>
      <c r="K79" s="651"/>
      <c r="L79" s="645" t="s">
        <v>116</v>
      </c>
      <c r="M79" s="652">
        <f t="shared" si="4"/>
        <v>0</v>
      </c>
      <c r="N79" s="55" t="s">
        <v>46</v>
      </c>
      <c r="O79" s="654"/>
      <c r="P79" s="55" t="s">
        <v>46</v>
      </c>
      <c r="Q79" s="654"/>
      <c r="R79" s="55" t="s">
        <v>46</v>
      </c>
      <c r="S79" s="586" t="str">
        <f>IF(COUNTIF('（別紙9）受入研修（教育担当者)明細 '!$E$5:$E$24,'（別紙8）教育担当者明細'!E79)&gt;0,"別紙9に重複者あり！いずれか一方にのみ記載すること","")</f>
        <v/>
      </c>
    </row>
    <row r="80" spans="2:19" ht="17.25" customHeight="1">
      <c r="B80" s="645">
        <v>76</v>
      </c>
      <c r="C80" s="646"/>
      <c r="D80" s="655"/>
      <c r="E80" s="656"/>
      <c r="F80" s="777" t="str">
        <f t="shared" si="3"/>
        <v/>
      </c>
      <c r="G80" s="647"/>
      <c r="H80" s="648" t="s">
        <v>162</v>
      </c>
      <c r="I80" s="649"/>
      <c r="J80" s="650" t="s">
        <v>115</v>
      </c>
      <c r="K80" s="651"/>
      <c r="L80" s="645" t="s">
        <v>116</v>
      </c>
      <c r="M80" s="652">
        <f t="shared" si="4"/>
        <v>0</v>
      </c>
      <c r="N80" s="55" t="s">
        <v>46</v>
      </c>
      <c r="O80" s="654"/>
      <c r="P80" s="55" t="s">
        <v>46</v>
      </c>
      <c r="Q80" s="654"/>
      <c r="R80" s="55" t="s">
        <v>46</v>
      </c>
      <c r="S80" s="586" t="str">
        <f>IF(COUNTIF('（別紙9）受入研修（教育担当者)明細 '!$E$5:$E$24,'（別紙8）教育担当者明細'!E80)&gt;0,"別紙9に重複者あり！いずれか一方にのみ記載すること","")</f>
        <v/>
      </c>
    </row>
    <row r="81" spans="2:19" ht="17.25" customHeight="1">
      <c r="B81" s="645">
        <v>77</v>
      </c>
      <c r="C81" s="646"/>
      <c r="D81" s="655"/>
      <c r="E81" s="656"/>
      <c r="F81" s="777" t="str">
        <f t="shared" si="3"/>
        <v/>
      </c>
      <c r="G81" s="647"/>
      <c r="H81" s="648" t="s">
        <v>162</v>
      </c>
      <c r="I81" s="649"/>
      <c r="J81" s="650" t="s">
        <v>115</v>
      </c>
      <c r="K81" s="651"/>
      <c r="L81" s="645" t="s">
        <v>116</v>
      </c>
      <c r="M81" s="652">
        <f t="shared" si="4"/>
        <v>0</v>
      </c>
      <c r="N81" s="55" t="s">
        <v>46</v>
      </c>
      <c r="O81" s="654"/>
      <c r="P81" s="55" t="s">
        <v>46</v>
      </c>
      <c r="Q81" s="654"/>
      <c r="R81" s="55" t="s">
        <v>46</v>
      </c>
      <c r="S81" s="586" t="str">
        <f>IF(COUNTIF('（別紙9）受入研修（教育担当者)明細 '!$E$5:$E$24,'（別紙8）教育担当者明細'!E81)&gt;0,"別紙9に重複者あり！いずれか一方にのみ記載すること","")</f>
        <v/>
      </c>
    </row>
    <row r="82" spans="2:19" ht="17.25" customHeight="1">
      <c r="B82" s="645">
        <v>78</v>
      </c>
      <c r="C82" s="646"/>
      <c r="D82" s="655"/>
      <c r="E82" s="656"/>
      <c r="F82" s="777" t="str">
        <f t="shared" si="3"/>
        <v/>
      </c>
      <c r="G82" s="647"/>
      <c r="H82" s="648" t="s">
        <v>162</v>
      </c>
      <c r="I82" s="649"/>
      <c r="J82" s="650" t="s">
        <v>115</v>
      </c>
      <c r="K82" s="651"/>
      <c r="L82" s="645" t="s">
        <v>116</v>
      </c>
      <c r="M82" s="652">
        <f t="shared" si="4"/>
        <v>0</v>
      </c>
      <c r="N82" s="55" t="s">
        <v>46</v>
      </c>
      <c r="O82" s="654"/>
      <c r="P82" s="55" t="s">
        <v>46</v>
      </c>
      <c r="Q82" s="654"/>
      <c r="R82" s="55" t="s">
        <v>46</v>
      </c>
      <c r="S82" s="586" t="str">
        <f>IF(COUNTIF('（別紙9）受入研修（教育担当者)明細 '!$E$5:$E$24,'（別紙8）教育担当者明細'!E82)&gt;0,"別紙9に重複者あり！いずれか一方にのみ記載すること","")</f>
        <v/>
      </c>
    </row>
    <row r="83" spans="2:19" ht="17.25" customHeight="1">
      <c r="B83" s="645">
        <v>79</v>
      </c>
      <c r="C83" s="646"/>
      <c r="D83" s="655"/>
      <c r="E83" s="656"/>
      <c r="F83" s="777" t="str">
        <f t="shared" si="3"/>
        <v/>
      </c>
      <c r="G83" s="647"/>
      <c r="H83" s="648" t="s">
        <v>162</v>
      </c>
      <c r="I83" s="649"/>
      <c r="J83" s="650" t="s">
        <v>115</v>
      </c>
      <c r="K83" s="651"/>
      <c r="L83" s="645" t="s">
        <v>116</v>
      </c>
      <c r="M83" s="652">
        <f t="shared" si="4"/>
        <v>0</v>
      </c>
      <c r="N83" s="55" t="s">
        <v>46</v>
      </c>
      <c r="O83" s="654"/>
      <c r="P83" s="55" t="s">
        <v>46</v>
      </c>
      <c r="Q83" s="654"/>
      <c r="R83" s="55" t="s">
        <v>46</v>
      </c>
      <c r="S83" s="586" t="str">
        <f>IF(COUNTIF('（別紙9）受入研修（教育担当者)明細 '!$E$5:$E$24,'（別紙8）教育担当者明細'!E83)&gt;0,"別紙9に重複者あり！いずれか一方にのみ記載すること","")</f>
        <v/>
      </c>
    </row>
    <row r="84" spans="2:19" ht="17.25" customHeight="1">
      <c r="B84" s="645">
        <v>80</v>
      </c>
      <c r="C84" s="646"/>
      <c r="D84" s="655"/>
      <c r="E84" s="656"/>
      <c r="F84" s="777" t="str">
        <f t="shared" si="3"/>
        <v/>
      </c>
      <c r="G84" s="647"/>
      <c r="H84" s="648" t="s">
        <v>162</v>
      </c>
      <c r="I84" s="649"/>
      <c r="J84" s="650" t="s">
        <v>115</v>
      </c>
      <c r="K84" s="651"/>
      <c r="L84" s="645" t="s">
        <v>116</v>
      </c>
      <c r="M84" s="652">
        <f t="shared" si="4"/>
        <v>0</v>
      </c>
      <c r="N84" s="55" t="s">
        <v>46</v>
      </c>
      <c r="O84" s="654"/>
      <c r="P84" s="55" t="s">
        <v>46</v>
      </c>
      <c r="Q84" s="654"/>
      <c r="R84" s="55" t="s">
        <v>46</v>
      </c>
      <c r="S84" s="586" t="str">
        <f>IF(COUNTIF('（別紙9）受入研修（教育担当者)明細 '!$E$5:$E$24,'（別紙8）教育担当者明細'!E84)&gt;0,"別紙9に重複者あり！いずれか一方にのみ記載すること","")</f>
        <v/>
      </c>
    </row>
    <row r="85" spans="2:19" ht="17.25" customHeight="1">
      <c r="B85" s="645">
        <v>81</v>
      </c>
      <c r="C85" s="646"/>
      <c r="D85" s="655"/>
      <c r="E85" s="656"/>
      <c r="F85" s="777" t="str">
        <f t="shared" si="3"/>
        <v/>
      </c>
      <c r="G85" s="647"/>
      <c r="H85" s="648" t="s">
        <v>162</v>
      </c>
      <c r="I85" s="649"/>
      <c r="J85" s="650" t="s">
        <v>115</v>
      </c>
      <c r="K85" s="651"/>
      <c r="L85" s="645" t="s">
        <v>116</v>
      </c>
      <c r="M85" s="652">
        <f t="shared" si="4"/>
        <v>0</v>
      </c>
      <c r="N85" s="55" t="s">
        <v>46</v>
      </c>
      <c r="O85" s="654"/>
      <c r="P85" s="55" t="s">
        <v>46</v>
      </c>
      <c r="Q85" s="654"/>
      <c r="R85" s="55" t="s">
        <v>46</v>
      </c>
      <c r="S85" s="586" t="str">
        <f>IF(COUNTIF('（別紙9）受入研修（教育担当者)明細 '!$E$5:$E$24,'（別紙8）教育担当者明細'!E85)&gt;0,"別紙9に重複者あり！いずれか一方にのみ記載すること","")</f>
        <v/>
      </c>
    </row>
    <row r="86" spans="2:19" ht="17.25" customHeight="1">
      <c r="B86" s="645">
        <v>82</v>
      </c>
      <c r="C86" s="646"/>
      <c r="D86" s="655"/>
      <c r="E86" s="656"/>
      <c r="F86" s="777" t="str">
        <f t="shared" si="3"/>
        <v/>
      </c>
      <c r="G86" s="647"/>
      <c r="H86" s="648" t="s">
        <v>162</v>
      </c>
      <c r="I86" s="649"/>
      <c r="J86" s="650" t="s">
        <v>115</v>
      </c>
      <c r="K86" s="651"/>
      <c r="L86" s="645" t="s">
        <v>116</v>
      </c>
      <c r="M86" s="652">
        <f t="shared" si="4"/>
        <v>0</v>
      </c>
      <c r="N86" s="55" t="s">
        <v>46</v>
      </c>
      <c r="O86" s="654"/>
      <c r="P86" s="55" t="s">
        <v>46</v>
      </c>
      <c r="Q86" s="654"/>
      <c r="R86" s="55" t="s">
        <v>46</v>
      </c>
      <c r="S86" s="586" t="str">
        <f>IF(COUNTIF('（別紙9）受入研修（教育担当者)明細 '!$E$5:$E$24,'（別紙8）教育担当者明細'!E86)&gt;0,"別紙9に重複者あり！いずれか一方にのみ記載すること","")</f>
        <v/>
      </c>
    </row>
    <row r="87" spans="2:19" ht="17.25" customHeight="1">
      <c r="B87" s="645">
        <v>83</v>
      </c>
      <c r="C87" s="646"/>
      <c r="D87" s="655"/>
      <c r="E87" s="656"/>
      <c r="F87" s="777" t="str">
        <f t="shared" si="3"/>
        <v/>
      </c>
      <c r="G87" s="647"/>
      <c r="H87" s="648" t="s">
        <v>162</v>
      </c>
      <c r="I87" s="649"/>
      <c r="J87" s="650" t="s">
        <v>115</v>
      </c>
      <c r="K87" s="651"/>
      <c r="L87" s="645" t="s">
        <v>116</v>
      </c>
      <c r="M87" s="652">
        <f t="shared" si="4"/>
        <v>0</v>
      </c>
      <c r="N87" s="55" t="s">
        <v>46</v>
      </c>
      <c r="O87" s="654"/>
      <c r="P87" s="55" t="s">
        <v>46</v>
      </c>
      <c r="Q87" s="654"/>
      <c r="R87" s="55" t="s">
        <v>46</v>
      </c>
      <c r="S87" s="586" t="str">
        <f>IF(COUNTIF('（別紙9）受入研修（教育担当者)明細 '!$E$5:$E$24,'（別紙8）教育担当者明細'!E87)&gt;0,"別紙9に重複者あり！いずれか一方にのみ記載すること","")</f>
        <v/>
      </c>
    </row>
    <row r="88" spans="2:19" ht="17.25" customHeight="1">
      <c r="B88" s="645">
        <v>84</v>
      </c>
      <c r="C88" s="646"/>
      <c r="D88" s="655"/>
      <c r="E88" s="656"/>
      <c r="F88" s="777" t="str">
        <f t="shared" si="3"/>
        <v/>
      </c>
      <c r="G88" s="647"/>
      <c r="H88" s="648" t="s">
        <v>162</v>
      </c>
      <c r="I88" s="649"/>
      <c r="J88" s="650" t="s">
        <v>115</v>
      </c>
      <c r="K88" s="651"/>
      <c r="L88" s="645" t="s">
        <v>116</v>
      </c>
      <c r="M88" s="652">
        <f t="shared" si="4"/>
        <v>0</v>
      </c>
      <c r="N88" s="55" t="s">
        <v>46</v>
      </c>
      <c r="O88" s="654"/>
      <c r="P88" s="55" t="s">
        <v>46</v>
      </c>
      <c r="Q88" s="654"/>
      <c r="R88" s="55" t="s">
        <v>46</v>
      </c>
      <c r="S88" s="586" t="str">
        <f>IF(COUNTIF('（別紙9）受入研修（教育担当者)明細 '!$E$5:$E$24,'（別紙8）教育担当者明細'!E88)&gt;0,"別紙9に重複者あり！いずれか一方にのみ記載すること","")</f>
        <v/>
      </c>
    </row>
    <row r="89" spans="2:19" ht="17.25" customHeight="1">
      <c r="B89" s="645">
        <v>85</v>
      </c>
      <c r="C89" s="646"/>
      <c r="D89" s="655"/>
      <c r="E89" s="656"/>
      <c r="F89" s="777" t="str">
        <f t="shared" si="3"/>
        <v/>
      </c>
      <c r="G89" s="647"/>
      <c r="H89" s="648" t="s">
        <v>162</v>
      </c>
      <c r="I89" s="649"/>
      <c r="J89" s="650" t="s">
        <v>115</v>
      </c>
      <c r="K89" s="651"/>
      <c r="L89" s="645" t="s">
        <v>116</v>
      </c>
      <c r="M89" s="652">
        <f t="shared" si="4"/>
        <v>0</v>
      </c>
      <c r="N89" s="55" t="s">
        <v>46</v>
      </c>
      <c r="O89" s="654"/>
      <c r="P89" s="55" t="s">
        <v>46</v>
      </c>
      <c r="Q89" s="654"/>
      <c r="R89" s="55" t="s">
        <v>46</v>
      </c>
      <c r="S89" s="586" t="str">
        <f>IF(COUNTIF('（別紙9）受入研修（教育担当者)明細 '!$E$5:$E$24,'（別紙8）教育担当者明細'!E89)&gt;0,"別紙9に重複者あり！いずれか一方にのみ記載すること","")</f>
        <v/>
      </c>
    </row>
    <row r="90" spans="2:19" ht="17.25" customHeight="1">
      <c r="B90" s="645">
        <v>86</v>
      </c>
      <c r="C90" s="646"/>
      <c r="D90" s="655"/>
      <c r="E90" s="656"/>
      <c r="F90" s="777" t="str">
        <f t="shared" si="3"/>
        <v/>
      </c>
      <c r="G90" s="647"/>
      <c r="H90" s="648" t="s">
        <v>162</v>
      </c>
      <c r="I90" s="649"/>
      <c r="J90" s="650" t="s">
        <v>115</v>
      </c>
      <c r="K90" s="651"/>
      <c r="L90" s="645" t="s">
        <v>116</v>
      </c>
      <c r="M90" s="652">
        <f t="shared" si="4"/>
        <v>0</v>
      </c>
      <c r="N90" s="55" t="s">
        <v>46</v>
      </c>
      <c r="O90" s="654"/>
      <c r="P90" s="55" t="s">
        <v>46</v>
      </c>
      <c r="Q90" s="654"/>
      <c r="R90" s="55" t="s">
        <v>46</v>
      </c>
      <c r="S90" s="586" t="str">
        <f>IF(COUNTIF('（別紙9）受入研修（教育担当者)明細 '!$E$5:$E$24,'（別紙8）教育担当者明細'!E90)&gt;0,"別紙9に重複者あり！いずれか一方にのみ記載すること","")</f>
        <v/>
      </c>
    </row>
    <row r="91" spans="2:19" ht="17.25" customHeight="1">
      <c r="B91" s="645">
        <v>87</v>
      </c>
      <c r="C91" s="646"/>
      <c r="D91" s="655"/>
      <c r="E91" s="656"/>
      <c r="F91" s="777" t="str">
        <f t="shared" si="3"/>
        <v/>
      </c>
      <c r="G91" s="647"/>
      <c r="H91" s="648" t="s">
        <v>162</v>
      </c>
      <c r="I91" s="649"/>
      <c r="J91" s="650" t="s">
        <v>115</v>
      </c>
      <c r="K91" s="651"/>
      <c r="L91" s="645" t="s">
        <v>116</v>
      </c>
      <c r="M91" s="652">
        <f t="shared" si="4"/>
        <v>0</v>
      </c>
      <c r="N91" s="55" t="s">
        <v>46</v>
      </c>
      <c r="O91" s="654"/>
      <c r="P91" s="55" t="s">
        <v>46</v>
      </c>
      <c r="Q91" s="654"/>
      <c r="R91" s="55" t="s">
        <v>46</v>
      </c>
      <c r="S91" s="586" t="str">
        <f>IF(COUNTIF('（別紙9）受入研修（教育担当者)明細 '!$E$5:$E$24,'（別紙8）教育担当者明細'!E91)&gt;0,"別紙9に重複者あり！いずれか一方にのみ記載すること","")</f>
        <v/>
      </c>
    </row>
    <row r="92" spans="2:19" ht="17.25" customHeight="1">
      <c r="B92" s="645">
        <v>88</v>
      </c>
      <c r="C92" s="646"/>
      <c r="D92" s="655"/>
      <c r="E92" s="656"/>
      <c r="F92" s="777" t="str">
        <f t="shared" si="3"/>
        <v/>
      </c>
      <c r="G92" s="647"/>
      <c r="H92" s="648" t="s">
        <v>162</v>
      </c>
      <c r="I92" s="649"/>
      <c r="J92" s="650" t="s">
        <v>115</v>
      </c>
      <c r="K92" s="651"/>
      <c r="L92" s="645" t="s">
        <v>116</v>
      </c>
      <c r="M92" s="652">
        <f t="shared" si="4"/>
        <v>0</v>
      </c>
      <c r="N92" s="55" t="s">
        <v>46</v>
      </c>
      <c r="O92" s="654"/>
      <c r="P92" s="55" t="s">
        <v>46</v>
      </c>
      <c r="Q92" s="654"/>
      <c r="R92" s="55" t="s">
        <v>46</v>
      </c>
      <c r="S92" s="586" t="str">
        <f>IF(COUNTIF('（別紙9）受入研修（教育担当者)明細 '!$E$5:$E$24,'（別紙8）教育担当者明細'!E92)&gt;0,"別紙9に重複者あり！いずれか一方にのみ記載すること","")</f>
        <v/>
      </c>
    </row>
    <row r="93" spans="2:19" ht="17.25" customHeight="1">
      <c r="B93" s="645">
        <v>89</v>
      </c>
      <c r="C93" s="646"/>
      <c r="D93" s="655"/>
      <c r="E93" s="656"/>
      <c r="F93" s="777" t="str">
        <f t="shared" si="3"/>
        <v/>
      </c>
      <c r="G93" s="647"/>
      <c r="H93" s="648" t="s">
        <v>162</v>
      </c>
      <c r="I93" s="649"/>
      <c r="J93" s="650" t="s">
        <v>115</v>
      </c>
      <c r="K93" s="651"/>
      <c r="L93" s="645" t="s">
        <v>116</v>
      </c>
      <c r="M93" s="652">
        <f t="shared" si="4"/>
        <v>0</v>
      </c>
      <c r="N93" s="55" t="s">
        <v>46</v>
      </c>
      <c r="O93" s="654"/>
      <c r="P93" s="55" t="s">
        <v>46</v>
      </c>
      <c r="Q93" s="654"/>
      <c r="R93" s="55" t="s">
        <v>46</v>
      </c>
      <c r="S93" s="586" t="str">
        <f>IF(COUNTIF('（別紙9）受入研修（教育担当者)明細 '!$E$5:$E$24,'（別紙8）教育担当者明細'!E93)&gt;0,"別紙9に重複者あり！いずれか一方にのみ記載すること","")</f>
        <v/>
      </c>
    </row>
    <row r="94" spans="2:19" ht="17.25" customHeight="1">
      <c r="B94" s="645">
        <v>90</v>
      </c>
      <c r="C94" s="646"/>
      <c r="D94" s="655"/>
      <c r="E94" s="656"/>
      <c r="F94" s="777" t="str">
        <f t="shared" si="3"/>
        <v/>
      </c>
      <c r="G94" s="647"/>
      <c r="H94" s="648" t="s">
        <v>162</v>
      </c>
      <c r="I94" s="649"/>
      <c r="J94" s="650" t="s">
        <v>115</v>
      </c>
      <c r="K94" s="651"/>
      <c r="L94" s="645" t="s">
        <v>116</v>
      </c>
      <c r="M94" s="652">
        <f t="shared" si="4"/>
        <v>0</v>
      </c>
      <c r="N94" s="55" t="s">
        <v>46</v>
      </c>
      <c r="O94" s="654"/>
      <c r="P94" s="55" t="s">
        <v>46</v>
      </c>
      <c r="Q94" s="654"/>
      <c r="R94" s="55" t="s">
        <v>46</v>
      </c>
      <c r="S94" s="586" t="str">
        <f>IF(COUNTIF('（別紙9）受入研修（教育担当者)明細 '!$E$5:$E$24,'（別紙8）教育担当者明細'!E94)&gt;0,"別紙9に重複者あり！いずれか一方にのみ記載すること","")</f>
        <v/>
      </c>
    </row>
    <row r="95" spans="2:19" ht="17.25" customHeight="1">
      <c r="B95" s="645">
        <v>91</v>
      </c>
      <c r="C95" s="646"/>
      <c r="D95" s="655"/>
      <c r="E95" s="656"/>
      <c r="F95" s="777" t="str">
        <f t="shared" si="3"/>
        <v/>
      </c>
      <c r="G95" s="647"/>
      <c r="H95" s="648" t="s">
        <v>162</v>
      </c>
      <c r="I95" s="649"/>
      <c r="J95" s="650" t="s">
        <v>115</v>
      </c>
      <c r="K95" s="651"/>
      <c r="L95" s="645" t="s">
        <v>116</v>
      </c>
      <c r="M95" s="652">
        <f t="shared" si="4"/>
        <v>0</v>
      </c>
      <c r="N95" s="55" t="s">
        <v>46</v>
      </c>
      <c r="O95" s="654"/>
      <c r="P95" s="55" t="s">
        <v>46</v>
      </c>
      <c r="Q95" s="654"/>
      <c r="R95" s="55" t="s">
        <v>46</v>
      </c>
      <c r="S95" s="586" t="str">
        <f>IF(COUNTIF('（別紙9）受入研修（教育担当者)明細 '!$E$5:$E$24,'（別紙8）教育担当者明細'!E95)&gt;0,"別紙9に重複者あり！いずれか一方にのみ記載すること","")</f>
        <v/>
      </c>
    </row>
    <row r="96" spans="2:19" ht="17.25" customHeight="1">
      <c r="B96" s="645">
        <v>92</v>
      </c>
      <c r="C96" s="646"/>
      <c r="D96" s="655"/>
      <c r="E96" s="656"/>
      <c r="F96" s="777" t="str">
        <f t="shared" si="3"/>
        <v/>
      </c>
      <c r="G96" s="647"/>
      <c r="H96" s="648" t="s">
        <v>162</v>
      </c>
      <c r="I96" s="649"/>
      <c r="J96" s="650" t="s">
        <v>115</v>
      </c>
      <c r="K96" s="651"/>
      <c r="L96" s="645" t="s">
        <v>116</v>
      </c>
      <c r="M96" s="652">
        <f t="shared" si="4"/>
        <v>0</v>
      </c>
      <c r="N96" s="55" t="s">
        <v>46</v>
      </c>
      <c r="O96" s="654"/>
      <c r="P96" s="55" t="s">
        <v>46</v>
      </c>
      <c r="Q96" s="654"/>
      <c r="R96" s="55" t="s">
        <v>46</v>
      </c>
      <c r="S96" s="586" t="str">
        <f>IF(COUNTIF('（別紙9）受入研修（教育担当者)明細 '!$E$5:$E$24,'（別紙8）教育担当者明細'!E96)&gt;0,"別紙9に重複者あり！いずれか一方にのみ記載すること","")</f>
        <v/>
      </c>
    </row>
    <row r="97" spans="2:19" ht="17.25" customHeight="1">
      <c r="B97" s="645">
        <v>93</v>
      </c>
      <c r="C97" s="646"/>
      <c r="D97" s="655"/>
      <c r="E97" s="656"/>
      <c r="F97" s="777" t="str">
        <f t="shared" si="3"/>
        <v/>
      </c>
      <c r="G97" s="647"/>
      <c r="H97" s="648" t="s">
        <v>162</v>
      </c>
      <c r="I97" s="649"/>
      <c r="J97" s="650" t="s">
        <v>115</v>
      </c>
      <c r="K97" s="651"/>
      <c r="L97" s="645" t="s">
        <v>116</v>
      </c>
      <c r="M97" s="652">
        <f t="shared" si="4"/>
        <v>0</v>
      </c>
      <c r="N97" s="55" t="s">
        <v>46</v>
      </c>
      <c r="O97" s="654"/>
      <c r="P97" s="55" t="s">
        <v>46</v>
      </c>
      <c r="Q97" s="654"/>
      <c r="R97" s="55" t="s">
        <v>46</v>
      </c>
      <c r="S97" s="586" t="str">
        <f>IF(COUNTIF('（別紙9）受入研修（教育担当者)明細 '!$E$5:$E$24,'（別紙8）教育担当者明細'!E97)&gt;0,"別紙9に重複者あり！いずれか一方にのみ記載すること","")</f>
        <v/>
      </c>
    </row>
    <row r="98" spans="2:19" ht="17.25" customHeight="1">
      <c r="B98" s="645">
        <v>94</v>
      </c>
      <c r="C98" s="646"/>
      <c r="D98" s="655"/>
      <c r="E98" s="656"/>
      <c r="F98" s="777" t="str">
        <f t="shared" si="3"/>
        <v/>
      </c>
      <c r="G98" s="647"/>
      <c r="H98" s="648" t="s">
        <v>162</v>
      </c>
      <c r="I98" s="649"/>
      <c r="J98" s="650" t="s">
        <v>115</v>
      </c>
      <c r="K98" s="651"/>
      <c r="L98" s="645" t="s">
        <v>116</v>
      </c>
      <c r="M98" s="652">
        <f t="shared" si="4"/>
        <v>0</v>
      </c>
      <c r="N98" s="55" t="s">
        <v>46</v>
      </c>
      <c r="O98" s="654"/>
      <c r="P98" s="55" t="s">
        <v>46</v>
      </c>
      <c r="Q98" s="654"/>
      <c r="R98" s="55" t="s">
        <v>46</v>
      </c>
      <c r="S98" s="586" t="str">
        <f>IF(COUNTIF('（別紙9）受入研修（教育担当者)明細 '!$E$5:$E$24,'（別紙8）教育担当者明細'!E98)&gt;0,"別紙9に重複者あり！いずれか一方にのみ記載すること","")</f>
        <v/>
      </c>
    </row>
    <row r="99" spans="2:19" ht="17.25" customHeight="1">
      <c r="B99" s="645">
        <v>95</v>
      </c>
      <c r="C99" s="646"/>
      <c r="D99" s="655"/>
      <c r="E99" s="656"/>
      <c r="F99" s="777" t="str">
        <f t="shared" si="3"/>
        <v/>
      </c>
      <c r="G99" s="647"/>
      <c r="H99" s="648" t="s">
        <v>162</v>
      </c>
      <c r="I99" s="649"/>
      <c r="J99" s="650" t="s">
        <v>115</v>
      </c>
      <c r="K99" s="651"/>
      <c r="L99" s="645" t="s">
        <v>116</v>
      </c>
      <c r="M99" s="652">
        <f t="shared" si="4"/>
        <v>0</v>
      </c>
      <c r="N99" s="55" t="s">
        <v>46</v>
      </c>
      <c r="O99" s="654"/>
      <c r="P99" s="55" t="s">
        <v>46</v>
      </c>
      <c r="Q99" s="654"/>
      <c r="R99" s="55" t="s">
        <v>46</v>
      </c>
      <c r="S99" s="586" t="str">
        <f>IF(COUNTIF('（別紙9）受入研修（教育担当者)明細 '!$E$5:$E$24,'（別紙8）教育担当者明細'!E99)&gt;0,"別紙9に重複者あり！いずれか一方にのみ記載すること","")</f>
        <v/>
      </c>
    </row>
    <row r="100" spans="2:19" ht="17.25" customHeight="1">
      <c r="B100" s="645">
        <v>96</v>
      </c>
      <c r="C100" s="646"/>
      <c r="D100" s="655"/>
      <c r="E100" s="656"/>
      <c r="F100" s="777" t="str">
        <f t="shared" si="3"/>
        <v/>
      </c>
      <c r="G100" s="647"/>
      <c r="H100" s="648" t="s">
        <v>162</v>
      </c>
      <c r="I100" s="649"/>
      <c r="J100" s="650" t="s">
        <v>115</v>
      </c>
      <c r="K100" s="651"/>
      <c r="L100" s="645" t="s">
        <v>116</v>
      </c>
      <c r="M100" s="652">
        <f t="shared" si="4"/>
        <v>0</v>
      </c>
      <c r="N100" s="55" t="s">
        <v>46</v>
      </c>
      <c r="O100" s="654"/>
      <c r="P100" s="55" t="s">
        <v>46</v>
      </c>
      <c r="Q100" s="654"/>
      <c r="R100" s="55" t="s">
        <v>46</v>
      </c>
      <c r="S100" s="586" t="str">
        <f>IF(COUNTIF('（別紙9）受入研修（教育担当者)明細 '!$E$5:$E$24,'（別紙8）教育担当者明細'!E100)&gt;0,"別紙9に重複者あり！いずれか一方にのみ記載すること","")</f>
        <v/>
      </c>
    </row>
    <row r="101" spans="2:19" ht="17.25" customHeight="1">
      <c r="B101" s="645">
        <v>97</v>
      </c>
      <c r="C101" s="646"/>
      <c r="D101" s="655"/>
      <c r="E101" s="656"/>
      <c r="F101" s="777" t="str">
        <f t="shared" ref="F101:F127" si="5">IF(COUNTIF($E$5:$E$1048,E101)&gt;1,"同じ名前あり","")</f>
        <v/>
      </c>
      <c r="G101" s="647"/>
      <c r="H101" s="648" t="s">
        <v>162</v>
      </c>
      <c r="I101" s="649"/>
      <c r="J101" s="650" t="s">
        <v>115</v>
      </c>
      <c r="K101" s="651"/>
      <c r="L101" s="645" t="s">
        <v>116</v>
      </c>
      <c r="M101" s="652">
        <f t="shared" si="4"/>
        <v>0</v>
      </c>
      <c r="N101" s="55" t="s">
        <v>46</v>
      </c>
      <c r="O101" s="654"/>
      <c r="P101" s="55" t="s">
        <v>46</v>
      </c>
      <c r="Q101" s="654"/>
      <c r="R101" s="55" t="s">
        <v>46</v>
      </c>
      <c r="S101" s="586" t="str">
        <f>IF(COUNTIF('（別紙9）受入研修（教育担当者)明細 '!$E$5:$E$24,'（別紙8）教育担当者明細'!E101)&gt;0,"別紙9に重複者あり！いずれか一方にのみ記載すること","")</f>
        <v/>
      </c>
    </row>
    <row r="102" spans="2:19" ht="17.25" customHeight="1">
      <c r="B102" s="645">
        <v>98</v>
      </c>
      <c r="C102" s="646"/>
      <c r="D102" s="655"/>
      <c r="E102" s="656"/>
      <c r="F102" s="777" t="str">
        <f t="shared" si="5"/>
        <v/>
      </c>
      <c r="G102" s="647"/>
      <c r="H102" s="648" t="s">
        <v>162</v>
      </c>
      <c r="I102" s="649"/>
      <c r="J102" s="650" t="s">
        <v>115</v>
      </c>
      <c r="K102" s="651"/>
      <c r="L102" s="645" t="s">
        <v>116</v>
      </c>
      <c r="M102" s="652">
        <f t="shared" si="4"/>
        <v>0</v>
      </c>
      <c r="N102" s="55" t="s">
        <v>46</v>
      </c>
      <c r="O102" s="654"/>
      <c r="P102" s="55" t="s">
        <v>46</v>
      </c>
      <c r="Q102" s="654"/>
      <c r="R102" s="55" t="s">
        <v>46</v>
      </c>
      <c r="S102" s="586" t="str">
        <f>IF(COUNTIF('（別紙9）受入研修（教育担当者)明細 '!$E$5:$E$24,'（別紙8）教育担当者明細'!E102)&gt;0,"別紙9に重複者あり！いずれか一方にのみ記載すること","")</f>
        <v/>
      </c>
    </row>
    <row r="103" spans="2:19" ht="17.25" customHeight="1">
      <c r="B103" s="645">
        <v>99</v>
      </c>
      <c r="C103" s="646"/>
      <c r="D103" s="655"/>
      <c r="E103" s="656"/>
      <c r="F103" s="777" t="str">
        <f t="shared" si="5"/>
        <v/>
      </c>
      <c r="G103" s="647"/>
      <c r="H103" s="648" t="s">
        <v>162</v>
      </c>
      <c r="I103" s="649"/>
      <c r="J103" s="650" t="s">
        <v>115</v>
      </c>
      <c r="K103" s="651"/>
      <c r="L103" s="645" t="s">
        <v>116</v>
      </c>
      <c r="M103" s="652">
        <f t="shared" si="4"/>
        <v>0</v>
      </c>
      <c r="N103" s="55" t="s">
        <v>46</v>
      </c>
      <c r="O103" s="654"/>
      <c r="P103" s="55" t="s">
        <v>46</v>
      </c>
      <c r="Q103" s="654"/>
      <c r="R103" s="55" t="s">
        <v>46</v>
      </c>
      <c r="S103" s="586" t="str">
        <f>IF(COUNTIF('（別紙9）受入研修（教育担当者)明細 '!$E$5:$E$24,'（別紙8）教育担当者明細'!E103)&gt;0,"別紙9に重複者あり！いずれか一方にのみ記載すること","")</f>
        <v/>
      </c>
    </row>
    <row r="104" spans="2:19" ht="17.25" customHeight="1">
      <c r="B104" s="645">
        <v>100</v>
      </c>
      <c r="C104" s="646"/>
      <c r="D104" s="655"/>
      <c r="E104" s="656"/>
      <c r="F104" s="777" t="str">
        <f t="shared" si="5"/>
        <v/>
      </c>
      <c r="G104" s="647"/>
      <c r="H104" s="648" t="s">
        <v>162</v>
      </c>
      <c r="I104" s="649"/>
      <c r="J104" s="650" t="s">
        <v>115</v>
      </c>
      <c r="K104" s="651"/>
      <c r="L104" s="645" t="s">
        <v>116</v>
      </c>
      <c r="M104" s="652">
        <f t="shared" si="4"/>
        <v>0</v>
      </c>
      <c r="N104" s="55" t="s">
        <v>46</v>
      </c>
      <c r="O104" s="654"/>
      <c r="P104" s="55" t="s">
        <v>46</v>
      </c>
      <c r="Q104" s="654"/>
      <c r="R104" s="55" t="s">
        <v>46</v>
      </c>
      <c r="S104" s="586" t="str">
        <f>IF(COUNTIF('（別紙9）受入研修（教育担当者)明細 '!$E$5:$E$24,'（別紙8）教育担当者明細'!E104)&gt;0,"別紙9に重複者あり！いずれか一方にのみ記載すること","")</f>
        <v/>
      </c>
    </row>
    <row r="105" spans="2:19" ht="17.25" customHeight="1">
      <c r="B105" s="645">
        <v>101</v>
      </c>
      <c r="C105" s="646"/>
      <c r="D105" s="655"/>
      <c r="E105" s="656"/>
      <c r="F105" s="777" t="str">
        <f t="shared" si="5"/>
        <v/>
      </c>
      <c r="G105" s="647"/>
      <c r="H105" s="648" t="s">
        <v>162</v>
      </c>
      <c r="I105" s="649"/>
      <c r="J105" s="650" t="s">
        <v>115</v>
      </c>
      <c r="K105" s="651"/>
      <c r="L105" s="645" t="s">
        <v>116</v>
      </c>
      <c r="M105" s="652">
        <f t="shared" si="4"/>
        <v>0</v>
      </c>
      <c r="N105" s="55" t="s">
        <v>46</v>
      </c>
      <c r="O105" s="654"/>
      <c r="P105" s="55" t="s">
        <v>46</v>
      </c>
      <c r="Q105" s="654"/>
      <c r="R105" s="55" t="s">
        <v>46</v>
      </c>
      <c r="S105" s="586" t="str">
        <f>IF(COUNTIF('（別紙9）受入研修（教育担当者)明細 '!$E$5:$E$24,'（別紙8）教育担当者明細'!E105)&gt;0,"別紙9に重複者あり！いずれか一方にのみ記載すること","")</f>
        <v/>
      </c>
    </row>
    <row r="106" spans="2:19" ht="17.25" customHeight="1">
      <c r="B106" s="645">
        <v>102</v>
      </c>
      <c r="C106" s="646"/>
      <c r="D106" s="655"/>
      <c r="E106" s="656"/>
      <c r="F106" s="777" t="str">
        <f t="shared" si="5"/>
        <v/>
      </c>
      <c r="G106" s="647"/>
      <c r="H106" s="648" t="s">
        <v>162</v>
      </c>
      <c r="I106" s="649"/>
      <c r="J106" s="650" t="s">
        <v>115</v>
      </c>
      <c r="K106" s="651"/>
      <c r="L106" s="645" t="s">
        <v>116</v>
      </c>
      <c r="M106" s="652">
        <f t="shared" si="4"/>
        <v>0</v>
      </c>
      <c r="N106" s="55" t="s">
        <v>46</v>
      </c>
      <c r="O106" s="654"/>
      <c r="P106" s="55" t="s">
        <v>46</v>
      </c>
      <c r="Q106" s="654"/>
      <c r="R106" s="55" t="s">
        <v>46</v>
      </c>
      <c r="S106" s="586" t="str">
        <f>IF(COUNTIF('（別紙9）受入研修（教育担当者)明細 '!$E$5:$E$24,'（別紙8）教育担当者明細'!E106)&gt;0,"別紙9に重複者あり！いずれか一方にのみ記載すること","")</f>
        <v/>
      </c>
    </row>
    <row r="107" spans="2:19" ht="17.25" customHeight="1">
      <c r="B107" s="645">
        <v>103</v>
      </c>
      <c r="C107" s="646"/>
      <c r="D107" s="655"/>
      <c r="E107" s="656"/>
      <c r="F107" s="777" t="str">
        <f t="shared" si="5"/>
        <v/>
      </c>
      <c r="G107" s="647"/>
      <c r="H107" s="648" t="s">
        <v>162</v>
      </c>
      <c r="I107" s="649"/>
      <c r="J107" s="650" t="s">
        <v>115</v>
      </c>
      <c r="K107" s="651"/>
      <c r="L107" s="645" t="s">
        <v>116</v>
      </c>
      <c r="M107" s="652">
        <f t="shared" si="4"/>
        <v>0</v>
      </c>
      <c r="N107" s="55" t="s">
        <v>46</v>
      </c>
      <c r="O107" s="654"/>
      <c r="P107" s="55" t="s">
        <v>46</v>
      </c>
      <c r="Q107" s="654"/>
      <c r="R107" s="55" t="s">
        <v>46</v>
      </c>
      <c r="S107" s="586" t="str">
        <f>IF(COUNTIF('（別紙9）受入研修（教育担当者)明細 '!$E$5:$E$24,'（別紙8）教育担当者明細'!E107)&gt;0,"別紙9に重複者あり！いずれか一方にのみ記載すること","")</f>
        <v/>
      </c>
    </row>
    <row r="108" spans="2:19" ht="17.25" customHeight="1">
      <c r="B108" s="645">
        <v>104</v>
      </c>
      <c r="C108" s="646"/>
      <c r="D108" s="655"/>
      <c r="E108" s="656"/>
      <c r="F108" s="777" t="str">
        <f t="shared" si="5"/>
        <v/>
      </c>
      <c r="G108" s="647"/>
      <c r="H108" s="648" t="s">
        <v>162</v>
      </c>
      <c r="I108" s="649"/>
      <c r="J108" s="650" t="s">
        <v>115</v>
      </c>
      <c r="K108" s="651"/>
      <c r="L108" s="645" t="s">
        <v>116</v>
      </c>
      <c r="M108" s="652">
        <f t="shared" si="4"/>
        <v>0</v>
      </c>
      <c r="N108" s="55" t="s">
        <v>46</v>
      </c>
      <c r="O108" s="654"/>
      <c r="P108" s="55" t="s">
        <v>46</v>
      </c>
      <c r="Q108" s="654"/>
      <c r="R108" s="55" t="s">
        <v>46</v>
      </c>
      <c r="S108" s="586" t="str">
        <f>IF(COUNTIF('（別紙9）受入研修（教育担当者)明細 '!$E$5:$E$24,'（別紙8）教育担当者明細'!E108)&gt;0,"別紙9に重複者あり！いずれか一方にのみ記載すること","")</f>
        <v/>
      </c>
    </row>
    <row r="109" spans="2:19" ht="17.25" customHeight="1">
      <c r="B109" s="645">
        <v>105</v>
      </c>
      <c r="C109" s="646"/>
      <c r="D109" s="655"/>
      <c r="E109" s="656"/>
      <c r="F109" s="777" t="str">
        <f t="shared" si="5"/>
        <v/>
      </c>
      <c r="G109" s="647"/>
      <c r="H109" s="648" t="s">
        <v>162</v>
      </c>
      <c r="I109" s="649"/>
      <c r="J109" s="650" t="s">
        <v>115</v>
      </c>
      <c r="K109" s="651"/>
      <c r="L109" s="645" t="s">
        <v>116</v>
      </c>
      <c r="M109" s="652">
        <f t="shared" si="4"/>
        <v>0</v>
      </c>
      <c r="N109" s="55" t="s">
        <v>46</v>
      </c>
      <c r="O109" s="654"/>
      <c r="P109" s="55" t="s">
        <v>46</v>
      </c>
      <c r="Q109" s="654"/>
      <c r="R109" s="55" t="s">
        <v>46</v>
      </c>
      <c r="S109" s="586" t="str">
        <f>IF(COUNTIF('（別紙9）受入研修（教育担当者)明細 '!$E$5:$E$24,'（別紙8）教育担当者明細'!E109)&gt;0,"別紙9に重複者あり！いずれか一方にのみ記載すること","")</f>
        <v/>
      </c>
    </row>
    <row r="110" spans="2:19" ht="17.25" customHeight="1">
      <c r="B110" s="645">
        <v>106</v>
      </c>
      <c r="C110" s="646"/>
      <c r="D110" s="655"/>
      <c r="E110" s="656"/>
      <c r="F110" s="777" t="str">
        <f t="shared" si="5"/>
        <v/>
      </c>
      <c r="G110" s="647"/>
      <c r="H110" s="648" t="s">
        <v>162</v>
      </c>
      <c r="I110" s="649"/>
      <c r="J110" s="650" t="s">
        <v>115</v>
      </c>
      <c r="K110" s="651"/>
      <c r="L110" s="645" t="s">
        <v>116</v>
      </c>
      <c r="M110" s="652">
        <f t="shared" si="4"/>
        <v>0</v>
      </c>
      <c r="N110" s="55" t="s">
        <v>46</v>
      </c>
      <c r="O110" s="654"/>
      <c r="P110" s="55" t="s">
        <v>46</v>
      </c>
      <c r="Q110" s="654"/>
      <c r="R110" s="55" t="s">
        <v>46</v>
      </c>
      <c r="S110" s="586" t="str">
        <f>IF(COUNTIF('（別紙9）受入研修（教育担当者)明細 '!$E$5:$E$24,'（別紙8）教育担当者明細'!E110)&gt;0,"別紙9に重複者あり！いずれか一方にのみ記載すること","")</f>
        <v/>
      </c>
    </row>
    <row r="111" spans="2:19" ht="17.25" customHeight="1">
      <c r="B111" s="645">
        <v>107</v>
      </c>
      <c r="C111" s="646"/>
      <c r="D111" s="655"/>
      <c r="E111" s="656"/>
      <c r="F111" s="777" t="str">
        <f t="shared" si="5"/>
        <v/>
      </c>
      <c r="G111" s="647"/>
      <c r="H111" s="648" t="s">
        <v>162</v>
      </c>
      <c r="I111" s="649"/>
      <c r="J111" s="650" t="s">
        <v>115</v>
      </c>
      <c r="K111" s="651"/>
      <c r="L111" s="645" t="s">
        <v>116</v>
      </c>
      <c r="M111" s="652">
        <f t="shared" si="4"/>
        <v>0</v>
      </c>
      <c r="N111" s="55" t="s">
        <v>46</v>
      </c>
      <c r="O111" s="654"/>
      <c r="P111" s="55" t="s">
        <v>46</v>
      </c>
      <c r="Q111" s="654"/>
      <c r="R111" s="55" t="s">
        <v>46</v>
      </c>
      <c r="S111" s="586" t="str">
        <f>IF(COUNTIF('（別紙9）受入研修（教育担当者)明細 '!$E$5:$E$24,'（別紙8）教育担当者明細'!E111)&gt;0,"別紙9に重複者あり！いずれか一方にのみ記載すること","")</f>
        <v/>
      </c>
    </row>
    <row r="112" spans="2:19" ht="17.25" customHeight="1">
      <c r="B112" s="645">
        <v>108</v>
      </c>
      <c r="C112" s="646"/>
      <c r="D112" s="655"/>
      <c r="E112" s="656"/>
      <c r="F112" s="777" t="str">
        <f t="shared" si="5"/>
        <v/>
      </c>
      <c r="G112" s="647"/>
      <c r="H112" s="648" t="s">
        <v>162</v>
      </c>
      <c r="I112" s="649"/>
      <c r="J112" s="650" t="s">
        <v>115</v>
      </c>
      <c r="K112" s="651"/>
      <c r="L112" s="645" t="s">
        <v>116</v>
      </c>
      <c r="M112" s="652">
        <f t="shared" si="4"/>
        <v>0</v>
      </c>
      <c r="N112" s="55" t="s">
        <v>46</v>
      </c>
      <c r="O112" s="654"/>
      <c r="P112" s="55" t="s">
        <v>46</v>
      </c>
      <c r="Q112" s="654"/>
      <c r="R112" s="55" t="s">
        <v>46</v>
      </c>
      <c r="S112" s="586" t="str">
        <f>IF(COUNTIF('（別紙9）受入研修（教育担当者)明細 '!$E$5:$E$24,'（別紙8）教育担当者明細'!E112)&gt;0,"別紙9に重複者あり！いずれか一方にのみ記載すること","")</f>
        <v/>
      </c>
    </row>
    <row r="113" spans="2:19" ht="17.25" customHeight="1">
      <c r="B113" s="645">
        <v>109</v>
      </c>
      <c r="C113" s="646"/>
      <c r="D113" s="655"/>
      <c r="E113" s="656"/>
      <c r="F113" s="777" t="str">
        <f t="shared" si="5"/>
        <v/>
      </c>
      <c r="G113" s="647"/>
      <c r="H113" s="648" t="s">
        <v>162</v>
      </c>
      <c r="I113" s="649"/>
      <c r="J113" s="650" t="s">
        <v>115</v>
      </c>
      <c r="K113" s="651"/>
      <c r="L113" s="645" t="s">
        <v>116</v>
      </c>
      <c r="M113" s="652">
        <f t="shared" si="4"/>
        <v>0</v>
      </c>
      <c r="N113" s="55" t="s">
        <v>46</v>
      </c>
      <c r="O113" s="654"/>
      <c r="P113" s="55" t="s">
        <v>46</v>
      </c>
      <c r="Q113" s="654"/>
      <c r="R113" s="55" t="s">
        <v>46</v>
      </c>
      <c r="S113" s="586" t="str">
        <f>IF(COUNTIF('（別紙9）受入研修（教育担当者)明細 '!$E$5:$E$24,'（別紙8）教育担当者明細'!E113)&gt;0,"別紙9に重複者あり！いずれか一方にのみ記載すること","")</f>
        <v/>
      </c>
    </row>
    <row r="114" spans="2:19" ht="17.25" customHeight="1">
      <c r="B114" s="645">
        <v>110</v>
      </c>
      <c r="C114" s="646"/>
      <c r="D114" s="655"/>
      <c r="E114" s="656"/>
      <c r="F114" s="777" t="str">
        <f t="shared" si="5"/>
        <v/>
      </c>
      <c r="G114" s="647"/>
      <c r="H114" s="648" t="s">
        <v>162</v>
      </c>
      <c r="I114" s="649"/>
      <c r="J114" s="650" t="s">
        <v>115</v>
      </c>
      <c r="K114" s="651"/>
      <c r="L114" s="645" t="s">
        <v>116</v>
      </c>
      <c r="M114" s="652">
        <f t="shared" si="4"/>
        <v>0</v>
      </c>
      <c r="N114" s="55" t="s">
        <v>46</v>
      </c>
      <c r="O114" s="654"/>
      <c r="P114" s="55" t="s">
        <v>46</v>
      </c>
      <c r="Q114" s="654"/>
      <c r="R114" s="55" t="s">
        <v>46</v>
      </c>
      <c r="S114" s="586" t="str">
        <f>IF(COUNTIF('（別紙9）受入研修（教育担当者)明細 '!$E$5:$E$24,'（別紙8）教育担当者明細'!E114)&gt;0,"別紙9に重複者あり！いずれか一方にのみ記載すること","")</f>
        <v/>
      </c>
    </row>
    <row r="115" spans="2:19" ht="17.25" customHeight="1">
      <c r="B115" s="645">
        <v>111</v>
      </c>
      <c r="C115" s="646"/>
      <c r="D115" s="655"/>
      <c r="E115" s="656"/>
      <c r="F115" s="777" t="str">
        <f t="shared" si="5"/>
        <v/>
      </c>
      <c r="G115" s="647"/>
      <c r="H115" s="648" t="s">
        <v>162</v>
      </c>
      <c r="I115" s="649"/>
      <c r="J115" s="650" t="s">
        <v>115</v>
      </c>
      <c r="K115" s="651"/>
      <c r="L115" s="645" t="s">
        <v>116</v>
      </c>
      <c r="M115" s="652">
        <f t="shared" si="4"/>
        <v>0</v>
      </c>
      <c r="N115" s="55" t="s">
        <v>46</v>
      </c>
      <c r="O115" s="654"/>
      <c r="P115" s="55" t="s">
        <v>46</v>
      </c>
      <c r="Q115" s="654"/>
      <c r="R115" s="55" t="s">
        <v>46</v>
      </c>
      <c r="S115" s="586" t="str">
        <f>IF(COUNTIF('（別紙9）受入研修（教育担当者)明細 '!$E$5:$E$24,'（別紙8）教育担当者明細'!E115)&gt;0,"別紙9に重複者あり！いずれか一方にのみ記載すること","")</f>
        <v/>
      </c>
    </row>
    <row r="116" spans="2:19" ht="17.25" customHeight="1">
      <c r="B116" s="645">
        <v>112</v>
      </c>
      <c r="C116" s="646"/>
      <c r="D116" s="655"/>
      <c r="E116" s="656"/>
      <c r="F116" s="777" t="str">
        <f t="shared" si="5"/>
        <v/>
      </c>
      <c r="G116" s="647"/>
      <c r="H116" s="648" t="s">
        <v>162</v>
      </c>
      <c r="I116" s="649"/>
      <c r="J116" s="650" t="s">
        <v>115</v>
      </c>
      <c r="K116" s="651"/>
      <c r="L116" s="645" t="s">
        <v>116</v>
      </c>
      <c r="M116" s="652">
        <f t="shared" si="4"/>
        <v>0</v>
      </c>
      <c r="N116" s="55" t="s">
        <v>46</v>
      </c>
      <c r="O116" s="654"/>
      <c r="P116" s="55" t="s">
        <v>46</v>
      </c>
      <c r="Q116" s="654"/>
      <c r="R116" s="55" t="s">
        <v>46</v>
      </c>
      <c r="S116" s="586" t="str">
        <f>IF(COUNTIF('（別紙9）受入研修（教育担当者)明細 '!$E$5:$E$24,'（別紙8）教育担当者明細'!E116)&gt;0,"別紙9に重複者あり！いずれか一方にのみ記載すること","")</f>
        <v/>
      </c>
    </row>
    <row r="117" spans="2:19" ht="17.25" customHeight="1">
      <c r="B117" s="645">
        <v>113</v>
      </c>
      <c r="C117" s="646"/>
      <c r="D117" s="655"/>
      <c r="E117" s="656"/>
      <c r="F117" s="777" t="str">
        <f t="shared" si="5"/>
        <v/>
      </c>
      <c r="G117" s="647"/>
      <c r="H117" s="648" t="s">
        <v>162</v>
      </c>
      <c r="I117" s="649"/>
      <c r="J117" s="650" t="s">
        <v>115</v>
      </c>
      <c r="K117" s="651"/>
      <c r="L117" s="645" t="s">
        <v>116</v>
      </c>
      <c r="M117" s="652">
        <f t="shared" si="4"/>
        <v>0</v>
      </c>
      <c r="N117" s="55" t="s">
        <v>46</v>
      </c>
      <c r="O117" s="654"/>
      <c r="P117" s="55" t="s">
        <v>46</v>
      </c>
      <c r="Q117" s="654"/>
      <c r="R117" s="55" t="s">
        <v>46</v>
      </c>
      <c r="S117" s="586" t="str">
        <f>IF(COUNTIF('（別紙9）受入研修（教育担当者)明細 '!$E$5:$E$24,'（別紙8）教育担当者明細'!E117)&gt;0,"別紙9に重複者あり！いずれか一方にのみ記載すること","")</f>
        <v/>
      </c>
    </row>
    <row r="118" spans="2:19" ht="17.25" customHeight="1">
      <c r="B118" s="645">
        <v>114</v>
      </c>
      <c r="C118" s="646"/>
      <c r="D118" s="655"/>
      <c r="E118" s="656"/>
      <c r="F118" s="777" t="str">
        <f t="shared" si="5"/>
        <v/>
      </c>
      <c r="G118" s="647"/>
      <c r="H118" s="648" t="s">
        <v>162</v>
      </c>
      <c r="I118" s="649"/>
      <c r="J118" s="650" t="s">
        <v>115</v>
      </c>
      <c r="K118" s="651"/>
      <c r="L118" s="645" t="s">
        <v>116</v>
      </c>
      <c r="M118" s="652">
        <f t="shared" si="4"/>
        <v>0</v>
      </c>
      <c r="N118" s="55" t="s">
        <v>46</v>
      </c>
      <c r="O118" s="654"/>
      <c r="P118" s="55" t="s">
        <v>46</v>
      </c>
      <c r="Q118" s="654"/>
      <c r="R118" s="55" t="s">
        <v>46</v>
      </c>
      <c r="S118" s="586" t="str">
        <f>IF(COUNTIF('（別紙9）受入研修（教育担当者)明細 '!$E$5:$E$24,'（別紙8）教育担当者明細'!E118)&gt;0,"別紙9に重複者あり！いずれか一方にのみ記載すること","")</f>
        <v/>
      </c>
    </row>
    <row r="119" spans="2:19" ht="17.25" customHeight="1">
      <c r="B119" s="645">
        <v>115</v>
      </c>
      <c r="C119" s="646"/>
      <c r="D119" s="655"/>
      <c r="E119" s="656"/>
      <c r="F119" s="777" t="str">
        <f t="shared" si="5"/>
        <v/>
      </c>
      <c r="G119" s="647"/>
      <c r="H119" s="648" t="s">
        <v>162</v>
      </c>
      <c r="I119" s="649"/>
      <c r="J119" s="650" t="s">
        <v>115</v>
      </c>
      <c r="K119" s="651"/>
      <c r="L119" s="645" t="s">
        <v>116</v>
      </c>
      <c r="M119" s="652">
        <f t="shared" si="4"/>
        <v>0</v>
      </c>
      <c r="N119" s="55" t="s">
        <v>46</v>
      </c>
      <c r="O119" s="654"/>
      <c r="P119" s="55" t="s">
        <v>46</v>
      </c>
      <c r="Q119" s="654"/>
      <c r="R119" s="55" t="s">
        <v>46</v>
      </c>
      <c r="S119" s="586" t="str">
        <f>IF(COUNTIF('（別紙9）受入研修（教育担当者)明細 '!$E$5:$E$24,'（別紙8）教育担当者明細'!E119)&gt;0,"別紙9に重複者あり！いずれか一方にのみ記載すること","")</f>
        <v/>
      </c>
    </row>
    <row r="120" spans="2:19" ht="17.25" customHeight="1">
      <c r="B120" s="645">
        <v>116</v>
      </c>
      <c r="C120" s="646"/>
      <c r="D120" s="655"/>
      <c r="E120" s="656"/>
      <c r="F120" s="777" t="str">
        <f t="shared" si="5"/>
        <v/>
      </c>
      <c r="G120" s="647"/>
      <c r="H120" s="648" t="s">
        <v>162</v>
      </c>
      <c r="I120" s="649"/>
      <c r="J120" s="650" t="s">
        <v>115</v>
      </c>
      <c r="K120" s="651"/>
      <c r="L120" s="645" t="s">
        <v>116</v>
      </c>
      <c r="M120" s="652">
        <f t="shared" si="4"/>
        <v>0</v>
      </c>
      <c r="N120" s="55" t="s">
        <v>46</v>
      </c>
      <c r="O120" s="654"/>
      <c r="P120" s="55" t="s">
        <v>46</v>
      </c>
      <c r="Q120" s="654"/>
      <c r="R120" s="55" t="s">
        <v>46</v>
      </c>
      <c r="S120" s="586" t="str">
        <f>IF(COUNTIF('（別紙9）受入研修（教育担当者)明細 '!$E$5:$E$24,'（別紙8）教育担当者明細'!E120)&gt;0,"別紙9に重複者あり！いずれか一方にのみ記載すること","")</f>
        <v/>
      </c>
    </row>
    <row r="121" spans="2:19" ht="17.25" customHeight="1">
      <c r="B121" s="645">
        <v>117</v>
      </c>
      <c r="C121" s="646"/>
      <c r="D121" s="655"/>
      <c r="E121" s="656"/>
      <c r="F121" s="777" t="str">
        <f t="shared" si="5"/>
        <v/>
      </c>
      <c r="G121" s="647"/>
      <c r="H121" s="648" t="s">
        <v>162</v>
      </c>
      <c r="I121" s="649"/>
      <c r="J121" s="650" t="s">
        <v>115</v>
      </c>
      <c r="K121" s="651"/>
      <c r="L121" s="645" t="s">
        <v>116</v>
      </c>
      <c r="M121" s="652">
        <f t="shared" si="4"/>
        <v>0</v>
      </c>
      <c r="N121" s="55" t="s">
        <v>46</v>
      </c>
      <c r="O121" s="654"/>
      <c r="P121" s="55" t="s">
        <v>46</v>
      </c>
      <c r="Q121" s="654"/>
      <c r="R121" s="55" t="s">
        <v>46</v>
      </c>
      <c r="S121" s="586" t="str">
        <f>IF(COUNTIF('（別紙9）受入研修（教育担当者)明細 '!$E$5:$E$24,'（別紙8）教育担当者明細'!E121)&gt;0,"別紙9に重複者あり！いずれか一方にのみ記載すること","")</f>
        <v/>
      </c>
    </row>
    <row r="122" spans="2:19" ht="17.25" customHeight="1">
      <c r="B122" s="645">
        <v>118</v>
      </c>
      <c r="C122" s="646"/>
      <c r="D122" s="655"/>
      <c r="E122" s="656"/>
      <c r="F122" s="777" t="str">
        <f t="shared" si="5"/>
        <v/>
      </c>
      <c r="G122" s="647"/>
      <c r="H122" s="648" t="s">
        <v>162</v>
      </c>
      <c r="I122" s="649"/>
      <c r="J122" s="650" t="s">
        <v>115</v>
      </c>
      <c r="K122" s="651"/>
      <c r="L122" s="645" t="s">
        <v>116</v>
      </c>
      <c r="M122" s="652">
        <f t="shared" si="4"/>
        <v>0</v>
      </c>
      <c r="N122" s="55" t="s">
        <v>46</v>
      </c>
      <c r="O122" s="654"/>
      <c r="P122" s="55" t="s">
        <v>46</v>
      </c>
      <c r="Q122" s="654"/>
      <c r="R122" s="55" t="s">
        <v>46</v>
      </c>
      <c r="S122" s="586" t="str">
        <f>IF(COUNTIF('（別紙9）受入研修（教育担当者)明細 '!$E$5:$E$24,'（別紙8）教育担当者明細'!E122)&gt;0,"別紙9に重複者あり！いずれか一方にのみ記載すること","")</f>
        <v/>
      </c>
    </row>
    <row r="123" spans="2:19" ht="17.25" customHeight="1">
      <c r="B123" s="645">
        <v>119</v>
      </c>
      <c r="C123" s="646"/>
      <c r="D123" s="655"/>
      <c r="E123" s="656"/>
      <c r="F123" s="777" t="str">
        <f t="shared" si="5"/>
        <v/>
      </c>
      <c r="G123" s="647"/>
      <c r="H123" s="648" t="s">
        <v>162</v>
      </c>
      <c r="I123" s="649"/>
      <c r="J123" s="650" t="s">
        <v>115</v>
      </c>
      <c r="K123" s="651"/>
      <c r="L123" s="645" t="s">
        <v>116</v>
      </c>
      <c r="M123" s="652">
        <f t="shared" si="4"/>
        <v>0</v>
      </c>
      <c r="N123" s="55" t="s">
        <v>46</v>
      </c>
      <c r="O123" s="654"/>
      <c r="P123" s="55" t="s">
        <v>46</v>
      </c>
      <c r="Q123" s="654"/>
      <c r="R123" s="55" t="s">
        <v>46</v>
      </c>
      <c r="S123" s="586" t="str">
        <f>IF(COUNTIF('（別紙9）受入研修（教育担当者)明細 '!$E$5:$E$24,'（別紙8）教育担当者明細'!E123)&gt;0,"別紙9に重複者あり！いずれか一方にのみ記載すること","")</f>
        <v/>
      </c>
    </row>
    <row r="124" spans="2:19" ht="17.25" customHeight="1">
      <c r="B124" s="645">
        <v>120</v>
      </c>
      <c r="C124" s="646"/>
      <c r="D124" s="655"/>
      <c r="E124" s="656"/>
      <c r="F124" s="777" t="str">
        <f t="shared" si="5"/>
        <v/>
      </c>
      <c r="G124" s="647"/>
      <c r="H124" s="648" t="s">
        <v>162</v>
      </c>
      <c r="I124" s="649"/>
      <c r="J124" s="650" t="s">
        <v>115</v>
      </c>
      <c r="K124" s="651"/>
      <c r="L124" s="645" t="s">
        <v>116</v>
      </c>
      <c r="M124" s="652">
        <f t="shared" si="4"/>
        <v>0</v>
      </c>
      <c r="N124" s="55" t="s">
        <v>46</v>
      </c>
      <c r="O124" s="654"/>
      <c r="P124" s="55" t="s">
        <v>46</v>
      </c>
      <c r="Q124" s="654"/>
      <c r="R124" s="55" t="s">
        <v>46</v>
      </c>
      <c r="S124" s="586" t="str">
        <f>IF(COUNTIF('（別紙9）受入研修（教育担当者)明細 '!$E$5:$E$24,'（別紙8）教育担当者明細'!E124)&gt;0,"別紙9に重複者あり！いずれか一方にのみ記載すること","")</f>
        <v/>
      </c>
    </row>
    <row r="125" spans="2:19" ht="17.25" customHeight="1">
      <c r="B125" s="645">
        <v>121</v>
      </c>
      <c r="C125" s="646"/>
      <c r="D125" s="655"/>
      <c r="E125" s="656"/>
      <c r="F125" s="777" t="str">
        <f t="shared" si="5"/>
        <v/>
      </c>
      <c r="G125" s="647"/>
      <c r="H125" s="648" t="s">
        <v>162</v>
      </c>
      <c r="I125" s="649"/>
      <c r="J125" s="650" t="s">
        <v>115</v>
      </c>
      <c r="K125" s="651"/>
      <c r="L125" s="645" t="s">
        <v>116</v>
      </c>
      <c r="M125" s="652">
        <f t="shared" si="4"/>
        <v>0</v>
      </c>
      <c r="N125" s="55" t="s">
        <v>46</v>
      </c>
      <c r="O125" s="654"/>
      <c r="P125" s="55" t="s">
        <v>46</v>
      </c>
      <c r="Q125" s="654"/>
      <c r="R125" s="55" t="s">
        <v>46</v>
      </c>
      <c r="S125" s="586" t="str">
        <f>IF(COUNTIF('（別紙9）受入研修（教育担当者)明細 '!$E$5:$E$24,'（別紙8）教育担当者明細'!E125)&gt;0,"別紙9に重複者あり！いずれか一方にのみ記載すること","")</f>
        <v/>
      </c>
    </row>
    <row r="126" spans="2:19" ht="17.25" customHeight="1">
      <c r="B126" s="645">
        <v>122</v>
      </c>
      <c r="C126" s="646"/>
      <c r="D126" s="655"/>
      <c r="E126" s="656"/>
      <c r="F126" s="777" t="str">
        <f t="shared" si="5"/>
        <v/>
      </c>
      <c r="G126" s="647"/>
      <c r="H126" s="648" t="s">
        <v>162</v>
      </c>
      <c r="I126" s="649"/>
      <c r="J126" s="650" t="s">
        <v>115</v>
      </c>
      <c r="K126" s="651"/>
      <c r="L126" s="645" t="s">
        <v>116</v>
      </c>
      <c r="M126" s="652">
        <f t="shared" si="4"/>
        <v>0</v>
      </c>
      <c r="N126" s="55" t="s">
        <v>46</v>
      </c>
      <c r="O126" s="654"/>
      <c r="P126" s="55" t="s">
        <v>46</v>
      </c>
      <c r="Q126" s="654"/>
      <c r="R126" s="55" t="s">
        <v>46</v>
      </c>
      <c r="S126" s="586" t="str">
        <f>IF(COUNTIF('（別紙9）受入研修（教育担当者)明細 '!$E$5:$E$24,'（別紙8）教育担当者明細'!E126)&gt;0,"別紙9に重複者あり！いずれか一方にのみ記載すること","")</f>
        <v/>
      </c>
    </row>
    <row r="127" spans="2:19" ht="17.25" customHeight="1">
      <c r="B127" s="645">
        <v>123</v>
      </c>
      <c r="C127" s="646"/>
      <c r="D127" s="655"/>
      <c r="E127" s="656"/>
      <c r="F127" s="777" t="str">
        <f t="shared" si="5"/>
        <v/>
      </c>
      <c r="G127" s="647"/>
      <c r="H127" s="648" t="s">
        <v>162</v>
      </c>
      <c r="I127" s="649"/>
      <c r="J127" s="650" t="s">
        <v>115</v>
      </c>
      <c r="K127" s="651"/>
      <c r="L127" s="645" t="s">
        <v>116</v>
      </c>
      <c r="M127" s="652">
        <f t="shared" si="4"/>
        <v>0</v>
      </c>
      <c r="N127" s="55" t="s">
        <v>46</v>
      </c>
      <c r="O127" s="654"/>
      <c r="P127" s="55" t="s">
        <v>46</v>
      </c>
      <c r="Q127" s="654"/>
      <c r="R127" s="55" t="s">
        <v>46</v>
      </c>
      <c r="S127" s="586" t="str">
        <f>IF(COUNTIF('（別紙9）受入研修（教育担当者)明細 '!$E$5:$E$24,'（別紙8）教育担当者明細'!E127)&gt;0,"別紙9に重複者あり！いずれか一方にのみ記載すること","")</f>
        <v/>
      </c>
    </row>
    <row r="128" spans="2:19" ht="44.25" customHeight="1">
      <c r="B128" s="12" t="s">
        <v>74</v>
      </c>
      <c r="C128" s="48"/>
      <c r="D128" s="48"/>
      <c r="E128" s="48">
        <f>IF('（別紙2）研修実績報告'!C16&gt;=5,COUNTA(E5:E127),0)</f>
        <v>0</v>
      </c>
      <c r="F128" s="48" t="s">
        <v>378</v>
      </c>
      <c r="G128" s="1103" t="s">
        <v>595</v>
      </c>
      <c r="H128" s="1103"/>
      <c r="I128" s="1103"/>
      <c r="J128" s="1103"/>
      <c r="K128" s="1103"/>
      <c r="L128" s="1103"/>
      <c r="M128" s="67">
        <f>IF('（別紙2）研修実績報告'!C16&gt;=5,SUM(M5:M127),0)</f>
        <v>0</v>
      </c>
      <c r="N128" s="5" t="s">
        <v>46</v>
      </c>
      <c r="O128" s="196">
        <f>IF('（別紙2）研修実績報告'!C16&gt;=5,SUM(O5:O127),0)</f>
        <v>0</v>
      </c>
      <c r="P128" s="5" t="s">
        <v>46</v>
      </c>
      <c r="Q128" s="196">
        <f>IF('（別紙2）研修実績報告'!C16&gt;=5,SUM(Q5:Q127),0)</f>
        <v>0</v>
      </c>
      <c r="R128" s="5" t="s">
        <v>46</v>
      </c>
    </row>
    <row r="129" spans="6:15" ht="17.25" customHeight="1">
      <c r="O129" s="221"/>
    </row>
    <row r="130" spans="6:15" ht="17.25" customHeight="1">
      <c r="F130" s="3" t="s">
        <v>61</v>
      </c>
      <c r="G130" s="1">
        <f>COUNTIF(G5:G127,"専任")</f>
        <v>0</v>
      </c>
    </row>
    <row r="131" spans="6:15" ht="17.25" customHeight="1">
      <c r="F131" s="3" t="s">
        <v>48</v>
      </c>
      <c r="G131" s="1">
        <f>COUNTIF(G5:G127,"兼任")</f>
        <v>0</v>
      </c>
    </row>
  </sheetData>
  <sheetProtection password="DD49" sheet="1" insertRows="0" autoFilter="0"/>
  <protectedRanges>
    <protectedRange sqref="K5:K127 I5:I127 G5:G127 E5:E127 C5:C127 Q5:Q127 O5:O127" name="範囲1"/>
  </protectedRanges>
  <mergeCells count="5">
    <mergeCell ref="J3:R3"/>
    <mergeCell ref="O4:P4"/>
    <mergeCell ref="Q4:R4"/>
    <mergeCell ref="G128:L128"/>
    <mergeCell ref="G2:R2"/>
  </mergeCells>
  <phoneticPr fontId="2"/>
  <dataValidations count="2">
    <dataValidation type="list" allowBlank="1" showInputMessage="1" showErrorMessage="1" sqref="G5:G127">
      <formula1>$F$130:$F$131</formula1>
    </dataValidation>
    <dataValidation imeMode="off" allowBlank="1" showInputMessage="1" showErrorMessage="1" sqref="I5:Q127"/>
  </dataValidations>
  <pageMargins left="0.23622047244094491" right="0.23622047244094491" top="0.35433070866141736" bottom="0.35433070866141736" header="0.31496062992125984" footer="0.31496062992125984"/>
  <pageSetup paperSize="9" scale="35"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B1:S25"/>
  <sheetViews>
    <sheetView view="pageBreakPreview" zoomScale="75" zoomScaleNormal="100" workbookViewId="0">
      <pane ySplit="4" topLeftCell="A5" activePane="bottomLeft" state="frozen"/>
      <selection activeCell="L1" sqref="L1:R1"/>
      <selection pane="bottomLeft" activeCell="I6" sqref="I6"/>
    </sheetView>
  </sheetViews>
  <sheetFormatPr defaultColWidth="9" defaultRowHeight="28.5" customHeight="1"/>
  <cols>
    <col min="1" max="1" width="1.21875" style="1" customWidth="1"/>
    <col min="2" max="2" width="5.33203125" style="1" customWidth="1"/>
    <col min="3" max="3" width="14.6640625" style="1" customWidth="1"/>
    <col min="4" max="4" width="2.77734375" style="1" customWidth="1"/>
    <col min="5" max="5" width="22.44140625" style="1" customWidth="1"/>
    <col min="6" max="6" width="2.77734375" style="1" customWidth="1"/>
    <col min="7" max="7" width="11.109375" style="1" customWidth="1"/>
    <col min="8" max="8" width="2.44140625" style="1" customWidth="1"/>
    <col min="9" max="9" width="12.6640625" style="1" customWidth="1"/>
    <col min="10" max="10" width="6" style="1" customWidth="1"/>
    <col min="11" max="11" width="12.6640625" style="1" customWidth="1"/>
    <col min="12" max="12" width="7" style="1" customWidth="1"/>
    <col min="13" max="13" width="14.6640625" style="1" customWidth="1"/>
    <col min="14" max="14" width="4" style="1" customWidth="1"/>
    <col min="15" max="15" width="12.6640625" style="1" customWidth="1"/>
    <col min="16" max="16" width="4" style="1" customWidth="1"/>
    <col min="17" max="17" width="12.6640625" style="1" customWidth="1"/>
    <col min="18" max="18" width="3.88671875" style="1" customWidth="1"/>
    <col min="19" max="19" width="41.6640625" style="1" customWidth="1"/>
    <col min="20" max="20" width="6" style="1" customWidth="1"/>
    <col min="21" max="16384" width="9" style="1"/>
  </cols>
  <sheetData>
    <row r="1" spans="2:19" ht="28.5" customHeight="1">
      <c r="B1" s="1" t="s">
        <v>176</v>
      </c>
      <c r="E1" s="13"/>
      <c r="F1" s="13"/>
      <c r="G1" s="13"/>
    </row>
    <row r="2" spans="2:19" ht="132" customHeight="1">
      <c r="C2" s="812" t="s">
        <v>530</v>
      </c>
      <c r="D2" s="812"/>
      <c r="E2" s="812"/>
      <c r="F2" s="812"/>
      <c r="G2" s="812"/>
      <c r="H2" s="813"/>
      <c r="I2" s="813"/>
      <c r="J2" s="813"/>
      <c r="K2" s="1107" t="s">
        <v>672</v>
      </c>
      <c r="L2" s="1107"/>
      <c r="M2" s="1107"/>
      <c r="N2" s="1107"/>
      <c r="O2" s="1107"/>
      <c r="P2" s="1107"/>
      <c r="Q2" s="1107"/>
    </row>
    <row r="3" spans="2:19" ht="44.25" customHeight="1">
      <c r="K3" s="46" t="s">
        <v>149</v>
      </c>
      <c r="L3" s="1067" t="str">
        <f>IF(基本情報!G9="","",基本情報!G9)</f>
        <v/>
      </c>
      <c r="M3" s="1106"/>
      <c r="N3" s="1106"/>
      <c r="O3" s="1106"/>
      <c r="P3" s="1106"/>
      <c r="Q3" s="1106"/>
      <c r="R3" s="1069"/>
    </row>
    <row r="4" spans="2:19" ht="28.5" customHeight="1">
      <c r="B4" s="55"/>
      <c r="C4" s="51" t="s">
        <v>60</v>
      </c>
      <c r="D4" s="4"/>
      <c r="E4" s="51" t="s">
        <v>120</v>
      </c>
      <c r="F4" s="5"/>
      <c r="G4" s="54" t="s">
        <v>166</v>
      </c>
      <c r="H4" s="8"/>
      <c r="I4" s="52" t="s">
        <v>118</v>
      </c>
      <c r="J4" s="8"/>
      <c r="K4" s="52" t="s">
        <v>119</v>
      </c>
      <c r="L4" s="8"/>
      <c r="M4" s="53" t="s">
        <v>74</v>
      </c>
      <c r="N4" s="5"/>
      <c r="O4" s="1098" t="s">
        <v>34</v>
      </c>
      <c r="P4" s="1099"/>
      <c r="Q4" s="1098" t="s">
        <v>33</v>
      </c>
      <c r="R4" s="1099"/>
      <c r="S4" s="586" t="s">
        <v>626</v>
      </c>
    </row>
    <row r="5" spans="2:19" ht="28.5" customHeight="1">
      <c r="B5" s="645">
        <v>1</v>
      </c>
      <c r="C5" s="646"/>
      <c r="D5" s="665"/>
      <c r="E5" s="656"/>
      <c r="F5" s="777" t="str">
        <f>IF(COUNTIF($E$5:$E$1000,E5)&gt;1,"同じ名前あり","")</f>
        <v/>
      </c>
      <c r="G5" s="659"/>
      <c r="H5" s="648" t="s">
        <v>278</v>
      </c>
      <c r="I5" s="660"/>
      <c r="J5" s="650" t="s">
        <v>115</v>
      </c>
      <c r="K5" s="661"/>
      <c r="L5" s="645" t="s">
        <v>116</v>
      </c>
      <c r="M5" s="652">
        <f>ROUNDDOWN(I5*K5,0)</f>
        <v>0</v>
      </c>
      <c r="N5" s="55" t="s">
        <v>46</v>
      </c>
      <c r="O5" s="662"/>
      <c r="P5" s="55" t="s">
        <v>46</v>
      </c>
      <c r="Q5" s="662"/>
      <c r="R5" s="55" t="s">
        <v>46</v>
      </c>
      <c r="S5" s="586" t="str">
        <f>IF(COUNTIF('（別紙8）教育担当者明細'!$E$5:$E$127,'（別紙9）受入研修（教育担当者)明細 '!E5)&gt;0,"別紙８と重複！いずれか一方にのみ記載すること","")</f>
        <v/>
      </c>
    </row>
    <row r="6" spans="2:19" ht="28.5" customHeight="1">
      <c r="B6" s="645">
        <v>2</v>
      </c>
      <c r="C6" s="646"/>
      <c r="D6" s="665"/>
      <c r="E6" s="656"/>
      <c r="F6" s="777" t="str">
        <f t="shared" ref="F6:F24" si="0">IF(COUNTIF($E$5:$E$1000,E6)&gt;1,"同じ名前あり","")</f>
        <v/>
      </c>
      <c r="G6" s="659"/>
      <c r="H6" s="648" t="s">
        <v>278</v>
      </c>
      <c r="I6" s="660"/>
      <c r="J6" s="650" t="s">
        <v>115</v>
      </c>
      <c r="K6" s="661"/>
      <c r="L6" s="645" t="s">
        <v>116</v>
      </c>
      <c r="M6" s="652">
        <f>ROUNDDOWN(I6*K6,0)</f>
        <v>0</v>
      </c>
      <c r="N6" s="55" t="s">
        <v>46</v>
      </c>
      <c r="O6" s="662"/>
      <c r="P6" s="55" t="s">
        <v>46</v>
      </c>
      <c r="Q6" s="662"/>
      <c r="R6" s="55" t="s">
        <v>46</v>
      </c>
      <c r="S6" s="586" t="str">
        <f>IF(COUNTIF('（別紙8）教育担当者明細'!$E$5:$E$127,'（別紙9）受入研修（教育担当者)明細 '!E6)&gt;0,"別紙８と重複！いずれか一方にのみ記載すること","")</f>
        <v/>
      </c>
    </row>
    <row r="7" spans="2:19" ht="28.5" customHeight="1">
      <c r="B7" s="645">
        <v>3</v>
      </c>
      <c r="C7" s="646"/>
      <c r="D7" s="665"/>
      <c r="E7" s="656"/>
      <c r="F7" s="777" t="str">
        <f t="shared" si="0"/>
        <v/>
      </c>
      <c r="G7" s="659"/>
      <c r="H7" s="648" t="s">
        <v>164</v>
      </c>
      <c r="I7" s="660"/>
      <c r="J7" s="650" t="s">
        <v>115</v>
      </c>
      <c r="K7" s="661"/>
      <c r="L7" s="645" t="s">
        <v>116</v>
      </c>
      <c r="M7" s="652">
        <f t="shared" ref="M7:M24" si="1">ROUNDDOWN(I7*K7,0)</f>
        <v>0</v>
      </c>
      <c r="N7" s="55" t="s">
        <v>46</v>
      </c>
      <c r="O7" s="662"/>
      <c r="P7" s="55" t="s">
        <v>46</v>
      </c>
      <c r="Q7" s="662"/>
      <c r="R7" s="55" t="s">
        <v>46</v>
      </c>
      <c r="S7" s="586" t="str">
        <f>IF(COUNTIF('（別紙8）教育担当者明細'!$E$5:$E$127,'（別紙9）受入研修（教育担当者)明細 '!E7)&gt;0,"別紙８と重複！いずれか一方にのみ記載すること","")</f>
        <v/>
      </c>
    </row>
    <row r="8" spans="2:19" ht="28.5" customHeight="1">
      <c r="B8" s="645">
        <v>4</v>
      </c>
      <c r="C8" s="646"/>
      <c r="D8" s="665"/>
      <c r="E8" s="656"/>
      <c r="F8" s="777" t="str">
        <f t="shared" si="0"/>
        <v/>
      </c>
      <c r="G8" s="659"/>
      <c r="H8" s="648" t="s">
        <v>164</v>
      </c>
      <c r="I8" s="660"/>
      <c r="J8" s="650" t="s">
        <v>115</v>
      </c>
      <c r="K8" s="661"/>
      <c r="L8" s="645" t="s">
        <v>116</v>
      </c>
      <c r="M8" s="652">
        <f t="shared" si="1"/>
        <v>0</v>
      </c>
      <c r="N8" s="55" t="s">
        <v>46</v>
      </c>
      <c r="O8" s="662"/>
      <c r="P8" s="55" t="s">
        <v>46</v>
      </c>
      <c r="Q8" s="662"/>
      <c r="R8" s="55" t="s">
        <v>46</v>
      </c>
      <c r="S8" s="586" t="str">
        <f>IF(COUNTIF('（別紙8）教育担当者明細'!$E$5:$E$127,'（別紙9）受入研修（教育担当者)明細 '!E8)&gt;0,"別紙８と重複！いずれか一方にのみ記載すること","")</f>
        <v/>
      </c>
    </row>
    <row r="9" spans="2:19" ht="28.5" customHeight="1">
      <c r="B9" s="645">
        <v>5</v>
      </c>
      <c r="C9" s="646"/>
      <c r="D9" s="665"/>
      <c r="E9" s="656"/>
      <c r="F9" s="777" t="str">
        <f t="shared" si="0"/>
        <v/>
      </c>
      <c r="G9" s="659"/>
      <c r="H9" s="648" t="s">
        <v>164</v>
      </c>
      <c r="I9" s="660"/>
      <c r="J9" s="650" t="s">
        <v>115</v>
      </c>
      <c r="K9" s="661"/>
      <c r="L9" s="645" t="s">
        <v>116</v>
      </c>
      <c r="M9" s="652">
        <f t="shared" si="1"/>
        <v>0</v>
      </c>
      <c r="N9" s="55" t="s">
        <v>46</v>
      </c>
      <c r="O9" s="662"/>
      <c r="P9" s="55" t="s">
        <v>46</v>
      </c>
      <c r="Q9" s="662"/>
      <c r="R9" s="55" t="s">
        <v>46</v>
      </c>
      <c r="S9" s="586" t="str">
        <f>IF(COUNTIF('（別紙8）教育担当者明細'!$E$5:$E$127,'（別紙9）受入研修（教育担当者)明細 '!E9)&gt;0,"別紙８と重複！いずれか一方にのみ記載すること","")</f>
        <v/>
      </c>
    </row>
    <row r="10" spans="2:19" ht="28.5" customHeight="1">
      <c r="B10" s="645">
        <v>6</v>
      </c>
      <c r="C10" s="646"/>
      <c r="D10" s="665"/>
      <c r="E10" s="656"/>
      <c r="F10" s="777" t="str">
        <f t="shared" si="0"/>
        <v/>
      </c>
      <c r="G10" s="659"/>
      <c r="H10" s="648" t="s">
        <v>164</v>
      </c>
      <c r="I10" s="660"/>
      <c r="J10" s="650" t="s">
        <v>115</v>
      </c>
      <c r="K10" s="661"/>
      <c r="L10" s="645" t="s">
        <v>116</v>
      </c>
      <c r="M10" s="652">
        <f t="shared" si="1"/>
        <v>0</v>
      </c>
      <c r="N10" s="55" t="s">
        <v>46</v>
      </c>
      <c r="O10" s="662"/>
      <c r="P10" s="55" t="s">
        <v>46</v>
      </c>
      <c r="Q10" s="662"/>
      <c r="R10" s="55" t="s">
        <v>46</v>
      </c>
      <c r="S10" s="586" t="str">
        <f>IF(COUNTIF('（別紙8）教育担当者明細'!$E$5:$E$127,'（別紙9）受入研修（教育担当者)明細 '!E10)&gt;0,"別紙８と重複！いずれか一方にのみ記載すること","")</f>
        <v/>
      </c>
    </row>
    <row r="11" spans="2:19" ht="28.5" customHeight="1">
      <c r="B11" s="645">
        <v>7</v>
      </c>
      <c r="C11" s="646"/>
      <c r="D11" s="665"/>
      <c r="E11" s="656"/>
      <c r="F11" s="777" t="str">
        <f t="shared" si="0"/>
        <v/>
      </c>
      <c r="G11" s="659"/>
      <c r="H11" s="648" t="s">
        <v>164</v>
      </c>
      <c r="I11" s="660"/>
      <c r="J11" s="650" t="s">
        <v>115</v>
      </c>
      <c r="K11" s="661"/>
      <c r="L11" s="645" t="s">
        <v>116</v>
      </c>
      <c r="M11" s="652">
        <f t="shared" si="1"/>
        <v>0</v>
      </c>
      <c r="N11" s="55" t="s">
        <v>46</v>
      </c>
      <c r="O11" s="662"/>
      <c r="P11" s="55" t="s">
        <v>46</v>
      </c>
      <c r="Q11" s="662"/>
      <c r="R11" s="55" t="s">
        <v>46</v>
      </c>
      <c r="S11" s="586" t="str">
        <f>IF(COUNTIF('（別紙8）教育担当者明細'!$E$5:$E$127,'（別紙9）受入研修（教育担当者)明細 '!E11)&gt;0,"別紙８と重複！いずれか一方にのみ記載すること","")</f>
        <v/>
      </c>
    </row>
    <row r="12" spans="2:19" ht="28.5" customHeight="1">
      <c r="B12" s="645">
        <v>8</v>
      </c>
      <c r="C12" s="646"/>
      <c r="D12" s="665"/>
      <c r="E12" s="656"/>
      <c r="F12" s="777" t="str">
        <f t="shared" si="0"/>
        <v/>
      </c>
      <c r="G12" s="659"/>
      <c r="H12" s="648" t="s">
        <v>164</v>
      </c>
      <c r="I12" s="660"/>
      <c r="J12" s="650" t="s">
        <v>115</v>
      </c>
      <c r="K12" s="661"/>
      <c r="L12" s="645" t="s">
        <v>116</v>
      </c>
      <c r="M12" s="652">
        <f t="shared" si="1"/>
        <v>0</v>
      </c>
      <c r="N12" s="55" t="s">
        <v>46</v>
      </c>
      <c r="O12" s="662"/>
      <c r="P12" s="55" t="s">
        <v>46</v>
      </c>
      <c r="Q12" s="662"/>
      <c r="R12" s="55" t="s">
        <v>46</v>
      </c>
      <c r="S12" s="586" t="str">
        <f>IF(COUNTIF('（別紙8）教育担当者明細'!$E$5:$E$127,'（別紙9）受入研修（教育担当者)明細 '!E12)&gt;0,"別紙８と重複！いずれか一方にのみ記載すること","")</f>
        <v/>
      </c>
    </row>
    <row r="13" spans="2:19" ht="28.5" customHeight="1">
      <c r="B13" s="645">
        <v>9</v>
      </c>
      <c r="C13" s="646"/>
      <c r="D13" s="665"/>
      <c r="E13" s="656"/>
      <c r="F13" s="777" t="str">
        <f t="shared" si="0"/>
        <v/>
      </c>
      <c r="G13" s="659"/>
      <c r="H13" s="648" t="s">
        <v>164</v>
      </c>
      <c r="I13" s="660"/>
      <c r="J13" s="650" t="s">
        <v>115</v>
      </c>
      <c r="K13" s="661"/>
      <c r="L13" s="645" t="s">
        <v>116</v>
      </c>
      <c r="M13" s="652">
        <f t="shared" si="1"/>
        <v>0</v>
      </c>
      <c r="N13" s="55" t="s">
        <v>46</v>
      </c>
      <c r="O13" s="662"/>
      <c r="P13" s="55" t="s">
        <v>46</v>
      </c>
      <c r="Q13" s="662"/>
      <c r="R13" s="55" t="s">
        <v>46</v>
      </c>
      <c r="S13" s="586" t="str">
        <f>IF(COUNTIF('（別紙8）教育担当者明細'!$E$5:$E$127,'（別紙9）受入研修（教育担当者)明細 '!E13)&gt;0,"別紙８と重複！いずれか一方にのみ記載すること","")</f>
        <v/>
      </c>
    </row>
    <row r="14" spans="2:19" ht="28.5" customHeight="1">
      <c r="B14" s="645">
        <v>10</v>
      </c>
      <c r="C14" s="646"/>
      <c r="D14" s="665"/>
      <c r="E14" s="656"/>
      <c r="F14" s="777" t="str">
        <f t="shared" si="0"/>
        <v/>
      </c>
      <c r="G14" s="659"/>
      <c r="H14" s="648" t="s">
        <v>164</v>
      </c>
      <c r="I14" s="660"/>
      <c r="J14" s="650" t="s">
        <v>115</v>
      </c>
      <c r="K14" s="661"/>
      <c r="L14" s="645" t="s">
        <v>116</v>
      </c>
      <c r="M14" s="652">
        <f t="shared" si="1"/>
        <v>0</v>
      </c>
      <c r="N14" s="55" t="s">
        <v>46</v>
      </c>
      <c r="O14" s="662"/>
      <c r="P14" s="55" t="s">
        <v>46</v>
      </c>
      <c r="Q14" s="662"/>
      <c r="R14" s="55" t="s">
        <v>46</v>
      </c>
      <c r="S14" s="586" t="str">
        <f>IF(COUNTIF('（別紙8）教育担当者明細'!$E$5:$E$127,'（別紙9）受入研修（教育担当者)明細 '!E14)&gt;0,"別紙８と重複！いずれか一方にのみ記載すること","")</f>
        <v/>
      </c>
    </row>
    <row r="15" spans="2:19" ht="28.5" customHeight="1">
      <c r="B15" s="645">
        <v>11</v>
      </c>
      <c r="C15" s="646"/>
      <c r="D15" s="665"/>
      <c r="E15" s="656"/>
      <c r="F15" s="777" t="str">
        <f t="shared" si="0"/>
        <v/>
      </c>
      <c r="G15" s="659"/>
      <c r="H15" s="648" t="s">
        <v>164</v>
      </c>
      <c r="I15" s="660"/>
      <c r="J15" s="650" t="s">
        <v>115</v>
      </c>
      <c r="K15" s="661"/>
      <c r="L15" s="645" t="s">
        <v>116</v>
      </c>
      <c r="M15" s="652">
        <f t="shared" si="1"/>
        <v>0</v>
      </c>
      <c r="N15" s="55" t="s">
        <v>46</v>
      </c>
      <c r="O15" s="663"/>
      <c r="P15" s="55" t="s">
        <v>46</v>
      </c>
      <c r="Q15" s="664"/>
      <c r="R15" s="55" t="s">
        <v>46</v>
      </c>
      <c r="S15" s="586" t="str">
        <f>IF(COUNTIF('（別紙8）教育担当者明細'!$E$5:$E$127,'（別紙9）受入研修（教育担当者)明細 '!E15)&gt;0,"別紙８と重複！いずれか一方にのみ記載すること","")</f>
        <v/>
      </c>
    </row>
    <row r="16" spans="2:19" ht="28.5" customHeight="1">
      <c r="B16" s="645">
        <v>12</v>
      </c>
      <c r="C16" s="646"/>
      <c r="D16" s="665"/>
      <c r="E16" s="656"/>
      <c r="F16" s="777" t="str">
        <f t="shared" si="0"/>
        <v/>
      </c>
      <c r="G16" s="659"/>
      <c r="H16" s="648" t="s">
        <v>164</v>
      </c>
      <c r="I16" s="660"/>
      <c r="J16" s="650" t="s">
        <v>115</v>
      </c>
      <c r="K16" s="661"/>
      <c r="L16" s="645" t="s">
        <v>116</v>
      </c>
      <c r="M16" s="652">
        <f t="shared" si="1"/>
        <v>0</v>
      </c>
      <c r="N16" s="55" t="s">
        <v>46</v>
      </c>
      <c r="O16" s="664"/>
      <c r="P16" s="55" t="s">
        <v>46</v>
      </c>
      <c r="Q16" s="664"/>
      <c r="R16" s="55" t="s">
        <v>46</v>
      </c>
      <c r="S16" s="586" t="str">
        <f>IF(COUNTIF('（別紙8）教育担当者明細'!$E$5:$E$127,'（別紙9）受入研修（教育担当者)明細 '!E16)&gt;0,"別紙８と重複！いずれか一方にのみ記載すること","")</f>
        <v/>
      </c>
    </row>
    <row r="17" spans="2:19" ht="28.5" customHeight="1">
      <c r="B17" s="645">
        <v>13</v>
      </c>
      <c r="C17" s="646"/>
      <c r="D17" s="665"/>
      <c r="E17" s="656"/>
      <c r="F17" s="777" t="str">
        <f t="shared" si="0"/>
        <v/>
      </c>
      <c r="G17" s="659"/>
      <c r="H17" s="648" t="s">
        <v>164</v>
      </c>
      <c r="I17" s="660"/>
      <c r="J17" s="650" t="s">
        <v>115</v>
      </c>
      <c r="K17" s="661"/>
      <c r="L17" s="645" t="s">
        <v>116</v>
      </c>
      <c r="M17" s="652">
        <f t="shared" si="1"/>
        <v>0</v>
      </c>
      <c r="N17" s="55" t="s">
        <v>46</v>
      </c>
      <c r="O17" s="664"/>
      <c r="P17" s="55" t="s">
        <v>46</v>
      </c>
      <c r="Q17" s="664"/>
      <c r="R17" s="55" t="s">
        <v>46</v>
      </c>
      <c r="S17" s="586" t="str">
        <f>IF(COUNTIF('（別紙8）教育担当者明細'!$E$5:$E$127,'（別紙9）受入研修（教育担当者)明細 '!E17)&gt;0,"別紙８と重複！いずれか一方にのみ記載すること","")</f>
        <v/>
      </c>
    </row>
    <row r="18" spans="2:19" ht="28.5" customHeight="1">
      <c r="B18" s="645">
        <v>14</v>
      </c>
      <c r="C18" s="646"/>
      <c r="D18" s="665"/>
      <c r="E18" s="656"/>
      <c r="F18" s="777" t="str">
        <f t="shared" si="0"/>
        <v/>
      </c>
      <c r="G18" s="659"/>
      <c r="H18" s="648" t="s">
        <v>164</v>
      </c>
      <c r="I18" s="660"/>
      <c r="J18" s="650" t="s">
        <v>115</v>
      </c>
      <c r="K18" s="661"/>
      <c r="L18" s="645" t="s">
        <v>116</v>
      </c>
      <c r="M18" s="652">
        <f t="shared" si="1"/>
        <v>0</v>
      </c>
      <c r="N18" s="55" t="s">
        <v>46</v>
      </c>
      <c r="O18" s="664"/>
      <c r="P18" s="55" t="s">
        <v>46</v>
      </c>
      <c r="Q18" s="664"/>
      <c r="R18" s="55" t="s">
        <v>46</v>
      </c>
      <c r="S18" s="586" t="str">
        <f>IF(COUNTIF('（別紙8）教育担当者明細'!$E$5:$E$127,'（別紙9）受入研修（教育担当者)明細 '!E18)&gt;0,"別紙８と重複！いずれか一方にのみ記載すること","")</f>
        <v/>
      </c>
    </row>
    <row r="19" spans="2:19" ht="28.5" customHeight="1">
      <c r="B19" s="645">
        <v>15</v>
      </c>
      <c r="C19" s="646"/>
      <c r="D19" s="665"/>
      <c r="E19" s="656"/>
      <c r="F19" s="777" t="str">
        <f t="shared" si="0"/>
        <v/>
      </c>
      <c r="G19" s="659"/>
      <c r="H19" s="648" t="s">
        <v>164</v>
      </c>
      <c r="I19" s="660"/>
      <c r="J19" s="650" t="s">
        <v>115</v>
      </c>
      <c r="K19" s="661"/>
      <c r="L19" s="645" t="s">
        <v>116</v>
      </c>
      <c r="M19" s="652">
        <f t="shared" si="1"/>
        <v>0</v>
      </c>
      <c r="N19" s="55" t="s">
        <v>46</v>
      </c>
      <c r="O19" s="664"/>
      <c r="P19" s="55" t="s">
        <v>46</v>
      </c>
      <c r="Q19" s="664"/>
      <c r="R19" s="55" t="s">
        <v>46</v>
      </c>
      <c r="S19" s="586" t="str">
        <f>IF(COUNTIF('（別紙8）教育担当者明細'!$E$5:$E$127,'（別紙9）受入研修（教育担当者)明細 '!E19)&gt;0,"別紙８と重複！いずれか一方にのみ記載すること","")</f>
        <v/>
      </c>
    </row>
    <row r="20" spans="2:19" ht="28.5" customHeight="1">
      <c r="B20" s="645">
        <v>16</v>
      </c>
      <c r="C20" s="646"/>
      <c r="D20" s="665"/>
      <c r="E20" s="656"/>
      <c r="F20" s="777" t="str">
        <f t="shared" si="0"/>
        <v/>
      </c>
      <c r="G20" s="659"/>
      <c r="H20" s="648" t="s">
        <v>164</v>
      </c>
      <c r="I20" s="660"/>
      <c r="J20" s="650" t="s">
        <v>115</v>
      </c>
      <c r="K20" s="661"/>
      <c r="L20" s="645" t="s">
        <v>116</v>
      </c>
      <c r="M20" s="652">
        <f t="shared" si="1"/>
        <v>0</v>
      </c>
      <c r="N20" s="55" t="s">
        <v>46</v>
      </c>
      <c r="O20" s="664"/>
      <c r="P20" s="55" t="s">
        <v>46</v>
      </c>
      <c r="Q20" s="664"/>
      <c r="R20" s="55" t="s">
        <v>46</v>
      </c>
      <c r="S20" s="586" t="str">
        <f>IF(COUNTIF('（別紙8）教育担当者明細'!$E$5:$E$127,'（別紙9）受入研修（教育担当者)明細 '!E20)&gt;0,"別紙８と重複！いずれか一方にのみ記載すること","")</f>
        <v/>
      </c>
    </row>
    <row r="21" spans="2:19" ht="28.5" customHeight="1">
      <c r="B21" s="645">
        <v>17</v>
      </c>
      <c r="C21" s="646"/>
      <c r="D21" s="665"/>
      <c r="E21" s="656"/>
      <c r="F21" s="777" t="str">
        <f t="shared" si="0"/>
        <v/>
      </c>
      <c r="G21" s="659"/>
      <c r="H21" s="648" t="s">
        <v>164</v>
      </c>
      <c r="I21" s="660"/>
      <c r="J21" s="650" t="s">
        <v>115</v>
      </c>
      <c r="K21" s="661"/>
      <c r="L21" s="645" t="s">
        <v>116</v>
      </c>
      <c r="M21" s="652">
        <f t="shared" si="1"/>
        <v>0</v>
      </c>
      <c r="N21" s="55" t="s">
        <v>46</v>
      </c>
      <c r="O21" s="664"/>
      <c r="P21" s="55" t="s">
        <v>46</v>
      </c>
      <c r="Q21" s="664"/>
      <c r="R21" s="55" t="s">
        <v>46</v>
      </c>
      <c r="S21" s="586" t="str">
        <f>IF(COUNTIF('（別紙8）教育担当者明細'!$E$5:$E$127,'（別紙9）受入研修（教育担当者)明細 '!E21)&gt;0,"別紙８と重複！いずれか一方にのみ記載すること","")</f>
        <v/>
      </c>
    </row>
    <row r="22" spans="2:19" ht="28.5" customHeight="1">
      <c r="B22" s="645">
        <v>18</v>
      </c>
      <c r="C22" s="646"/>
      <c r="D22" s="665"/>
      <c r="E22" s="656"/>
      <c r="F22" s="777" t="str">
        <f t="shared" si="0"/>
        <v/>
      </c>
      <c r="G22" s="659"/>
      <c r="H22" s="648" t="s">
        <v>164</v>
      </c>
      <c r="I22" s="660"/>
      <c r="J22" s="650" t="s">
        <v>115</v>
      </c>
      <c r="K22" s="661"/>
      <c r="L22" s="645" t="s">
        <v>116</v>
      </c>
      <c r="M22" s="652">
        <f t="shared" si="1"/>
        <v>0</v>
      </c>
      <c r="N22" s="55" t="s">
        <v>46</v>
      </c>
      <c r="O22" s="664"/>
      <c r="P22" s="55" t="s">
        <v>46</v>
      </c>
      <c r="Q22" s="664"/>
      <c r="R22" s="55" t="s">
        <v>46</v>
      </c>
      <c r="S22" s="586" t="str">
        <f>IF(COUNTIF('（別紙8）教育担当者明細'!$E$5:$E$127,'（別紙9）受入研修（教育担当者)明細 '!E22)&gt;0,"別紙８と重複！いずれか一方にのみ記載すること","")</f>
        <v/>
      </c>
    </row>
    <row r="23" spans="2:19" ht="28.5" customHeight="1">
      <c r="B23" s="645">
        <v>19</v>
      </c>
      <c r="C23" s="646"/>
      <c r="D23" s="665"/>
      <c r="E23" s="656"/>
      <c r="F23" s="777" t="str">
        <f t="shared" si="0"/>
        <v/>
      </c>
      <c r="G23" s="659"/>
      <c r="H23" s="648" t="s">
        <v>164</v>
      </c>
      <c r="I23" s="660"/>
      <c r="J23" s="650" t="s">
        <v>115</v>
      </c>
      <c r="K23" s="661"/>
      <c r="L23" s="645" t="s">
        <v>116</v>
      </c>
      <c r="M23" s="652">
        <f t="shared" si="1"/>
        <v>0</v>
      </c>
      <c r="N23" s="55" t="s">
        <v>46</v>
      </c>
      <c r="O23" s="664"/>
      <c r="P23" s="55" t="s">
        <v>46</v>
      </c>
      <c r="Q23" s="664"/>
      <c r="R23" s="55" t="s">
        <v>46</v>
      </c>
      <c r="S23" s="586" t="str">
        <f>IF(COUNTIF('（別紙8）教育担当者明細'!$E$5:$E$127,'（別紙9）受入研修（教育担当者)明細 '!E23)&gt;0,"別紙８と重複！いずれか一方にのみ記載すること","")</f>
        <v/>
      </c>
    </row>
    <row r="24" spans="2:19" ht="28.5" customHeight="1">
      <c r="B24" s="645">
        <v>20</v>
      </c>
      <c r="C24" s="646"/>
      <c r="D24" s="665"/>
      <c r="E24" s="656"/>
      <c r="F24" s="777" t="str">
        <f t="shared" si="0"/>
        <v/>
      </c>
      <c r="G24" s="659"/>
      <c r="H24" s="648" t="s">
        <v>164</v>
      </c>
      <c r="I24" s="660"/>
      <c r="J24" s="650" t="s">
        <v>115</v>
      </c>
      <c r="K24" s="661"/>
      <c r="L24" s="645" t="s">
        <v>116</v>
      </c>
      <c r="M24" s="652">
        <f t="shared" si="1"/>
        <v>0</v>
      </c>
      <c r="N24" s="55" t="s">
        <v>46</v>
      </c>
      <c r="O24" s="664"/>
      <c r="P24" s="55" t="s">
        <v>46</v>
      </c>
      <c r="Q24" s="664"/>
      <c r="R24" s="55" t="s">
        <v>46</v>
      </c>
      <c r="S24" s="586" t="str">
        <f>IF(COUNTIF('（別紙8）教育担当者明細'!$E$5:$E$127,'（別紙9）受入研修（教育担当者)明細 '!E24)&gt;0,"別紙８と重複！いずれか一方にのみ記載すること","")</f>
        <v/>
      </c>
    </row>
    <row r="25" spans="2:19" ht="52.5" customHeight="1">
      <c r="B25" s="45" t="s">
        <v>74</v>
      </c>
      <c r="C25" s="48"/>
      <c r="D25" s="48"/>
      <c r="E25" s="48">
        <f>IF('（別紙1）精算書'!G14=0,0,COUNTA(E5:E24))</f>
        <v>0</v>
      </c>
      <c r="F25" s="48" t="s">
        <v>378</v>
      </c>
      <c r="G25" s="1103" t="s">
        <v>596</v>
      </c>
      <c r="H25" s="1103"/>
      <c r="I25" s="1103"/>
      <c r="J25" s="1103"/>
      <c r="K25" s="1103"/>
      <c r="L25" s="1103"/>
      <c r="M25" s="67">
        <f>IF('（別紙1）精算書'!G14=0,0,SUM(M5:M24))</f>
        <v>0</v>
      </c>
      <c r="N25" s="5" t="s">
        <v>46</v>
      </c>
      <c r="O25" s="196">
        <f>IF('（別紙1）精算書'!G14=0,0,SUM(O5:O24))</f>
        <v>0</v>
      </c>
      <c r="P25" s="5" t="s">
        <v>46</v>
      </c>
      <c r="Q25" s="196">
        <f>IF('（別紙1）精算書'!G14=0,0,SUM(Q5:Q24))</f>
        <v>0</v>
      </c>
      <c r="R25" s="5" t="s">
        <v>46</v>
      </c>
    </row>
  </sheetData>
  <sheetProtection password="DD49" sheet="1" insertRows="0" autoFilter="0"/>
  <protectedRanges>
    <protectedRange sqref="C5:C24 E5:E24 I5:I24 K5:K24 O5:O24 Q5:Q24 G5:G24" name="範囲1"/>
  </protectedRanges>
  <mergeCells count="5">
    <mergeCell ref="L3:R3"/>
    <mergeCell ref="O4:P4"/>
    <mergeCell ref="Q4:R4"/>
    <mergeCell ref="G25:L25"/>
    <mergeCell ref="K2:Q2"/>
  </mergeCells>
  <phoneticPr fontId="2"/>
  <dataValidations count="2">
    <dataValidation imeMode="off" allowBlank="1" showInputMessage="1" showErrorMessage="1" sqref="I5:Q24"/>
    <dataValidation type="list" allowBlank="1" showInputMessage="1" showErrorMessage="1" sqref="G5:G24">
      <formula1>"専任,兼任"</formula1>
    </dataValidation>
  </dataValidations>
  <pageMargins left="0.25" right="0.25" top="0.75" bottom="0.75" header="0.3" footer="0.3"/>
  <pageSetup paperSize="9" scale="65"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24"/>
  <sheetViews>
    <sheetView tabSelected="1" view="pageBreakPreview" topLeftCell="A10" zoomScaleNormal="100" zoomScaleSheetLayoutView="100" workbookViewId="0">
      <selection activeCell="J14" sqref="J14"/>
    </sheetView>
  </sheetViews>
  <sheetFormatPr defaultColWidth="9" defaultRowHeight="29.25" customHeight="1"/>
  <cols>
    <col min="1" max="1" width="2" style="124" customWidth="1"/>
    <col min="2" max="2" width="21.44140625" style="124" customWidth="1"/>
    <col min="3" max="3" width="1.6640625" style="124" customWidth="1"/>
    <col min="4" max="4" width="1.77734375" style="124" customWidth="1"/>
    <col min="5" max="5" width="24.77734375" style="124" customWidth="1"/>
    <col min="6" max="6" width="1.88671875" style="124" customWidth="1"/>
    <col min="7" max="7" width="31" style="124" customWidth="1"/>
    <col min="8" max="8" width="5" style="124" customWidth="1"/>
    <col min="9" max="9" width="4.88671875" style="124" customWidth="1"/>
    <col min="10" max="16384" width="9" style="124"/>
  </cols>
  <sheetData>
    <row r="1" spans="1:10" ht="29.25" customHeight="1">
      <c r="B1" s="124" t="s">
        <v>177</v>
      </c>
    </row>
    <row r="2" spans="1:10" ht="29.25" customHeight="1">
      <c r="B2" s="1108" t="s">
        <v>673</v>
      </c>
      <c r="C2" s="1108"/>
      <c r="D2" s="1108"/>
      <c r="E2" s="1108"/>
      <c r="F2" s="1108"/>
      <c r="G2" s="1108"/>
    </row>
    <row r="4" spans="1:10" ht="29.25" customHeight="1">
      <c r="G4" s="125" t="s">
        <v>152</v>
      </c>
    </row>
    <row r="5" spans="1:10" ht="29.25" customHeight="1">
      <c r="A5" s="124" t="s">
        <v>125</v>
      </c>
    </row>
    <row r="6" spans="1:10" ht="38.25" customHeight="1">
      <c r="A6" s="126"/>
      <c r="B6" s="127" t="s">
        <v>121</v>
      </c>
      <c r="C6" s="128"/>
      <c r="D6" s="126"/>
      <c r="E6" s="127" t="s">
        <v>674</v>
      </c>
      <c r="F6" s="129"/>
      <c r="G6" s="130" t="s">
        <v>77</v>
      </c>
    </row>
    <row r="7" spans="1:10" ht="38.25" customHeight="1">
      <c r="A7" s="131"/>
      <c r="B7" s="132" t="s">
        <v>122</v>
      </c>
      <c r="C7" s="133"/>
      <c r="D7" s="131"/>
      <c r="E7" s="134">
        <f>'（別紙1）精算書'!E23</f>
        <v>0</v>
      </c>
      <c r="F7" s="135"/>
      <c r="G7" s="135"/>
      <c r="J7" s="513" t="s">
        <v>557</v>
      </c>
    </row>
    <row r="8" spans="1:10" ht="38.25" customHeight="1">
      <c r="A8" s="136"/>
      <c r="B8" s="137" t="s">
        <v>123</v>
      </c>
      <c r="C8" s="138"/>
      <c r="D8" s="136"/>
      <c r="E8" s="93">
        <f>'（別紙1）精算書'!B8</f>
        <v>0</v>
      </c>
      <c r="F8" s="139"/>
      <c r="G8" s="139"/>
      <c r="J8" s="513" t="s">
        <v>556</v>
      </c>
    </row>
    <row r="9" spans="1:10" ht="38.25" customHeight="1">
      <c r="A9" s="131"/>
      <c r="B9" s="132" t="s">
        <v>124</v>
      </c>
      <c r="C9" s="133"/>
      <c r="D9" s="131"/>
      <c r="E9" s="134">
        <f>E10-E7-E8</f>
        <v>0</v>
      </c>
      <c r="F9" s="135"/>
      <c r="G9" s="135"/>
      <c r="J9" s="513" t="s">
        <v>552</v>
      </c>
    </row>
    <row r="10" spans="1:10" ht="38.25" customHeight="1">
      <c r="A10" s="140"/>
      <c r="B10" s="141" t="s">
        <v>74</v>
      </c>
      <c r="C10" s="142"/>
      <c r="D10" s="140"/>
      <c r="E10" s="143">
        <f>E16</f>
        <v>0</v>
      </c>
      <c r="F10" s="144"/>
      <c r="G10" s="144"/>
      <c r="J10" s="513" t="s">
        <v>551</v>
      </c>
    </row>
    <row r="11" spans="1:10" ht="29.25" customHeight="1">
      <c r="J11" s="513"/>
    </row>
    <row r="12" spans="1:10" ht="38.25" customHeight="1">
      <c r="A12" s="124" t="s">
        <v>126</v>
      </c>
      <c r="J12" s="513"/>
    </row>
    <row r="13" spans="1:10" ht="38.25" customHeight="1">
      <c r="A13" s="126"/>
      <c r="B13" s="127" t="s">
        <v>121</v>
      </c>
      <c r="C13" s="128"/>
      <c r="D13" s="126"/>
      <c r="E13" s="127" t="s">
        <v>674</v>
      </c>
      <c r="F13" s="129"/>
      <c r="G13" s="130" t="s">
        <v>77</v>
      </c>
      <c r="J13" s="513"/>
    </row>
    <row r="14" spans="1:10" ht="38.25" customHeight="1">
      <c r="A14" s="131"/>
      <c r="B14" s="132" t="s">
        <v>127</v>
      </c>
      <c r="C14" s="133"/>
      <c r="D14" s="131"/>
      <c r="E14" s="134">
        <f>'（別紙6）実支出内訳'!G93</f>
        <v>0</v>
      </c>
      <c r="F14" s="135"/>
      <c r="G14" s="145" t="s">
        <v>675</v>
      </c>
      <c r="J14" s="513" t="s">
        <v>553</v>
      </c>
    </row>
    <row r="15" spans="1:10" ht="38.25" customHeight="1">
      <c r="A15" s="131"/>
      <c r="B15" s="132" t="s">
        <v>128</v>
      </c>
      <c r="C15" s="133"/>
      <c r="D15" s="131"/>
      <c r="E15" s="514">
        <f>E16-E14</f>
        <v>0</v>
      </c>
      <c r="F15" s="135"/>
      <c r="G15" s="814" t="str">
        <f>+IF(E15&lt;0,"マイナスがたつのは計算誤り","")</f>
        <v/>
      </c>
      <c r="J15" s="513" t="s">
        <v>554</v>
      </c>
    </row>
    <row r="16" spans="1:10" ht="38.25" customHeight="1">
      <c r="A16" s="140"/>
      <c r="B16" s="141" t="s">
        <v>74</v>
      </c>
      <c r="C16" s="142"/>
      <c r="D16" s="140"/>
      <c r="E16" s="143">
        <f>'（別紙1）精算書'!A8</f>
        <v>0</v>
      </c>
      <c r="F16" s="144"/>
      <c r="G16" s="144"/>
      <c r="J16" s="513" t="s">
        <v>555</v>
      </c>
    </row>
    <row r="17" spans="2:10" ht="15" customHeight="1"/>
    <row r="18" spans="2:10" ht="29.25" customHeight="1">
      <c r="B18" s="124" t="s">
        <v>153</v>
      </c>
    </row>
    <row r="19" spans="2:10" ht="15" customHeight="1"/>
    <row r="20" spans="2:10" ht="29.25" customHeight="1">
      <c r="B20" s="520" t="str">
        <f>"令和"&amp;'（様式2）実績報告'!$K$2&amp;"年"&amp;'（様式2）実績報告'!$M$2&amp;"月"&amp;'（様式2）実績報告'!$O$2&amp;"日"</f>
        <v>令和7年月日</v>
      </c>
      <c r="J20" s="513" t="s">
        <v>562</v>
      </c>
    </row>
    <row r="21" spans="2:10" ht="29.25" customHeight="1">
      <c r="B21" s="521"/>
      <c r="E21" s="517" t="s">
        <v>559</v>
      </c>
      <c r="G21" s="516">
        <f>IF(基本情報!$G$4="",基本情報!$G$8,基本情報!$G$4)</f>
        <v>0</v>
      </c>
      <c r="J21" s="513" t="s">
        <v>558</v>
      </c>
    </row>
    <row r="22" spans="2:10" ht="29.25" customHeight="1">
      <c r="E22" s="518" t="s">
        <v>560</v>
      </c>
      <c r="G22" s="516" t="str">
        <f>IF(基本情報!$G$5="","",基本情報!$G$5)</f>
        <v/>
      </c>
      <c r="J22" s="513" t="s">
        <v>558</v>
      </c>
    </row>
    <row r="23" spans="2:10" ht="29.25" customHeight="1">
      <c r="E23" s="518" t="s">
        <v>561</v>
      </c>
      <c r="G23" s="516" t="str">
        <f>IF(基本情報!$G$6="","",基本情報!$G$6)</f>
        <v/>
      </c>
      <c r="H23" s="506"/>
      <c r="J23" s="513" t="s">
        <v>558</v>
      </c>
    </row>
    <row r="24" spans="2:10" ht="29.25" customHeight="1">
      <c r="E24" s="519" t="s">
        <v>76</v>
      </c>
      <c r="G24" s="516" t="str">
        <f>IF(基本情報!$G$9="","",基本情報!$G$9)</f>
        <v/>
      </c>
      <c r="J24" s="513" t="s">
        <v>558</v>
      </c>
    </row>
  </sheetData>
  <sheetProtection password="DD49" sheet="1" objects="1" scenarios="1"/>
  <protectedRanges>
    <protectedRange sqref="E15 E8" name="範囲1"/>
  </protectedRanges>
  <mergeCells count="1">
    <mergeCell ref="B2:G2"/>
  </mergeCells>
  <phoneticPr fontId="2"/>
  <pageMargins left="0.7" right="0.7" top="0.75" bottom="0.75" header="0.3" footer="0.3"/>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C1:M127"/>
  <sheetViews>
    <sheetView view="pageBreakPreview" zoomScaleNormal="100" zoomScaleSheetLayoutView="100" workbookViewId="0">
      <pane ySplit="5" topLeftCell="A6" activePane="bottomLeft" state="frozen"/>
      <selection activeCell="L1" sqref="L1:R1"/>
      <selection pane="bottomLeft" activeCell="E127" sqref="E127"/>
    </sheetView>
  </sheetViews>
  <sheetFormatPr defaultColWidth="9" defaultRowHeight="18" customHeight="1"/>
  <cols>
    <col min="1" max="2" width="2" style="1" customWidth="1"/>
    <col min="3" max="3" width="5.109375" style="1" customWidth="1"/>
    <col min="4" max="4" width="1.6640625" style="1" customWidth="1"/>
    <col min="5" max="5" width="16.6640625" style="1" customWidth="1"/>
    <col min="6" max="6" width="1.109375" style="1" customWidth="1"/>
    <col min="7" max="7" width="10.109375" style="1" customWidth="1"/>
    <col min="8" max="8" width="6.77734375" style="1" customWidth="1"/>
    <col min="9" max="9" width="13.88671875" style="1" bestFit="1" customWidth="1"/>
    <col min="10" max="10" width="16.44140625" style="1" customWidth="1"/>
    <col min="11" max="11" width="12.6640625" style="1" customWidth="1"/>
    <col min="12" max="12" width="19.88671875" style="588" customWidth="1"/>
    <col min="13" max="13" width="3.44140625" style="1" hidden="1" customWidth="1"/>
    <col min="14" max="16384" width="9" style="1"/>
  </cols>
  <sheetData>
    <row r="1" spans="3:13" ht="18" customHeight="1">
      <c r="C1" s="1" t="s">
        <v>408</v>
      </c>
    </row>
    <row r="2" spans="3:13" ht="18" customHeight="1">
      <c r="C2" s="44" t="s">
        <v>409</v>
      </c>
      <c r="D2" s="44"/>
      <c r="E2" s="44"/>
      <c r="F2" s="44"/>
      <c r="G2" s="44"/>
      <c r="M2" s="1" t="s">
        <v>327</v>
      </c>
    </row>
    <row r="3" spans="3:13" ht="18" customHeight="1">
      <c r="H3" s="3" t="s">
        <v>154</v>
      </c>
      <c r="I3" s="1109" t="str">
        <f>IF(基本情報!G9="","",基本情報!G9)</f>
        <v/>
      </c>
      <c r="J3" s="1110"/>
      <c r="K3" s="1111"/>
      <c r="M3" s="1" t="s">
        <v>325</v>
      </c>
    </row>
    <row r="4" spans="3:13" ht="111" customHeight="1">
      <c r="C4" s="1112" t="s">
        <v>695</v>
      </c>
      <c r="D4" s="1112"/>
      <c r="E4" s="1112"/>
      <c r="F4" s="1112"/>
      <c r="G4" s="1112"/>
      <c r="H4" s="1112"/>
      <c r="I4" s="1112"/>
      <c r="J4" s="1112"/>
      <c r="K4" s="1112"/>
    </row>
    <row r="5" spans="3:13" ht="18" customHeight="1">
      <c r="C5" s="46" t="s">
        <v>410</v>
      </c>
      <c r="D5" s="12"/>
      <c r="E5" s="34" t="s">
        <v>120</v>
      </c>
      <c r="F5" s="47"/>
      <c r="G5" s="759" t="s">
        <v>682</v>
      </c>
      <c r="H5" s="46" t="s">
        <v>131</v>
      </c>
      <c r="I5" s="46" t="s">
        <v>480</v>
      </c>
      <c r="J5" s="46" t="s">
        <v>133</v>
      </c>
      <c r="K5" s="46" t="s">
        <v>77</v>
      </c>
      <c r="L5" s="587" t="s">
        <v>594</v>
      </c>
      <c r="M5" s="1" t="s">
        <v>411</v>
      </c>
    </row>
    <row r="6" spans="3:13" ht="18" customHeight="1">
      <c r="C6" s="242">
        <v>1</v>
      </c>
      <c r="D6" s="243"/>
      <c r="E6" s="364"/>
      <c r="F6" s="244"/>
      <c r="G6" s="771" t="str">
        <f>IF(COUNTIF($E$6:$E$1000,E6)&gt;1,"同じ名前あり","")</f>
        <v/>
      </c>
      <c r="H6" s="367"/>
      <c r="I6" s="368"/>
      <c r="J6" s="369"/>
      <c r="K6" s="366"/>
      <c r="L6" s="587" t="str">
        <f>IF(COUNTIF($I$6:$I$10000,I6)&gt;1,"免許番号重複あり","")</f>
        <v/>
      </c>
    </row>
    <row r="7" spans="3:13" ht="18" customHeight="1">
      <c r="C7" s="245">
        <v>2</v>
      </c>
      <c r="D7" s="246"/>
      <c r="E7" s="365"/>
      <c r="F7" s="237"/>
      <c r="G7" s="772" t="str">
        <f t="shared" ref="G7:G70" si="0">IF(COUNTIF($E$6:$E$1000,E7)&gt;1,"同じ名前あり","")</f>
        <v/>
      </c>
      <c r="H7" s="371"/>
      <c r="I7" s="372"/>
      <c r="J7" s="373"/>
      <c r="K7" s="370"/>
      <c r="L7" s="587" t="str">
        <f t="shared" ref="L7:L70" si="1">IF(COUNTIF($I$6:$I$10000,I7)&gt;1,"免許番号重複あり","")</f>
        <v/>
      </c>
    </row>
    <row r="8" spans="3:13" ht="18" customHeight="1">
      <c r="C8" s="245">
        <v>3</v>
      </c>
      <c r="D8" s="246"/>
      <c r="E8" s="365"/>
      <c r="F8" s="237"/>
      <c r="G8" s="772" t="str">
        <f t="shared" si="0"/>
        <v/>
      </c>
      <c r="H8" s="371"/>
      <c r="I8" s="372"/>
      <c r="J8" s="373"/>
      <c r="K8" s="370"/>
      <c r="L8" s="587" t="str">
        <f t="shared" si="1"/>
        <v/>
      </c>
    </row>
    <row r="9" spans="3:13" ht="18" customHeight="1">
      <c r="C9" s="245">
        <v>4</v>
      </c>
      <c r="D9" s="246"/>
      <c r="E9" s="365"/>
      <c r="F9" s="237"/>
      <c r="G9" s="772" t="str">
        <f t="shared" si="0"/>
        <v/>
      </c>
      <c r="H9" s="371"/>
      <c r="I9" s="372"/>
      <c r="J9" s="373"/>
      <c r="K9" s="370"/>
      <c r="L9" s="587" t="str">
        <f t="shared" si="1"/>
        <v/>
      </c>
    </row>
    <row r="10" spans="3:13" ht="18" customHeight="1">
      <c r="C10" s="245">
        <v>5</v>
      </c>
      <c r="D10" s="246"/>
      <c r="E10" s="365"/>
      <c r="F10" s="237"/>
      <c r="G10" s="772" t="str">
        <f t="shared" si="0"/>
        <v/>
      </c>
      <c r="H10" s="371"/>
      <c r="I10" s="372"/>
      <c r="J10" s="373"/>
      <c r="K10" s="370"/>
      <c r="L10" s="587" t="str">
        <f t="shared" si="1"/>
        <v/>
      </c>
    </row>
    <row r="11" spans="3:13" ht="18" customHeight="1">
      <c r="C11" s="245">
        <v>6</v>
      </c>
      <c r="D11" s="246"/>
      <c r="E11" s="365"/>
      <c r="F11" s="237"/>
      <c r="G11" s="772" t="str">
        <f t="shared" si="0"/>
        <v/>
      </c>
      <c r="H11" s="371"/>
      <c r="I11" s="372"/>
      <c r="J11" s="373"/>
      <c r="K11" s="370"/>
      <c r="L11" s="587" t="str">
        <f t="shared" si="1"/>
        <v/>
      </c>
    </row>
    <row r="12" spans="3:13" ht="18" customHeight="1">
      <c r="C12" s="245">
        <v>7</v>
      </c>
      <c r="D12" s="246"/>
      <c r="E12" s="365"/>
      <c r="F12" s="237"/>
      <c r="G12" s="772" t="str">
        <f t="shared" si="0"/>
        <v/>
      </c>
      <c r="H12" s="371"/>
      <c r="I12" s="372"/>
      <c r="J12" s="373"/>
      <c r="K12" s="370"/>
      <c r="L12" s="587" t="str">
        <f t="shared" si="1"/>
        <v/>
      </c>
    </row>
    <row r="13" spans="3:13" ht="18" customHeight="1">
      <c r="C13" s="245">
        <v>8</v>
      </c>
      <c r="D13" s="246"/>
      <c r="E13" s="365"/>
      <c r="F13" s="237"/>
      <c r="G13" s="772" t="str">
        <f t="shared" si="0"/>
        <v/>
      </c>
      <c r="H13" s="371"/>
      <c r="I13" s="372"/>
      <c r="J13" s="373"/>
      <c r="K13" s="370"/>
      <c r="L13" s="587" t="str">
        <f t="shared" si="1"/>
        <v/>
      </c>
    </row>
    <row r="14" spans="3:13" ht="18" customHeight="1">
      <c r="C14" s="245">
        <v>9</v>
      </c>
      <c r="D14" s="246"/>
      <c r="E14" s="365"/>
      <c r="F14" s="237"/>
      <c r="G14" s="772" t="str">
        <f t="shared" si="0"/>
        <v/>
      </c>
      <c r="H14" s="371"/>
      <c r="I14" s="372"/>
      <c r="J14" s="373"/>
      <c r="K14" s="370"/>
      <c r="L14" s="587" t="str">
        <f t="shared" si="1"/>
        <v/>
      </c>
    </row>
    <row r="15" spans="3:13" ht="18" customHeight="1">
      <c r="C15" s="245">
        <v>10</v>
      </c>
      <c r="D15" s="246"/>
      <c r="E15" s="365"/>
      <c r="F15" s="237"/>
      <c r="G15" s="772" t="str">
        <f t="shared" si="0"/>
        <v/>
      </c>
      <c r="H15" s="371"/>
      <c r="I15" s="372"/>
      <c r="J15" s="373"/>
      <c r="K15" s="370"/>
      <c r="L15" s="587" t="str">
        <f t="shared" si="1"/>
        <v/>
      </c>
    </row>
    <row r="16" spans="3:13" ht="18" customHeight="1">
      <c r="C16" s="245">
        <v>11</v>
      </c>
      <c r="D16" s="246"/>
      <c r="E16" s="365"/>
      <c r="F16" s="237"/>
      <c r="G16" s="772" t="str">
        <f t="shared" si="0"/>
        <v/>
      </c>
      <c r="H16" s="371"/>
      <c r="I16" s="372"/>
      <c r="J16" s="373"/>
      <c r="K16" s="370"/>
      <c r="L16" s="587" t="str">
        <f t="shared" si="1"/>
        <v/>
      </c>
    </row>
    <row r="17" spans="3:12" ht="18" customHeight="1">
      <c r="C17" s="245">
        <v>12</v>
      </c>
      <c r="D17" s="246"/>
      <c r="E17" s="365"/>
      <c r="F17" s="237"/>
      <c r="G17" s="772" t="str">
        <f t="shared" si="0"/>
        <v/>
      </c>
      <c r="H17" s="371"/>
      <c r="I17" s="372"/>
      <c r="J17" s="373"/>
      <c r="K17" s="370"/>
      <c r="L17" s="587" t="str">
        <f t="shared" si="1"/>
        <v/>
      </c>
    </row>
    <row r="18" spans="3:12" ht="18" customHeight="1">
      <c r="C18" s="245">
        <v>13</v>
      </c>
      <c r="D18" s="246"/>
      <c r="E18" s="365"/>
      <c r="F18" s="237"/>
      <c r="G18" s="772" t="str">
        <f t="shared" si="0"/>
        <v/>
      </c>
      <c r="H18" s="371"/>
      <c r="I18" s="372"/>
      <c r="J18" s="373"/>
      <c r="K18" s="370"/>
      <c r="L18" s="587" t="str">
        <f t="shared" si="1"/>
        <v/>
      </c>
    </row>
    <row r="19" spans="3:12" ht="18" customHeight="1">
      <c r="C19" s="245">
        <v>14</v>
      </c>
      <c r="D19" s="246"/>
      <c r="E19" s="365"/>
      <c r="F19" s="237"/>
      <c r="G19" s="772" t="str">
        <f t="shared" si="0"/>
        <v/>
      </c>
      <c r="H19" s="371"/>
      <c r="I19" s="372"/>
      <c r="J19" s="373"/>
      <c r="K19" s="370"/>
      <c r="L19" s="587" t="str">
        <f t="shared" si="1"/>
        <v/>
      </c>
    </row>
    <row r="20" spans="3:12" ht="18" customHeight="1">
      <c r="C20" s="245">
        <v>15</v>
      </c>
      <c r="D20" s="246"/>
      <c r="E20" s="365"/>
      <c r="F20" s="237"/>
      <c r="G20" s="772" t="str">
        <f t="shared" si="0"/>
        <v/>
      </c>
      <c r="H20" s="371"/>
      <c r="I20" s="372"/>
      <c r="J20" s="373"/>
      <c r="K20" s="370"/>
      <c r="L20" s="587" t="str">
        <f t="shared" si="1"/>
        <v/>
      </c>
    </row>
    <row r="21" spans="3:12" ht="18" customHeight="1">
      <c r="C21" s="245">
        <v>16</v>
      </c>
      <c r="D21" s="246"/>
      <c r="E21" s="365"/>
      <c r="F21" s="237"/>
      <c r="G21" s="772" t="str">
        <f t="shared" si="0"/>
        <v/>
      </c>
      <c r="H21" s="371"/>
      <c r="I21" s="372"/>
      <c r="J21" s="373"/>
      <c r="K21" s="370"/>
      <c r="L21" s="587" t="str">
        <f t="shared" si="1"/>
        <v/>
      </c>
    </row>
    <row r="22" spans="3:12" ht="18" customHeight="1">
      <c r="C22" s="245">
        <v>17</v>
      </c>
      <c r="D22" s="246"/>
      <c r="E22" s="365"/>
      <c r="F22" s="237"/>
      <c r="G22" s="772" t="str">
        <f t="shared" si="0"/>
        <v/>
      </c>
      <c r="H22" s="371"/>
      <c r="I22" s="372"/>
      <c r="J22" s="373"/>
      <c r="K22" s="370"/>
      <c r="L22" s="587" t="str">
        <f t="shared" si="1"/>
        <v/>
      </c>
    </row>
    <row r="23" spans="3:12" ht="18" customHeight="1">
      <c r="C23" s="245">
        <v>18</v>
      </c>
      <c r="D23" s="246"/>
      <c r="E23" s="365"/>
      <c r="F23" s="237"/>
      <c r="G23" s="772" t="str">
        <f t="shared" si="0"/>
        <v/>
      </c>
      <c r="H23" s="371"/>
      <c r="I23" s="372"/>
      <c r="J23" s="373"/>
      <c r="K23" s="370"/>
      <c r="L23" s="587" t="str">
        <f t="shared" si="1"/>
        <v/>
      </c>
    </row>
    <row r="24" spans="3:12" ht="18" customHeight="1">
      <c r="C24" s="245">
        <v>19</v>
      </c>
      <c r="D24" s="246"/>
      <c r="E24" s="365"/>
      <c r="F24" s="237"/>
      <c r="G24" s="772" t="str">
        <f t="shared" si="0"/>
        <v/>
      </c>
      <c r="H24" s="371"/>
      <c r="I24" s="372"/>
      <c r="J24" s="373"/>
      <c r="K24" s="370"/>
      <c r="L24" s="587" t="str">
        <f t="shared" si="1"/>
        <v/>
      </c>
    </row>
    <row r="25" spans="3:12" ht="18" customHeight="1">
      <c r="C25" s="245">
        <v>20</v>
      </c>
      <c r="D25" s="246"/>
      <c r="E25" s="365"/>
      <c r="F25" s="237"/>
      <c r="G25" s="772" t="str">
        <f t="shared" si="0"/>
        <v/>
      </c>
      <c r="H25" s="371"/>
      <c r="I25" s="372"/>
      <c r="J25" s="373"/>
      <c r="K25" s="370"/>
      <c r="L25" s="587" t="str">
        <f t="shared" si="1"/>
        <v/>
      </c>
    </row>
    <row r="26" spans="3:12" ht="18" customHeight="1">
      <c r="C26" s="245">
        <v>21</v>
      </c>
      <c r="D26" s="246"/>
      <c r="E26" s="365"/>
      <c r="F26" s="237"/>
      <c r="G26" s="772" t="str">
        <f t="shared" si="0"/>
        <v/>
      </c>
      <c r="H26" s="371"/>
      <c r="I26" s="372"/>
      <c r="J26" s="373"/>
      <c r="K26" s="370"/>
      <c r="L26" s="587" t="str">
        <f t="shared" si="1"/>
        <v/>
      </c>
    </row>
    <row r="27" spans="3:12" ht="18" customHeight="1">
      <c r="C27" s="245">
        <v>22</v>
      </c>
      <c r="D27" s="246"/>
      <c r="E27" s="365"/>
      <c r="F27" s="237"/>
      <c r="G27" s="772" t="str">
        <f t="shared" si="0"/>
        <v/>
      </c>
      <c r="H27" s="371"/>
      <c r="I27" s="372"/>
      <c r="J27" s="373"/>
      <c r="K27" s="370"/>
      <c r="L27" s="587" t="str">
        <f t="shared" si="1"/>
        <v/>
      </c>
    </row>
    <row r="28" spans="3:12" ht="18" customHeight="1">
      <c r="C28" s="245">
        <v>23</v>
      </c>
      <c r="D28" s="246"/>
      <c r="E28" s="365"/>
      <c r="F28" s="237"/>
      <c r="G28" s="772" t="str">
        <f t="shared" si="0"/>
        <v/>
      </c>
      <c r="H28" s="371"/>
      <c r="I28" s="372"/>
      <c r="J28" s="373"/>
      <c r="K28" s="370"/>
      <c r="L28" s="587" t="str">
        <f t="shared" si="1"/>
        <v/>
      </c>
    </row>
    <row r="29" spans="3:12" ht="18" customHeight="1">
      <c r="C29" s="245">
        <v>24</v>
      </c>
      <c r="D29" s="246"/>
      <c r="E29" s="365"/>
      <c r="F29" s="237"/>
      <c r="G29" s="772" t="str">
        <f t="shared" si="0"/>
        <v/>
      </c>
      <c r="H29" s="371"/>
      <c r="I29" s="372"/>
      <c r="J29" s="373"/>
      <c r="K29" s="370"/>
      <c r="L29" s="587" t="str">
        <f t="shared" si="1"/>
        <v/>
      </c>
    </row>
    <row r="30" spans="3:12" ht="18" customHeight="1">
      <c r="C30" s="245">
        <v>25</v>
      </c>
      <c r="D30" s="246"/>
      <c r="E30" s="365"/>
      <c r="F30" s="237"/>
      <c r="G30" s="772" t="str">
        <f t="shared" si="0"/>
        <v/>
      </c>
      <c r="H30" s="371"/>
      <c r="I30" s="372"/>
      <c r="J30" s="373"/>
      <c r="K30" s="370"/>
      <c r="L30" s="587" t="str">
        <f t="shared" si="1"/>
        <v/>
      </c>
    </row>
    <row r="31" spans="3:12" ht="18" customHeight="1">
      <c r="C31" s="245">
        <v>26</v>
      </c>
      <c r="D31" s="246"/>
      <c r="E31" s="403"/>
      <c r="F31" s="237"/>
      <c r="G31" s="772" t="str">
        <f t="shared" si="0"/>
        <v/>
      </c>
      <c r="H31" s="371"/>
      <c r="I31" s="372"/>
      <c r="J31" s="373"/>
      <c r="K31" s="370"/>
      <c r="L31" s="587" t="str">
        <f t="shared" si="1"/>
        <v/>
      </c>
    </row>
    <row r="32" spans="3:12" ht="18" customHeight="1">
      <c r="C32" s="245">
        <v>27</v>
      </c>
      <c r="D32" s="246"/>
      <c r="E32" s="403"/>
      <c r="F32" s="237"/>
      <c r="G32" s="772" t="str">
        <f t="shared" si="0"/>
        <v/>
      </c>
      <c r="H32" s="371"/>
      <c r="I32" s="372"/>
      <c r="J32" s="373"/>
      <c r="K32" s="370"/>
      <c r="L32" s="587" t="str">
        <f t="shared" si="1"/>
        <v/>
      </c>
    </row>
    <row r="33" spans="3:12" ht="18" customHeight="1">
      <c r="C33" s="245">
        <v>28</v>
      </c>
      <c r="D33" s="246"/>
      <c r="E33" s="403"/>
      <c r="F33" s="237"/>
      <c r="G33" s="772" t="str">
        <f t="shared" si="0"/>
        <v/>
      </c>
      <c r="H33" s="371"/>
      <c r="I33" s="372"/>
      <c r="J33" s="373"/>
      <c r="K33" s="370"/>
      <c r="L33" s="587" t="str">
        <f t="shared" si="1"/>
        <v/>
      </c>
    </row>
    <row r="34" spans="3:12" ht="18" customHeight="1">
      <c r="C34" s="245">
        <v>29</v>
      </c>
      <c r="D34" s="246"/>
      <c r="E34" s="403"/>
      <c r="F34" s="237"/>
      <c r="G34" s="772" t="str">
        <f t="shared" si="0"/>
        <v/>
      </c>
      <c r="H34" s="371"/>
      <c r="I34" s="372"/>
      <c r="J34" s="373"/>
      <c r="K34" s="370"/>
      <c r="L34" s="587" t="str">
        <f t="shared" si="1"/>
        <v/>
      </c>
    </row>
    <row r="35" spans="3:12" ht="18" customHeight="1">
      <c r="C35" s="245">
        <v>30</v>
      </c>
      <c r="D35" s="246"/>
      <c r="E35" s="403"/>
      <c r="F35" s="237"/>
      <c r="G35" s="772" t="str">
        <f t="shared" si="0"/>
        <v/>
      </c>
      <c r="H35" s="371"/>
      <c r="I35" s="372"/>
      <c r="J35" s="373"/>
      <c r="K35" s="370"/>
      <c r="L35" s="587" t="str">
        <f t="shared" si="1"/>
        <v/>
      </c>
    </row>
    <row r="36" spans="3:12" ht="18" customHeight="1">
      <c r="C36" s="245">
        <v>31</v>
      </c>
      <c r="D36" s="246"/>
      <c r="E36" s="403"/>
      <c r="F36" s="237"/>
      <c r="G36" s="772" t="str">
        <f t="shared" si="0"/>
        <v/>
      </c>
      <c r="H36" s="371"/>
      <c r="I36" s="372"/>
      <c r="J36" s="373"/>
      <c r="K36" s="370"/>
      <c r="L36" s="587" t="str">
        <f t="shared" si="1"/>
        <v/>
      </c>
    </row>
    <row r="37" spans="3:12" ht="18" customHeight="1">
      <c r="C37" s="245">
        <v>32</v>
      </c>
      <c r="D37" s="246"/>
      <c r="E37" s="403"/>
      <c r="F37" s="237"/>
      <c r="G37" s="772" t="str">
        <f t="shared" si="0"/>
        <v/>
      </c>
      <c r="H37" s="371"/>
      <c r="I37" s="372"/>
      <c r="J37" s="373"/>
      <c r="K37" s="370"/>
      <c r="L37" s="587" t="str">
        <f t="shared" si="1"/>
        <v/>
      </c>
    </row>
    <row r="38" spans="3:12" ht="18" customHeight="1">
      <c r="C38" s="245">
        <v>33</v>
      </c>
      <c r="D38" s="246"/>
      <c r="E38" s="403"/>
      <c r="F38" s="237"/>
      <c r="G38" s="772" t="str">
        <f t="shared" si="0"/>
        <v/>
      </c>
      <c r="H38" s="371"/>
      <c r="I38" s="372"/>
      <c r="J38" s="373"/>
      <c r="K38" s="370"/>
      <c r="L38" s="587" t="str">
        <f t="shared" si="1"/>
        <v/>
      </c>
    </row>
    <row r="39" spans="3:12" ht="18" customHeight="1">
      <c r="C39" s="245">
        <v>34</v>
      </c>
      <c r="D39" s="246"/>
      <c r="E39" s="403"/>
      <c r="F39" s="237"/>
      <c r="G39" s="772" t="str">
        <f t="shared" si="0"/>
        <v/>
      </c>
      <c r="H39" s="371"/>
      <c r="I39" s="372"/>
      <c r="J39" s="373"/>
      <c r="K39" s="370"/>
      <c r="L39" s="587" t="str">
        <f t="shared" si="1"/>
        <v/>
      </c>
    </row>
    <row r="40" spans="3:12" ht="18" customHeight="1">
      <c r="C40" s="245">
        <v>35</v>
      </c>
      <c r="D40" s="246"/>
      <c r="E40" s="403"/>
      <c r="F40" s="237"/>
      <c r="G40" s="772" t="str">
        <f t="shared" si="0"/>
        <v/>
      </c>
      <c r="H40" s="371"/>
      <c r="I40" s="372"/>
      <c r="J40" s="373"/>
      <c r="K40" s="370"/>
      <c r="L40" s="587" t="str">
        <f t="shared" si="1"/>
        <v/>
      </c>
    </row>
    <row r="41" spans="3:12" ht="18" customHeight="1">
      <c r="C41" s="245">
        <v>36</v>
      </c>
      <c r="D41" s="246"/>
      <c r="E41" s="403"/>
      <c r="F41" s="237"/>
      <c r="G41" s="772" t="str">
        <f t="shared" si="0"/>
        <v/>
      </c>
      <c r="H41" s="371"/>
      <c r="I41" s="372"/>
      <c r="J41" s="373"/>
      <c r="K41" s="370"/>
      <c r="L41" s="587" t="str">
        <f t="shared" si="1"/>
        <v/>
      </c>
    </row>
    <row r="42" spans="3:12" ht="18" customHeight="1">
      <c r="C42" s="245">
        <v>37</v>
      </c>
      <c r="D42" s="246"/>
      <c r="E42" s="403"/>
      <c r="F42" s="237"/>
      <c r="G42" s="772" t="str">
        <f t="shared" si="0"/>
        <v/>
      </c>
      <c r="H42" s="371"/>
      <c r="I42" s="372"/>
      <c r="J42" s="373"/>
      <c r="K42" s="370"/>
      <c r="L42" s="587" t="str">
        <f t="shared" si="1"/>
        <v/>
      </c>
    </row>
    <row r="43" spans="3:12" ht="18" customHeight="1">
      <c r="C43" s="245">
        <v>38</v>
      </c>
      <c r="D43" s="246"/>
      <c r="E43" s="403"/>
      <c r="F43" s="237"/>
      <c r="G43" s="772" t="str">
        <f t="shared" si="0"/>
        <v/>
      </c>
      <c r="H43" s="371"/>
      <c r="I43" s="372"/>
      <c r="J43" s="373"/>
      <c r="K43" s="370"/>
      <c r="L43" s="587" t="str">
        <f t="shared" si="1"/>
        <v/>
      </c>
    </row>
    <row r="44" spans="3:12" ht="18" customHeight="1">
      <c r="C44" s="245">
        <v>39</v>
      </c>
      <c r="D44" s="246"/>
      <c r="E44" s="403"/>
      <c r="F44" s="237"/>
      <c r="G44" s="772" t="str">
        <f t="shared" si="0"/>
        <v/>
      </c>
      <c r="H44" s="371"/>
      <c r="I44" s="372"/>
      <c r="J44" s="373"/>
      <c r="K44" s="370"/>
      <c r="L44" s="587" t="str">
        <f t="shared" si="1"/>
        <v/>
      </c>
    </row>
    <row r="45" spans="3:12" ht="18" customHeight="1">
      <c r="C45" s="245">
        <v>40</v>
      </c>
      <c r="D45" s="246"/>
      <c r="E45" s="403"/>
      <c r="F45" s="237"/>
      <c r="G45" s="772" t="str">
        <f t="shared" si="0"/>
        <v/>
      </c>
      <c r="H45" s="371"/>
      <c r="I45" s="372"/>
      <c r="J45" s="373"/>
      <c r="K45" s="370"/>
      <c r="L45" s="587" t="str">
        <f t="shared" si="1"/>
        <v/>
      </c>
    </row>
    <row r="46" spans="3:12" ht="18" customHeight="1">
      <c r="C46" s="245">
        <v>41</v>
      </c>
      <c r="D46" s="247"/>
      <c r="E46" s="403"/>
      <c r="F46" s="248"/>
      <c r="G46" s="772" t="str">
        <f t="shared" si="0"/>
        <v/>
      </c>
      <c r="H46" s="371"/>
      <c r="I46" s="372"/>
      <c r="J46" s="373"/>
      <c r="K46" s="370"/>
      <c r="L46" s="587" t="str">
        <f t="shared" si="1"/>
        <v/>
      </c>
    </row>
    <row r="47" spans="3:12" ht="18" customHeight="1">
      <c r="C47" s="245">
        <v>42</v>
      </c>
      <c r="D47" s="247"/>
      <c r="E47" s="403"/>
      <c r="F47" s="237"/>
      <c r="G47" s="772" t="str">
        <f t="shared" si="0"/>
        <v/>
      </c>
      <c r="H47" s="371"/>
      <c r="I47" s="372"/>
      <c r="J47" s="373"/>
      <c r="K47" s="370"/>
      <c r="L47" s="587" t="str">
        <f t="shared" si="1"/>
        <v/>
      </c>
    </row>
    <row r="48" spans="3:12" ht="18" customHeight="1">
      <c r="C48" s="245">
        <v>43</v>
      </c>
      <c r="D48" s="247"/>
      <c r="E48" s="403"/>
      <c r="F48" s="237"/>
      <c r="G48" s="772" t="str">
        <f t="shared" si="0"/>
        <v/>
      </c>
      <c r="H48" s="371"/>
      <c r="I48" s="372"/>
      <c r="J48" s="373"/>
      <c r="K48" s="370"/>
      <c r="L48" s="587" t="str">
        <f t="shared" si="1"/>
        <v/>
      </c>
    </row>
    <row r="49" spans="3:12" ht="18" customHeight="1">
      <c r="C49" s="245">
        <v>44</v>
      </c>
      <c r="D49" s="247"/>
      <c r="E49" s="403"/>
      <c r="F49" s="237"/>
      <c r="G49" s="772" t="str">
        <f t="shared" si="0"/>
        <v/>
      </c>
      <c r="H49" s="371"/>
      <c r="I49" s="372"/>
      <c r="J49" s="373"/>
      <c r="K49" s="370"/>
      <c r="L49" s="587" t="str">
        <f t="shared" si="1"/>
        <v/>
      </c>
    </row>
    <row r="50" spans="3:12" ht="18" customHeight="1">
      <c r="C50" s="245">
        <v>45</v>
      </c>
      <c r="D50" s="247"/>
      <c r="E50" s="403"/>
      <c r="F50" s="237"/>
      <c r="G50" s="772" t="str">
        <f t="shared" si="0"/>
        <v/>
      </c>
      <c r="H50" s="371"/>
      <c r="I50" s="372"/>
      <c r="J50" s="373"/>
      <c r="K50" s="370"/>
      <c r="L50" s="587" t="str">
        <f t="shared" si="1"/>
        <v/>
      </c>
    </row>
    <row r="51" spans="3:12" ht="18" customHeight="1">
      <c r="C51" s="245">
        <v>46</v>
      </c>
      <c r="D51" s="247"/>
      <c r="E51" s="403"/>
      <c r="F51" s="237"/>
      <c r="G51" s="772" t="str">
        <f t="shared" si="0"/>
        <v/>
      </c>
      <c r="H51" s="371"/>
      <c r="I51" s="372"/>
      <c r="J51" s="373"/>
      <c r="K51" s="370"/>
      <c r="L51" s="587" t="str">
        <f t="shared" si="1"/>
        <v/>
      </c>
    </row>
    <row r="52" spans="3:12" ht="18" customHeight="1">
      <c r="C52" s="245">
        <v>47</v>
      </c>
      <c r="D52" s="247"/>
      <c r="E52" s="403"/>
      <c r="F52" s="237"/>
      <c r="G52" s="772" t="str">
        <f t="shared" si="0"/>
        <v/>
      </c>
      <c r="H52" s="371"/>
      <c r="I52" s="372"/>
      <c r="J52" s="373"/>
      <c r="K52" s="370"/>
      <c r="L52" s="587" t="str">
        <f t="shared" si="1"/>
        <v/>
      </c>
    </row>
    <row r="53" spans="3:12" ht="18" customHeight="1">
      <c r="C53" s="245">
        <v>48</v>
      </c>
      <c r="D53" s="247"/>
      <c r="E53" s="403"/>
      <c r="F53" s="237"/>
      <c r="G53" s="772" t="str">
        <f t="shared" si="0"/>
        <v/>
      </c>
      <c r="H53" s="371"/>
      <c r="I53" s="372"/>
      <c r="J53" s="373"/>
      <c r="K53" s="370"/>
      <c r="L53" s="587" t="str">
        <f t="shared" si="1"/>
        <v/>
      </c>
    </row>
    <row r="54" spans="3:12" ht="18" customHeight="1">
      <c r="C54" s="245">
        <v>49</v>
      </c>
      <c r="D54" s="247"/>
      <c r="E54" s="403"/>
      <c r="F54" s="237"/>
      <c r="G54" s="772" t="str">
        <f t="shared" si="0"/>
        <v/>
      </c>
      <c r="H54" s="371"/>
      <c r="I54" s="372"/>
      <c r="J54" s="373"/>
      <c r="K54" s="370"/>
      <c r="L54" s="587" t="str">
        <f t="shared" si="1"/>
        <v/>
      </c>
    </row>
    <row r="55" spans="3:12" ht="18" customHeight="1">
      <c r="C55" s="245">
        <v>50</v>
      </c>
      <c r="D55" s="247"/>
      <c r="E55" s="403"/>
      <c r="F55" s="237"/>
      <c r="G55" s="772" t="str">
        <f t="shared" si="0"/>
        <v/>
      </c>
      <c r="H55" s="371"/>
      <c r="I55" s="372"/>
      <c r="J55" s="373"/>
      <c r="K55" s="370"/>
      <c r="L55" s="587" t="str">
        <f t="shared" si="1"/>
        <v/>
      </c>
    </row>
    <row r="56" spans="3:12" ht="18" customHeight="1">
      <c r="C56" s="245">
        <v>51</v>
      </c>
      <c r="D56" s="247"/>
      <c r="E56" s="403"/>
      <c r="F56" s="237"/>
      <c r="G56" s="772" t="str">
        <f t="shared" si="0"/>
        <v/>
      </c>
      <c r="H56" s="371"/>
      <c r="I56" s="372"/>
      <c r="J56" s="373"/>
      <c r="K56" s="370"/>
      <c r="L56" s="587" t="str">
        <f t="shared" si="1"/>
        <v/>
      </c>
    </row>
    <row r="57" spans="3:12" ht="18" customHeight="1">
      <c r="C57" s="245">
        <v>52</v>
      </c>
      <c r="D57" s="247"/>
      <c r="E57" s="403"/>
      <c r="F57" s="237"/>
      <c r="G57" s="772" t="str">
        <f t="shared" si="0"/>
        <v/>
      </c>
      <c r="H57" s="371"/>
      <c r="I57" s="372"/>
      <c r="J57" s="373"/>
      <c r="K57" s="370"/>
      <c r="L57" s="587" t="str">
        <f t="shared" si="1"/>
        <v/>
      </c>
    </row>
    <row r="58" spans="3:12" ht="18" customHeight="1">
      <c r="C58" s="245">
        <v>53</v>
      </c>
      <c r="D58" s="247"/>
      <c r="E58" s="403"/>
      <c r="F58" s="237"/>
      <c r="G58" s="772" t="str">
        <f t="shared" si="0"/>
        <v/>
      </c>
      <c r="H58" s="371"/>
      <c r="I58" s="372"/>
      <c r="J58" s="373"/>
      <c r="K58" s="370"/>
      <c r="L58" s="587" t="str">
        <f t="shared" si="1"/>
        <v/>
      </c>
    </row>
    <row r="59" spans="3:12" ht="18" customHeight="1">
      <c r="C59" s="245">
        <v>54</v>
      </c>
      <c r="D59" s="247"/>
      <c r="E59" s="403"/>
      <c r="F59" s="237"/>
      <c r="G59" s="772" t="str">
        <f t="shared" si="0"/>
        <v/>
      </c>
      <c r="H59" s="371"/>
      <c r="I59" s="372"/>
      <c r="J59" s="373"/>
      <c r="K59" s="370"/>
      <c r="L59" s="587" t="str">
        <f t="shared" si="1"/>
        <v/>
      </c>
    </row>
    <row r="60" spans="3:12" ht="18" customHeight="1">
      <c r="C60" s="245">
        <v>55</v>
      </c>
      <c r="D60" s="247"/>
      <c r="E60" s="403"/>
      <c r="F60" s="237"/>
      <c r="G60" s="772" t="str">
        <f t="shared" si="0"/>
        <v/>
      </c>
      <c r="H60" s="371"/>
      <c r="I60" s="372"/>
      <c r="J60" s="373"/>
      <c r="K60" s="370"/>
      <c r="L60" s="587" t="str">
        <f t="shared" si="1"/>
        <v/>
      </c>
    </row>
    <row r="61" spans="3:12" ht="18" customHeight="1">
      <c r="C61" s="245">
        <v>56</v>
      </c>
      <c r="D61" s="247"/>
      <c r="E61" s="403"/>
      <c r="F61" s="237"/>
      <c r="G61" s="772" t="str">
        <f t="shared" si="0"/>
        <v/>
      </c>
      <c r="H61" s="371"/>
      <c r="I61" s="372"/>
      <c r="J61" s="373"/>
      <c r="K61" s="370"/>
      <c r="L61" s="587" t="str">
        <f t="shared" si="1"/>
        <v/>
      </c>
    </row>
    <row r="62" spans="3:12" ht="18" customHeight="1">
      <c r="C62" s="245">
        <v>57</v>
      </c>
      <c r="D62" s="247"/>
      <c r="E62" s="403"/>
      <c r="F62" s="237"/>
      <c r="G62" s="772" t="str">
        <f t="shared" si="0"/>
        <v/>
      </c>
      <c r="H62" s="371"/>
      <c r="I62" s="372"/>
      <c r="J62" s="373"/>
      <c r="K62" s="370"/>
      <c r="L62" s="587" t="str">
        <f t="shared" si="1"/>
        <v/>
      </c>
    </row>
    <row r="63" spans="3:12" ht="18" customHeight="1">
      <c r="C63" s="245">
        <v>58</v>
      </c>
      <c r="D63" s="247"/>
      <c r="E63" s="403"/>
      <c r="F63" s="237"/>
      <c r="G63" s="772" t="str">
        <f t="shared" si="0"/>
        <v/>
      </c>
      <c r="H63" s="371"/>
      <c r="I63" s="372"/>
      <c r="J63" s="373"/>
      <c r="K63" s="370"/>
      <c r="L63" s="587" t="str">
        <f t="shared" si="1"/>
        <v/>
      </c>
    </row>
    <row r="64" spans="3:12" ht="18" customHeight="1">
      <c r="C64" s="245">
        <v>59</v>
      </c>
      <c r="D64" s="247"/>
      <c r="E64" s="403"/>
      <c r="F64" s="237"/>
      <c r="G64" s="772" t="str">
        <f t="shared" si="0"/>
        <v/>
      </c>
      <c r="H64" s="371"/>
      <c r="I64" s="372"/>
      <c r="J64" s="373"/>
      <c r="K64" s="370"/>
      <c r="L64" s="587" t="str">
        <f t="shared" si="1"/>
        <v/>
      </c>
    </row>
    <row r="65" spans="3:12" ht="18" customHeight="1">
      <c r="C65" s="245">
        <v>60</v>
      </c>
      <c r="D65" s="247"/>
      <c r="E65" s="403"/>
      <c r="F65" s="237"/>
      <c r="G65" s="772" t="str">
        <f t="shared" si="0"/>
        <v/>
      </c>
      <c r="H65" s="371"/>
      <c r="I65" s="372"/>
      <c r="J65" s="373"/>
      <c r="K65" s="370"/>
      <c r="L65" s="587" t="str">
        <f t="shared" si="1"/>
        <v/>
      </c>
    </row>
    <row r="66" spans="3:12" ht="18" customHeight="1">
      <c r="C66" s="245">
        <v>61</v>
      </c>
      <c r="D66" s="247"/>
      <c r="E66" s="403"/>
      <c r="F66" s="237"/>
      <c r="G66" s="772" t="str">
        <f t="shared" si="0"/>
        <v/>
      </c>
      <c r="H66" s="371"/>
      <c r="I66" s="372"/>
      <c r="J66" s="373"/>
      <c r="K66" s="370"/>
      <c r="L66" s="587" t="str">
        <f t="shared" si="1"/>
        <v/>
      </c>
    </row>
    <row r="67" spans="3:12" ht="18" customHeight="1">
      <c r="C67" s="245">
        <v>62</v>
      </c>
      <c r="D67" s="247"/>
      <c r="E67" s="403"/>
      <c r="F67" s="237"/>
      <c r="G67" s="772" t="str">
        <f t="shared" si="0"/>
        <v/>
      </c>
      <c r="H67" s="371"/>
      <c r="I67" s="372"/>
      <c r="J67" s="373"/>
      <c r="K67" s="370"/>
      <c r="L67" s="587" t="str">
        <f t="shared" si="1"/>
        <v/>
      </c>
    </row>
    <row r="68" spans="3:12" ht="18" customHeight="1">
      <c r="C68" s="245">
        <v>63</v>
      </c>
      <c r="D68" s="247"/>
      <c r="E68" s="403"/>
      <c r="F68" s="237"/>
      <c r="G68" s="772" t="str">
        <f t="shared" si="0"/>
        <v/>
      </c>
      <c r="H68" s="371"/>
      <c r="I68" s="372"/>
      <c r="J68" s="373"/>
      <c r="K68" s="370"/>
      <c r="L68" s="587" t="str">
        <f t="shared" si="1"/>
        <v/>
      </c>
    </row>
    <row r="69" spans="3:12" ht="18" customHeight="1">
      <c r="C69" s="245">
        <v>64</v>
      </c>
      <c r="D69" s="247"/>
      <c r="E69" s="403"/>
      <c r="F69" s="237"/>
      <c r="G69" s="772" t="str">
        <f t="shared" si="0"/>
        <v/>
      </c>
      <c r="H69" s="371"/>
      <c r="I69" s="372"/>
      <c r="J69" s="373"/>
      <c r="K69" s="370"/>
      <c r="L69" s="587" t="str">
        <f t="shared" si="1"/>
        <v/>
      </c>
    </row>
    <row r="70" spans="3:12" ht="18" customHeight="1">
      <c r="C70" s="245">
        <v>65</v>
      </c>
      <c r="D70" s="247"/>
      <c r="E70" s="403"/>
      <c r="F70" s="237"/>
      <c r="G70" s="772" t="str">
        <f t="shared" si="0"/>
        <v/>
      </c>
      <c r="H70" s="371"/>
      <c r="I70" s="372"/>
      <c r="J70" s="373"/>
      <c r="K70" s="370"/>
      <c r="L70" s="587" t="str">
        <f t="shared" si="1"/>
        <v/>
      </c>
    </row>
    <row r="71" spans="3:12" ht="18" customHeight="1">
      <c r="C71" s="245">
        <v>66</v>
      </c>
      <c r="D71" s="247"/>
      <c r="E71" s="403"/>
      <c r="F71" s="237"/>
      <c r="G71" s="772" t="str">
        <f t="shared" ref="G71:G125" si="2">IF(COUNTIF($E$6:$E$1000,E71)&gt;1,"同じ名前あり","")</f>
        <v/>
      </c>
      <c r="H71" s="371"/>
      <c r="I71" s="372"/>
      <c r="J71" s="373"/>
      <c r="K71" s="370"/>
      <c r="L71" s="587" t="str">
        <f t="shared" ref="L71:L125" si="3">IF(COUNTIF($I$6:$I$10000,I71)&gt;1,"免許番号重複あり","")</f>
        <v/>
      </c>
    </row>
    <row r="72" spans="3:12" ht="18" customHeight="1">
      <c r="C72" s="245">
        <v>67</v>
      </c>
      <c r="D72" s="247"/>
      <c r="E72" s="403"/>
      <c r="F72" s="237"/>
      <c r="G72" s="772" t="str">
        <f t="shared" si="2"/>
        <v/>
      </c>
      <c r="H72" s="371"/>
      <c r="I72" s="372"/>
      <c r="J72" s="373"/>
      <c r="K72" s="370"/>
      <c r="L72" s="587" t="str">
        <f t="shared" si="3"/>
        <v/>
      </c>
    </row>
    <row r="73" spans="3:12" ht="18" customHeight="1">
      <c r="C73" s="245">
        <v>68</v>
      </c>
      <c r="D73" s="247"/>
      <c r="E73" s="403"/>
      <c r="F73" s="237"/>
      <c r="G73" s="772" t="str">
        <f t="shared" si="2"/>
        <v/>
      </c>
      <c r="H73" s="371"/>
      <c r="I73" s="372"/>
      <c r="J73" s="373"/>
      <c r="K73" s="370"/>
      <c r="L73" s="587" t="str">
        <f t="shared" si="3"/>
        <v/>
      </c>
    </row>
    <row r="74" spans="3:12" ht="18" customHeight="1">
      <c r="C74" s="245">
        <v>69</v>
      </c>
      <c r="D74" s="247"/>
      <c r="E74" s="403"/>
      <c r="F74" s="237"/>
      <c r="G74" s="772" t="str">
        <f t="shared" si="2"/>
        <v/>
      </c>
      <c r="H74" s="371"/>
      <c r="I74" s="372"/>
      <c r="J74" s="373"/>
      <c r="K74" s="370"/>
      <c r="L74" s="587" t="str">
        <f t="shared" si="3"/>
        <v/>
      </c>
    </row>
    <row r="75" spans="3:12" ht="18" customHeight="1">
      <c r="C75" s="245">
        <v>70</v>
      </c>
      <c r="D75" s="247"/>
      <c r="E75" s="403"/>
      <c r="F75" s="237"/>
      <c r="G75" s="772" t="str">
        <f t="shared" si="2"/>
        <v/>
      </c>
      <c r="H75" s="371"/>
      <c r="I75" s="372"/>
      <c r="J75" s="373"/>
      <c r="K75" s="370"/>
      <c r="L75" s="587" t="str">
        <f t="shared" si="3"/>
        <v/>
      </c>
    </row>
    <row r="76" spans="3:12" ht="18" customHeight="1">
      <c r="C76" s="245">
        <v>71</v>
      </c>
      <c r="D76" s="247"/>
      <c r="E76" s="403"/>
      <c r="F76" s="237"/>
      <c r="G76" s="772" t="str">
        <f t="shared" si="2"/>
        <v/>
      </c>
      <c r="H76" s="371"/>
      <c r="I76" s="372"/>
      <c r="J76" s="373"/>
      <c r="K76" s="370"/>
      <c r="L76" s="587" t="str">
        <f t="shared" si="3"/>
        <v/>
      </c>
    </row>
    <row r="77" spans="3:12" ht="18" customHeight="1">
      <c r="C77" s="245">
        <v>72</v>
      </c>
      <c r="D77" s="247"/>
      <c r="E77" s="403"/>
      <c r="F77" s="237"/>
      <c r="G77" s="772" t="str">
        <f t="shared" si="2"/>
        <v/>
      </c>
      <c r="H77" s="371"/>
      <c r="I77" s="372"/>
      <c r="J77" s="373"/>
      <c r="K77" s="370"/>
      <c r="L77" s="587" t="str">
        <f t="shared" si="3"/>
        <v/>
      </c>
    </row>
    <row r="78" spans="3:12" ht="18" customHeight="1">
      <c r="C78" s="245">
        <v>73</v>
      </c>
      <c r="D78" s="247"/>
      <c r="E78" s="403"/>
      <c r="F78" s="237"/>
      <c r="G78" s="772" t="str">
        <f t="shared" si="2"/>
        <v/>
      </c>
      <c r="H78" s="371"/>
      <c r="I78" s="372"/>
      <c r="J78" s="373"/>
      <c r="K78" s="370"/>
      <c r="L78" s="587" t="str">
        <f t="shared" si="3"/>
        <v/>
      </c>
    </row>
    <row r="79" spans="3:12" ht="18" customHeight="1">
      <c r="C79" s="245">
        <v>74</v>
      </c>
      <c r="D79" s="247"/>
      <c r="E79" s="403"/>
      <c r="F79" s="237"/>
      <c r="G79" s="772" t="str">
        <f t="shared" si="2"/>
        <v/>
      </c>
      <c r="H79" s="371"/>
      <c r="I79" s="372"/>
      <c r="J79" s="373"/>
      <c r="K79" s="370"/>
      <c r="L79" s="587" t="str">
        <f t="shared" si="3"/>
        <v/>
      </c>
    </row>
    <row r="80" spans="3:12" ht="18" customHeight="1">
      <c r="C80" s="245">
        <v>75</v>
      </c>
      <c r="D80" s="247"/>
      <c r="E80" s="403"/>
      <c r="F80" s="237"/>
      <c r="G80" s="772" t="str">
        <f t="shared" si="2"/>
        <v/>
      </c>
      <c r="H80" s="371"/>
      <c r="I80" s="372"/>
      <c r="J80" s="373"/>
      <c r="K80" s="370"/>
      <c r="L80" s="587" t="str">
        <f t="shared" si="3"/>
        <v/>
      </c>
    </row>
    <row r="81" spans="3:12" ht="18" customHeight="1">
      <c r="C81" s="245">
        <v>76</v>
      </c>
      <c r="D81" s="247"/>
      <c r="E81" s="403"/>
      <c r="F81" s="237"/>
      <c r="G81" s="772" t="str">
        <f t="shared" si="2"/>
        <v/>
      </c>
      <c r="H81" s="371"/>
      <c r="I81" s="372"/>
      <c r="J81" s="373"/>
      <c r="K81" s="370"/>
      <c r="L81" s="587" t="str">
        <f t="shared" si="3"/>
        <v/>
      </c>
    </row>
    <row r="82" spans="3:12" ht="18" customHeight="1">
      <c r="C82" s="245">
        <v>77</v>
      </c>
      <c r="D82" s="247"/>
      <c r="E82" s="403"/>
      <c r="F82" s="237"/>
      <c r="G82" s="772" t="str">
        <f t="shared" si="2"/>
        <v/>
      </c>
      <c r="H82" s="371"/>
      <c r="I82" s="372"/>
      <c r="J82" s="373"/>
      <c r="K82" s="370"/>
      <c r="L82" s="587" t="str">
        <f t="shared" si="3"/>
        <v/>
      </c>
    </row>
    <row r="83" spans="3:12" ht="18" customHeight="1">
      <c r="C83" s="245">
        <v>78</v>
      </c>
      <c r="D83" s="247"/>
      <c r="E83" s="403"/>
      <c r="F83" s="237"/>
      <c r="G83" s="772" t="str">
        <f t="shared" si="2"/>
        <v/>
      </c>
      <c r="H83" s="371"/>
      <c r="I83" s="372"/>
      <c r="J83" s="373"/>
      <c r="K83" s="370"/>
      <c r="L83" s="587" t="str">
        <f t="shared" si="3"/>
        <v/>
      </c>
    </row>
    <row r="84" spans="3:12" ht="18" customHeight="1">
      <c r="C84" s="245">
        <v>79</v>
      </c>
      <c r="D84" s="247"/>
      <c r="E84" s="403"/>
      <c r="F84" s="237"/>
      <c r="G84" s="772" t="str">
        <f t="shared" si="2"/>
        <v/>
      </c>
      <c r="H84" s="371"/>
      <c r="I84" s="372"/>
      <c r="J84" s="373"/>
      <c r="K84" s="370"/>
      <c r="L84" s="587" t="str">
        <f t="shared" si="3"/>
        <v/>
      </c>
    </row>
    <row r="85" spans="3:12" ht="18" customHeight="1">
      <c r="C85" s="245">
        <v>80</v>
      </c>
      <c r="D85" s="247"/>
      <c r="E85" s="403"/>
      <c r="F85" s="237"/>
      <c r="G85" s="772" t="str">
        <f t="shared" si="2"/>
        <v/>
      </c>
      <c r="H85" s="371"/>
      <c r="I85" s="372"/>
      <c r="J85" s="373"/>
      <c r="K85" s="370"/>
      <c r="L85" s="587" t="str">
        <f t="shared" si="3"/>
        <v/>
      </c>
    </row>
    <row r="86" spans="3:12" ht="18" customHeight="1">
      <c r="C86" s="245">
        <v>81</v>
      </c>
      <c r="D86" s="247"/>
      <c r="E86" s="403"/>
      <c r="F86" s="248"/>
      <c r="G86" s="772" t="str">
        <f t="shared" si="2"/>
        <v/>
      </c>
      <c r="H86" s="371"/>
      <c r="I86" s="372"/>
      <c r="J86" s="373"/>
      <c r="K86" s="370"/>
      <c r="L86" s="587" t="str">
        <f t="shared" si="3"/>
        <v/>
      </c>
    </row>
    <row r="87" spans="3:12" ht="18" customHeight="1">
      <c r="C87" s="245">
        <v>82</v>
      </c>
      <c r="D87" s="247"/>
      <c r="E87" s="403"/>
      <c r="F87" s="237"/>
      <c r="G87" s="772" t="str">
        <f t="shared" si="2"/>
        <v/>
      </c>
      <c r="H87" s="371"/>
      <c r="I87" s="372"/>
      <c r="J87" s="373"/>
      <c r="K87" s="370"/>
      <c r="L87" s="587" t="str">
        <f t="shared" si="3"/>
        <v/>
      </c>
    </row>
    <row r="88" spans="3:12" ht="18" customHeight="1">
      <c r="C88" s="245">
        <v>83</v>
      </c>
      <c r="D88" s="247"/>
      <c r="E88" s="403"/>
      <c r="F88" s="237"/>
      <c r="G88" s="772" t="str">
        <f t="shared" si="2"/>
        <v/>
      </c>
      <c r="H88" s="371"/>
      <c r="I88" s="372"/>
      <c r="J88" s="373"/>
      <c r="K88" s="370"/>
      <c r="L88" s="587" t="str">
        <f t="shared" si="3"/>
        <v/>
      </c>
    </row>
    <row r="89" spans="3:12" ht="18" customHeight="1">
      <c r="C89" s="245">
        <v>84</v>
      </c>
      <c r="D89" s="247"/>
      <c r="E89" s="403"/>
      <c r="F89" s="237"/>
      <c r="G89" s="772" t="str">
        <f t="shared" si="2"/>
        <v/>
      </c>
      <c r="H89" s="371"/>
      <c r="I89" s="372"/>
      <c r="J89" s="373"/>
      <c r="K89" s="370"/>
      <c r="L89" s="587" t="str">
        <f t="shared" si="3"/>
        <v/>
      </c>
    </row>
    <row r="90" spans="3:12" ht="18" customHeight="1">
      <c r="C90" s="245">
        <v>85</v>
      </c>
      <c r="D90" s="247"/>
      <c r="E90" s="403"/>
      <c r="F90" s="237"/>
      <c r="G90" s="772" t="str">
        <f t="shared" si="2"/>
        <v/>
      </c>
      <c r="H90" s="371"/>
      <c r="I90" s="372"/>
      <c r="J90" s="373"/>
      <c r="K90" s="370"/>
      <c r="L90" s="587" t="str">
        <f t="shared" si="3"/>
        <v/>
      </c>
    </row>
    <row r="91" spans="3:12" ht="18" customHeight="1">
      <c r="C91" s="245">
        <v>86</v>
      </c>
      <c r="D91" s="247"/>
      <c r="E91" s="403"/>
      <c r="F91" s="237"/>
      <c r="G91" s="772" t="str">
        <f t="shared" si="2"/>
        <v/>
      </c>
      <c r="H91" s="371"/>
      <c r="I91" s="372"/>
      <c r="J91" s="373"/>
      <c r="K91" s="370"/>
      <c r="L91" s="587" t="str">
        <f t="shared" si="3"/>
        <v/>
      </c>
    </row>
    <row r="92" spans="3:12" ht="18" customHeight="1">
      <c r="C92" s="245">
        <v>87</v>
      </c>
      <c r="D92" s="247"/>
      <c r="E92" s="403"/>
      <c r="F92" s="237"/>
      <c r="G92" s="772" t="str">
        <f t="shared" si="2"/>
        <v/>
      </c>
      <c r="H92" s="371"/>
      <c r="I92" s="372"/>
      <c r="J92" s="373"/>
      <c r="K92" s="370"/>
      <c r="L92" s="587" t="str">
        <f t="shared" si="3"/>
        <v/>
      </c>
    </row>
    <row r="93" spans="3:12" ht="18" customHeight="1">
      <c r="C93" s="245">
        <v>88</v>
      </c>
      <c r="D93" s="247"/>
      <c r="E93" s="403"/>
      <c r="F93" s="237"/>
      <c r="G93" s="772" t="str">
        <f t="shared" si="2"/>
        <v/>
      </c>
      <c r="H93" s="371"/>
      <c r="I93" s="372"/>
      <c r="J93" s="373"/>
      <c r="K93" s="370"/>
      <c r="L93" s="587" t="str">
        <f t="shared" si="3"/>
        <v/>
      </c>
    </row>
    <row r="94" spans="3:12" ht="18" customHeight="1">
      <c r="C94" s="245">
        <v>89</v>
      </c>
      <c r="D94" s="247"/>
      <c r="E94" s="403"/>
      <c r="F94" s="237"/>
      <c r="G94" s="772" t="str">
        <f t="shared" si="2"/>
        <v/>
      </c>
      <c r="H94" s="371"/>
      <c r="I94" s="372"/>
      <c r="J94" s="373"/>
      <c r="K94" s="370"/>
      <c r="L94" s="587" t="str">
        <f t="shared" si="3"/>
        <v/>
      </c>
    </row>
    <row r="95" spans="3:12" ht="18" customHeight="1">
      <c r="C95" s="245">
        <v>90</v>
      </c>
      <c r="D95" s="247"/>
      <c r="E95" s="403"/>
      <c r="F95" s="237"/>
      <c r="G95" s="772" t="str">
        <f t="shared" si="2"/>
        <v/>
      </c>
      <c r="H95" s="371"/>
      <c r="I95" s="372"/>
      <c r="J95" s="373"/>
      <c r="K95" s="370"/>
      <c r="L95" s="587" t="str">
        <f t="shared" si="3"/>
        <v/>
      </c>
    </row>
    <row r="96" spans="3:12" ht="18" customHeight="1">
      <c r="C96" s="245">
        <v>91</v>
      </c>
      <c r="D96" s="247"/>
      <c r="E96" s="403"/>
      <c r="F96" s="237"/>
      <c r="G96" s="772" t="str">
        <f t="shared" si="2"/>
        <v/>
      </c>
      <c r="H96" s="371"/>
      <c r="I96" s="372"/>
      <c r="J96" s="373"/>
      <c r="K96" s="370"/>
      <c r="L96" s="587" t="str">
        <f t="shared" si="3"/>
        <v/>
      </c>
    </row>
    <row r="97" spans="3:12" ht="18" customHeight="1">
      <c r="C97" s="245">
        <v>92</v>
      </c>
      <c r="D97" s="247"/>
      <c r="E97" s="403"/>
      <c r="F97" s="237"/>
      <c r="G97" s="772" t="str">
        <f t="shared" si="2"/>
        <v/>
      </c>
      <c r="H97" s="371"/>
      <c r="I97" s="372"/>
      <c r="J97" s="373"/>
      <c r="K97" s="370"/>
      <c r="L97" s="587" t="str">
        <f t="shared" si="3"/>
        <v/>
      </c>
    </row>
    <row r="98" spans="3:12" ht="18" customHeight="1">
      <c r="C98" s="245">
        <v>93</v>
      </c>
      <c r="D98" s="247"/>
      <c r="E98" s="403"/>
      <c r="F98" s="237"/>
      <c r="G98" s="772" t="str">
        <f t="shared" si="2"/>
        <v/>
      </c>
      <c r="H98" s="371"/>
      <c r="I98" s="372"/>
      <c r="J98" s="373"/>
      <c r="K98" s="370"/>
      <c r="L98" s="587" t="str">
        <f t="shared" si="3"/>
        <v/>
      </c>
    </row>
    <row r="99" spans="3:12" ht="18" customHeight="1">
      <c r="C99" s="245">
        <v>94</v>
      </c>
      <c r="D99" s="247"/>
      <c r="E99" s="403"/>
      <c r="F99" s="237"/>
      <c r="G99" s="772" t="str">
        <f t="shared" si="2"/>
        <v/>
      </c>
      <c r="H99" s="371"/>
      <c r="I99" s="372"/>
      <c r="J99" s="373"/>
      <c r="K99" s="370"/>
      <c r="L99" s="587" t="str">
        <f t="shared" si="3"/>
        <v/>
      </c>
    </row>
    <row r="100" spans="3:12" ht="18" customHeight="1">
      <c r="C100" s="245">
        <v>95</v>
      </c>
      <c r="D100" s="247"/>
      <c r="E100" s="403"/>
      <c r="F100" s="237"/>
      <c r="G100" s="772" t="str">
        <f t="shared" si="2"/>
        <v/>
      </c>
      <c r="H100" s="371"/>
      <c r="I100" s="372"/>
      <c r="J100" s="373"/>
      <c r="K100" s="370"/>
      <c r="L100" s="587" t="str">
        <f t="shared" si="3"/>
        <v/>
      </c>
    </row>
    <row r="101" spans="3:12" ht="18" customHeight="1">
      <c r="C101" s="245">
        <v>96</v>
      </c>
      <c r="D101" s="247"/>
      <c r="E101" s="403"/>
      <c r="F101" s="237"/>
      <c r="G101" s="772" t="str">
        <f t="shared" si="2"/>
        <v/>
      </c>
      <c r="H101" s="371"/>
      <c r="I101" s="372"/>
      <c r="J101" s="373"/>
      <c r="K101" s="370"/>
      <c r="L101" s="587" t="str">
        <f t="shared" si="3"/>
        <v/>
      </c>
    </row>
    <row r="102" spans="3:12" ht="18" customHeight="1">
      <c r="C102" s="245">
        <v>97</v>
      </c>
      <c r="D102" s="247"/>
      <c r="E102" s="403"/>
      <c r="F102" s="237"/>
      <c r="G102" s="772" t="str">
        <f t="shared" si="2"/>
        <v/>
      </c>
      <c r="H102" s="371"/>
      <c r="I102" s="372"/>
      <c r="J102" s="373"/>
      <c r="K102" s="370"/>
      <c r="L102" s="587" t="str">
        <f t="shared" si="3"/>
        <v/>
      </c>
    </row>
    <row r="103" spans="3:12" ht="18" customHeight="1">
      <c r="C103" s="245">
        <v>98</v>
      </c>
      <c r="D103" s="247"/>
      <c r="E103" s="403"/>
      <c r="F103" s="237"/>
      <c r="G103" s="772" t="str">
        <f t="shared" si="2"/>
        <v/>
      </c>
      <c r="H103" s="371"/>
      <c r="I103" s="372"/>
      <c r="J103" s="373"/>
      <c r="K103" s="370"/>
      <c r="L103" s="587" t="str">
        <f t="shared" si="3"/>
        <v/>
      </c>
    </row>
    <row r="104" spans="3:12" ht="18" customHeight="1">
      <c r="C104" s="245">
        <v>99</v>
      </c>
      <c r="D104" s="247"/>
      <c r="E104" s="403"/>
      <c r="F104" s="237"/>
      <c r="G104" s="772" t="str">
        <f t="shared" si="2"/>
        <v/>
      </c>
      <c r="H104" s="371"/>
      <c r="I104" s="372"/>
      <c r="J104" s="373"/>
      <c r="K104" s="370"/>
      <c r="L104" s="587" t="str">
        <f t="shared" si="3"/>
        <v/>
      </c>
    </row>
    <row r="105" spans="3:12" ht="18" customHeight="1">
      <c r="C105" s="245">
        <v>100</v>
      </c>
      <c r="D105" s="247"/>
      <c r="E105" s="403"/>
      <c r="F105" s="237"/>
      <c r="G105" s="772" t="str">
        <f t="shared" si="2"/>
        <v/>
      </c>
      <c r="H105" s="371"/>
      <c r="I105" s="372"/>
      <c r="J105" s="373"/>
      <c r="K105" s="370"/>
      <c r="L105" s="587" t="str">
        <f t="shared" si="3"/>
        <v/>
      </c>
    </row>
    <row r="106" spans="3:12" ht="18" customHeight="1">
      <c r="C106" s="245">
        <v>101</v>
      </c>
      <c r="D106" s="247"/>
      <c r="E106" s="403"/>
      <c r="F106" s="237"/>
      <c r="G106" s="772" t="str">
        <f t="shared" si="2"/>
        <v/>
      </c>
      <c r="H106" s="371"/>
      <c r="I106" s="372"/>
      <c r="J106" s="373"/>
      <c r="K106" s="370"/>
      <c r="L106" s="587" t="str">
        <f t="shared" si="3"/>
        <v/>
      </c>
    </row>
    <row r="107" spans="3:12" ht="18" customHeight="1">
      <c r="C107" s="245">
        <v>102</v>
      </c>
      <c r="D107" s="247"/>
      <c r="E107" s="403"/>
      <c r="F107" s="237"/>
      <c r="G107" s="772" t="str">
        <f t="shared" si="2"/>
        <v/>
      </c>
      <c r="H107" s="371"/>
      <c r="I107" s="372"/>
      <c r="J107" s="373"/>
      <c r="K107" s="370"/>
      <c r="L107" s="587" t="str">
        <f t="shared" si="3"/>
        <v/>
      </c>
    </row>
    <row r="108" spans="3:12" ht="18" customHeight="1">
      <c r="C108" s="245">
        <v>103</v>
      </c>
      <c r="D108" s="247"/>
      <c r="E108" s="403"/>
      <c r="F108" s="237"/>
      <c r="G108" s="772" t="str">
        <f t="shared" si="2"/>
        <v/>
      </c>
      <c r="H108" s="371"/>
      <c r="I108" s="372"/>
      <c r="J108" s="373"/>
      <c r="K108" s="370"/>
      <c r="L108" s="587" t="str">
        <f t="shared" si="3"/>
        <v/>
      </c>
    </row>
    <row r="109" spans="3:12" ht="18" customHeight="1">
      <c r="C109" s="245">
        <v>104</v>
      </c>
      <c r="D109" s="247"/>
      <c r="E109" s="403"/>
      <c r="F109" s="237"/>
      <c r="G109" s="772" t="str">
        <f t="shared" si="2"/>
        <v/>
      </c>
      <c r="H109" s="371"/>
      <c r="I109" s="372"/>
      <c r="J109" s="373"/>
      <c r="K109" s="370"/>
      <c r="L109" s="587" t="str">
        <f t="shared" si="3"/>
        <v/>
      </c>
    </row>
    <row r="110" spans="3:12" ht="18" customHeight="1">
      <c r="C110" s="245">
        <v>105</v>
      </c>
      <c r="D110" s="247"/>
      <c r="E110" s="403"/>
      <c r="F110" s="237"/>
      <c r="G110" s="772" t="str">
        <f t="shared" si="2"/>
        <v/>
      </c>
      <c r="H110" s="371"/>
      <c r="I110" s="372"/>
      <c r="J110" s="373"/>
      <c r="K110" s="370"/>
      <c r="L110" s="587" t="str">
        <f t="shared" si="3"/>
        <v/>
      </c>
    </row>
    <row r="111" spans="3:12" ht="18" customHeight="1">
      <c r="C111" s="245">
        <v>106</v>
      </c>
      <c r="D111" s="247"/>
      <c r="E111" s="403"/>
      <c r="F111" s="237"/>
      <c r="G111" s="772" t="str">
        <f t="shared" si="2"/>
        <v/>
      </c>
      <c r="H111" s="371"/>
      <c r="I111" s="372"/>
      <c r="J111" s="373"/>
      <c r="K111" s="370"/>
      <c r="L111" s="587" t="str">
        <f t="shared" si="3"/>
        <v/>
      </c>
    </row>
    <row r="112" spans="3:12" ht="18" customHeight="1">
      <c r="C112" s="245">
        <v>107</v>
      </c>
      <c r="D112" s="247"/>
      <c r="E112" s="403"/>
      <c r="F112" s="237"/>
      <c r="G112" s="772" t="str">
        <f t="shared" si="2"/>
        <v/>
      </c>
      <c r="H112" s="371"/>
      <c r="I112" s="372"/>
      <c r="J112" s="373"/>
      <c r="K112" s="370"/>
      <c r="L112" s="587" t="str">
        <f t="shared" si="3"/>
        <v/>
      </c>
    </row>
    <row r="113" spans="3:12" ht="18" customHeight="1">
      <c r="C113" s="245">
        <v>108</v>
      </c>
      <c r="D113" s="247"/>
      <c r="E113" s="403"/>
      <c r="F113" s="237"/>
      <c r="G113" s="772" t="str">
        <f t="shared" si="2"/>
        <v/>
      </c>
      <c r="H113" s="371"/>
      <c r="I113" s="372"/>
      <c r="J113" s="373"/>
      <c r="K113" s="370"/>
      <c r="L113" s="587" t="str">
        <f t="shared" si="3"/>
        <v/>
      </c>
    </row>
    <row r="114" spans="3:12" ht="18" customHeight="1">
      <c r="C114" s="245">
        <v>109</v>
      </c>
      <c r="D114" s="247"/>
      <c r="E114" s="403"/>
      <c r="F114" s="237"/>
      <c r="G114" s="772" t="str">
        <f t="shared" si="2"/>
        <v/>
      </c>
      <c r="H114" s="371"/>
      <c r="I114" s="372"/>
      <c r="J114" s="373"/>
      <c r="K114" s="370"/>
      <c r="L114" s="587" t="str">
        <f t="shared" si="3"/>
        <v/>
      </c>
    </row>
    <row r="115" spans="3:12" ht="18" customHeight="1">
      <c r="C115" s="245">
        <v>110</v>
      </c>
      <c r="D115" s="247"/>
      <c r="E115" s="403"/>
      <c r="F115" s="237"/>
      <c r="G115" s="772" t="str">
        <f t="shared" si="2"/>
        <v/>
      </c>
      <c r="H115" s="371"/>
      <c r="I115" s="372"/>
      <c r="J115" s="373"/>
      <c r="K115" s="370"/>
      <c r="L115" s="587" t="str">
        <f t="shared" si="3"/>
        <v/>
      </c>
    </row>
    <row r="116" spans="3:12" ht="18" customHeight="1">
      <c r="C116" s="245">
        <v>111</v>
      </c>
      <c r="D116" s="247"/>
      <c r="E116" s="403"/>
      <c r="F116" s="237"/>
      <c r="G116" s="772" t="str">
        <f t="shared" si="2"/>
        <v/>
      </c>
      <c r="H116" s="371"/>
      <c r="I116" s="372"/>
      <c r="J116" s="373"/>
      <c r="K116" s="370"/>
      <c r="L116" s="587" t="str">
        <f t="shared" si="3"/>
        <v/>
      </c>
    </row>
    <row r="117" spans="3:12" ht="18" customHeight="1">
      <c r="C117" s="245">
        <v>112</v>
      </c>
      <c r="D117" s="247"/>
      <c r="E117" s="403"/>
      <c r="F117" s="237"/>
      <c r="G117" s="772" t="str">
        <f t="shared" si="2"/>
        <v/>
      </c>
      <c r="H117" s="371"/>
      <c r="I117" s="372"/>
      <c r="J117" s="373"/>
      <c r="K117" s="370"/>
      <c r="L117" s="587" t="str">
        <f t="shared" si="3"/>
        <v/>
      </c>
    </row>
    <row r="118" spans="3:12" ht="18" customHeight="1">
      <c r="C118" s="245">
        <v>113</v>
      </c>
      <c r="D118" s="247"/>
      <c r="E118" s="403"/>
      <c r="F118" s="237"/>
      <c r="G118" s="772" t="str">
        <f t="shared" si="2"/>
        <v/>
      </c>
      <c r="H118" s="371"/>
      <c r="I118" s="372"/>
      <c r="J118" s="373"/>
      <c r="K118" s="370"/>
      <c r="L118" s="587" t="str">
        <f t="shared" si="3"/>
        <v/>
      </c>
    </row>
    <row r="119" spans="3:12" ht="18" customHeight="1">
      <c r="C119" s="245">
        <v>114</v>
      </c>
      <c r="D119" s="247"/>
      <c r="E119" s="403"/>
      <c r="F119" s="237"/>
      <c r="G119" s="772" t="str">
        <f t="shared" si="2"/>
        <v/>
      </c>
      <c r="H119" s="371"/>
      <c r="I119" s="372"/>
      <c r="J119" s="373"/>
      <c r="K119" s="370"/>
      <c r="L119" s="587" t="str">
        <f t="shared" si="3"/>
        <v/>
      </c>
    </row>
    <row r="120" spans="3:12" ht="18" customHeight="1">
      <c r="C120" s="245">
        <v>115</v>
      </c>
      <c r="D120" s="247"/>
      <c r="E120" s="403"/>
      <c r="F120" s="237"/>
      <c r="G120" s="772" t="str">
        <f t="shared" si="2"/>
        <v/>
      </c>
      <c r="H120" s="371"/>
      <c r="I120" s="372"/>
      <c r="J120" s="373"/>
      <c r="K120" s="370"/>
      <c r="L120" s="587" t="str">
        <f t="shared" si="3"/>
        <v/>
      </c>
    </row>
    <row r="121" spans="3:12" ht="18" customHeight="1">
      <c r="C121" s="245">
        <v>116</v>
      </c>
      <c r="D121" s="247"/>
      <c r="E121" s="403"/>
      <c r="F121" s="237"/>
      <c r="G121" s="772" t="str">
        <f t="shared" si="2"/>
        <v/>
      </c>
      <c r="H121" s="371"/>
      <c r="I121" s="372"/>
      <c r="J121" s="373"/>
      <c r="K121" s="370"/>
      <c r="L121" s="587" t="str">
        <f t="shared" si="3"/>
        <v/>
      </c>
    </row>
    <row r="122" spans="3:12" ht="18" customHeight="1">
      <c r="C122" s="245">
        <v>117</v>
      </c>
      <c r="D122" s="247"/>
      <c r="E122" s="403"/>
      <c r="F122" s="237"/>
      <c r="G122" s="772" t="str">
        <f t="shared" si="2"/>
        <v/>
      </c>
      <c r="H122" s="371"/>
      <c r="I122" s="372"/>
      <c r="J122" s="373"/>
      <c r="K122" s="370"/>
      <c r="L122" s="587" t="str">
        <f t="shared" si="3"/>
        <v/>
      </c>
    </row>
    <row r="123" spans="3:12" ht="18" customHeight="1">
      <c r="C123" s="245">
        <v>118</v>
      </c>
      <c r="D123" s="247"/>
      <c r="E123" s="403"/>
      <c r="F123" s="237"/>
      <c r="G123" s="772" t="str">
        <f t="shared" si="2"/>
        <v/>
      </c>
      <c r="H123" s="371"/>
      <c r="I123" s="372"/>
      <c r="J123" s="373"/>
      <c r="K123" s="370"/>
      <c r="L123" s="587" t="str">
        <f t="shared" si="3"/>
        <v/>
      </c>
    </row>
    <row r="124" spans="3:12" ht="18" customHeight="1">
      <c r="C124" s="245">
        <v>119</v>
      </c>
      <c r="D124" s="247"/>
      <c r="E124" s="403"/>
      <c r="F124" s="237"/>
      <c r="G124" s="772" t="str">
        <f t="shared" si="2"/>
        <v/>
      </c>
      <c r="H124" s="371"/>
      <c r="I124" s="372"/>
      <c r="J124" s="373"/>
      <c r="K124" s="370"/>
      <c r="L124" s="587" t="str">
        <f t="shared" si="3"/>
        <v/>
      </c>
    </row>
    <row r="125" spans="3:12" ht="18" customHeight="1">
      <c r="C125" s="249">
        <v>120</v>
      </c>
      <c r="D125" s="250"/>
      <c r="E125" s="404"/>
      <c r="F125" s="240"/>
      <c r="G125" s="773" t="str">
        <f t="shared" si="2"/>
        <v/>
      </c>
      <c r="H125" s="399"/>
      <c r="I125" s="405"/>
      <c r="J125" s="406"/>
      <c r="K125" s="398"/>
      <c r="L125" s="587" t="str">
        <f t="shared" si="3"/>
        <v/>
      </c>
    </row>
    <row r="126" spans="3:12" ht="18" customHeight="1">
      <c r="C126" s="2"/>
    </row>
    <row r="127" spans="3:12" ht="18" customHeight="1">
      <c r="E127" s="837">
        <f>COUNTA(E6:E125)</f>
        <v>0</v>
      </c>
    </row>
  </sheetData>
  <sheetProtection password="DD49" sheet="1" formatCells="0" formatRows="0" insertRows="0"/>
  <mergeCells count="2">
    <mergeCell ref="I3:K3"/>
    <mergeCell ref="C4:K4"/>
  </mergeCells>
  <phoneticPr fontId="2"/>
  <dataValidations count="1">
    <dataValidation imeMode="off" allowBlank="1" showInputMessage="1" showErrorMessage="1" sqref="H6:I125"/>
  </dataValidations>
  <pageMargins left="0.74803149606299213" right="0.74803149606299213" top="0.98425196850393704" bottom="0.39370078740157483" header="0.51181102362204722" footer="0.31496062992125984"/>
  <pageSetup paperSize="9" scale="98" orientation="portrait" r:id="rId1"/>
  <headerFooter alignWithMargins="0">
    <oddFooter>&amp;C&amp;P/&amp;N</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U30"/>
  <sheetViews>
    <sheetView view="pageBreakPreview" topLeftCell="A10" zoomScaleNormal="100" zoomScaleSheetLayoutView="100" workbookViewId="0">
      <selection activeCell="L5" sqref="L5"/>
    </sheetView>
  </sheetViews>
  <sheetFormatPr defaultColWidth="9" defaultRowHeight="20.100000000000001" customHeight="1"/>
  <cols>
    <col min="1" max="1" width="1.6640625" style="494" customWidth="1"/>
    <col min="2" max="2" width="16.44140625" style="494" customWidth="1"/>
    <col min="3" max="4" width="1.21875" style="494" customWidth="1"/>
    <col min="5" max="6" width="3.6640625" style="494" customWidth="1"/>
    <col min="7" max="10" width="5.6640625" style="494" customWidth="1"/>
    <col min="11" max="11" width="8" style="494" customWidth="1"/>
    <col min="12" max="16" width="5.6640625" style="494" customWidth="1"/>
    <col min="17" max="17" width="5.21875" style="494" customWidth="1"/>
    <col min="18" max="18" width="1.109375" style="494" customWidth="1"/>
    <col min="19" max="19" width="2.77734375" style="494" customWidth="1"/>
    <col min="20" max="20" width="26.44140625" style="494" customWidth="1"/>
    <col min="21" max="16384" width="9" style="494"/>
  </cols>
  <sheetData>
    <row r="1" spans="1:21" ht="24.9" customHeight="1">
      <c r="L1" s="1113" t="str">
        <f>'（別紙10）決算書'!B20</f>
        <v>令和7年月日</v>
      </c>
      <c r="M1" s="1113"/>
      <c r="N1" s="1113"/>
      <c r="O1" s="1113"/>
      <c r="P1" s="1113"/>
      <c r="Q1" s="1113"/>
      <c r="R1" s="1113"/>
    </row>
    <row r="2" spans="1:21" ht="24.9" customHeight="1">
      <c r="B2" s="1044" t="str">
        <f>+IF(基本情報!G16="","口座振替依頼書(口座変更があった場合のみ記入してください）",IF(基本情報!G16="口座変更します","口座振替依頼書（変更後の口座を記入してください）","口座振替依頼書（口座の変更がないので記載不要です）"))</f>
        <v>口座振替依頼書(口座変更があった場合のみ記入してください）</v>
      </c>
      <c r="C2" s="1044"/>
      <c r="D2" s="1044"/>
      <c r="E2" s="1044"/>
      <c r="F2" s="1044"/>
      <c r="G2" s="1044"/>
      <c r="H2" s="1044"/>
      <c r="I2" s="1044"/>
      <c r="J2" s="1044"/>
      <c r="K2" s="1044"/>
      <c r="L2" s="1044"/>
      <c r="M2" s="1044"/>
      <c r="N2" s="1044"/>
      <c r="O2" s="1044"/>
      <c r="P2" s="1044"/>
      <c r="Q2" s="1044"/>
    </row>
    <row r="3" spans="1:21" ht="38.25" customHeight="1"/>
    <row r="4" spans="1:21" ht="24.9" customHeight="1">
      <c r="B4" s="81" t="s">
        <v>309</v>
      </c>
      <c r="C4" s="81"/>
      <c r="D4" s="81"/>
      <c r="E4" s="81"/>
    </row>
    <row r="5" spans="1:21" ht="15" customHeight="1"/>
    <row r="6" spans="1:21" ht="39.9" customHeight="1">
      <c r="C6" s="1115" t="s">
        <v>600</v>
      </c>
      <c r="D6" s="1115"/>
      <c r="E6" s="1115"/>
      <c r="F6" s="1115"/>
      <c r="G6" s="1115"/>
      <c r="H6" s="1115"/>
      <c r="I6" s="1115"/>
      <c r="J6" s="177"/>
      <c r="K6" s="1114">
        <f>IF(基本情報!$G$4="",基本情報!$G$8,基本情報!$G$4)</f>
        <v>0</v>
      </c>
      <c r="L6" s="1114"/>
      <c r="M6" s="1114"/>
      <c r="N6" s="1114"/>
      <c r="O6" s="1114"/>
      <c r="P6" s="1114"/>
      <c r="Q6" s="1114"/>
      <c r="T6" s="513" t="s">
        <v>546</v>
      </c>
      <c r="U6" s="516">
        <f>IF(基本情報!$G$4="",基本情報!$G$8,基本情報!$G$4)</f>
        <v>0</v>
      </c>
    </row>
    <row r="7" spans="1:21" ht="39.9" customHeight="1">
      <c r="C7" s="1116" t="s">
        <v>601</v>
      </c>
      <c r="D7" s="1116"/>
      <c r="E7" s="1116"/>
      <c r="F7" s="1116"/>
      <c r="G7" s="1116"/>
      <c r="H7" s="1116"/>
      <c r="I7" s="1116"/>
      <c r="J7" s="512"/>
      <c r="K7" s="1114" t="str">
        <f>IF(基本情報!$G$5="","",基本情報!$G$5)</f>
        <v/>
      </c>
      <c r="L7" s="1114"/>
      <c r="M7" s="1114"/>
      <c r="N7" s="1114"/>
      <c r="O7" s="1114"/>
      <c r="P7" s="1114"/>
      <c r="Q7" s="1114"/>
      <c r="T7" s="513" t="s">
        <v>546</v>
      </c>
      <c r="U7" s="516" t="str">
        <f>IF(基本情報!$G$5="","",基本情報!$G$5)</f>
        <v/>
      </c>
    </row>
    <row r="8" spans="1:21" ht="39.9" customHeight="1">
      <c r="C8" s="1117" t="s">
        <v>602</v>
      </c>
      <c r="D8" s="1117"/>
      <c r="E8" s="1117"/>
      <c r="F8" s="1117"/>
      <c r="G8" s="1117"/>
      <c r="H8" s="1117"/>
      <c r="I8" s="1117"/>
      <c r="J8" s="179"/>
      <c r="K8" s="1114" t="str">
        <f>IF(基本情報!$G$6="","",基本情報!$G$6)</f>
        <v/>
      </c>
      <c r="L8" s="1114"/>
      <c r="M8" s="1114"/>
      <c r="N8" s="1114"/>
      <c r="O8" s="1114"/>
      <c r="P8" s="1114"/>
      <c r="Q8" s="1114"/>
      <c r="T8" s="513" t="s">
        <v>546</v>
      </c>
      <c r="U8" s="516" t="str">
        <f>IF(基本情報!$G$6="","",基本情報!$G$6)</f>
        <v/>
      </c>
    </row>
    <row r="9" spans="1:21" ht="39.9" customHeight="1">
      <c r="C9" s="1116" t="s">
        <v>76</v>
      </c>
      <c r="D9" s="1116"/>
      <c r="E9" s="1116"/>
      <c r="F9" s="1116"/>
      <c r="G9" s="1116"/>
      <c r="H9" s="1116"/>
      <c r="I9" s="1116"/>
      <c r="J9" s="177"/>
      <c r="K9" s="1114" t="str">
        <f>IF(基本情報!$G$9="","",基本情報!$G$9)</f>
        <v/>
      </c>
      <c r="L9" s="1114"/>
      <c r="M9" s="1114"/>
      <c r="N9" s="1114"/>
      <c r="O9" s="1114"/>
      <c r="P9" s="1114"/>
      <c r="Q9" s="1114"/>
      <c r="T9" s="513" t="s">
        <v>546</v>
      </c>
      <c r="U9" s="516" t="str">
        <f>IF(基本情報!$G$9="","",基本情報!$G$9)</f>
        <v/>
      </c>
    </row>
    <row r="10" spans="1:21" ht="15" customHeight="1">
      <c r="C10" s="605"/>
      <c r="D10" s="605"/>
      <c r="E10" s="605"/>
      <c r="F10" s="605"/>
      <c r="G10" s="605"/>
      <c r="H10" s="605"/>
      <c r="I10" s="605"/>
      <c r="J10" s="177"/>
      <c r="K10" s="578"/>
      <c r="L10" s="578"/>
      <c r="M10" s="578"/>
      <c r="N10" s="578"/>
      <c r="O10" s="578"/>
      <c r="P10" s="578"/>
      <c r="Q10" s="578"/>
    </row>
    <row r="11" spans="1:21" ht="24.9" customHeight="1">
      <c r="B11" s="81" t="s">
        <v>310</v>
      </c>
      <c r="C11" s="81"/>
      <c r="D11" s="81"/>
      <c r="E11" s="81"/>
      <c r="F11" s="81"/>
      <c r="G11" s="81"/>
    </row>
    <row r="12" spans="1:21" ht="24.9" customHeight="1"/>
    <row r="13" spans="1:21" ht="24.9" customHeight="1">
      <c r="A13" s="81"/>
      <c r="B13" s="1128" t="s">
        <v>307</v>
      </c>
      <c r="C13" s="1128"/>
      <c r="D13" s="1128"/>
      <c r="E13" s="1128"/>
      <c r="F13" s="1128"/>
      <c r="G13" s="1128"/>
      <c r="H13" s="1128"/>
      <c r="I13" s="1128"/>
      <c r="J13" s="1128"/>
      <c r="K13" s="1128"/>
      <c r="L13" s="1128"/>
      <c r="M13" s="1128"/>
      <c r="N13" s="1128"/>
      <c r="O13" s="1128"/>
      <c r="P13" s="1128"/>
      <c r="Q13" s="1128"/>
      <c r="R13" s="81"/>
    </row>
    <row r="14" spans="1:21" ht="15.75" customHeight="1">
      <c r="A14" s="1122" t="s">
        <v>627</v>
      </c>
      <c r="B14" s="1123"/>
      <c r="C14" s="1123"/>
      <c r="D14" s="1123"/>
      <c r="E14" s="1123"/>
      <c r="F14" s="1123"/>
      <c r="G14" s="1123"/>
      <c r="H14" s="1123"/>
      <c r="I14" s="1124"/>
      <c r="J14" s="85" t="s">
        <v>628</v>
      </c>
      <c r="K14" s="89"/>
      <c r="L14" s="89"/>
      <c r="M14" s="740"/>
      <c r="N14" s="85" t="s">
        <v>628</v>
      </c>
      <c r="O14" s="89"/>
      <c r="P14" s="89"/>
      <c r="Q14" s="89"/>
      <c r="R14" s="149"/>
    </row>
    <row r="15" spans="1:21" ht="42.75" customHeight="1">
      <c r="A15" s="1125"/>
      <c r="B15" s="1126"/>
      <c r="C15" s="1126"/>
      <c r="D15" s="1126"/>
      <c r="E15" s="1126"/>
      <c r="F15" s="1126"/>
      <c r="G15" s="1126"/>
      <c r="H15" s="1126"/>
      <c r="I15" s="1127"/>
      <c r="J15" s="756"/>
      <c r="K15" s="954" t="s">
        <v>629</v>
      </c>
      <c r="L15" s="955"/>
      <c r="M15" s="1055"/>
      <c r="N15" s="756"/>
      <c r="O15" s="954" t="s">
        <v>630</v>
      </c>
      <c r="P15" s="955"/>
      <c r="Q15" s="955"/>
      <c r="R15" s="1055"/>
    </row>
    <row r="16" spans="1:21" ht="9.75" customHeight="1">
      <c r="A16" s="146"/>
      <c r="B16" s="147"/>
      <c r="C16" s="149"/>
      <c r="D16" s="147"/>
      <c r="E16" s="147"/>
      <c r="F16" s="147"/>
      <c r="G16" s="147"/>
      <c r="H16" s="147"/>
      <c r="I16" s="147"/>
      <c r="J16" s="147"/>
      <c r="K16" s="147"/>
      <c r="L16" s="147"/>
      <c r="M16" s="147"/>
      <c r="N16" s="147"/>
      <c r="O16" s="147"/>
      <c r="P16" s="147"/>
      <c r="Q16" s="147"/>
      <c r="R16" s="149"/>
    </row>
    <row r="17" spans="1:20" ht="27" customHeight="1">
      <c r="A17" s="489"/>
      <c r="B17" s="495" t="s">
        <v>311</v>
      </c>
      <c r="C17" s="496"/>
      <c r="D17" s="108"/>
      <c r="E17" s="1119"/>
      <c r="F17" s="1119"/>
      <c r="G17" s="1119"/>
      <c r="H17" s="1120" t="s">
        <v>312</v>
      </c>
      <c r="I17" s="1120"/>
      <c r="J17" s="1120"/>
      <c r="K17" s="1120"/>
      <c r="L17" s="1120"/>
      <c r="M17" s="1119"/>
      <c r="N17" s="1119"/>
      <c r="O17" s="1053" t="s">
        <v>313</v>
      </c>
      <c r="P17" s="1053"/>
      <c r="Q17" s="1053"/>
      <c r="R17" s="496"/>
      <c r="T17" s="513" t="str">
        <f>+IF(基本情報!$G$16="","",IF(基本情報!$G$16="口座変更します","入力してください","口座変更ないので記入しないでください"))</f>
        <v/>
      </c>
    </row>
    <row r="18" spans="1:20" ht="9.75" customHeight="1">
      <c r="A18" s="415"/>
      <c r="B18" s="416"/>
      <c r="C18" s="497"/>
      <c r="D18" s="416"/>
      <c r="E18" s="416"/>
      <c r="F18" s="416"/>
      <c r="G18" s="416"/>
      <c r="H18" s="416"/>
      <c r="I18" s="416"/>
      <c r="J18" s="416"/>
      <c r="K18" s="416"/>
      <c r="L18" s="416"/>
      <c r="M18" s="416"/>
      <c r="N18" s="416"/>
      <c r="O18" s="416"/>
      <c r="P18" s="416"/>
      <c r="Q18" s="416"/>
      <c r="R18" s="497"/>
    </row>
    <row r="19" spans="1:20" ht="9.75" customHeight="1">
      <c r="A19" s="146"/>
      <c r="B19" s="147"/>
      <c r="C19" s="149"/>
      <c r="D19" s="147"/>
      <c r="E19" s="147"/>
      <c r="F19" s="147"/>
      <c r="G19" s="147"/>
      <c r="H19" s="147"/>
      <c r="I19" s="147"/>
      <c r="J19" s="147"/>
      <c r="K19" s="147"/>
      <c r="L19" s="147"/>
      <c r="M19" s="147"/>
      <c r="N19" s="147"/>
      <c r="O19" s="147"/>
      <c r="P19" s="147"/>
      <c r="Q19" s="147"/>
      <c r="R19" s="149"/>
    </row>
    <row r="20" spans="1:20" ht="27" customHeight="1">
      <c r="A20" s="489"/>
      <c r="B20" s="495" t="s">
        <v>314</v>
      </c>
      <c r="C20" s="496"/>
      <c r="D20" s="108"/>
      <c r="E20" s="1121"/>
      <c r="F20" s="1121"/>
      <c r="G20" s="1121"/>
      <c r="H20" s="1121"/>
      <c r="I20" s="92" t="s">
        <v>523</v>
      </c>
      <c r="J20" s="92"/>
      <c r="K20" s="102"/>
      <c r="L20" s="425"/>
      <c r="M20" s="1120"/>
      <c r="N20" s="1120"/>
      <c r="O20" s="1120"/>
      <c r="P20" s="425"/>
      <c r="Q20" s="425"/>
      <c r="R20" s="496"/>
      <c r="T20" s="513" t="str">
        <f>+IF(基本情報!$G$16="","",IF(基本情報!$G$16="口座変更します","入力してください","口座変更ないので記入しないでください"))</f>
        <v/>
      </c>
    </row>
    <row r="21" spans="1:20" ht="9.75" customHeight="1">
      <c r="A21" s="415"/>
      <c r="B21" s="416"/>
      <c r="C21" s="497"/>
      <c r="D21" s="416"/>
      <c r="E21" s="416"/>
      <c r="F21" s="416"/>
      <c r="G21" s="416"/>
      <c r="H21" s="416"/>
      <c r="I21" s="416"/>
      <c r="J21" s="416"/>
      <c r="K21" s="416"/>
      <c r="L21" s="416"/>
      <c r="M21" s="416"/>
      <c r="N21" s="416"/>
      <c r="O21" s="416"/>
      <c r="P21" s="416"/>
      <c r="Q21" s="416"/>
      <c r="R21" s="497"/>
    </row>
    <row r="22" spans="1:20" ht="9.75" customHeight="1">
      <c r="A22" s="146"/>
      <c r="B22" s="147"/>
      <c r="C22" s="149"/>
      <c r="D22" s="147"/>
      <c r="E22" s="147"/>
      <c r="F22" s="147"/>
      <c r="G22" s="147"/>
      <c r="H22" s="147"/>
      <c r="I22" s="147"/>
      <c r="J22" s="147"/>
      <c r="K22" s="147"/>
      <c r="L22" s="147"/>
      <c r="M22" s="147"/>
      <c r="N22" s="147"/>
      <c r="O22" s="147"/>
      <c r="P22" s="147"/>
      <c r="Q22" s="147"/>
      <c r="R22" s="149"/>
    </row>
    <row r="23" spans="1:20" ht="27" customHeight="1">
      <c r="A23" s="489"/>
      <c r="B23" s="495" t="s">
        <v>315</v>
      </c>
      <c r="C23" s="496"/>
      <c r="D23" s="108"/>
      <c r="E23" s="1129"/>
      <c r="F23" s="1130"/>
      <c r="G23" s="1130"/>
      <c r="H23" s="1130"/>
      <c r="I23" s="108"/>
      <c r="J23" s="108"/>
      <c r="K23" s="108"/>
      <c r="L23" s="108"/>
      <c r="M23" s="108"/>
      <c r="N23" s="108"/>
      <c r="O23" s="108"/>
      <c r="P23" s="108"/>
      <c r="Q23" s="108"/>
      <c r="R23" s="496"/>
      <c r="T23" s="513" t="str">
        <f>+IF(基本情報!$G$16="","",IF(基本情報!$G$16="口座変更します","入力してください","口座変更ないので記入しないでください"))</f>
        <v/>
      </c>
    </row>
    <row r="24" spans="1:20" ht="9.75" customHeight="1">
      <c r="A24" s="415"/>
      <c r="B24" s="416"/>
      <c r="C24" s="497"/>
      <c r="D24" s="416"/>
      <c r="E24" s="416"/>
      <c r="F24" s="416"/>
      <c r="G24" s="416"/>
      <c r="H24" s="416"/>
      <c r="I24" s="416"/>
      <c r="J24" s="416"/>
      <c r="K24" s="416"/>
      <c r="L24" s="416"/>
      <c r="M24" s="416"/>
      <c r="N24" s="416"/>
      <c r="O24" s="416"/>
      <c r="P24" s="416"/>
      <c r="Q24" s="416"/>
      <c r="R24" s="497"/>
    </row>
    <row r="25" spans="1:20" ht="9.75" customHeight="1">
      <c r="A25" s="146"/>
      <c r="B25" s="147"/>
      <c r="C25" s="149"/>
      <c r="D25" s="147"/>
      <c r="E25" s="147"/>
      <c r="F25" s="147"/>
      <c r="G25" s="147"/>
      <c r="H25" s="147"/>
      <c r="I25" s="147"/>
      <c r="J25" s="147"/>
      <c r="K25" s="147"/>
      <c r="L25" s="147"/>
      <c r="M25" s="147"/>
      <c r="N25" s="147"/>
      <c r="O25" s="147"/>
      <c r="P25" s="147"/>
      <c r="Q25" s="147"/>
      <c r="R25" s="149"/>
    </row>
    <row r="26" spans="1:20" ht="27" customHeight="1">
      <c r="A26" s="489"/>
      <c r="B26" s="495" t="s">
        <v>405</v>
      </c>
      <c r="C26" s="496"/>
      <c r="D26" s="108"/>
      <c r="E26" s="1118"/>
      <c r="F26" s="1118"/>
      <c r="G26" s="1118"/>
      <c r="H26" s="1118"/>
      <c r="I26" s="1118"/>
      <c r="J26" s="1118"/>
      <c r="K26" s="1118"/>
      <c r="L26" s="1118"/>
      <c r="M26" s="1118"/>
      <c r="N26" s="1118"/>
      <c r="O26" s="1118"/>
      <c r="P26" s="1118"/>
      <c r="Q26" s="1118"/>
      <c r="R26" s="496"/>
      <c r="T26" s="513" t="str">
        <f>+IF(基本情報!$G$16="","",IF(基本情報!$G$16="口座変更します","入力してください","口座変更ないので記入しないでください"))</f>
        <v/>
      </c>
    </row>
    <row r="27" spans="1:20" ht="9.75" customHeight="1">
      <c r="A27" s="489"/>
      <c r="B27" s="108"/>
      <c r="C27" s="496"/>
      <c r="D27" s="108"/>
      <c r="E27" s="108"/>
      <c r="F27" s="108"/>
      <c r="G27" s="108"/>
      <c r="H27" s="108"/>
      <c r="I27" s="108"/>
      <c r="J27" s="108"/>
      <c r="K27" s="108"/>
      <c r="L27" s="108"/>
      <c r="M27" s="108"/>
      <c r="N27" s="108"/>
      <c r="O27" s="108"/>
      <c r="P27" s="108"/>
      <c r="Q27" s="108"/>
      <c r="R27" s="496"/>
    </row>
    <row r="28" spans="1:20" ht="9.75" customHeight="1">
      <c r="A28" s="203"/>
      <c r="B28" s="204"/>
      <c r="C28" s="498"/>
      <c r="D28" s="204"/>
      <c r="E28" s="204"/>
      <c r="F28" s="204"/>
      <c r="G28" s="204"/>
      <c r="H28" s="204"/>
      <c r="I28" s="204"/>
      <c r="J28" s="204"/>
      <c r="K28" s="204"/>
      <c r="L28" s="204"/>
      <c r="M28" s="204"/>
      <c r="N28" s="204"/>
      <c r="O28" s="204"/>
      <c r="P28" s="204"/>
      <c r="Q28" s="204"/>
      <c r="R28" s="498"/>
    </row>
    <row r="29" spans="1:20" ht="27" customHeight="1">
      <c r="A29" s="489"/>
      <c r="B29" s="495" t="s">
        <v>316</v>
      </c>
      <c r="C29" s="496"/>
      <c r="D29" s="108"/>
      <c r="E29" s="1118"/>
      <c r="F29" s="1118"/>
      <c r="G29" s="1118"/>
      <c r="H29" s="1118"/>
      <c r="I29" s="1118"/>
      <c r="J29" s="1118"/>
      <c r="K29" s="1118"/>
      <c r="L29" s="1118"/>
      <c r="M29" s="1118"/>
      <c r="N29" s="1118"/>
      <c r="O29" s="1118"/>
      <c r="P29" s="1118"/>
      <c r="Q29" s="1118"/>
      <c r="R29" s="496"/>
      <c r="T29" s="513" t="str">
        <f>+IF(基本情報!$G$16="","",IF(基本情報!$G$16="口座変更します","入力してください","口座変更ないので記入しないでください"))</f>
        <v/>
      </c>
    </row>
    <row r="30" spans="1:20" ht="9.75" customHeight="1">
      <c r="A30" s="415"/>
      <c r="B30" s="416"/>
      <c r="C30" s="497"/>
      <c r="D30" s="416"/>
      <c r="E30" s="416"/>
      <c r="F30" s="416"/>
      <c r="G30" s="416"/>
      <c r="H30" s="416"/>
      <c r="I30" s="416"/>
      <c r="J30" s="416"/>
      <c r="K30" s="416"/>
      <c r="L30" s="416"/>
      <c r="M30" s="416"/>
      <c r="N30" s="416"/>
      <c r="O30" s="416"/>
      <c r="P30" s="416"/>
      <c r="Q30" s="416"/>
      <c r="R30" s="497"/>
    </row>
  </sheetData>
  <sheetProtection password="DD49" sheet="1" formatCells="0"/>
  <protectedRanges>
    <protectedRange sqref="E17:G17 M17:N17 E20:Q20 E23:H23 E26:Q26 E29:Q29" name="範囲1"/>
  </protectedRanges>
  <mergeCells count="23">
    <mergeCell ref="O15:R15"/>
    <mergeCell ref="A14:I15"/>
    <mergeCell ref="B13:Q13"/>
    <mergeCell ref="M20:O20"/>
    <mergeCell ref="E26:Q26"/>
    <mergeCell ref="E23:H23"/>
    <mergeCell ref="K15:M15"/>
    <mergeCell ref="E29:Q29"/>
    <mergeCell ref="E17:G17"/>
    <mergeCell ref="H17:L17"/>
    <mergeCell ref="M17:N17"/>
    <mergeCell ref="O17:Q17"/>
    <mergeCell ref="E20:H20"/>
    <mergeCell ref="L1:R1"/>
    <mergeCell ref="B2:Q2"/>
    <mergeCell ref="K6:Q6"/>
    <mergeCell ref="K7:Q7"/>
    <mergeCell ref="K9:Q9"/>
    <mergeCell ref="C6:I6"/>
    <mergeCell ref="C7:I7"/>
    <mergeCell ref="C8:I8"/>
    <mergeCell ref="C9:I9"/>
    <mergeCell ref="K8:Q8"/>
  </mergeCells>
  <phoneticPr fontId="2"/>
  <conditionalFormatting sqref="B2:Q2">
    <cfRule type="cellIs" dxfId="1" priority="1" stopIfTrue="1" operator="equal">
      <formula>"口座振替依頼書（口座の変更がないので記載不要です）"</formula>
    </cfRule>
    <cfRule type="cellIs" dxfId="0" priority="2" stopIfTrue="1" operator="equal">
      <formula>"口座振替依頼書（変更後の口座を記入してください）"</formula>
    </cfRule>
  </conditionalFormatting>
  <dataValidations count="3">
    <dataValidation imeMode="halfKatakana" allowBlank="1" showInputMessage="1" showErrorMessage="1" sqref="E26:Q26"/>
    <dataValidation type="list" allowBlank="1" showInputMessage="1" showErrorMessage="1" sqref="J15 N15">
      <formula1>"○"</formula1>
    </dataValidation>
    <dataValidation type="list" allowBlank="1" showInputMessage="1" showErrorMessage="1" sqref="E20:H20">
      <formula1>"普通,当座,定期"</formula1>
    </dataValidation>
  </dataValidations>
  <pageMargins left="0.7" right="0.7" top="0.75" bottom="0.75" header="0.3" footer="0.3"/>
  <pageSetup paperSize="9" scale="9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G49"/>
  <sheetViews>
    <sheetView view="pageBreakPreview" topLeftCell="A31" zoomScale="75" zoomScaleNormal="100" workbookViewId="0">
      <selection activeCell="N71" sqref="N71"/>
    </sheetView>
  </sheetViews>
  <sheetFormatPr defaultColWidth="9" defaultRowHeight="13.2"/>
  <cols>
    <col min="1" max="1" width="2.77734375" style="15" customWidth="1"/>
    <col min="2" max="3" width="2.33203125" style="15" customWidth="1"/>
    <col min="4" max="4" width="28.44140625" style="15" customWidth="1"/>
    <col min="5" max="5" width="2.6640625" style="15" customWidth="1"/>
    <col min="6" max="6" width="72.21875" style="15" customWidth="1"/>
    <col min="7" max="7" width="43.77734375" style="15" customWidth="1"/>
    <col min="8" max="16384" width="9" style="15"/>
  </cols>
  <sheetData>
    <row r="1" spans="2:7" ht="25.5" customHeight="1">
      <c r="B1" s="1145" t="s">
        <v>685</v>
      </c>
      <c r="C1" s="1145"/>
      <c r="D1" s="1145"/>
      <c r="E1" s="1145"/>
      <c r="F1" s="1145"/>
      <c r="G1" s="1145"/>
    </row>
    <row r="2" spans="2:7" ht="27" customHeight="1">
      <c r="B2" s="1146" t="s">
        <v>72</v>
      </c>
      <c r="C2" s="1146"/>
      <c r="D2" s="1146"/>
      <c r="E2" s="1146"/>
      <c r="F2" s="1146"/>
      <c r="G2" s="1146"/>
    </row>
    <row r="3" spans="2:7" ht="27" customHeight="1">
      <c r="B3" s="1149" t="s">
        <v>73</v>
      </c>
      <c r="C3" s="1150"/>
      <c r="D3" s="1150"/>
      <c r="E3" s="1150"/>
      <c r="F3" s="1150"/>
      <c r="G3" s="1151"/>
    </row>
    <row r="4" spans="2:7" ht="63" customHeight="1">
      <c r="B4" s="16"/>
      <c r="C4" s="1148" t="s">
        <v>180</v>
      </c>
      <c r="D4" s="1148"/>
      <c r="E4" s="17"/>
      <c r="F4" s="35" t="s">
        <v>392</v>
      </c>
      <c r="G4" s="18"/>
    </row>
    <row r="5" spans="2:7" ht="35.25" customHeight="1">
      <c r="B5" s="16"/>
      <c r="C5" s="1148" t="s">
        <v>179</v>
      </c>
      <c r="D5" s="1148"/>
      <c r="E5" s="17"/>
      <c r="F5" s="35" t="s">
        <v>393</v>
      </c>
      <c r="G5" s="18"/>
    </row>
    <row r="6" spans="2:7" ht="14.25" customHeight="1">
      <c r="B6" s="19"/>
      <c r="C6" s="19"/>
      <c r="D6" s="19"/>
      <c r="E6" s="19"/>
      <c r="F6" s="19"/>
      <c r="G6" s="19"/>
    </row>
    <row r="7" spans="2:7" ht="27.75" customHeight="1">
      <c r="B7" s="1147" t="s">
        <v>394</v>
      </c>
      <c r="C7" s="1147"/>
      <c r="D7" s="1147"/>
      <c r="E7" s="1147"/>
      <c r="F7" s="1147"/>
      <c r="G7" s="1147"/>
    </row>
    <row r="8" spans="2:7" ht="24.75" customHeight="1">
      <c r="B8" s="1134" t="s">
        <v>64</v>
      </c>
      <c r="C8" s="1135"/>
      <c r="D8" s="1135"/>
      <c r="E8" s="1135"/>
      <c r="F8" s="42"/>
      <c r="G8" s="43"/>
    </row>
    <row r="9" spans="2:7" ht="30.75" customHeight="1">
      <c r="B9" s="20"/>
      <c r="C9" s="1132" t="s">
        <v>65</v>
      </c>
      <c r="D9" s="1132"/>
      <c r="E9" s="21"/>
      <c r="F9" s="22" t="s">
        <v>127</v>
      </c>
      <c r="G9" s="23" t="s">
        <v>128</v>
      </c>
    </row>
    <row r="10" spans="2:7" ht="54.75" customHeight="1">
      <c r="B10" s="4"/>
      <c r="C10" s="1132" t="s">
        <v>148</v>
      </c>
      <c r="D10" s="1132"/>
      <c r="E10" s="5"/>
      <c r="F10" s="36" t="s">
        <v>375</v>
      </c>
      <c r="G10" s="36"/>
    </row>
    <row r="11" spans="2:7" ht="42.75" customHeight="1">
      <c r="B11" s="24"/>
      <c r="C11" s="1133" t="s">
        <v>54</v>
      </c>
      <c r="D11" s="1133"/>
      <c r="E11" s="25"/>
      <c r="F11" s="1139" t="s">
        <v>374</v>
      </c>
      <c r="G11" s="1136" t="s">
        <v>395</v>
      </c>
    </row>
    <row r="12" spans="2:7" ht="60.75" customHeight="1">
      <c r="B12" s="24"/>
      <c r="C12" s="312"/>
      <c r="D12" s="313" t="s">
        <v>103</v>
      </c>
      <c r="E12" s="205"/>
      <c r="F12" s="1140"/>
      <c r="G12" s="1137"/>
    </row>
    <row r="13" spans="2:7" ht="60.75" customHeight="1">
      <c r="B13" s="24"/>
      <c r="C13" s="314"/>
      <c r="D13" s="315" t="s">
        <v>104</v>
      </c>
      <c r="E13" s="206"/>
      <c r="F13" s="1140"/>
      <c r="G13" s="1137"/>
    </row>
    <row r="14" spans="2:7" ht="60.75" customHeight="1">
      <c r="B14" s="29"/>
      <c r="C14" s="316"/>
      <c r="D14" s="317" t="s">
        <v>105</v>
      </c>
      <c r="E14" s="207"/>
      <c r="F14" s="1141"/>
      <c r="G14" s="1138"/>
    </row>
    <row r="15" spans="2:7" ht="30.75" customHeight="1">
      <c r="B15" s="4"/>
      <c r="C15" s="1132" t="s">
        <v>396</v>
      </c>
      <c r="D15" s="1132"/>
      <c r="E15" s="5"/>
      <c r="F15" s="37" t="s">
        <v>144</v>
      </c>
      <c r="G15" s="38"/>
    </row>
    <row r="16" spans="2:7" ht="30.75" customHeight="1">
      <c r="B16" s="4"/>
      <c r="C16" s="1132" t="s">
        <v>397</v>
      </c>
      <c r="D16" s="1132"/>
      <c r="E16" s="5"/>
      <c r="F16" s="36" t="s">
        <v>145</v>
      </c>
      <c r="G16" s="36" t="s">
        <v>147</v>
      </c>
    </row>
    <row r="17" spans="2:7" ht="30.75" customHeight="1">
      <c r="B17" s="24"/>
      <c r="C17" s="1133" t="s">
        <v>57</v>
      </c>
      <c r="D17" s="1133"/>
      <c r="E17" s="7"/>
      <c r="F17" s="283"/>
      <c r="G17" s="284"/>
    </row>
    <row r="18" spans="2:7" ht="30.75" customHeight="1">
      <c r="B18" s="24"/>
      <c r="C18" s="312"/>
      <c r="D18" s="313" t="s">
        <v>398</v>
      </c>
      <c r="E18" s="205"/>
      <c r="F18" s="208" t="s">
        <v>181</v>
      </c>
      <c r="G18" s="209"/>
    </row>
    <row r="19" spans="2:7" ht="30.75" customHeight="1">
      <c r="B19" s="24"/>
      <c r="C19" s="314"/>
      <c r="D19" s="315" t="s">
        <v>107</v>
      </c>
      <c r="E19" s="206"/>
      <c r="F19" s="212" t="s">
        <v>182</v>
      </c>
      <c r="G19" s="213"/>
    </row>
    <row r="20" spans="2:7" ht="30.75" customHeight="1">
      <c r="B20" s="24"/>
      <c r="C20" s="314"/>
      <c r="D20" s="315" t="s">
        <v>108</v>
      </c>
      <c r="E20" s="206"/>
      <c r="F20" s="212" t="s">
        <v>184</v>
      </c>
      <c r="G20" s="213" t="s">
        <v>330</v>
      </c>
    </row>
    <row r="21" spans="2:7" ht="30.75" customHeight="1">
      <c r="B21" s="24"/>
      <c r="C21" s="316"/>
      <c r="D21" s="317" t="s">
        <v>109</v>
      </c>
      <c r="E21" s="207"/>
      <c r="F21" s="210" t="s">
        <v>183</v>
      </c>
      <c r="G21" s="211"/>
    </row>
    <row r="22" spans="2:7" ht="30.75" customHeight="1">
      <c r="B22" s="26"/>
      <c r="C22" s="1133" t="s">
        <v>110</v>
      </c>
      <c r="D22" s="1133"/>
      <c r="E22" s="285"/>
      <c r="F22" s="283"/>
      <c r="G22" s="284"/>
    </row>
    <row r="23" spans="2:7" ht="30.75" customHeight="1">
      <c r="B23" s="24"/>
      <c r="C23" s="312"/>
      <c r="D23" s="313" t="s">
        <v>399</v>
      </c>
      <c r="E23" s="205"/>
      <c r="F23" s="208" t="s">
        <v>143</v>
      </c>
      <c r="G23" s="209"/>
    </row>
    <row r="24" spans="2:7" ht="30.75" customHeight="1">
      <c r="B24" s="24"/>
      <c r="C24" s="316"/>
      <c r="D24" s="317" t="s">
        <v>400</v>
      </c>
      <c r="E24" s="207"/>
      <c r="F24" s="210" t="s">
        <v>146</v>
      </c>
      <c r="G24" s="211"/>
    </row>
    <row r="25" spans="2:7" ht="30.75" customHeight="1">
      <c r="B25" s="20"/>
      <c r="C25" s="1132" t="s">
        <v>67</v>
      </c>
      <c r="D25" s="1132"/>
      <c r="E25" s="5"/>
      <c r="F25" s="39" t="s">
        <v>373</v>
      </c>
      <c r="G25" s="38"/>
    </row>
    <row r="26" spans="2:7" ht="48" customHeight="1">
      <c r="B26" s="32"/>
      <c r="C26" s="1131" t="s">
        <v>401</v>
      </c>
      <c r="D26" s="1131"/>
      <c r="E26" s="33"/>
      <c r="F26" s="40" t="s">
        <v>185</v>
      </c>
      <c r="G26" s="37"/>
    </row>
    <row r="27" spans="2:7" ht="30.75" customHeight="1">
      <c r="B27" s="32"/>
      <c r="C27" s="1131" t="s">
        <v>50</v>
      </c>
      <c r="D27" s="1131"/>
      <c r="E27" s="286"/>
      <c r="F27" s="287"/>
      <c r="G27" s="41"/>
    </row>
    <row r="28" spans="2:7" ht="24.75" customHeight="1">
      <c r="B28" s="1134" t="s">
        <v>68</v>
      </c>
      <c r="C28" s="1135"/>
      <c r="D28" s="1135"/>
      <c r="E28" s="1135"/>
      <c r="F28" s="42"/>
      <c r="G28" s="43"/>
    </row>
    <row r="29" spans="2:7" ht="27.75" customHeight="1">
      <c r="B29" s="27"/>
      <c r="C29" s="30"/>
      <c r="D29" s="6" t="s">
        <v>65</v>
      </c>
      <c r="E29" s="21"/>
      <c r="F29" s="22" t="s">
        <v>127</v>
      </c>
      <c r="G29" s="23" t="s">
        <v>128</v>
      </c>
    </row>
    <row r="30" spans="2:7" ht="42" customHeight="1">
      <c r="B30" s="26"/>
      <c r="C30" s="1133" t="s">
        <v>69</v>
      </c>
      <c r="D30" s="1133"/>
      <c r="E30" s="28"/>
      <c r="F30" s="1139" t="s">
        <v>376</v>
      </c>
      <c r="G30" s="1136" t="s">
        <v>395</v>
      </c>
    </row>
    <row r="31" spans="2:7" ht="42" customHeight="1">
      <c r="B31" s="24"/>
      <c r="C31" s="312"/>
      <c r="D31" s="313" t="s">
        <v>103</v>
      </c>
      <c r="E31" s="205"/>
      <c r="F31" s="1140"/>
      <c r="G31" s="1137"/>
    </row>
    <row r="32" spans="2:7" ht="42" customHeight="1">
      <c r="B32" s="24"/>
      <c r="C32" s="314"/>
      <c r="D32" s="315" t="s">
        <v>104</v>
      </c>
      <c r="E32" s="206"/>
      <c r="F32" s="1140"/>
      <c r="G32" s="1137"/>
    </row>
    <row r="33" spans="2:7" ht="42" customHeight="1">
      <c r="B33" s="29"/>
      <c r="C33" s="316"/>
      <c r="D33" s="317" t="s">
        <v>105</v>
      </c>
      <c r="E33" s="207"/>
      <c r="F33" s="1141"/>
      <c r="G33" s="1138"/>
    </row>
    <row r="34" spans="2:7" ht="24.75" customHeight="1">
      <c r="B34" s="1134" t="s">
        <v>70</v>
      </c>
      <c r="C34" s="1135"/>
      <c r="D34" s="1135"/>
      <c r="E34" s="1135"/>
      <c r="F34" s="42"/>
      <c r="G34" s="43"/>
    </row>
    <row r="35" spans="2:7" ht="27.75" customHeight="1">
      <c r="B35" s="29"/>
      <c r="C35" s="31"/>
      <c r="D35" s="14" t="s">
        <v>65</v>
      </c>
      <c r="E35" s="28"/>
      <c r="F35" s="22" t="s">
        <v>127</v>
      </c>
      <c r="G35" s="23" t="s">
        <v>128</v>
      </c>
    </row>
    <row r="36" spans="2:7" ht="37.5" customHeight="1">
      <c r="B36" s="24"/>
      <c r="C36" s="1133" t="s">
        <v>71</v>
      </c>
      <c r="D36" s="1133"/>
      <c r="E36" s="25"/>
      <c r="F36" s="1142" t="s">
        <v>377</v>
      </c>
      <c r="G36" s="1136" t="s">
        <v>395</v>
      </c>
    </row>
    <row r="37" spans="2:7" ht="37.5" customHeight="1">
      <c r="B37" s="24"/>
      <c r="C37" s="312"/>
      <c r="D37" s="313" t="s">
        <v>103</v>
      </c>
      <c r="E37" s="205"/>
      <c r="F37" s="1143"/>
      <c r="G37" s="1137"/>
    </row>
    <row r="38" spans="2:7" ht="37.5" customHeight="1">
      <c r="B38" s="24"/>
      <c r="C38" s="314"/>
      <c r="D38" s="315" t="s">
        <v>104</v>
      </c>
      <c r="E38" s="206"/>
      <c r="F38" s="1143"/>
      <c r="G38" s="1137"/>
    </row>
    <row r="39" spans="2:7" ht="37.5" customHeight="1">
      <c r="B39" s="24"/>
      <c r="C39" s="316"/>
      <c r="D39" s="317" t="s">
        <v>105</v>
      </c>
      <c r="E39" s="207"/>
      <c r="F39" s="1144"/>
      <c r="G39" s="1138"/>
    </row>
    <row r="40" spans="2:7" ht="27.75" customHeight="1">
      <c r="B40" s="26"/>
      <c r="C40" s="1133" t="s">
        <v>66</v>
      </c>
      <c r="D40" s="1133"/>
      <c r="E40" s="7"/>
      <c r="F40" s="283"/>
      <c r="G40" s="284"/>
    </row>
    <row r="41" spans="2:7" ht="30.75" customHeight="1">
      <c r="B41" s="24"/>
      <c r="C41" s="312"/>
      <c r="D41" s="313" t="s">
        <v>398</v>
      </c>
      <c r="E41" s="205"/>
      <c r="F41" s="208" t="s">
        <v>181</v>
      </c>
      <c r="G41" s="209"/>
    </row>
    <row r="42" spans="2:7" ht="30.75" customHeight="1">
      <c r="B42" s="24"/>
      <c r="C42" s="314"/>
      <c r="D42" s="315" t="s">
        <v>107</v>
      </c>
      <c r="E42" s="206"/>
      <c r="F42" s="212" t="s">
        <v>182</v>
      </c>
      <c r="G42" s="213"/>
    </row>
    <row r="43" spans="2:7" ht="30" customHeight="1">
      <c r="B43" s="24"/>
      <c r="C43" s="314"/>
      <c r="D43" s="315" t="s">
        <v>108</v>
      </c>
      <c r="E43" s="206"/>
      <c r="F43" s="212" t="s">
        <v>184</v>
      </c>
      <c r="G43" s="213" t="s">
        <v>330</v>
      </c>
    </row>
    <row r="44" spans="2:7" ht="30" customHeight="1">
      <c r="B44" s="29"/>
      <c r="C44" s="316"/>
      <c r="D44" s="317" t="s">
        <v>109</v>
      </c>
      <c r="E44" s="207"/>
      <c r="F44" s="210" t="s">
        <v>183</v>
      </c>
      <c r="G44" s="211"/>
    </row>
    <row r="45" spans="2:7" ht="27.75" customHeight="1">
      <c r="B45" s="26"/>
      <c r="C45" s="1133" t="s">
        <v>110</v>
      </c>
      <c r="D45" s="1133"/>
      <c r="E45" s="285"/>
      <c r="F45" s="283"/>
      <c r="G45" s="284"/>
    </row>
    <row r="46" spans="2:7" ht="30.75" customHeight="1">
      <c r="B46" s="24"/>
      <c r="C46" s="312"/>
      <c r="D46" s="313" t="s">
        <v>399</v>
      </c>
      <c r="E46" s="205"/>
      <c r="F46" s="208" t="s">
        <v>143</v>
      </c>
      <c r="G46" s="209"/>
    </row>
    <row r="47" spans="2:7" ht="30.75" customHeight="1">
      <c r="B47" s="24"/>
      <c r="C47" s="316"/>
      <c r="D47" s="317" t="s">
        <v>400</v>
      </c>
      <c r="E47" s="207"/>
      <c r="F47" s="210" t="s">
        <v>243</v>
      </c>
      <c r="G47" s="211"/>
    </row>
    <row r="48" spans="2:7" ht="30.75" customHeight="1">
      <c r="B48" s="20"/>
      <c r="C48" s="1132" t="s">
        <v>67</v>
      </c>
      <c r="D48" s="1132"/>
      <c r="E48" s="5"/>
      <c r="F48" s="39" t="s">
        <v>242</v>
      </c>
      <c r="G48" s="38"/>
    </row>
    <row r="49" spans="2:7" ht="46.5" customHeight="1">
      <c r="B49" s="32"/>
      <c r="C49" s="1131" t="s">
        <v>402</v>
      </c>
      <c r="D49" s="1131"/>
      <c r="E49" s="33"/>
      <c r="F49" s="40" t="s">
        <v>185</v>
      </c>
      <c r="G49" s="36"/>
    </row>
  </sheetData>
  <sheetProtection password="DD49" sheet="1"/>
  <mergeCells count="31">
    <mergeCell ref="C9:D9"/>
    <mergeCell ref="C4:D4"/>
    <mergeCell ref="B8:E8"/>
    <mergeCell ref="B3:G3"/>
    <mergeCell ref="C10:D10"/>
    <mergeCell ref="C5:D5"/>
    <mergeCell ref="B1:G1"/>
    <mergeCell ref="C15:D15"/>
    <mergeCell ref="C22:D22"/>
    <mergeCell ref="F11:F14"/>
    <mergeCell ref="G11:G14"/>
    <mergeCell ref="C16:D16"/>
    <mergeCell ref="B2:G2"/>
    <mergeCell ref="B7:G7"/>
    <mergeCell ref="C17:D17"/>
    <mergeCell ref="C11:D11"/>
    <mergeCell ref="G36:G39"/>
    <mergeCell ref="C36:D36"/>
    <mergeCell ref="G30:G33"/>
    <mergeCell ref="F30:F33"/>
    <mergeCell ref="F36:F39"/>
    <mergeCell ref="C25:D25"/>
    <mergeCell ref="C26:D26"/>
    <mergeCell ref="C49:D49"/>
    <mergeCell ref="C48:D48"/>
    <mergeCell ref="C40:D40"/>
    <mergeCell ref="B28:E28"/>
    <mergeCell ref="B34:E34"/>
    <mergeCell ref="C27:D27"/>
    <mergeCell ref="C45:D45"/>
    <mergeCell ref="C30:D30"/>
  </mergeCells>
  <phoneticPr fontId="2"/>
  <pageMargins left="0.23622047244094491" right="0.23622047244094491" top="0.35433070866141736" bottom="0.35433070866141736" header="0.31496062992125984" footer="0.31496062992125984"/>
  <pageSetup paperSize="9" scale="47" orientation="portrait" horizontalDpi="200" verticalDpi="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F49"/>
  <sheetViews>
    <sheetView topLeftCell="A34" zoomScale="85" zoomScaleNormal="85" workbookViewId="0">
      <selection activeCell="D26" sqref="D26"/>
    </sheetView>
  </sheetViews>
  <sheetFormatPr defaultRowHeight="13.2"/>
  <cols>
    <col min="1" max="1" width="3.6640625" customWidth="1"/>
    <col min="2" max="2" width="3" customWidth="1"/>
    <col min="3" max="3" width="3.77734375" customWidth="1"/>
    <col min="4" max="4" width="78.21875" customWidth="1"/>
  </cols>
  <sheetData>
    <row r="1" spans="2:6" ht="24" customHeight="1">
      <c r="B1" s="301" t="s">
        <v>244</v>
      </c>
      <c r="C1" s="56"/>
      <c r="D1" s="56"/>
    </row>
    <row r="2" spans="2:6" ht="18" customHeight="1">
      <c r="B2" s="56"/>
      <c r="C2" s="56"/>
      <c r="D2" s="56"/>
    </row>
    <row r="3" spans="2:6" ht="24" customHeight="1">
      <c r="B3" s="297" t="s">
        <v>17</v>
      </c>
      <c r="C3" s="298">
        <v>1</v>
      </c>
      <c r="D3" s="299" t="s">
        <v>331</v>
      </c>
    </row>
    <row r="4" spans="2:6" ht="82.5" customHeight="1">
      <c r="B4" s="10" t="s">
        <v>82</v>
      </c>
      <c r="C4" s="11">
        <v>1</v>
      </c>
      <c r="D4" s="74" t="s">
        <v>249</v>
      </c>
      <c r="F4" s="302"/>
    </row>
    <row r="5" spans="2:6" ht="17.25" customHeight="1">
      <c r="B5" s="56"/>
      <c r="C5" s="56"/>
      <c r="D5" s="73"/>
    </row>
    <row r="6" spans="2:6" ht="24" customHeight="1">
      <c r="B6" s="297" t="s">
        <v>17</v>
      </c>
      <c r="C6" s="298">
        <v>2</v>
      </c>
      <c r="D6" s="299" t="s">
        <v>0</v>
      </c>
    </row>
    <row r="7" spans="2:6" ht="32.25" customHeight="1">
      <c r="B7" s="10" t="s">
        <v>82</v>
      </c>
      <c r="C7" s="11">
        <v>2</v>
      </c>
      <c r="D7" s="75" t="s">
        <v>1</v>
      </c>
    </row>
    <row r="8" spans="2:6" ht="17.25" customHeight="1">
      <c r="B8" s="56"/>
      <c r="C8" s="56"/>
      <c r="D8" s="73"/>
    </row>
    <row r="9" spans="2:6" ht="32.25" customHeight="1">
      <c r="B9" s="297" t="s">
        <v>17</v>
      </c>
      <c r="C9" s="298">
        <v>3</v>
      </c>
      <c r="D9" s="300" t="s">
        <v>2</v>
      </c>
    </row>
    <row r="10" spans="2:6" ht="59.25" customHeight="1">
      <c r="B10" s="12" t="s">
        <v>82</v>
      </c>
      <c r="C10" s="68">
        <v>3</v>
      </c>
      <c r="D10" s="76" t="s">
        <v>484</v>
      </c>
    </row>
    <row r="11" spans="2:6" ht="17.25" customHeight="1">
      <c r="B11" s="56"/>
      <c r="C11" s="56"/>
      <c r="D11" s="73"/>
    </row>
    <row r="12" spans="2:6" ht="24" customHeight="1">
      <c r="B12" s="297" t="s">
        <v>17</v>
      </c>
      <c r="C12" s="298">
        <v>4</v>
      </c>
      <c r="D12" s="299" t="s">
        <v>485</v>
      </c>
    </row>
    <row r="13" spans="2:6" ht="32.25" customHeight="1">
      <c r="B13" s="10" t="s">
        <v>82</v>
      </c>
      <c r="C13" s="11">
        <v>4</v>
      </c>
      <c r="D13" s="75" t="s">
        <v>486</v>
      </c>
    </row>
    <row r="14" spans="2:6" ht="17.25" customHeight="1">
      <c r="B14" s="56"/>
      <c r="C14" s="56"/>
      <c r="D14" s="73"/>
    </row>
    <row r="15" spans="2:6" ht="32.25" customHeight="1">
      <c r="B15" s="297" t="s">
        <v>17</v>
      </c>
      <c r="C15" s="298">
        <v>5</v>
      </c>
      <c r="D15" s="300" t="s">
        <v>3</v>
      </c>
    </row>
    <row r="16" spans="2:6" ht="47.25" customHeight="1">
      <c r="B16" s="12" t="s">
        <v>82</v>
      </c>
      <c r="C16" s="68">
        <v>5</v>
      </c>
      <c r="D16" s="76" t="s">
        <v>481</v>
      </c>
    </row>
    <row r="17" spans="2:4" ht="17.25" customHeight="1">
      <c r="B17" s="56"/>
      <c r="C17" s="56"/>
      <c r="D17" s="73"/>
    </row>
    <row r="18" spans="2:4" ht="32.25" customHeight="1">
      <c r="B18" s="297" t="s">
        <v>17</v>
      </c>
      <c r="C18" s="298">
        <v>6</v>
      </c>
      <c r="D18" s="300" t="s">
        <v>4</v>
      </c>
    </row>
    <row r="19" spans="2:4" ht="64.5" customHeight="1">
      <c r="B19" s="12" t="s">
        <v>82</v>
      </c>
      <c r="C19" s="68">
        <v>6</v>
      </c>
      <c r="D19" s="76" t="s">
        <v>5</v>
      </c>
    </row>
    <row r="20" spans="2:4" ht="17.25" customHeight="1">
      <c r="B20" s="56"/>
      <c r="C20" s="56"/>
      <c r="D20" s="73"/>
    </row>
    <row r="21" spans="2:4" ht="32.25" customHeight="1">
      <c r="B21" s="297" t="s">
        <v>17</v>
      </c>
      <c r="C21" s="298">
        <v>7</v>
      </c>
      <c r="D21" s="300" t="s">
        <v>6</v>
      </c>
    </row>
    <row r="22" spans="2:4" ht="60.75" customHeight="1">
      <c r="B22" s="1152" t="s">
        <v>82</v>
      </c>
      <c r="C22" s="1154">
        <v>7</v>
      </c>
      <c r="D22" s="77" t="s">
        <v>245</v>
      </c>
    </row>
    <row r="23" spans="2:4" ht="60.75" customHeight="1">
      <c r="B23" s="1153"/>
      <c r="C23" s="1155"/>
      <c r="D23" s="79" t="s">
        <v>21</v>
      </c>
    </row>
    <row r="24" spans="2:4" ht="18" customHeight="1">
      <c r="B24" s="56"/>
      <c r="C24" s="56"/>
      <c r="D24" s="73"/>
    </row>
    <row r="25" spans="2:4" ht="47.25" customHeight="1">
      <c r="B25" s="297" t="s">
        <v>17</v>
      </c>
      <c r="C25" s="298">
        <v>8</v>
      </c>
      <c r="D25" s="300" t="s">
        <v>7</v>
      </c>
    </row>
    <row r="26" spans="2:4" ht="75" customHeight="1">
      <c r="B26" s="1152" t="s">
        <v>82</v>
      </c>
      <c r="C26" s="1154">
        <v>8</v>
      </c>
      <c r="D26" s="77" t="s">
        <v>18</v>
      </c>
    </row>
    <row r="27" spans="2:4" ht="80.25" customHeight="1">
      <c r="B27" s="1153"/>
      <c r="C27" s="1155"/>
      <c r="D27" s="75" t="s">
        <v>19</v>
      </c>
    </row>
    <row r="28" spans="2:4" ht="18" customHeight="1">
      <c r="B28" s="56"/>
      <c r="C28" s="56"/>
      <c r="D28" s="73"/>
    </row>
    <row r="29" spans="2:4" ht="18" customHeight="1">
      <c r="B29" s="56"/>
      <c r="C29" s="56"/>
      <c r="D29" s="73"/>
    </row>
    <row r="30" spans="2:4" ht="30.75" customHeight="1">
      <c r="B30" s="297" t="s">
        <v>17</v>
      </c>
      <c r="C30" s="298">
        <v>9</v>
      </c>
      <c r="D30" s="300" t="s">
        <v>8</v>
      </c>
    </row>
    <row r="31" spans="2:4" ht="59.25" customHeight="1">
      <c r="B31" s="12" t="s">
        <v>82</v>
      </c>
      <c r="C31" s="68">
        <v>9</v>
      </c>
      <c r="D31" s="76" t="s">
        <v>9</v>
      </c>
    </row>
    <row r="32" spans="2:4" ht="18" customHeight="1">
      <c r="B32" s="56"/>
      <c r="C32" s="56"/>
      <c r="D32" s="73"/>
    </row>
    <row r="33" spans="2:4" ht="30.75" customHeight="1">
      <c r="B33" s="297" t="s">
        <v>17</v>
      </c>
      <c r="C33" s="298">
        <v>10</v>
      </c>
      <c r="D33" s="300" t="s">
        <v>10</v>
      </c>
    </row>
    <row r="34" spans="2:4" ht="45" customHeight="1">
      <c r="B34" s="12" t="s">
        <v>82</v>
      </c>
      <c r="C34" s="68">
        <v>10</v>
      </c>
      <c r="D34" s="76" t="s">
        <v>11</v>
      </c>
    </row>
    <row r="35" spans="2:4" ht="18" customHeight="1">
      <c r="B35" s="56"/>
      <c r="C35" s="56"/>
      <c r="D35" s="73"/>
    </row>
    <row r="36" spans="2:4" ht="30.75" customHeight="1">
      <c r="B36" s="297" t="s">
        <v>17</v>
      </c>
      <c r="C36" s="298">
        <v>11</v>
      </c>
      <c r="D36" s="300" t="s">
        <v>20</v>
      </c>
    </row>
    <row r="37" spans="2:4" ht="19.5" customHeight="1">
      <c r="B37" s="10" t="s">
        <v>82</v>
      </c>
      <c r="C37" s="11">
        <v>11</v>
      </c>
      <c r="D37" s="78" t="s">
        <v>12</v>
      </c>
    </row>
    <row r="38" spans="2:4" ht="18" customHeight="1">
      <c r="B38" s="56"/>
      <c r="C38" s="56"/>
      <c r="D38" s="73"/>
    </row>
    <row r="39" spans="2:4" ht="31.5" customHeight="1">
      <c r="B39" s="297" t="s">
        <v>17</v>
      </c>
      <c r="C39" s="298">
        <v>12</v>
      </c>
      <c r="D39" s="300" t="s">
        <v>13</v>
      </c>
    </row>
    <row r="40" spans="2:4" ht="30.75" customHeight="1">
      <c r="B40" s="12" t="s">
        <v>82</v>
      </c>
      <c r="C40" s="68">
        <v>12</v>
      </c>
      <c r="D40" s="76" t="s">
        <v>14</v>
      </c>
    </row>
    <row r="41" spans="2:4" ht="18" customHeight="1">
      <c r="B41" s="56"/>
      <c r="C41" s="56"/>
      <c r="D41" s="73"/>
    </row>
    <row r="42" spans="2:4" ht="21.75" customHeight="1">
      <c r="B42" s="297" t="s">
        <v>17</v>
      </c>
      <c r="C42" s="298">
        <v>13</v>
      </c>
      <c r="D42" s="299" t="s">
        <v>15</v>
      </c>
    </row>
    <row r="43" spans="2:4" ht="32.25" customHeight="1">
      <c r="B43" s="10" t="s">
        <v>82</v>
      </c>
      <c r="C43" s="11">
        <v>13</v>
      </c>
      <c r="D43" s="75" t="s">
        <v>16</v>
      </c>
    </row>
    <row r="44" spans="2:4" ht="14.4">
      <c r="B44" s="56"/>
      <c r="C44" s="56"/>
      <c r="D44" s="73"/>
    </row>
    <row r="45" spans="2:4" ht="30.6" customHeight="1">
      <c r="B45" s="297" t="s">
        <v>17</v>
      </c>
      <c r="C45" s="298">
        <v>14</v>
      </c>
      <c r="D45" s="300" t="s">
        <v>482</v>
      </c>
    </row>
    <row r="46" spans="2:4" ht="22.5" customHeight="1">
      <c r="B46" s="12" t="s">
        <v>82</v>
      </c>
      <c r="C46" s="68">
        <v>14</v>
      </c>
      <c r="D46" s="76" t="s">
        <v>483</v>
      </c>
    </row>
    <row r="48" spans="2:4" ht="72.599999999999994" customHeight="1">
      <c r="B48" s="297" t="s">
        <v>17</v>
      </c>
      <c r="C48" s="298">
        <v>15</v>
      </c>
      <c r="D48" s="300" t="s">
        <v>703</v>
      </c>
    </row>
    <row r="49" spans="2:4" ht="43.5" customHeight="1">
      <c r="B49" s="12" t="s">
        <v>82</v>
      </c>
      <c r="C49" s="68">
        <v>15</v>
      </c>
      <c r="D49" s="76" t="s">
        <v>684</v>
      </c>
    </row>
  </sheetData>
  <sheetProtection password="DD49" sheet="1"/>
  <mergeCells count="4">
    <mergeCell ref="B26:B27"/>
    <mergeCell ref="C26:C27"/>
    <mergeCell ref="B22:B23"/>
    <mergeCell ref="C22:C23"/>
  </mergeCells>
  <phoneticPr fontId="2"/>
  <pageMargins left="0.7" right="0.7" top="0.75" bottom="0.75" header="0.3" footer="0.3"/>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X22"/>
  <sheetViews>
    <sheetView workbookViewId="0">
      <selection activeCell="B17" sqref="B17"/>
    </sheetView>
  </sheetViews>
  <sheetFormatPr defaultColWidth="9" defaultRowHeight="12"/>
  <cols>
    <col min="1" max="1" width="2.21875" style="606" customWidth="1"/>
    <col min="2" max="14" width="11.21875" style="606" customWidth="1"/>
    <col min="15" max="16384" width="9" style="606"/>
  </cols>
  <sheetData>
    <row r="1" spans="2:24" ht="12.75" customHeight="1"/>
    <row r="2" spans="2:24" s="607" customFormat="1">
      <c r="B2" s="1184" t="s">
        <v>497</v>
      </c>
      <c r="C2" s="1184"/>
      <c r="D2" s="1184"/>
      <c r="E2" s="1184"/>
      <c r="F2" s="1184"/>
      <c r="G2" s="1184"/>
      <c r="H2" s="1184"/>
      <c r="I2" s="1182" t="s">
        <v>495</v>
      </c>
      <c r="J2" s="1182"/>
      <c r="K2" s="1182"/>
      <c r="L2" s="1183" t="s">
        <v>496</v>
      </c>
      <c r="M2" s="1183"/>
      <c r="N2" s="1183"/>
    </row>
    <row r="3" spans="2:24" s="610" customFormat="1">
      <c r="B3" s="608" t="s">
        <v>47</v>
      </c>
      <c r="C3" s="608" t="s">
        <v>487</v>
      </c>
      <c r="D3" s="608" t="s">
        <v>488</v>
      </c>
      <c r="E3" s="608" t="s">
        <v>489</v>
      </c>
      <c r="F3" s="608" t="s">
        <v>250</v>
      </c>
      <c r="G3" s="608" t="s">
        <v>490</v>
      </c>
      <c r="H3" s="608" t="s">
        <v>491</v>
      </c>
      <c r="I3" s="608" t="s">
        <v>494</v>
      </c>
      <c r="J3" s="608" t="s">
        <v>492</v>
      </c>
      <c r="K3" s="608" t="s">
        <v>252</v>
      </c>
      <c r="L3" s="609" t="s">
        <v>493</v>
      </c>
      <c r="M3" s="608" t="s">
        <v>160</v>
      </c>
      <c r="N3" s="608" t="s">
        <v>252</v>
      </c>
    </row>
    <row r="4" spans="2:24" s="613" customFormat="1">
      <c r="B4" s="611">
        <f>基本情報!G5</f>
        <v>0</v>
      </c>
      <c r="C4" s="611">
        <f>基本情報!G9</f>
        <v>0</v>
      </c>
      <c r="D4" s="611">
        <f>基本情報!G6</f>
        <v>0</v>
      </c>
      <c r="E4" s="611">
        <f>基本情報!G3</f>
        <v>0</v>
      </c>
      <c r="F4" s="611">
        <f>基本情報!G4</f>
        <v>0</v>
      </c>
      <c r="G4" s="611">
        <f>基本情報!G7</f>
        <v>0</v>
      </c>
      <c r="H4" s="611">
        <f>基本情報!G8</f>
        <v>0</v>
      </c>
      <c r="I4" s="611">
        <f>基本情報!G10</f>
        <v>0</v>
      </c>
      <c r="J4" s="611">
        <f>基本情報!G11</f>
        <v>0</v>
      </c>
      <c r="K4" s="612">
        <f>基本情報!G12</f>
        <v>0</v>
      </c>
      <c r="L4" s="611">
        <f>基本情報!G13</f>
        <v>0</v>
      </c>
      <c r="M4" s="611">
        <f>基本情報!G14</f>
        <v>0</v>
      </c>
      <c r="N4" s="612">
        <f>基本情報!G15</f>
        <v>0</v>
      </c>
    </row>
    <row r="5" spans="2:24" ht="12.6" thickBot="1"/>
    <row r="6" spans="2:24" ht="12.6" thickBot="1">
      <c r="B6" s="614" t="str">
        <f>TEXT(B4,)</f>
        <v/>
      </c>
      <c r="C6" s="615" t="str">
        <f t="shared" ref="C6:M6" si="0">TEXT(C4,)</f>
        <v/>
      </c>
      <c r="D6" s="615" t="str">
        <f t="shared" si="0"/>
        <v/>
      </c>
      <c r="E6" s="615" t="str">
        <f t="shared" si="0"/>
        <v/>
      </c>
      <c r="F6" s="615" t="str">
        <f t="shared" si="0"/>
        <v/>
      </c>
      <c r="G6" s="615" t="str">
        <f>ASC(G4)</f>
        <v>0</v>
      </c>
      <c r="H6" s="615" t="str">
        <f t="shared" si="0"/>
        <v/>
      </c>
      <c r="I6" s="615" t="str">
        <f t="shared" si="0"/>
        <v/>
      </c>
      <c r="J6" s="615" t="str">
        <f>ASC(J4)</f>
        <v>0</v>
      </c>
      <c r="K6" s="615" t="str">
        <f>ASC(K4)</f>
        <v>0</v>
      </c>
      <c r="L6" s="615" t="str">
        <f t="shared" si="0"/>
        <v/>
      </c>
      <c r="M6" s="615" t="str">
        <f t="shared" si="0"/>
        <v/>
      </c>
      <c r="N6" s="616" t="str">
        <f>ASC(N4)</f>
        <v>0</v>
      </c>
    </row>
    <row r="8" spans="2:24" ht="36">
      <c r="B8" s="617" t="s">
        <v>63</v>
      </c>
      <c r="C8" s="617" t="s">
        <v>498</v>
      </c>
      <c r="D8" s="617" t="s">
        <v>499</v>
      </c>
      <c r="E8" s="617" t="s">
        <v>425</v>
      </c>
      <c r="F8" s="617" t="s">
        <v>254</v>
      </c>
      <c r="G8" s="617" t="s">
        <v>500</v>
      </c>
      <c r="H8" s="617" t="s">
        <v>605</v>
      </c>
      <c r="I8" s="617" t="s">
        <v>501</v>
      </c>
      <c r="J8" s="617" t="s">
        <v>502</v>
      </c>
    </row>
    <row r="9" spans="2:24">
      <c r="B9" s="618">
        <f>'（別紙1）精算書'!A8</f>
        <v>0</v>
      </c>
      <c r="C9" s="618">
        <f>'（別紙1）精算書'!B8</f>
        <v>0</v>
      </c>
      <c r="D9" s="618">
        <f>'（別紙1）精算書'!D8</f>
        <v>0</v>
      </c>
      <c r="E9" s="618">
        <f>'（別紙1）精算書'!B14</f>
        <v>0</v>
      </c>
      <c r="F9" s="618">
        <f>'（別紙1）精算書'!C14</f>
        <v>0</v>
      </c>
      <c r="G9" s="618">
        <f>'（別紙5）受入名簿'!K65</f>
        <v>0</v>
      </c>
      <c r="H9" s="618">
        <f>'（別紙1）精算書'!B19</f>
        <v>0</v>
      </c>
      <c r="I9" s="619">
        <f>'（様式2）実績報告'!M2</f>
        <v>0</v>
      </c>
      <c r="J9" s="619">
        <f>'（様式2）実績報告'!O2</f>
        <v>0</v>
      </c>
    </row>
    <row r="10" spans="2:24" ht="12.6" thickBot="1">
      <c r="B10" s="620"/>
      <c r="C10" s="620"/>
      <c r="D10" s="620"/>
      <c r="E10" s="620"/>
      <c r="F10" s="620"/>
      <c r="G10" s="620"/>
      <c r="H10" s="620"/>
    </row>
    <row r="11" spans="2:24" ht="12.6" thickBot="1">
      <c r="B11" s="621" t="str">
        <f t="shared" ref="B11:J11" si="1">ASC(B9)</f>
        <v>0</v>
      </c>
      <c r="C11" s="622" t="str">
        <f t="shared" si="1"/>
        <v>0</v>
      </c>
      <c r="D11" s="622" t="str">
        <f t="shared" si="1"/>
        <v>0</v>
      </c>
      <c r="E11" s="622" t="str">
        <f t="shared" si="1"/>
        <v>0</v>
      </c>
      <c r="F11" s="622" t="str">
        <f t="shared" si="1"/>
        <v>0</v>
      </c>
      <c r="G11" s="622" t="str">
        <f t="shared" si="1"/>
        <v>0</v>
      </c>
      <c r="H11" s="622" t="str">
        <f t="shared" si="1"/>
        <v>0</v>
      </c>
      <c r="I11" s="622" t="str">
        <f t="shared" si="1"/>
        <v>0</v>
      </c>
      <c r="J11" s="623" t="str">
        <f t="shared" si="1"/>
        <v>0</v>
      </c>
    </row>
    <row r="13" spans="2:24" ht="13.5" customHeight="1">
      <c r="B13" s="1159" t="s">
        <v>233</v>
      </c>
      <c r="C13" s="1162" t="s">
        <v>288</v>
      </c>
      <c r="D13" s="1165" t="s">
        <v>289</v>
      </c>
      <c r="E13" s="1165" t="s">
        <v>86</v>
      </c>
      <c r="F13" s="1165" t="s">
        <v>290</v>
      </c>
      <c r="G13" s="1168" t="s">
        <v>291</v>
      </c>
      <c r="H13" s="1156" t="s">
        <v>606</v>
      </c>
      <c r="I13" s="1171" t="s">
        <v>293</v>
      </c>
      <c r="J13" s="1185" t="s">
        <v>607</v>
      </c>
      <c r="K13" s="1174" t="s">
        <v>87</v>
      </c>
      <c r="L13" s="1175"/>
      <c r="M13" s="1175"/>
      <c r="N13" s="1175"/>
      <c r="O13" s="1175"/>
      <c r="P13" s="1176"/>
      <c r="Q13" s="1162" t="s">
        <v>88</v>
      </c>
      <c r="R13" s="1162" t="s">
        <v>89</v>
      </c>
      <c r="S13" s="1174" t="s">
        <v>90</v>
      </c>
      <c r="T13" s="1175"/>
      <c r="U13" s="1175"/>
      <c r="V13" s="1175"/>
      <c r="W13" s="1175"/>
      <c r="X13" s="1176"/>
    </row>
    <row r="14" spans="2:24" ht="27" customHeight="1">
      <c r="B14" s="1160"/>
      <c r="C14" s="1163"/>
      <c r="D14" s="1166"/>
      <c r="E14" s="1166"/>
      <c r="F14" s="1166"/>
      <c r="G14" s="1169"/>
      <c r="H14" s="1157"/>
      <c r="I14" s="1172"/>
      <c r="J14" s="1186"/>
      <c r="K14" s="1177" t="s">
        <v>294</v>
      </c>
      <c r="L14" s="1178"/>
      <c r="M14" s="1177" t="s">
        <v>295</v>
      </c>
      <c r="N14" s="1178"/>
      <c r="O14" s="1177" t="s">
        <v>296</v>
      </c>
      <c r="P14" s="1178"/>
      <c r="Q14" s="1163"/>
      <c r="R14" s="1163"/>
      <c r="S14" s="1179" t="s">
        <v>297</v>
      </c>
      <c r="T14" s="1180"/>
      <c r="U14" s="1181"/>
      <c r="V14" s="1165" t="s">
        <v>298</v>
      </c>
      <c r="W14" s="1165" t="s">
        <v>25</v>
      </c>
      <c r="X14" s="1166" t="s">
        <v>299</v>
      </c>
    </row>
    <row r="15" spans="2:24" ht="36">
      <c r="B15" s="1161"/>
      <c r="C15" s="1164"/>
      <c r="D15" s="1167"/>
      <c r="E15" s="1167"/>
      <c r="F15" s="1167"/>
      <c r="G15" s="1170"/>
      <c r="H15" s="1158"/>
      <c r="I15" s="1173"/>
      <c r="J15" s="1187"/>
      <c r="K15" s="589" t="s">
        <v>91</v>
      </c>
      <c r="L15" s="589" t="s">
        <v>92</v>
      </c>
      <c r="M15" s="589" t="s">
        <v>91</v>
      </c>
      <c r="N15" s="589" t="s">
        <v>92</v>
      </c>
      <c r="O15" s="589" t="s">
        <v>91</v>
      </c>
      <c r="P15" s="589" t="s">
        <v>92</v>
      </c>
      <c r="Q15" s="1164"/>
      <c r="R15" s="1164"/>
      <c r="S15" s="505" t="s">
        <v>300</v>
      </c>
      <c r="T15" s="505" t="s">
        <v>301</v>
      </c>
      <c r="U15" s="505" t="s">
        <v>302</v>
      </c>
      <c r="V15" s="1167"/>
      <c r="W15" s="1167"/>
      <c r="X15" s="1167"/>
    </row>
    <row r="16" spans="2:24">
      <c r="B16" s="624"/>
      <c r="C16" s="625"/>
      <c r="D16" s="625"/>
      <c r="E16" s="626" t="s">
        <v>93</v>
      </c>
      <c r="F16" s="626" t="s">
        <v>94</v>
      </c>
      <c r="G16" s="627" t="s">
        <v>94</v>
      </c>
      <c r="H16" s="628" t="s">
        <v>95</v>
      </c>
      <c r="I16" s="629"/>
      <c r="J16" s="630"/>
      <c r="K16" s="626" t="s">
        <v>94</v>
      </c>
      <c r="L16" s="626" t="s">
        <v>94</v>
      </c>
      <c r="M16" s="626" t="s">
        <v>94</v>
      </c>
      <c r="N16" s="631" t="s">
        <v>94</v>
      </c>
      <c r="O16" s="631" t="s">
        <v>94</v>
      </c>
      <c r="P16" s="631" t="s">
        <v>94</v>
      </c>
      <c r="Q16" s="626"/>
      <c r="R16" s="631"/>
      <c r="S16" s="631" t="s">
        <v>94</v>
      </c>
      <c r="T16" s="632" t="s">
        <v>303</v>
      </c>
      <c r="U16" s="632" t="s">
        <v>95</v>
      </c>
      <c r="V16" s="632" t="s">
        <v>96</v>
      </c>
      <c r="W16" s="626" t="s">
        <v>97</v>
      </c>
      <c r="X16" s="626"/>
    </row>
    <row r="17" spans="2:24">
      <c r="B17" s="633">
        <f>'（別紙2）研修実績報告'!A8</f>
        <v>0</v>
      </c>
      <c r="C17" s="633">
        <f>'（別紙2）研修実績報告'!B8</f>
        <v>0</v>
      </c>
      <c r="D17" s="633">
        <f>'（別紙2）研修実績報告'!C8</f>
        <v>0</v>
      </c>
      <c r="E17" s="634">
        <f>'（別紙2）研修実績報告'!A16</f>
        <v>0</v>
      </c>
      <c r="F17" s="634">
        <f>'（別紙2）研修実績報告'!B16</f>
        <v>0</v>
      </c>
      <c r="G17" s="634">
        <f>'（別紙2）研修実績報告'!C16</f>
        <v>0</v>
      </c>
      <c r="H17" s="635">
        <f>'（別紙2）研修実績報告'!D16</f>
        <v>0</v>
      </c>
      <c r="I17" s="636">
        <f>'（別紙2）研修実績報告'!F8</f>
        <v>0</v>
      </c>
      <c r="J17" s="636">
        <f>'（別紙2）研修実績報告'!G8</f>
        <v>0</v>
      </c>
      <c r="K17" s="634">
        <f>'（別紙2）研修実績報告'!A24</f>
        <v>0</v>
      </c>
      <c r="L17" s="634">
        <f>'（別紙2）研修実績報告'!B24</f>
        <v>0</v>
      </c>
      <c r="M17" s="634">
        <f>'（別紙2）研修実績報告'!C24</f>
        <v>0</v>
      </c>
      <c r="N17" s="634">
        <f>'（別紙2）研修実績報告'!D24</f>
        <v>0</v>
      </c>
      <c r="O17" s="634">
        <f>'（別紙2）研修実績報告'!E24</f>
        <v>0</v>
      </c>
      <c r="P17" s="634">
        <f>'（別紙2）研修実績報告'!F24</f>
        <v>0</v>
      </c>
      <c r="Q17" s="637">
        <f>'（別紙2）研修実績報告'!F16</f>
        <v>0</v>
      </c>
      <c r="R17" s="638">
        <f>'（別紙2）研修実績報告'!G16</f>
        <v>0</v>
      </c>
      <c r="S17" s="634">
        <f>'（別紙2）研修実績報告'!A32</f>
        <v>0</v>
      </c>
      <c r="T17" s="634">
        <f>'（別紙2）研修実績報告'!B32</f>
        <v>0</v>
      </c>
      <c r="U17" s="634">
        <f>'（別紙2）研修実績報告'!C32</f>
        <v>0</v>
      </c>
      <c r="V17" s="634">
        <f>'（別紙2）研修実績報告'!D32</f>
        <v>0</v>
      </c>
      <c r="W17" s="639">
        <f>'（別紙2）研修実績報告'!E32</f>
        <v>0</v>
      </c>
      <c r="X17" s="639">
        <f>'（別紙2）研修実績報告'!F32</f>
        <v>0</v>
      </c>
    </row>
    <row r="20" spans="2:24">
      <c r="B20" s="640" t="s">
        <v>524</v>
      </c>
      <c r="C20" s="640"/>
      <c r="D20" s="640"/>
      <c r="E20" s="640"/>
      <c r="F20" s="640"/>
      <c r="G20" s="640"/>
      <c r="H20" s="640"/>
    </row>
    <row r="21" spans="2:24">
      <c r="B21" s="641" t="s">
        <v>47</v>
      </c>
      <c r="C21" s="641" t="s">
        <v>525</v>
      </c>
      <c r="D21" s="641" t="s">
        <v>316</v>
      </c>
      <c r="E21" s="641" t="s">
        <v>311</v>
      </c>
      <c r="F21" s="641" t="s">
        <v>526</v>
      </c>
      <c r="G21" s="641" t="s">
        <v>527</v>
      </c>
      <c r="H21" s="641" t="s">
        <v>528</v>
      </c>
    </row>
    <row r="22" spans="2:24">
      <c r="B22" s="642" t="str">
        <f>口座振替依頼書!K7</f>
        <v/>
      </c>
      <c r="C22" s="642">
        <f>口座振替依頼書!E26</f>
        <v>0</v>
      </c>
      <c r="D22" s="642">
        <f>口座振替依頼書!E29</f>
        <v>0</v>
      </c>
      <c r="E22" s="642">
        <f>口座振替依頼書!E17</f>
        <v>0</v>
      </c>
      <c r="F22" s="642">
        <f>口座振替依頼書!M17</f>
        <v>0</v>
      </c>
      <c r="G22" s="642">
        <f>口座振替依頼書!E20</f>
        <v>0</v>
      </c>
      <c r="H22" s="643">
        <f>口座振替依頼書!E23</f>
        <v>0</v>
      </c>
    </row>
  </sheetData>
  <sheetProtection password="DD49" sheet="1"/>
  <mergeCells count="23">
    <mergeCell ref="I2:K2"/>
    <mergeCell ref="L2:N2"/>
    <mergeCell ref="B2:H2"/>
    <mergeCell ref="V14:V15"/>
    <mergeCell ref="W14:W15"/>
    <mergeCell ref="X14:X15"/>
    <mergeCell ref="J13:J15"/>
    <mergeCell ref="K13:P13"/>
    <mergeCell ref="Q13:Q15"/>
    <mergeCell ref="R13:R15"/>
    <mergeCell ref="I13:I15"/>
    <mergeCell ref="S13:X13"/>
    <mergeCell ref="K14:L14"/>
    <mergeCell ref="M14:N14"/>
    <mergeCell ref="O14:P14"/>
    <mergeCell ref="S14:U14"/>
    <mergeCell ref="H13:H15"/>
    <mergeCell ref="B13:B15"/>
    <mergeCell ref="C13:C15"/>
    <mergeCell ref="D13:D15"/>
    <mergeCell ref="E13:E15"/>
    <mergeCell ref="F13:F15"/>
    <mergeCell ref="G13:G15"/>
  </mergeCells>
  <phoneticPr fontId="2"/>
  <pageMargins left="0.7" right="0.7" top="0.75" bottom="0.75" header="0.3" footer="0.3"/>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N48"/>
  <sheetViews>
    <sheetView view="pageBreakPreview" topLeftCell="E1" zoomScale="85" zoomScaleNormal="100" zoomScaleSheetLayoutView="85" workbookViewId="0">
      <selection activeCell="J37" sqref="J37"/>
    </sheetView>
  </sheetViews>
  <sheetFormatPr defaultColWidth="9" defaultRowHeight="24" customHeight="1"/>
  <cols>
    <col min="1" max="1" width="2.44140625" style="81" customWidth="1"/>
    <col min="2" max="2" width="2.6640625" style="81" customWidth="1"/>
    <col min="3" max="4" width="30.88671875" style="81" customWidth="1"/>
    <col min="5" max="6" width="2.6640625" style="81" customWidth="1"/>
    <col min="7" max="7" width="7.6640625" style="81" customWidth="1"/>
    <col min="8" max="8" width="36.44140625" style="81" customWidth="1"/>
    <col min="9" max="9" width="30.6640625" style="81" customWidth="1"/>
    <col min="10" max="10" width="10.44140625" style="81" customWidth="1"/>
    <col min="11" max="11" width="46.88671875" style="507" customWidth="1"/>
    <col min="12" max="12" width="10" style="81" customWidth="1"/>
    <col min="13" max="13" width="44.77734375" style="81" bestFit="1" customWidth="1"/>
    <col min="14" max="14" width="11.44140625" style="81" bestFit="1" customWidth="1"/>
    <col min="15" max="16384" width="9" style="81"/>
  </cols>
  <sheetData>
    <row r="1" spans="2:14" ht="24" customHeight="1">
      <c r="C1" s="81" t="s">
        <v>155</v>
      </c>
    </row>
    <row r="2" spans="2:14" ht="36.75" customHeight="1">
      <c r="I2" s="929" t="s">
        <v>676</v>
      </c>
      <c r="J2" s="930"/>
    </row>
    <row r="3" spans="2:14" ht="21.9" customHeight="1" thickBot="1">
      <c r="B3" s="412"/>
      <c r="C3" s="888" t="s">
        <v>540</v>
      </c>
      <c r="D3" s="888"/>
      <c r="E3" s="742"/>
      <c r="F3" s="148"/>
      <c r="G3" s="889"/>
      <c r="H3" s="889"/>
      <c r="I3" s="890"/>
      <c r="J3" s="745"/>
      <c r="K3" s="508" t="s">
        <v>543</v>
      </c>
      <c r="L3"/>
      <c r="M3"/>
      <c r="N3" s="462"/>
    </row>
    <row r="4" spans="2:14" ht="21.9" customHeight="1" thickBot="1">
      <c r="B4" s="412"/>
      <c r="C4" s="888" t="s">
        <v>537</v>
      </c>
      <c r="D4" s="888"/>
      <c r="E4" s="742"/>
      <c r="F4" s="148"/>
      <c r="G4" s="889"/>
      <c r="H4" s="889"/>
      <c r="I4" s="890"/>
      <c r="J4" s="745"/>
      <c r="K4" s="508" t="s">
        <v>543</v>
      </c>
      <c r="L4" s="460"/>
      <c r="M4" s="461" t="s">
        <v>198</v>
      </c>
      <c r="N4" s="462"/>
    </row>
    <row r="5" spans="2:14" ht="21.9" customHeight="1">
      <c r="B5" s="412"/>
      <c r="C5" s="888" t="s">
        <v>538</v>
      </c>
      <c r="D5" s="888"/>
      <c r="E5" s="742"/>
      <c r="F5" s="148"/>
      <c r="G5" s="889"/>
      <c r="H5" s="889"/>
      <c r="I5" s="890"/>
      <c r="J5" s="745"/>
      <c r="K5" s="508" t="s">
        <v>543</v>
      </c>
      <c r="L5" s="904" t="s">
        <v>233</v>
      </c>
      <c r="M5" s="463" t="s">
        <v>199</v>
      </c>
      <c r="N5" s="464"/>
    </row>
    <row r="6" spans="2:14" ht="33" customHeight="1">
      <c r="B6" s="412"/>
      <c r="C6" s="888" t="s">
        <v>539</v>
      </c>
      <c r="D6" s="888"/>
      <c r="E6" s="742"/>
      <c r="F6" s="148"/>
      <c r="G6" s="889"/>
      <c r="H6" s="889"/>
      <c r="I6" s="890"/>
      <c r="J6" s="745"/>
      <c r="K6" s="509" t="s">
        <v>544</v>
      </c>
      <c r="L6" s="904"/>
      <c r="M6" s="465" t="s">
        <v>200</v>
      </c>
      <c r="N6" s="466"/>
    </row>
    <row r="7" spans="2:14" ht="27" customHeight="1">
      <c r="B7" s="412"/>
      <c r="C7" s="888" t="s">
        <v>541</v>
      </c>
      <c r="D7" s="888"/>
      <c r="E7" s="742"/>
      <c r="F7" s="148"/>
      <c r="G7" s="889"/>
      <c r="H7" s="889"/>
      <c r="I7" s="890"/>
      <c r="J7" s="745"/>
      <c r="L7" s="904"/>
      <c r="M7" s="467" t="s">
        <v>201</v>
      </c>
      <c r="N7" s="468"/>
    </row>
    <row r="8" spans="2:14" ht="21.9" customHeight="1">
      <c r="B8" s="412"/>
      <c r="C8" s="901" t="s">
        <v>251</v>
      </c>
      <c r="D8" s="901"/>
      <c r="E8" s="742"/>
      <c r="F8" s="148"/>
      <c r="G8" s="889"/>
      <c r="H8" s="889"/>
      <c r="I8" s="890"/>
      <c r="J8" s="745"/>
      <c r="L8" s="904"/>
      <c r="M8" s="467" t="s">
        <v>202</v>
      </c>
      <c r="N8" s="468"/>
    </row>
    <row r="9" spans="2:14" ht="28.5" customHeight="1" thickBot="1">
      <c r="B9" s="412"/>
      <c r="C9" s="888" t="s">
        <v>76</v>
      </c>
      <c r="D9" s="888"/>
      <c r="E9" s="742"/>
      <c r="F9" s="148"/>
      <c r="G9" s="889"/>
      <c r="H9" s="889"/>
      <c r="I9" s="890"/>
      <c r="J9" s="745"/>
      <c r="L9" s="905"/>
      <c r="M9" s="469" t="s">
        <v>203</v>
      </c>
      <c r="N9" s="468"/>
    </row>
    <row r="10" spans="2:14" ht="21.9" customHeight="1" thickBot="1">
      <c r="B10" s="412"/>
      <c r="C10" s="891" t="s">
        <v>157</v>
      </c>
      <c r="D10" s="891"/>
      <c r="E10" s="741"/>
      <c r="F10" s="148"/>
      <c r="G10" s="889"/>
      <c r="H10" s="889"/>
      <c r="I10" s="890"/>
      <c r="J10" s="745"/>
      <c r="L10" s="408"/>
      <c r="M10" s="470"/>
      <c r="N10" s="470"/>
    </row>
    <row r="11" spans="2:14" ht="21.9" customHeight="1" thickBot="1">
      <c r="B11" s="412"/>
      <c r="C11" s="891" t="s">
        <v>158</v>
      </c>
      <c r="D11" s="891"/>
      <c r="E11" s="741"/>
      <c r="F11" s="148"/>
      <c r="G11" s="889"/>
      <c r="H11" s="889"/>
      <c r="I11" s="890"/>
      <c r="J11" s="745"/>
      <c r="L11" s="460"/>
      <c r="M11" s="471" t="s">
        <v>204</v>
      </c>
      <c r="N11" s="472" t="s">
        <v>205</v>
      </c>
    </row>
    <row r="12" spans="2:14" ht="21.9" customHeight="1">
      <c r="B12" s="412"/>
      <c r="C12" s="888" t="s">
        <v>156</v>
      </c>
      <c r="D12" s="888"/>
      <c r="E12" s="742"/>
      <c r="F12" s="148"/>
      <c r="G12" s="923"/>
      <c r="H12" s="923"/>
      <c r="I12" s="924"/>
      <c r="J12" s="745"/>
      <c r="L12" s="906" t="s">
        <v>234</v>
      </c>
      <c r="M12" s="473" t="s">
        <v>479</v>
      </c>
      <c r="N12" s="474" t="s">
        <v>479</v>
      </c>
    </row>
    <row r="13" spans="2:14" ht="21.9" customHeight="1">
      <c r="B13" s="412"/>
      <c r="C13" s="888" t="s">
        <v>159</v>
      </c>
      <c r="D13" s="888"/>
      <c r="E13" s="742"/>
      <c r="F13" s="148"/>
      <c r="G13" s="889"/>
      <c r="H13" s="889"/>
      <c r="I13" s="890"/>
      <c r="J13" s="745"/>
      <c r="L13" s="904"/>
      <c r="M13" s="475" t="s">
        <v>206</v>
      </c>
      <c r="N13" s="476" t="s">
        <v>207</v>
      </c>
    </row>
    <row r="14" spans="2:14" ht="21.9" customHeight="1">
      <c r="B14" s="412"/>
      <c r="C14" s="891" t="s">
        <v>160</v>
      </c>
      <c r="D14" s="891"/>
      <c r="E14" s="741"/>
      <c r="F14" s="148"/>
      <c r="G14" s="889"/>
      <c r="H14" s="889"/>
      <c r="I14" s="890"/>
      <c r="J14" s="745"/>
      <c r="L14" s="904"/>
      <c r="M14" s="475" t="s">
        <v>208</v>
      </c>
      <c r="N14" s="476" t="s">
        <v>207</v>
      </c>
    </row>
    <row r="15" spans="2:14" ht="21.9" customHeight="1">
      <c r="B15" s="412"/>
      <c r="C15" s="888" t="s">
        <v>156</v>
      </c>
      <c r="D15" s="888"/>
      <c r="E15" s="742"/>
      <c r="F15" s="148"/>
      <c r="G15" s="923"/>
      <c r="H15" s="923"/>
      <c r="I15" s="924"/>
      <c r="J15" s="745"/>
      <c r="L15" s="904"/>
      <c r="M15" s="475" t="s">
        <v>209</v>
      </c>
      <c r="N15" s="477" t="s">
        <v>210</v>
      </c>
    </row>
    <row r="16" spans="2:14" ht="27" customHeight="1">
      <c r="B16" s="412"/>
      <c r="C16" s="888" t="s">
        <v>691</v>
      </c>
      <c r="D16" s="888"/>
      <c r="E16" s="742"/>
      <c r="F16" s="148"/>
      <c r="G16" s="923"/>
      <c r="H16" s="923"/>
      <c r="I16" s="924"/>
      <c r="J16" s="745"/>
      <c r="L16" s="904"/>
      <c r="M16" s="475" t="s">
        <v>211</v>
      </c>
      <c r="N16" s="477" t="s">
        <v>212</v>
      </c>
    </row>
    <row r="17" spans="2:14" ht="21.9" customHeight="1">
      <c r="L17" s="904"/>
      <c r="M17" s="475" t="s">
        <v>213</v>
      </c>
      <c r="N17" s="477" t="s">
        <v>214</v>
      </c>
    </row>
    <row r="18" spans="2:14" ht="21.9" customHeight="1">
      <c r="B18" s="146"/>
      <c r="C18" s="147"/>
      <c r="D18" s="89"/>
      <c r="E18" s="147"/>
      <c r="F18" s="412"/>
      <c r="G18" s="907" t="s">
        <v>542</v>
      </c>
      <c r="H18" s="908"/>
      <c r="I18" s="417" t="s">
        <v>77</v>
      </c>
      <c r="J18" s="108"/>
      <c r="L18" s="904"/>
      <c r="M18" s="475" t="s">
        <v>215</v>
      </c>
      <c r="N18" s="477" t="s">
        <v>216</v>
      </c>
    </row>
    <row r="19" spans="2:14" ht="21.9" customHeight="1">
      <c r="B19" s="146"/>
      <c r="C19" s="916" t="s">
        <v>197</v>
      </c>
      <c r="D19" s="916"/>
      <c r="E19" s="147"/>
      <c r="F19" s="902"/>
      <c r="G19" s="917"/>
      <c r="H19" s="918"/>
      <c r="I19" s="895"/>
      <c r="J19" s="743"/>
      <c r="L19" s="904"/>
      <c r="M19" s="475" t="s">
        <v>217</v>
      </c>
      <c r="N19" s="476" t="s">
        <v>218</v>
      </c>
    </row>
    <row r="20" spans="2:14" ht="41.25" customHeight="1">
      <c r="B20" s="413"/>
      <c r="C20" s="915" t="s">
        <v>529</v>
      </c>
      <c r="D20" s="915"/>
      <c r="E20" s="414"/>
      <c r="F20" s="903"/>
      <c r="G20" s="919"/>
      <c r="H20" s="920"/>
      <c r="I20" s="896"/>
      <c r="J20" s="743"/>
      <c r="L20" s="904"/>
      <c r="M20" s="475" t="s">
        <v>219</v>
      </c>
      <c r="N20" s="477" t="s">
        <v>220</v>
      </c>
    </row>
    <row r="21" spans="2:14" ht="21.9" customHeight="1">
      <c r="B21" s="201"/>
      <c r="C21" s="900" t="s">
        <v>235</v>
      </c>
      <c r="D21" s="900"/>
      <c r="E21" s="202"/>
      <c r="F21" s="413"/>
      <c r="G21" s="910"/>
      <c r="H21" s="911"/>
      <c r="I21" s="490" t="str">
        <f>IF(G21="","",VLOOKUP(G21,M12:N28,2,))</f>
        <v/>
      </c>
      <c r="J21" s="744"/>
      <c r="L21" s="904"/>
      <c r="M21" s="475" t="s">
        <v>221</v>
      </c>
      <c r="N21" s="477" t="s">
        <v>222</v>
      </c>
    </row>
    <row r="22" spans="2:14" ht="21.9" customHeight="1">
      <c r="B22" s="201"/>
      <c r="C22" s="900" t="s">
        <v>531</v>
      </c>
      <c r="D22" s="900"/>
      <c r="E22" s="202"/>
      <c r="F22" s="413"/>
      <c r="G22" s="910"/>
      <c r="H22" s="911"/>
      <c r="I22" s="490"/>
      <c r="J22" s="744"/>
      <c r="L22" s="904"/>
      <c r="M22" s="475" t="s">
        <v>223</v>
      </c>
      <c r="N22" s="477" t="s">
        <v>224</v>
      </c>
    </row>
    <row r="23" spans="2:14" ht="21.9" customHeight="1">
      <c r="B23" s="203"/>
      <c r="C23" s="897" t="s">
        <v>236</v>
      </c>
      <c r="D23" s="897"/>
      <c r="E23" s="204"/>
      <c r="F23" s="902"/>
      <c r="G23" s="917"/>
      <c r="H23" s="918"/>
      <c r="I23" s="898"/>
      <c r="J23" s="743"/>
      <c r="L23" s="904"/>
      <c r="M23" s="475" t="s">
        <v>225</v>
      </c>
      <c r="N23" s="477" t="s">
        <v>225</v>
      </c>
    </row>
    <row r="24" spans="2:14" ht="30.75" customHeight="1">
      <c r="B24" s="415"/>
      <c r="C24" s="914" t="s">
        <v>536</v>
      </c>
      <c r="D24" s="914"/>
      <c r="E24" s="416"/>
      <c r="F24" s="909"/>
      <c r="G24" s="921"/>
      <c r="H24" s="922"/>
      <c r="I24" s="899"/>
      <c r="J24" s="743"/>
      <c r="L24" s="904"/>
      <c r="M24" s="475" t="s">
        <v>280</v>
      </c>
      <c r="N24" s="477" t="s">
        <v>226</v>
      </c>
    </row>
    <row r="25" spans="2:14" ht="24" customHeight="1">
      <c r="G25" s="81" t="s">
        <v>549</v>
      </c>
      <c r="L25" s="904"/>
      <c r="M25" s="475" t="s">
        <v>281</v>
      </c>
      <c r="N25" s="477" t="s">
        <v>227</v>
      </c>
    </row>
    <row r="26" spans="2:14" ht="21.9" customHeight="1">
      <c r="B26" s="197"/>
      <c r="C26" s="913" t="s">
        <v>505</v>
      </c>
      <c r="D26" s="913"/>
      <c r="E26" s="218"/>
      <c r="F26" s="198"/>
      <c r="G26" s="409"/>
      <c r="H26" s="489"/>
      <c r="L26" s="904"/>
      <c r="M26" s="475" t="s">
        <v>228</v>
      </c>
      <c r="N26" s="477" t="s">
        <v>192</v>
      </c>
    </row>
    <row r="27" spans="2:14" ht="21.9" customHeight="1">
      <c r="B27" s="201"/>
      <c r="C27" s="912" t="s">
        <v>23</v>
      </c>
      <c r="D27" s="912"/>
      <c r="E27" s="219"/>
      <c r="F27" s="202"/>
      <c r="G27" s="410"/>
      <c r="H27" s="489"/>
      <c r="L27" s="904"/>
      <c r="M27" s="475" t="s">
        <v>229</v>
      </c>
      <c r="N27" s="477" t="s">
        <v>229</v>
      </c>
    </row>
    <row r="28" spans="2:14" ht="21.9" customHeight="1" thickBot="1">
      <c r="B28" s="199"/>
      <c r="C28" s="928" t="s">
        <v>24</v>
      </c>
      <c r="D28" s="928"/>
      <c r="E28" s="220"/>
      <c r="F28" s="200"/>
      <c r="G28" s="411"/>
      <c r="H28" s="489"/>
      <c r="L28" s="905"/>
      <c r="M28" s="478" t="s">
        <v>230</v>
      </c>
      <c r="N28" s="479" t="s">
        <v>231</v>
      </c>
    </row>
    <row r="29" spans="2:14" ht="24" customHeight="1" thickBot="1">
      <c r="L29" s="480"/>
      <c r="M29" s="408"/>
      <c r="N29" s="408"/>
    </row>
    <row r="30" spans="2:14" ht="24" customHeight="1" thickBot="1">
      <c r="G30" s="81" t="s">
        <v>507</v>
      </c>
      <c r="L30" s="460"/>
      <c r="M30" s="461" t="s">
        <v>232</v>
      </c>
      <c r="N30" s="408"/>
    </row>
    <row r="31" spans="2:14" ht="24" customHeight="1">
      <c r="G31" s="81" t="s">
        <v>508</v>
      </c>
      <c r="L31" s="925" t="s">
        <v>186</v>
      </c>
      <c r="M31" s="481" t="s">
        <v>608</v>
      </c>
      <c r="N31" s="482"/>
    </row>
    <row r="32" spans="2:14" ht="24" customHeight="1">
      <c r="L32" s="926"/>
      <c r="M32" s="483" t="s">
        <v>503</v>
      </c>
      <c r="N32" s="482"/>
    </row>
    <row r="33" spans="12:14" ht="24" customHeight="1">
      <c r="L33" s="926"/>
      <c r="M33" s="483" t="s">
        <v>504</v>
      </c>
      <c r="N33" s="482"/>
    </row>
    <row r="34" spans="12:14" ht="24" customHeight="1">
      <c r="L34" s="926"/>
      <c r="M34" s="483" t="s">
        <v>534</v>
      </c>
      <c r="N34" s="482"/>
    </row>
    <row r="35" spans="12:14" ht="24" customHeight="1">
      <c r="L35" s="926"/>
      <c r="M35" s="483" t="s">
        <v>535</v>
      </c>
      <c r="N35" s="482"/>
    </row>
    <row r="36" spans="12:14" ht="24" customHeight="1">
      <c r="L36" s="926"/>
      <c r="M36" s="483" t="s">
        <v>609</v>
      </c>
      <c r="N36" s="482"/>
    </row>
    <row r="37" spans="12:14" ht="24" customHeight="1">
      <c r="L37" s="926"/>
      <c r="M37" s="816" t="s">
        <v>696</v>
      </c>
      <c r="N37" s="817"/>
    </row>
    <row r="38" spans="12:14" ht="24" customHeight="1">
      <c r="L38" s="926"/>
      <c r="M38" s="816" t="s">
        <v>728</v>
      </c>
      <c r="N38" s="408"/>
    </row>
    <row r="39" spans="12:14" ht="24" customHeight="1" thickBot="1">
      <c r="L39" s="927"/>
      <c r="M39" s="484" t="s">
        <v>22</v>
      </c>
      <c r="N39" s="408"/>
    </row>
    <row r="40" spans="12:14" ht="24" customHeight="1">
      <c r="L40" s="838"/>
      <c r="M40" s="839"/>
      <c r="N40" s="408"/>
    </row>
    <row r="41" spans="12:14" ht="24" customHeight="1" thickBot="1">
      <c r="L41" s="408"/>
      <c r="M41" s="470"/>
      <c r="N41" s="487" t="s">
        <v>383</v>
      </c>
    </row>
    <row r="42" spans="12:14" ht="24" customHeight="1" thickBot="1">
      <c r="L42" s="485"/>
      <c r="M42" s="461" t="s">
        <v>232</v>
      </c>
      <c r="N42" s="487" t="s">
        <v>384</v>
      </c>
    </row>
    <row r="43" spans="12:14" ht="24" customHeight="1">
      <c r="L43" s="892" t="s">
        <v>372</v>
      </c>
      <c r="M43" s="486" t="s">
        <v>187</v>
      </c>
      <c r="N43" s="487" t="s">
        <v>380</v>
      </c>
    </row>
    <row r="44" spans="12:14" ht="24" customHeight="1">
      <c r="L44" s="893"/>
      <c r="M44" s="488" t="s">
        <v>188</v>
      </c>
      <c r="N44" s="487" t="s">
        <v>385</v>
      </c>
    </row>
    <row r="45" spans="12:14" ht="24" customHeight="1">
      <c r="L45" s="893"/>
      <c r="M45" s="488" t="s">
        <v>189</v>
      </c>
      <c r="N45" s="487" t="s">
        <v>381</v>
      </c>
    </row>
    <row r="46" spans="12:14" ht="24" customHeight="1">
      <c r="L46" s="893"/>
      <c r="M46" s="488" t="s">
        <v>190</v>
      </c>
      <c r="N46" s="487" t="s">
        <v>382</v>
      </c>
    </row>
    <row r="47" spans="12:14" ht="24" customHeight="1">
      <c r="L47" s="893"/>
      <c r="M47" s="488" t="s">
        <v>191</v>
      </c>
    </row>
    <row r="48" spans="12:14" ht="24" customHeight="1" thickBot="1">
      <c r="L48" s="894"/>
      <c r="M48" s="484" t="s">
        <v>192</v>
      </c>
    </row>
  </sheetData>
  <sheetProtection password="DD49" sheet="1"/>
  <protectedRanges>
    <protectedRange sqref="G26 G24 G20 G3:J16" name="範囲1"/>
  </protectedRanges>
  <mergeCells count="51">
    <mergeCell ref="L31:L39"/>
    <mergeCell ref="C28:D28"/>
    <mergeCell ref="I2:J2"/>
    <mergeCell ref="C4:D4"/>
    <mergeCell ref="C5:D5"/>
    <mergeCell ref="C6:D6"/>
    <mergeCell ref="C9:D9"/>
    <mergeCell ref="C14:D14"/>
    <mergeCell ref="G4:I4"/>
    <mergeCell ref="G5:I5"/>
    <mergeCell ref="G21:H21"/>
    <mergeCell ref="G19:H20"/>
    <mergeCell ref="G23:H24"/>
    <mergeCell ref="G10:I10"/>
    <mergeCell ref="G16:I16"/>
    <mergeCell ref="G12:I12"/>
    <mergeCell ref="G15:I15"/>
    <mergeCell ref="C16:D16"/>
    <mergeCell ref="C10:D10"/>
    <mergeCell ref="C27:D27"/>
    <mergeCell ref="C26:D26"/>
    <mergeCell ref="C24:D24"/>
    <mergeCell ref="C20:D20"/>
    <mergeCell ref="C19:D19"/>
    <mergeCell ref="C15:D15"/>
    <mergeCell ref="F19:F20"/>
    <mergeCell ref="L5:L9"/>
    <mergeCell ref="L12:L28"/>
    <mergeCell ref="G13:I13"/>
    <mergeCell ref="G18:H18"/>
    <mergeCell ref="G7:I7"/>
    <mergeCell ref="F23:F24"/>
    <mergeCell ref="G6:I6"/>
    <mergeCell ref="G9:I9"/>
    <mergeCell ref="G22:H22"/>
    <mergeCell ref="L43:L48"/>
    <mergeCell ref="I19:I20"/>
    <mergeCell ref="C23:D23"/>
    <mergeCell ref="I23:I24"/>
    <mergeCell ref="C7:D7"/>
    <mergeCell ref="C21:D21"/>
    <mergeCell ref="G11:I11"/>
    <mergeCell ref="C22:D22"/>
    <mergeCell ref="C8:D8"/>
    <mergeCell ref="G8:I8"/>
    <mergeCell ref="C3:D3"/>
    <mergeCell ref="G3:I3"/>
    <mergeCell ref="G14:I14"/>
    <mergeCell ref="C11:D11"/>
    <mergeCell ref="C12:D12"/>
    <mergeCell ref="C13:D13"/>
  </mergeCells>
  <phoneticPr fontId="2"/>
  <dataValidations count="8">
    <dataValidation imeMode="halfAlpha" allowBlank="1" showInputMessage="1" showErrorMessage="1" sqref="G11:I12 G15:I15"/>
    <dataValidation type="list" allowBlank="1" showInputMessage="1" showErrorMessage="1" sqref="G26:G28">
      <formula1>$G$30:$G$31</formula1>
    </dataValidation>
    <dataValidation type="list" allowBlank="1" showInputMessage="1" showErrorMessage="1" sqref="G19:H20">
      <formula1>$M$5:$M$9</formula1>
    </dataValidation>
    <dataValidation type="list" allowBlank="1" showInputMessage="1" showErrorMessage="1" sqref="G21:H21">
      <formula1>$M$12:$M$28</formula1>
    </dataValidation>
    <dataValidation type="list" allowBlank="1" showInputMessage="1" showErrorMessage="1" sqref="G23:H24">
      <formula1>$M$43:$M$48</formula1>
    </dataValidation>
    <dataValidation type="list" allowBlank="1" showInputMessage="1" showErrorMessage="1" sqref="J3:J16">
      <formula1>"変更あり"</formula1>
    </dataValidation>
    <dataValidation type="list" imeMode="halfAlpha" allowBlank="1" showInputMessage="1" showErrorMessage="1" sqref="G16:I16">
      <formula1>"口座変更します,口座の変更はありません"</formula1>
    </dataValidation>
    <dataValidation type="list" allowBlank="1" showInputMessage="1" showErrorMessage="1" sqref="G22:H22">
      <formula1>$M$31:$M$39</formula1>
    </dataValidation>
  </dataValidations>
  <pageMargins left="0.25" right="0.25" top="0.75" bottom="0.75" header="0.3" footer="0.3"/>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X40"/>
  <sheetViews>
    <sheetView view="pageBreakPreview" zoomScaleNormal="75" zoomScaleSheetLayoutView="100" workbookViewId="0">
      <pane xSplit="5" ySplit="7" topLeftCell="F8" activePane="bottomRight" state="frozen"/>
      <selection activeCell="F15" sqref="F15"/>
      <selection pane="topRight" activeCell="F15" sqref="F15"/>
      <selection pane="bottomLeft" activeCell="F15" sqref="F15"/>
      <selection pane="bottomRight" activeCell="F8" sqref="F8"/>
    </sheetView>
  </sheetViews>
  <sheetFormatPr defaultColWidth="9" defaultRowHeight="10.8"/>
  <cols>
    <col min="1" max="1" width="2.44140625" style="157" customWidth="1"/>
    <col min="2" max="2" width="4.109375" style="157" customWidth="1"/>
    <col min="3" max="3" width="15.6640625" style="157" customWidth="1"/>
    <col min="4" max="4" width="18.88671875" style="157" customWidth="1"/>
    <col min="5" max="5" width="8.77734375" style="157" customWidth="1"/>
    <col min="6" max="6" width="11" style="157" customWidth="1"/>
    <col min="7" max="7" width="9.88671875" style="157" customWidth="1"/>
    <col min="8" max="9" width="10.77734375" style="157" customWidth="1"/>
    <col min="10" max="10" width="8.6640625" style="157" bestFit="1" customWidth="1"/>
    <col min="11" max="12" width="11.44140625" style="157" customWidth="1"/>
    <col min="13" max="13" width="8.33203125" style="157" customWidth="1"/>
    <col min="14" max="14" width="9.44140625" style="157" customWidth="1"/>
    <col min="15" max="15" width="10.6640625" style="157" customWidth="1"/>
    <col min="16" max="16" width="11.33203125" style="157" customWidth="1"/>
    <col min="17" max="17" width="13.109375" style="157" customWidth="1"/>
    <col min="18" max="21" width="12.109375" style="157" customWidth="1"/>
    <col min="22" max="22" width="14.6640625" style="157" customWidth="1"/>
    <col min="23" max="23" width="3.21875" style="157" customWidth="1"/>
    <col min="24" max="24" width="3.33203125" style="157" bestFit="1" customWidth="1"/>
    <col min="25" max="16384" width="9" style="157"/>
  </cols>
  <sheetData>
    <row r="1" spans="1:24" ht="14.25" customHeight="1">
      <c r="A1" s="157" t="s">
        <v>333</v>
      </c>
      <c r="V1" s="158" t="s">
        <v>282</v>
      </c>
    </row>
    <row r="2" spans="1:24" ht="14.25" customHeight="1">
      <c r="R2" s="1189"/>
      <c r="S2" s="1189"/>
      <c r="T2" s="1189"/>
      <c r="U2" s="1189"/>
      <c r="V2" s="1189"/>
    </row>
    <row r="3" spans="1:24" ht="15" customHeight="1">
      <c r="A3" s="1190" t="s">
        <v>255</v>
      </c>
      <c r="B3" s="1191"/>
      <c r="C3" s="159"/>
      <c r="D3" s="160"/>
      <c r="E3" s="159"/>
      <c r="F3" s="262"/>
      <c r="G3" s="262"/>
      <c r="H3" s="262"/>
      <c r="I3" s="262"/>
      <c r="J3" s="1196" t="s">
        <v>256</v>
      </c>
      <c r="K3" s="1197"/>
      <c r="L3" s="1197"/>
      <c r="M3" s="1197"/>
      <c r="N3" s="1197"/>
      <c r="O3" s="1197"/>
      <c r="P3" s="1198"/>
      <c r="Q3" s="357"/>
      <c r="R3" s="262"/>
      <c r="S3" s="262"/>
      <c r="T3" s="262"/>
      <c r="U3" s="262"/>
      <c r="V3" s="159"/>
    </row>
    <row r="4" spans="1:24" ht="15" customHeight="1">
      <c r="A4" s="1192"/>
      <c r="B4" s="1193"/>
      <c r="C4" s="1199" t="s">
        <v>257</v>
      </c>
      <c r="D4" s="1200" t="s">
        <v>258</v>
      </c>
      <c r="E4" s="1201" t="s">
        <v>259</v>
      </c>
      <c r="F4" s="1203" t="s">
        <v>260</v>
      </c>
      <c r="G4" s="1202" t="s">
        <v>334</v>
      </c>
      <c r="H4" s="1203" t="s">
        <v>261</v>
      </c>
      <c r="I4" s="1204" t="s">
        <v>335</v>
      </c>
      <c r="J4" s="1199" t="s">
        <v>283</v>
      </c>
      <c r="K4" s="161" t="s">
        <v>284</v>
      </c>
      <c r="L4" s="162" t="s">
        <v>69</v>
      </c>
      <c r="M4" s="1210" t="s">
        <v>285</v>
      </c>
      <c r="N4" s="1211"/>
      <c r="O4" s="1195"/>
      <c r="P4" s="1212" t="s">
        <v>262</v>
      </c>
      <c r="Q4" s="1206" t="s">
        <v>450</v>
      </c>
      <c r="R4" s="1199" t="s">
        <v>453</v>
      </c>
      <c r="S4" s="1199" t="s">
        <v>286</v>
      </c>
      <c r="T4" s="1199" t="s">
        <v>454</v>
      </c>
      <c r="U4" s="1199" t="s">
        <v>455</v>
      </c>
      <c r="V4" s="1188" t="s">
        <v>287</v>
      </c>
    </row>
    <row r="5" spans="1:24" ht="15" customHeight="1">
      <c r="A5" s="1192"/>
      <c r="B5" s="1193"/>
      <c r="C5" s="1199"/>
      <c r="D5" s="1200"/>
      <c r="E5" s="1201"/>
      <c r="F5" s="1203"/>
      <c r="G5" s="1202"/>
      <c r="H5" s="1203"/>
      <c r="I5" s="1205"/>
      <c r="J5" s="1199"/>
      <c r="K5" s="263" t="s">
        <v>263</v>
      </c>
      <c r="L5" s="263" t="s">
        <v>263</v>
      </c>
      <c r="M5" s="261" t="s">
        <v>264</v>
      </c>
      <c r="N5" s="261" t="s">
        <v>265</v>
      </c>
      <c r="O5" s="263" t="s">
        <v>263</v>
      </c>
      <c r="P5" s="1207"/>
      <c r="Q5" s="1207"/>
      <c r="R5" s="1199"/>
      <c r="S5" s="1199"/>
      <c r="T5" s="1199"/>
      <c r="U5" s="1199"/>
      <c r="V5" s="1188"/>
    </row>
    <row r="6" spans="1:24" s="166" customFormat="1" ht="15" customHeight="1">
      <c r="A6" s="1194"/>
      <c r="B6" s="1195"/>
      <c r="C6" s="163"/>
      <c r="D6" s="163"/>
      <c r="E6" s="163"/>
      <c r="F6" s="164" t="s">
        <v>266</v>
      </c>
      <c r="G6" s="164" t="s">
        <v>267</v>
      </c>
      <c r="H6" s="165" t="s">
        <v>268</v>
      </c>
      <c r="I6" s="164" t="s">
        <v>269</v>
      </c>
      <c r="J6" s="165"/>
      <c r="K6" s="165"/>
      <c r="L6" s="165"/>
      <c r="M6" s="165"/>
      <c r="N6" s="165"/>
      <c r="O6" s="165"/>
      <c r="P6" s="165" t="s">
        <v>336</v>
      </c>
      <c r="Q6" s="165" t="s">
        <v>451</v>
      </c>
      <c r="R6" s="165" t="s">
        <v>452</v>
      </c>
      <c r="S6" s="165" t="s">
        <v>337</v>
      </c>
      <c r="T6" s="165" t="s">
        <v>338</v>
      </c>
      <c r="U6" s="165" t="s">
        <v>339</v>
      </c>
      <c r="V6" s="165"/>
      <c r="X6" s="166" t="s">
        <v>379</v>
      </c>
    </row>
    <row r="7" spans="1:24">
      <c r="A7" s="167"/>
      <c r="B7" s="168"/>
      <c r="C7" s="264"/>
      <c r="D7" s="169"/>
      <c r="E7" s="169"/>
      <c r="F7" s="170" t="s">
        <v>270</v>
      </c>
      <c r="G7" s="170" t="s">
        <v>270</v>
      </c>
      <c r="H7" s="170" t="s">
        <v>270</v>
      </c>
      <c r="I7" s="170" t="s">
        <v>270</v>
      </c>
      <c r="J7" s="170" t="s">
        <v>94</v>
      </c>
      <c r="K7" s="170" t="s">
        <v>270</v>
      </c>
      <c r="L7" s="170" t="s">
        <v>270</v>
      </c>
      <c r="M7" s="170" t="s">
        <v>271</v>
      </c>
      <c r="N7" s="170" t="s">
        <v>94</v>
      </c>
      <c r="O7" s="170" t="s">
        <v>272</v>
      </c>
      <c r="P7" s="170" t="s">
        <v>272</v>
      </c>
      <c r="Q7" s="170" t="s">
        <v>272</v>
      </c>
      <c r="R7" s="170" t="s">
        <v>270</v>
      </c>
      <c r="S7" s="170" t="s">
        <v>272</v>
      </c>
      <c r="T7" s="170" t="s">
        <v>270</v>
      </c>
      <c r="U7" s="170" t="s">
        <v>270</v>
      </c>
      <c r="V7" s="1208" t="s">
        <v>340</v>
      </c>
    </row>
    <row r="8" spans="1:24" s="166" customFormat="1" ht="21" customHeight="1">
      <c r="A8" s="304"/>
      <c r="B8" s="288"/>
      <c r="C8" s="305">
        <f>'（別紙2）研修実績報告'!A8</f>
        <v>0</v>
      </c>
      <c r="D8" s="303">
        <f>'（別紙2）研修実績報告'!B8</f>
        <v>0</v>
      </c>
      <c r="E8" s="306">
        <f>'（別紙2）研修実績報告'!C8</f>
        <v>0</v>
      </c>
      <c r="F8" s="307">
        <f>'（別紙1）精算書'!A8</f>
        <v>0</v>
      </c>
      <c r="G8" s="307">
        <f>'（別紙1）精算書'!B8</f>
        <v>0</v>
      </c>
      <c r="H8" s="308">
        <f>F8-G8</f>
        <v>0</v>
      </c>
      <c r="I8" s="307">
        <f>'（別紙1）精算書'!D8</f>
        <v>0</v>
      </c>
      <c r="J8" s="307">
        <f>'（別紙1）精算書'!B14</f>
        <v>0</v>
      </c>
      <c r="K8" s="309">
        <f>'（別紙1）精算書'!D14</f>
        <v>0</v>
      </c>
      <c r="L8" s="308">
        <f>ROUNDDOWN(IF(J8&gt;70,70,J8)/5,0)*215000</f>
        <v>0</v>
      </c>
      <c r="M8" s="307">
        <f>'（別紙1）精算書'!G14</f>
        <v>0</v>
      </c>
      <c r="N8" s="308">
        <f>IF(ROUNDDOWN(M8/40,0)&gt;30,30,ROUNDDOWN(M8/40,0))</f>
        <v>0</v>
      </c>
      <c r="O8" s="308">
        <f>IF(N8&lt;1,0,IF((1&lt;=N8)*OR(N8&lt;=4),113000,IF((5&lt;=N8)*OR(N8&lt;=9),226000,IF((10&lt;=N8)*OR(N8&lt;=14),566000,IF((15&lt;=N8)*OR(N8&lt;=19),849000,1132000+(N8-20)*45000)))))</f>
        <v>0</v>
      </c>
      <c r="P8" s="308">
        <f>K8+L8+O8</f>
        <v>0</v>
      </c>
      <c r="Q8" s="308">
        <f>'（別紙1）精算書'!D19</f>
        <v>0</v>
      </c>
      <c r="R8" s="308">
        <f>MIN(H8,I8,P8)+Q8</f>
        <v>0</v>
      </c>
      <c r="S8" s="307">
        <f>ROUNDDOWN(R8/2*0.6963,-3)</f>
        <v>0</v>
      </c>
      <c r="T8" s="308">
        <f>ROUNDDOWN(R8*1/2,-3)</f>
        <v>0</v>
      </c>
      <c r="U8" s="308">
        <f>T8</f>
        <v>0</v>
      </c>
      <c r="V8" s="1209"/>
      <c r="X8" s="311" t="str">
        <f>IF(S8='（別紙1）精算書'!E8,"○","×")</f>
        <v>○</v>
      </c>
    </row>
    <row r="9" spans="1:24" s="266" customFormat="1" ht="21" customHeight="1">
      <c r="C9" s="267"/>
      <c r="D9" s="267"/>
      <c r="E9" s="267"/>
      <c r="F9" s="268" t="s">
        <v>341</v>
      </c>
      <c r="H9" s="269"/>
      <c r="I9" s="269"/>
      <c r="J9" s="269"/>
      <c r="K9" s="269"/>
      <c r="L9" s="269"/>
      <c r="M9" s="269"/>
      <c r="N9" s="269"/>
      <c r="O9" s="269"/>
      <c r="P9" s="269"/>
      <c r="Q9" s="269"/>
      <c r="R9" s="269"/>
      <c r="S9" s="269"/>
      <c r="T9" s="269"/>
      <c r="U9" s="269"/>
      <c r="V9" s="270"/>
    </row>
    <row r="10" spans="1:24" ht="15.75" customHeight="1">
      <c r="A10" s="266"/>
      <c r="B10" s="266"/>
      <c r="C10" s="266"/>
      <c r="D10" s="271"/>
      <c r="E10" s="271"/>
      <c r="F10" s="171" t="s">
        <v>342</v>
      </c>
    </row>
    <row r="11" spans="1:24" s="274" customFormat="1" ht="15.75" customHeight="1">
      <c r="A11" s="266"/>
      <c r="B11" s="266"/>
      <c r="C11" s="310"/>
      <c r="D11" s="272"/>
      <c r="E11" s="272"/>
      <c r="F11" s="273" t="s">
        <v>343</v>
      </c>
      <c r="G11" s="266"/>
      <c r="H11" s="266"/>
      <c r="I11" s="266"/>
      <c r="J11" s="266"/>
      <c r="K11" s="266"/>
      <c r="L11" s="266"/>
      <c r="M11" s="266"/>
      <c r="N11" s="266"/>
      <c r="O11" s="266"/>
      <c r="P11" s="266"/>
      <c r="Q11" s="266"/>
      <c r="R11" s="266"/>
      <c r="S11" s="266"/>
      <c r="T11" s="266"/>
      <c r="U11" s="266"/>
      <c r="V11" s="266"/>
      <c r="W11" s="266"/>
    </row>
    <row r="12" spans="1:24" s="274" customFormat="1" ht="15.75" customHeight="1">
      <c r="A12" s="266"/>
      <c r="B12" s="266"/>
      <c r="C12" s="310"/>
      <c r="D12" s="272"/>
      <c r="E12" s="272"/>
      <c r="F12" s="273" t="s">
        <v>344</v>
      </c>
      <c r="G12" s="266"/>
      <c r="H12" s="266"/>
      <c r="I12" s="266"/>
      <c r="J12" s="266"/>
      <c r="K12" s="266"/>
      <c r="L12" s="266"/>
      <c r="M12" s="266"/>
      <c r="N12" s="266"/>
      <c r="O12" s="266"/>
      <c r="P12" s="266"/>
      <c r="Q12" s="266"/>
      <c r="R12" s="266"/>
      <c r="S12" s="266"/>
      <c r="T12" s="266"/>
      <c r="U12" s="266"/>
      <c r="V12" s="266"/>
      <c r="W12" s="266"/>
    </row>
    <row r="13" spans="1:24" s="274" customFormat="1" ht="15.75" customHeight="1">
      <c r="A13" s="266"/>
      <c r="B13" s="266"/>
      <c r="C13" s="266"/>
      <c r="D13" s="272"/>
      <c r="E13" s="272"/>
      <c r="F13" s="275" t="s">
        <v>345</v>
      </c>
      <c r="G13" s="266"/>
      <c r="H13" s="266"/>
      <c r="I13" s="266"/>
      <c r="J13" s="266"/>
      <c r="K13" s="266"/>
      <c r="L13" s="266"/>
      <c r="M13" s="266"/>
      <c r="N13" s="266"/>
      <c r="O13" s="266"/>
      <c r="P13" s="266"/>
      <c r="Q13" s="266"/>
      <c r="R13" s="266"/>
      <c r="S13" s="266"/>
      <c r="T13" s="266"/>
      <c r="U13" s="266"/>
      <c r="V13" s="266"/>
      <c r="W13" s="266"/>
    </row>
    <row r="14" spans="1:24" s="274" customFormat="1" ht="15.75" customHeight="1">
      <c r="A14" s="266"/>
      <c r="B14" s="266"/>
      <c r="C14" s="266"/>
      <c r="D14" s="272"/>
      <c r="E14" s="272"/>
      <c r="F14" s="273" t="s">
        <v>346</v>
      </c>
      <c r="G14" s="266"/>
      <c r="H14" s="266"/>
      <c r="I14" s="266"/>
      <c r="J14" s="266"/>
      <c r="K14" s="266"/>
      <c r="L14" s="266"/>
      <c r="M14" s="266"/>
      <c r="N14" s="266"/>
      <c r="O14" s="266"/>
      <c r="P14" s="266"/>
      <c r="Q14" s="266"/>
      <c r="R14" s="266"/>
      <c r="S14" s="266"/>
      <c r="T14" s="266"/>
      <c r="U14" s="266"/>
      <c r="V14" s="266"/>
      <c r="W14" s="266"/>
    </row>
    <row r="15" spans="1:24" s="274" customFormat="1" ht="15.75" customHeight="1">
      <c r="A15" s="266"/>
      <c r="B15" s="266"/>
      <c r="C15" s="266"/>
      <c r="D15" s="272"/>
      <c r="E15" s="272"/>
      <c r="F15" s="273" t="s">
        <v>347</v>
      </c>
      <c r="G15" s="266"/>
      <c r="H15" s="266"/>
      <c r="I15" s="266"/>
      <c r="J15" s="266"/>
      <c r="K15" s="266"/>
      <c r="L15" s="266"/>
      <c r="M15" s="266"/>
      <c r="N15" s="266"/>
      <c r="O15" s="266"/>
      <c r="P15" s="266"/>
      <c r="Q15" s="266"/>
      <c r="R15" s="266"/>
      <c r="S15" s="266"/>
      <c r="T15" s="266"/>
      <c r="U15" s="266"/>
      <c r="V15" s="266"/>
      <c r="W15" s="266"/>
    </row>
    <row r="16" spans="1:24" ht="15.75" customHeight="1">
      <c r="A16" s="266"/>
      <c r="B16" s="266"/>
      <c r="C16" s="266"/>
      <c r="D16" s="271"/>
      <c r="E16" s="271"/>
      <c r="F16" s="276" t="s">
        <v>348</v>
      </c>
      <c r="W16" s="266"/>
    </row>
    <row r="17" spans="1:23" ht="15.75" customHeight="1">
      <c r="A17" s="266"/>
      <c r="B17" s="266"/>
      <c r="C17" s="266"/>
      <c r="D17" s="271"/>
      <c r="E17" s="271"/>
      <c r="F17" s="276" t="s">
        <v>349</v>
      </c>
      <c r="W17" s="266"/>
    </row>
    <row r="18" spans="1:23" ht="15.75" customHeight="1">
      <c r="C18" s="277"/>
      <c r="D18" s="271"/>
      <c r="E18" s="271"/>
      <c r="F18" s="276" t="s">
        <v>350</v>
      </c>
    </row>
    <row r="19" spans="1:23" ht="15.75" customHeight="1">
      <c r="C19" s="277"/>
      <c r="F19" s="276" t="s">
        <v>351</v>
      </c>
    </row>
    <row r="20" spans="1:23" ht="15.75" customHeight="1">
      <c r="C20" s="277"/>
      <c r="F20" s="276" t="s">
        <v>352</v>
      </c>
    </row>
    <row r="21" spans="1:23" ht="15.75" customHeight="1">
      <c r="C21" s="277"/>
      <c r="F21" s="278" t="s">
        <v>353</v>
      </c>
    </row>
    <row r="23" spans="1:23">
      <c r="D23" s="279" t="s">
        <v>199</v>
      </c>
      <c r="E23" s="265" t="s">
        <v>354</v>
      </c>
    </row>
    <row r="24" spans="1:23">
      <c r="D24" s="279" t="s">
        <v>200</v>
      </c>
      <c r="E24" s="265" t="s">
        <v>355</v>
      </c>
    </row>
    <row r="25" spans="1:23">
      <c r="D25" s="279" t="s">
        <v>201</v>
      </c>
      <c r="E25" s="265" t="s">
        <v>356</v>
      </c>
    </row>
    <row r="26" spans="1:23">
      <c r="D26" s="279" t="s">
        <v>202</v>
      </c>
      <c r="E26" s="265" t="s">
        <v>357</v>
      </c>
    </row>
    <row r="27" spans="1:23">
      <c r="D27" s="279" t="s">
        <v>203</v>
      </c>
      <c r="E27" s="265" t="s">
        <v>358</v>
      </c>
    </row>
    <row r="28" spans="1:23">
      <c r="D28" s="166"/>
      <c r="E28" s="280" t="s">
        <v>359</v>
      </c>
    </row>
    <row r="29" spans="1:23">
      <c r="E29" s="265" t="s">
        <v>360</v>
      </c>
    </row>
    <row r="30" spans="1:23">
      <c r="E30" s="280" t="s">
        <v>361</v>
      </c>
    </row>
    <row r="31" spans="1:23">
      <c r="E31" s="265" t="s">
        <v>362</v>
      </c>
    </row>
    <row r="32" spans="1:23">
      <c r="E32" s="265" t="s">
        <v>363</v>
      </c>
    </row>
    <row r="33" spans="5:5">
      <c r="E33" s="265" t="s">
        <v>364</v>
      </c>
    </row>
    <row r="34" spans="5:5">
      <c r="E34" s="265" t="s">
        <v>365</v>
      </c>
    </row>
    <row r="35" spans="5:5">
      <c r="E35" s="265" t="s">
        <v>366</v>
      </c>
    </row>
    <row r="36" spans="5:5">
      <c r="E36" s="265" t="s">
        <v>367</v>
      </c>
    </row>
    <row r="37" spans="5:5">
      <c r="E37" s="265" t="s">
        <v>368</v>
      </c>
    </row>
    <row r="38" spans="5:5">
      <c r="E38" s="265" t="s">
        <v>369</v>
      </c>
    </row>
    <row r="39" spans="5:5">
      <c r="E39" s="265" t="s">
        <v>370</v>
      </c>
    </row>
    <row r="40" spans="5:5">
      <c r="E40" s="265" t="s">
        <v>371</v>
      </c>
    </row>
  </sheetData>
  <sheetProtection password="C7FC" sheet="1"/>
  <mergeCells count="20">
    <mergeCell ref="Q4:Q5"/>
    <mergeCell ref="F4:F5"/>
    <mergeCell ref="T4:T5"/>
    <mergeCell ref="U4:U5"/>
    <mergeCell ref="R4:R5"/>
    <mergeCell ref="V7:V8"/>
    <mergeCell ref="J4:J5"/>
    <mergeCell ref="M4:O4"/>
    <mergeCell ref="P4:P5"/>
    <mergeCell ref="S4:S5"/>
    <mergeCell ref="V4:V5"/>
    <mergeCell ref="R2:V2"/>
    <mergeCell ref="A3:B6"/>
    <mergeCell ref="J3:P3"/>
    <mergeCell ref="C4:C5"/>
    <mergeCell ref="D4:D5"/>
    <mergeCell ref="E4:E5"/>
    <mergeCell ref="G4:G5"/>
    <mergeCell ref="H4:H5"/>
    <mergeCell ref="I4:I5"/>
  </mergeCells>
  <phoneticPr fontId="2"/>
  <dataValidations count="2">
    <dataValidation type="list" allowBlank="1" showInputMessage="1" showErrorMessage="1" sqref="C8">
      <formula1>$D$23:$D$27</formula1>
    </dataValidation>
    <dataValidation type="list" allowBlank="1" showInputMessage="1" showErrorMessage="1" sqref="E8">
      <formula1>$E$23:$E$40</formula1>
    </dataValidation>
  </dataValidations>
  <printOptions horizontalCentered="1" headings="1"/>
  <pageMargins left="0.19685039370078741" right="0.15748031496062992" top="0.6692913385826772" bottom="0.31496062992125984" header="0.51181102362204722" footer="0.27559055118110237"/>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S24"/>
  <sheetViews>
    <sheetView view="pageBreakPreview" zoomScaleNormal="100" workbookViewId="0">
      <selection activeCell="S5" sqref="S5"/>
    </sheetView>
  </sheetViews>
  <sheetFormatPr defaultColWidth="9" defaultRowHeight="13.2"/>
  <cols>
    <col min="1" max="1" width="2.88671875" style="512" customWidth="1"/>
    <col min="2" max="2" width="5.44140625" style="512" bestFit="1" customWidth="1"/>
    <col min="3" max="3" width="5" style="512" customWidth="1"/>
    <col min="4" max="4" width="12.77734375" style="512" customWidth="1"/>
    <col min="5" max="5" width="8.77734375" style="512" customWidth="1"/>
    <col min="6" max="7" width="1.21875" style="512" customWidth="1"/>
    <col min="8" max="8" width="4.21875" style="512" customWidth="1"/>
    <col min="9" max="9" width="2.33203125" style="512" customWidth="1"/>
    <col min="10" max="10" width="14.33203125" style="512" customWidth="1"/>
    <col min="11" max="16" width="4.6640625" style="512" customWidth="1"/>
    <col min="17" max="17" width="2.44140625" style="512" customWidth="1"/>
    <col min="18" max="18" width="4.109375" style="512" customWidth="1"/>
    <col min="19" max="16384" width="9" style="512"/>
  </cols>
  <sheetData>
    <row r="1" spans="1:19" ht="30" customHeight="1">
      <c r="A1" s="173" t="s">
        <v>652</v>
      </c>
      <c r="B1" s="173"/>
      <c r="C1" s="173"/>
      <c r="D1" s="173"/>
      <c r="E1" s="173"/>
      <c r="F1" s="173"/>
      <c r="G1" s="173"/>
      <c r="H1" s="173"/>
      <c r="I1" s="173"/>
      <c r="J1" s="173"/>
      <c r="K1" s="173"/>
      <c r="L1" s="173"/>
      <c r="M1" s="173"/>
      <c r="N1" s="173"/>
      <c r="O1" s="173"/>
      <c r="P1" s="173"/>
      <c r="Q1" s="173"/>
    </row>
    <row r="2" spans="1:19" ht="30" customHeight="1">
      <c r="A2" s="173"/>
      <c r="B2" s="173"/>
      <c r="C2" s="173"/>
      <c r="D2" s="173"/>
      <c r="E2" s="173"/>
      <c r="F2" s="173"/>
      <c r="G2" s="173"/>
      <c r="H2" s="173"/>
      <c r="I2" s="173"/>
      <c r="J2" s="174" t="s">
        <v>506</v>
      </c>
      <c r="K2" s="407">
        <v>7</v>
      </c>
      <c r="L2" s="175" t="s">
        <v>304</v>
      </c>
      <c r="M2" s="407"/>
      <c r="N2" s="175" t="s">
        <v>51</v>
      </c>
      <c r="O2" s="407"/>
      <c r="P2" s="176" t="s">
        <v>52</v>
      </c>
      <c r="Q2" s="173"/>
      <c r="S2" s="513" t="s">
        <v>550</v>
      </c>
    </row>
    <row r="3" spans="1:19" ht="30" customHeight="1">
      <c r="A3" s="173" t="s">
        <v>305</v>
      </c>
      <c r="B3" s="173"/>
      <c r="C3" s="173"/>
      <c r="D3" s="173"/>
      <c r="E3" s="173"/>
      <c r="F3" s="173"/>
      <c r="G3" s="173"/>
      <c r="H3" s="173"/>
      <c r="I3" s="173"/>
      <c r="J3" s="173"/>
      <c r="K3" s="173"/>
      <c r="L3" s="173"/>
      <c r="M3" s="173"/>
      <c r="N3" s="173"/>
      <c r="O3" s="173"/>
      <c r="P3" s="173"/>
      <c r="Q3" s="173"/>
    </row>
    <row r="4" spans="1:19" ht="30" customHeight="1">
      <c r="A4" s="173"/>
      <c r="B4" s="944" t="str">
        <f>IF(基本情報!G6="","",IF(H21=0,"！注意！補助金（精算額）が『0円』になっています。金額を確認してください。",""))</f>
        <v/>
      </c>
      <c r="C4" s="944"/>
      <c r="D4" s="944"/>
      <c r="E4" s="944"/>
      <c r="F4" s="944"/>
      <c r="G4" s="944"/>
      <c r="H4" s="944"/>
      <c r="I4" s="944"/>
      <c r="J4" s="944"/>
      <c r="K4" s="944"/>
      <c r="L4" s="944"/>
      <c r="M4" s="944"/>
      <c r="N4" s="944"/>
      <c r="O4" s="944"/>
      <c r="P4" s="944"/>
      <c r="Q4" s="173"/>
    </row>
    <row r="5" spans="1:19" ht="30" customHeight="1">
      <c r="A5" s="173"/>
      <c r="B5" s="944" t="str">
        <f>IF(基本情報!G6="","",IF(H20=0,"！注意！交付決定額が『0円』になっています。別紙１に入力してください。",""))</f>
        <v/>
      </c>
      <c r="C5" s="944"/>
      <c r="D5" s="944"/>
      <c r="E5" s="944"/>
      <c r="F5" s="944"/>
      <c r="G5" s="944"/>
      <c r="H5" s="944"/>
      <c r="I5" s="944"/>
      <c r="J5" s="944"/>
      <c r="K5" s="944"/>
      <c r="L5" s="944"/>
      <c r="M5" s="944"/>
      <c r="N5" s="944"/>
      <c r="O5" s="944"/>
      <c r="P5" s="944"/>
      <c r="Q5" s="173"/>
    </row>
    <row r="6" spans="1:19" ht="23.25" customHeight="1">
      <c r="A6" s="173"/>
      <c r="B6" s="173"/>
      <c r="C6" s="173"/>
      <c r="D6" s="941" t="s">
        <v>545</v>
      </c>
      <c r="E6" s="941"/>
      <c r="F6" s="941"/>
      <c r="G6" s="941"/>
      <c r="H6" s="941"/>
      <c r="I6" s="177"/>
      <c r="J6" s="947">
        <f>IF(基本情報!G4="",基本情報!G8,基本情報!G4)</f>
        <v>0</v>
      </c>
      <c r="K6" s="947"/>
      <c r="L6" s="947"/>
      <c r="M6" s="947"/>
      <c r="N6" s="947"/>
      <c r="O6" s="947"/>
      <c r="P6" s="947"/>
      <c r="Q6" s="177"/>
      <c r="S6" s="513" t="s">
        <v>546</v>
      </c>
    </row>
    <row r="7" spans="1:19" ht="23.25" customHeight="1">
      <c r="A7" s="173"/>
      <c r="B7" s="173"/>
      <c r="C7" s="173"/>
      <c r="D7" s="942" t="s">
        <v>547</v>
      </c>
      <c r="E7" s="942"/>
      <c r="F7" s="942"/>
      <c r="G7" s="942"/>
      <c r="H7" s="942"/>
      <c r="J7" s="948" t="str">
        <f>IF(基本情報!G5="","",基本情報!G5)</f>
        <v/>
      </c>
      <c r="K7" s="948"/>
      <c r="L7" s="948"/>
      <c r="M7" s="948"/>
      <c r="N7" s="948"/>
      <c r="O7" s="948"/>
      <c r="P7" s="948"/>
      <c r="Q7" s="260"/>
      <c r="S7" s="513" t="s">
        <v>546</v>
      </c>
    </row>
    <row r="8" spans="1:19" ht="23.25" customHeight="1">
      <c r="A8" s="173"/>
      <c r="B8" s="173"/>
      <c r="C8" s="173"/>
      <c r="D8" s="950" t="s">
        <v>548</v>
      </c>
      <c r="E8" s="950"/>
      <c r="F8" s="950"/>
      <c r="G8" s="950"/>
      <c r="H8" s="950"/>
      <c r="I8" s="179"/>
      <c r="J8" s="947" t="str">
        <f>IF(基本情報!G6="","",基本情報!G6)</f>
        <v/>
      </c>
      <c r="K8" s="947"/>
      <c r="L8" s="947"/>
      <c r="M8" s="947"/>
      <c r="N8" s="947"/>
      <c r="O8" s="947"/>
      <c r="P8" s="510"/>
      <c r="Q8" s="178"/>
      <c r="S8" s="513" t="s">
        <v>546</v>
      </c>
    </row>
    <row r="9" spans="1:19" ht="23.25" customHeight="1">
      <c r="A9" s="173"/>
      <c r="B9" s="173"/>
      <c r="C9" s="173"/>
      <c r="D9" s="942" t="s">
        <v>76</v>
      </c>
      <c r="E9" s="942"/>
      <c r="F9" s="942"/>
      <c r="G9" s="942"/>
      <c r="H9" s="942"/>
      <c r="I9" s="177"/>
      <c r="J9" s="947" t="str">
        <f>IF(基本情報!G9="","",基本情報!G9)</f>
        <v/>
      </c>
      <c r="K9" s="947"/>
      <c r="L9" s="947"/>
      <c r="M9" s="947"/>
      <c r="N9" s="947"/>
      <c r="O9" s="947"/>
      <c r="P9" s="947"/>
      <c r="Q9" s="180"/>
      <c r="S9" s="513" t="s">
        <v>546</v>
      </c>
    </row>
    <row r="10" spans="1:19" ht="18" customHeight="1">
      <c r="A10" s="173"/>
      <c r="B10" s="173"/>
      <c r="C10" s="173"/>
      <c r="D10" s="173"/>
      <c r="E10" s="173"/>
      <c r="F10" s="173"/>
      <c r="G10" s="173"/>
      <c r="H10" s="173"/>
      <c r="I10" s="173"/>
      <c r="J10" s="173"/>
      <c r="K10" s="173"/>
      <c r="L10" s="173"/>
      <c r="M10" s="173"/>
      <c r="N10" s="173"/>
      <c r="O10" s="173"/>
      <c r="P10" s="173"/>
      <c r="Q10" s="173"/>
    </row>
    <row r="11" spans="1:19" ht="30" customHeight="1">
      <c r="A11" s="944" t="s">
        <v>727</v>
      </c>
      <c r="B11" s="944"/>
      <c r="C11" s="944"/>
      <c r="D11" s="944"/>
      <c r="E11" s="944"/>
      <c r="F11" s="944"/>
      <c r="G11" s="944"/>
      <c r="H11" s="944"/>
      <c r="I11" s="944"/>
      <c r="J11" s="944"/>
      <c r="K11" s="944"/>
      <c r="L11" s="944"/>
      <c r="M11" s="944"/>
      <c r="N11" s="944"/>
      <c r="O11" s="944"/>
      <c r="P11" s="944"/>
      <c r="Q11" s="944"/>
    </row>
    <row r="12" spans="1:19" ht="15.75" customHeight="1">
      <c r="A12" s="951"/>
      <c r="B12" s="951"/>
      <c r="C12" s="951"/>
      <c r="D12" s="951"/>
      <c r="E12" s="951"/>
      <c r="F12" s="951"/>
      <c r="G12" s="951"/>
      <c r="H12" s="951"/>
      <c r="I12" s="951"/>
      <c r="J12" s="951"/>
      <c r="K12" s="951"/>
      <c r="L12" s="951"/>
      <c r="M12" s="951"/>
      <c r="N12" s="951"/>
      <c r="O12" s="951"/>
      <c r="P12" s="951"/>
      <c r="Q12" s="951"/>
    </row>
    <row r="13" spans="1:19" ht="24" customHeight="1">
      <c r="A13" s="173" t="s">
        <v>306</v>
      </c>
      <c r="B13" s="173" t="s">
        <v>640</v>
      </c>
      <c r="C13" s="511"/>
      <c r="D13" s="173"/>
      <c r="E13" s="173"/>
      <c r="F13" s="173"/>
      <c r="G13" s="173"/>
      <c r="H13" s="173"/>
      <c r="I13" s="173"/>
      <c r="J13" s="173"/>
      <c r="K13" s="173"/>
      <c r="L13" s="173"/>
      <c r="M13" s="173"/>
      <c r="N13" s="173"/>
      <c r="O13" s="173"/>
      <c r="P13" s="173"/>
      <c r="Q13" s="173"/>
    </row>
    <row r="14" spans="1:19" ht="24" customHeight="1">
      <c r="A14" s="173"/>
      <c r="B14" s="173"/>
      <c r="C14" s="173"/>
      <c r="D14" s="173"/>
      <c r="E14" s="173"/>
      <c r="F14" s="173"/>
      <c r="G14" s="173"/>
      <c r="H14" s="173"/>
      <c r="I14" s="173"/>
      <c r="J14" s="173"/>
      <c r="K14" s="173"/>
      <c r="L14" s="173"/>
      <c r="M14" s="173"/>
      <c r="N14" s="173"/>
      <c r="O14" s="173"/>
      <c r="P14" s="173"/>
      <c r="Q14" s="173"/>
    </row>
    <row r="15" spans="1:19" ht="15.75" customHeight="1">
      <c r="A15" s="173"/>
      <c r="B15" s="173"/>
      <c r="C15" s="173"/>
      <c r="D15" s="173"/>
      <c r="E15" s="173"/>
      <c r="F15" s="173"/>
      <c r="G15" s="173"/>
      <c r="H15" s="173"/>
      <c r="I15" s="173"/>
      <c r="J15" s="173"/>
      <c r="K15" s="173"/>
      <c r="L15" s="173"/>
      <c r="M15" s="173"/>
      <c r="N15" s="173"/>
      <c r="O15" s="173"/>
      <c r="P15" s="173"/>
      <c r="Q15" s="173"/>
    </row>
    <row r="16" spans="1:19" ht="30" customHeight="1">
      <c r="A16" s="943" t="s">
        <v>307</v>
      </c>
      <c r="B16" s="943"/>
      <c r="C16" s="943"/>
      <c r="D16" s="943"/>
      <c r="E16" s="943"/>
      <c r="F16" s="943"/>
      <c r="G16" s="943"/>
      <c r="H16" s="943"/>
      <c r="I16" s="943"/>
      <c r="J16" s="943"/>
      <c r="K16" s="943"/>
      <c r="L16" s="943"/>
      <c r="M16" s="943"/>
      <c r="N16" s="943"/>
      <c r="O16" s="943"/>
      <c r="P16" s="943"/>
      <c r="Q16" s="943"/>
    </row>
    <row r="17" spans="1:19" ht="15.75" customHeight="1">
      <c r="A17" s="189"/>
      <c r="B17" s="189"/>
      <c r="C17" s="189"/>
      <c r="D17" s="189"/>
      <c r="E17" s="189"/>
      <c r="F17" s="189"/>
      <c r="G17" s="189"/>
      <c r="H17" s="189"/>
      <c r="I17" s="189"/>
      <c r="J17" s="189"/>
      <c r="K17" s="189"/>
      <c r="L17" s="189"/>
      <c r="M17" s="189"/>
      <c r="N17" s="189"/>
      <c r="O17" s="189"/>
      <c r="P17" s="189"/>
      <c r="Q17" s="189"/>
    </row>
    <row r="18" spans="1:19" ht="35.25" customHeight="1">
      <c r="A18" s="182">
        <v>1</v>
      </c>
      <c r="B18" s="940" t="s">
        <v>641</v>
      </c>
      <c r="C18" s="940"/>
      <c r="D18" s="931"/>
      <c r="E18" s="931"/>
      <c r="F18" s="183"/>
      <c r="G18" s="184"/>
      <c r="H18" s="945" t="s">
        <v>642</v>
      </c>
      <c r="I18" s="945"/>
      <c r="J18" s="945"/>
      <c r="K18" s="946"/>
      <c r="L18" s="946"/>
      <c r="M18" s="946"/>
      <c r="N18" s="946"/>
      <c r="O18" s="946"/>
      <c r="P18" s="946"/>
      <c r="Q18" s="183"/>
    </row>
    <row r="19" spans="1:19" ht="30" customHeight="1">
      <c r="A19" s="182">
        <v>2</v>
      </c>
      <c r="B19" s="940" t="s">
        <v>643</v>
      </c>
      <c r="C19" s="940"/>
      <c r="D19" s="940"/>
      <c r="E19" s="940"/>
      <c r="F19" s="183"/>
      <c r="G19" s="187"/>
      <c r="H19" s="746" t="s">
        <v>644</v>
      </c>
      <c r="I19" s="747"/>
      <c r="J19" s="747"/>
      <c r="K19" s="748"/>
      <c r="L19" s="749"/>
      <c r="M19" s="749"/>
      <c r="N19" s="749"/>
      <c r="O19" s="749"/>
      <c r="P19" s="749"/>
      <c r="Q19" s="185"/>
    </row>
    <row r="20" spans="1:19" ht="30" customHeight="1">
      <c r="A20" s="182">
        <v>3</v>
      </c>
      <c r="B20" s="940" t="s">
        <v>645</v>
      </c>
      <c r="C20" s="940"/>
      <c r="D20" s="940"/>
      <c r="E20" s="940"/>
      <c r="F20" s="183"/>
      <c r="G20" s="184"/>
      <c r="H20" s="936">
        <f>'（別紙1）精算書'!D23</f>
        <v>0</v>
      </c>
      <c r="I20" s="936"/>
      <c r="J20" s="936"/>
      <c r="K20" s="318" t="s">
        <v>46</v>
      </c>
      <c r="L20" s="931"/>
      <c r="M20" s="932"/>
      <c r="N20" s="932"/>
      <c r="O20" s="932"/>
      <c r="P20" s="932"/>
      <c r="Q20" s="933"/>
      <c r="S20" s="513" t="s">
        <v>646</v>
      </c>
    </row>
    <row r="21" spans="1:19" ht="30" customHeight="1">
      <c r="A21" s="182">
        <v>4</v>
      </c>
      <c r="B21" s="940" t="s">
        <v>648</v>
      </c>
      <c r="C21" s="940"/>
      <c r="D21" s="940"/>
      <c r="E21" s="940"/>
      <c r="F21" s="183"/>
      <c r="G21" s="184"/>
      <c r="H21" s="936">
        <f>'（別紙1）精算書'!G23</f>
        <v>0</v>
      </c>
      <c r="I21" s="936"/>
      <c r="J21" s="936"/>
      <c r="K21" s="318" t="s">
        <v>46</v>
      </c>
      <c r="L21" s="937"/>
      <c r="M21" s="938"/>
      <c r="N21" s="938"/>
      <c r="O21" s="938"/>
      <c r="P21" s="938"/>
      <c r="Q21" s="939"/>
      <c r="S21" s="513" t="s">
        <v>664</v>
      </c>
    </row>
    <row r="22" spans="1:19" ht="30" customHeight="1">
      <c r="A22" s="182">
        <v>5</v>
      </c>
      <c r="B22" s="940" t="s">
        <v>647</v>
      </c>
      <c r="C22" s="940"/>
      <c r="D22" s="940"/>
      <c r="E22" s="940"/>
      <c r="F22" s="183"/>
      <c r="G22" s="184"/>
      <c r="H22" s="934" t="s">
        <v>732</v>
      </c>
      <c r="I22" s="935"/>
      <c r="J22" s="935"/>
      <c r="K22" s="935"/>
      <c r="L22" s="148"/>
      <c r="M22" s="148"/>
      <c r="N22" s="148"/>
      <c r="O22" s="148"/>
      <c r="P22" s="148"/>
      <c r="Q22" s="150"/>
    </row>
    <row r="23" spans="1:19" ht="35.25" customHeight="1">
      <c r="A23" s="186">
        <v>6</v>
      </c>
      <c r="B23" s="940" t="s">
        <v>308</v>
      </c>
      <c r="C23" s="940"/>
      <c r="D23" s="940"/>
      <c r="E23" s="940"/>
      <c r="F23" s="181"/>
      <c r="G23" s="184"/>
      <c r="H23" s="945" t="s">
        <v>649</v>
      </c>
      <c r="I23" s="945"/>
      <c r="J23" s="945"/>
      <c r="K23" s="945"/>
      <c r="L23" s="945"/>
      <c r="M23" s="945"/>
      <c r="N23" s="945"/>
      <c r="O23" s="945"/>
      <c r="P23" s="945"/>
      <c r="Q23" s="188"/>
    </row>
    <row r="24" spans="1:19" ht="30" customHeight="1">
      <c r="A24" s="182">
        <v>7</v>
      </c>
      <c r="B24" s="940" t="s">
        <v>650</v>
      </c>
      <c r="C24" s="940"/>
      <c r="D24" s="940"/>
      <c r="E24" s="940"/>
      <c r="F24" s="181"/>
      <c r="G24" s="184"/>
      <c r="H24" s="945" t="s">
        <v>651</v>
      </c>
      <c r="I24" s="945"/>
      <c r="J24" s="945"/>
      <c r="K24" s="945"/>
      <c r="L24" s="945"/>
      <c r="M24" s="945"/>
      <c r="N24" s="945"/>
      <c r="O24" s="945"/>
      <c r="P24" s="945"/>
      <c r="Q24" s="949"/>
    </row>
  </sheetData>
  <sheetProtection password="DD49" sheet="1"/>
  <protectedRanges>
    <protectedRange password="E6F0" sqref="M2 O2" name="範囲1"/>
  </protectedRanges>
  <mergeCells count="28">
    <mergeCell ref="B24:E24"/>
    <mergeCell ref="H24:Q24"/>
    <mergeCell ref="B23:E23"/>
    <mergeCell ref="H23:P23"/>
    <mergeCell ref="D8:H8"/>
    <mergeCell ref="D9:H9"/>
    <mergeCell ref="B18:E18"/>
    <mergeCell ref="J9:P9"/>
    <mergeCell ref="A11:Q11"/>
    <mergeCell ref="A12:Q12"/>
    <mergeCell ref="A16:Q16"/>
    <mergeCell ref="B4:P4"/>
    <mergeCell ref="B19:E19"/>
    <mergeCell ref="H18:P18"/>
    <mergeCell ref="J6:P6"/>
    <mergeCell ref="J8:O8"/>
    <mergeCell ref="B5:P5"/>
    <mergeCell ref="J7:P7"/>
    <mergeCell ref="L20:Q20"/>
    <mergeCell ref="H22:K22"/>
    <mergeCell ref="H21:J21"/>
    <mergeCell ref="L21:Q21"/>
    <mergeCell ref="B22:E22"/>
    <mergeCell ref="D6:H6"/>
    <mergeCell ref="D7:H7"/>
    <mergeCell ref="B20:E20"/>
    <mergeCell ref="H20:J20"/>
    <mergeCell ref="B21:E21"/>
  </mergeCells>
  <phoneticPr fontId="2"/>
  <conditionalFormatting sqref="B4:P5">
    <cfRule type="containsText" dxfId="9" priority="1" stopIfTrue="1" operator="containsText" text="！注意！補助金額が『0円』になっています。金額を確認してください。">
      <formula>NOT(ISERROR(SEARCH("！注意！補助金額が『0円』になっています。金額を確認してください。",B4)))</formula>
    </cfRule>
  </conditionalFormatting>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J27"/>
  <sheetViews>
    <sheetView view="pageBreakPreview" zoomScale="68" zoomScaleNormal="100" zoomScaleSheetLayoutView="68" workbookViewId="0">
      <selection activeCell="B24" sqref="B24"/>
    </sheetView>
  </sheetViews>
  <sheetFormatPr defaultColWidth="17.33203125" defaultRowHeight="23.25" customHeight="1"/>
  <cols>
    <col min="1" max="11" width="25.6640625" style="81" customWidth="1"/>
    <col min="12" max="16384" width="17.33203125" style="81"/>
  </cols>
  <sheetData>
    <row r="1" spans="1:10" ht="23.25" customHeight="1">
      <c r="A1" s="81" t="s">
        <v>168</v>
      </c>
    </row>
    <row r="2" spans="1:10" ht="23.25" customHeight="1">
      <c r="A2" s="953" t="s">
        <v>653</v>
      </c>
      <c r="B2" s="953"/>
      <c r="C2" s="953"/>
      <c r="D2" s="953"/>
      <c r="E2" s="953"/>
      <c r="F2" s="83"/>
    </row>
    <row r="3" spans="1:10" ht="14.25" customHeight="1">
      <c r="A3" s="82"/>
      <c r="B3" s="82"/>
      <c r="C3" s="82"/>
      <c r="D3" s="82"/>
      <c r="E3" s="82"/>
      <c r="F3" s="82"/>
      <c r="G3" s="82"/>
      <c r="H3" s="82"/>
      <c r="I3" s="82"/>
    </row>
    <row r="4" spans="1:10" ht="23.25" customHeight="1">
      <c r="A4" s="83"/>
      <c r="B4" s="83"/>
      <c r="D4" s="84" t="s">
        <v>589</v>
      </c>
      <c r="E4" s="970" t="str">
        <f>IF(基本情報!G9="","",基本情報!G9)</f>
        <v/>
      </c>
      <c r="F4" s="971"/>
      <c r="G4" s="971"/>
      <c r="H4" s="972"/>
      <c r="I4" s="513" t="s">
        <v>546</v>
      </c>
    </row>
    <row r="5" spans="1:10" ht="29.25" customHeight="1" thickBot="1">
      <c r="A5" s="959" t="str">
        <f>+IF(D8="","",IF(D8&gt;A8,"実支出額は総事業費と同額かそれ以下となります！",""))</f>
        <v/>
      </c>
      <c r="B5" s="959"/>
      <c r="C5" s="959"/>
      <c r="D5" s="959"/>
      <c r="E5" s="959"/>
      <c r="F5" s="815"/>
      <c r="G5" s="815"/>
    </row>
    <row r="6" spans="1:10" ht="26.25" customHeight="1" thickTop="1">
      <c r="A6" s="85" t="s">
        <v>63</v>
      </c>
      <c r="B6" s="85" t="s">
        <v>81</v>
      </c>
      <c r="C6" s="530" t="s">
        <v>78</v>
      </c>
      <c r="D6" s="834" t="s">
        <v>654</v>
      </c>
      <c r="E6" s="957" t="s">
        <v>412</v>
      </c>
    </row>
    <row r="7" spans="1:10" ht="20.100000000000001" customHeight="1">
      <c r="A7" s="86" t="s">
        <v>82</v>
      </c>
      <c r="B7" s="91" t="s">
        <v>83</v>
      </c>
      <c r="C7" s="531" t="s">
        <v>84</v>
      </c>
      <c r="D7" s="835" t="s">
        <v>85</v>
      </c>
      <c r="E7" s="958"/>
    </row>
    <row r="8" spans="1:10" ht="40.5" customHeight="1" thickBot="1">
      <c r="A8" s="644"/>
      <c r="B8" s="739"/>
      <c r="C8" s="568">
        <f>A8-B8</f>
        <v>0</v>
      </c>
      <c r="D8" s="836">
        <f>'（別紙6）実支出内訳'!G93</f>
        <v>0</v>
      </c>
      <c r="E8" s="540">
        <v>0</v>
      </c>
    </row>
    <row r="9" spans="1:10" ht="41.25" customHeight="1" thickTop="1" thickBot="1">
      <c r="A9" s="527" t="s">
        <v>566</v>
      </c>
      <c r="B9" s="527" t="s">
        <v>566</v>
      </c>
      <c r="C9" s="515" t="s">
        <v>563</v>
      </c>
      <c r="D9" s="515" t="s">
        <v>657</v>
      </c>
      <c r="E9" s="527" t="s">
        <v>566</v>
      </c>
    </row>
    <row r="10" spans="1:10" ht="20.100000000000001" customHeight="1" thickTop="1" thickBot="1">
      <c r="A10" s="967" t="s">
        <v>721</v>
      </c>
      <c r="B10" s="969" t="s">
        <v>709</v>
      </c>
      <c r="C10" s="955"/>
      <c r="D10" s="955"/>
      <c r="E10" s="955"/>
      <c r="F10" s="955"/>
      <c r="G10" s="955"/>
      <c r="H10" s="955"/>
      <c r="I10" s="955"/>
      <c r="J10" s="960"/>
    </row>
    <row r="11" spans="1:10" ht="20.100000000000001" customHeight="1" thickTop="1">
      <c r="A11" s="968"/>
      <c r="B11" s="956" t="s">
        <v>137</v>
      </c>
      <c r="C11" s="956"/>
      <c r="D11" s="956"/>
      <c r="E11" s="956"/>
      <c r="F11" s="960"/>
      <c r="G11" s="954" t="s">
        <v>75</v>
      </c>
      <c r="H11" s="955"/>
      <c r="I11" s="956"/>
      <c r="J11" s="825" t="s">
        <v>710</v>
      </c>
    </row>
    <row r="12" spans="1:10" ht="20.100000000000001" customHeight="1">
      <c r="A12" s="965" t="s">
        <v>714</v>
      </c>
      <c r="B12" s="89" t="s">
        <v>279</v>
      </c>
      <c r="C12" s="150"/>
      <c r="D12" s="90" t="s">
        <v>79</v>
      </c>
      <c r="E12" s="88" t="s">
        <v>59</v>
      </c>
      <c r="F12" s="90" t="s">
        <v>58</v>
      </c>
      <c r="G12" s="89" t="s">
        <v>136</v>
      </c>
      <c r="H12" s="88" t="s">
        <v>80</v>
      </c>
      <c r="I12" s="85" t="s">
        <v>178</v>
      </c>
      <c r="J12" s="964" t="s">
        <v>712</v>
      </c>
    </row>
    <row r="13" spans="1:10" ht="20.100000000000001" customHeight="1">
      <c r="A13" s="966"/>
      <c r="B13" s="523"/>
      <c r="C13" s="296" t="s">
        <v>593</v>
      </c>
      <c r="D13" s="87" t="s">
        <v>138</v>
      </c>
      <c r="E13" s="91" t="s">
        <v>139</v>
      </c>
      <c r="F13" s="87" t="s">
        <v>140</v>
      </c>
      <c r="G13" s="523"/>
      <c r="H13" s="91"/>
      <c r="I13" s="91" t="s">
        <v>141</v>
      </c>
      <c r="J13" s="964"/>
    </row>
    <row r="14" spans="1:10" ht="40.5" customHeight="1" thickBot="1">
      <c r="A14" s="824">
        <f>+SUM('（別紙6）実支出内訳'!G48,'（別紙6）実支出内訳'!G55,'（別紙6）実支出内訳'!G88)</f>
        <v>0</v>
      </c>
      <c r="B14" s="571">
        <f>'（別紙2）研修実績報告'!C16</f>
        <v>0</v>
      </c>
      <c r="C14" s="569">
        <f>'（別紙2）研修実績報告'!D16</f>
        <v>0</v>
      </c>
      <c r="D14" s="570">
        <f>IF(AND(B14=1,C14=0),440000,IF(AND(B14=1,C14&gt;0),586000,IF(AND(B14&gt;1,C14=0),630000,IF(AND(B14&gt;1,C14&gt;0),776000,0))))</f>
        <v>0</v>
      </c>
      <c r="E14" s="569">
        <f>ROUNDDOWN(IF(B14&gt;70,70,B14)/5,0)*215000</f>
        <v>0</v>
      </c>
      <c r="F14" s="823">
        <f>SUM(D14:E14)</f>
        <v>0</v>
      </c>
      <c r="G14" s="571">
        <f>IF('（別紙5）受入名簿'!K65&gt;=40,'（別紙5）受入名簿'!K65,0)</f>
        <v>0</v>
      </c>
      <c r="H14" s="569">
        <f>IF(ROUNDDOWN(G14/40,0)&gt;30,30,ROUNDDOWN(G14/40,0))</f>
        <v>0</v>
      </c>
      <c r="I14" s="569">
        <f>IF(H14&lt;1,0,IF((1&lt;=H14)*OR(H14&lt;=4),113000,IF((5&lt;=H14)*OR(H14&lt;=9),226000,IF((10&lt;=H14)*OR(H14&lt;=14),566000,IF((15&lt;=H14)*OR(H14&lt;=19),849000,1132000+(H14-20)*45000)))))</f>
        <v>0</v>
      </c>
      <c r="J14" s="824">
        <f>+F14+I14</f>
        <v>0</v>
      </c>
    </row>
    <row r="15" spans="1:10" ht="179.25" customHeight="1" thickTop="1" thickBot="1">
      <c r="A15" s="515" t="s">
        <v>725</v>
      </c>
      <c r="B15" s="542" t="s">
        <v>567</v>
      </c>
      <c r="C15" s="542" t="s">
        <v>567</v>
      </c>
      <c r="D15" s="543" t="s">
        <v>678</v>
      </c>
      <c r="E15" s="543" t="s">
        <v>679</v>
      </c>
      <c r="F15" s="542" t="s">
        <v>564</v>
      </c>
      <c r="G15" s="543" t="s">
        <v>570</v>
      </c>
      <c r="H15" s="543" t="s">
        <v>565</v>
      </c>
      <c r="I15" s="543" t="s">
        <v>680</v>
      </c>
      <c r="J15" s="543"/>
    </row>
    <row r="16" spans="1:10" ht="38.4" customHeight="1" thickTop="1">
      <c r="A16" s="826" t="s">
        <v>722</v>
      </c>
      <c r="B16" s="973" t="s">
        <v>723</v>
      </c>
      <c r="C16" s="974"/>
      <c r="D16" s="975"/>
      <c r="E16" s="963" t="str">
        <f>+IF(D8=A14+A19,"","実支出額の選定過程に誤りあり")</f>
        <v/>
      </c>
      <c r="F16" s="90" t="s">
        <v>711</v>
      </c>
      <c r="G16" s="833" t="s">
        <v>713</v>
      </c>
      <c r="H16" s="818" t="s">
        <v>719</v>
      </c>
      <c r="I16" s="544"/>
      <c r="J16" s="544"/>
    </row>
    <row r="17" spans="1:8" ht="20.100000000000001" customHeight="1" thickBot="1">
      <c r="A17" s="965" t="s">
        <v>715</v>
      </c>
      <c r="B17" s="976" t="s">
        <v>406</v>
      </c>
      <c r="C17" s="956"/>
      <c r="D17" s="960"/>
      <c r="E17" s="963"/>
      <c r="F17" s="977" t="s">
        <v>717</v>
      </c>
      <c r="G17" s="979" t="s">
        <v>718</v>
      </c>
      <c r="H17" s="961" t="s">
        <v>720</v>
      </c>
    </row>
    <row r="18" spans="1:8" ht="20.100000000000001" customHeight="1" thickTop="1">
      <c r="A18" s="966"/>
      <c r="B18" s="819" t="s">
        <v>403</v>
      </c>
      <c r="C18" s="522" t="s">
        <v>404</v>
      </c>
      <c r="D18" s="829" t="s">
        <v>716</v>
      </c>
      <c r="E18" s="963"/>
      <c r="F18" s="978"/>
      <c r="G18" s="980"/>
      <c r="H18" s="962"/>
    </row>
    <row r="19" spans="1:8" ht="40.5" customHeight="1" thickBot="1">
      <c r="A19" s="824">
        <f>'（別紙6）実支出内訳'!G92</f>
        <v>0</v>
      </c>
      <c r="B19" s="827">
        <f>'（別紙2）研修実績報告'!H32</f>
        <v>0</v>
      </c>
      <c r="C19" s="828">
        <v>20000</v>
      </c>
      <c r="D19" s="830">
        <f>+B19*C19</f>
        <v>0</v>
      </c>
      <c r="E19" s="963"/>
      <c r="F19" s="831">
        <f>+MIN(A14,J14)</f>
        <v>0</v>
      </c>
      <c r="G19" s="832">
        <f>+IF(A19="",0,MIN(A19,D19))</f>
        <v>0</v>
      </c>
      <c r="H19" s="572">
        <f>+SUM(F19,G19)</f>
        <v>0</v>
      </c>
    </row>
    <row r="20" spans="1:8" ht="90" customHeight="1" thickTop="1" thickBot="1">
      <c r="A20" s="515" t="s">
        <v>726</v>
      </c>
      <c r="B20" s="542" t="s">
        <v>567</v>
      </c>
      <c r="C20" s="532"/>
      <c r="D20" s="543"/>
      <c r="E20" s="543"/>
      <c r="F20" s="541"/>
    </row>
    <row r="21" spans="1:8" ht="30" customHeight="1" thickTop="1">
      <c r="B21" s="533" t="s">
        <v>193</v>
      </c>
      <c r="C21" s="533" t="s">
        <v>194</v>
      </c>
      <c r="D21" s="533" t="s">
        <v>655</v>
      </c>
      <c r="E21" s="534" t="s">
        <v>659</v>
      </c>
      <c r="F21" s="534" t="s">
        <v>658</v>
      </c>
      <c r="G21" s="534" t="s">
        <v>660</v>
      </c>
    </row>
    <row r="22" spans="1:8" ht="20.100000000000001" customHeight="1">
      <c r="B22" s="535" t="s">
        <v>568</v>
      </c>
      <c r="C22" s="536" t="s">
        <v>569</v>
      </c>
      <c r="D22" s="536" t="s">
        <v>656</v>
      </c>
      <c r="E22" s="750" t="s">
        <v>661</v>
      </c>
      <c r="F22" s="537" t="s">
        <v>662</v>
      </c>
      <c r="G22" s="537" t="s">
        <v>663</v>
      </c>
    </row>
    <row r="23" spans="1:8" ht="40.5" customHeight="1" thickBot="1">
      <c r="B23" s="538">
        <f>MIN(C8,H19)</f>
        <v>0</v>
      </c>
      <c r="C23" s="538">
        <f>ROUNDDOWN(B23*1/2,-3)</f>
        <v>0</v>
      </c>
      <c r="D23" s="751"/>
      <c r="E23" s="539">
        <f>IF(D23=0,0,MIN(C23,D23))</f>
        <v>0</v>
      </c>
      <c r="F23" s="539">
        <v>0</v>
      </c>
      <c r="G23" s="539">
        <f>+E23-F23</f>
        <v>0</v>
      </c>
    </row>
    <row r="24" spans="1:8" ht="92.25" customHeight="1" thickTop="1">
      <c r="B24" s="524" t="s">
        <v>724</v>
      </c>
      <c r="C24" s="524" t="s">
        <v>564</v>
      </c>
      <c r="D24" s="527" t="s">
        <v>566</v>
      </c>
      <c r="E24" s="952"/>
      <c r="F24" s="952"/>
      <c r="G24" s="952"/>
      <c r="H24" s="952"/>
    </row>
    <row r="25" spans="1:8" ht="23.25" customHeight="1">
      <c r="A25" s="528"/>
    </row>
    <row r="26" spans="1:8" ht="23.25" customHeight="1">
      <c r="A26" s="528"/>
    </row>
    <row r="27" spans="1:8" ht="23.25" customHeight="1">
      <c r="A27" s="528"/>
    </row>
  </sheetData>
  <sheetProtection password="DD49" sheet="1"/>
  <mergeCells count="18">
    <mergeCell ref="J12:J13"/>
    <mergeCell ref="A12:A13"/>
    <mergeCell ref="A10:A11"/>
    <mergeCell ref="B10:J10"/>
    <mergeCell ref="E4:H4"/>
    <mergeCell ref="A17:A18"/>
    <mergeCell ref="B16:D16"/>
    <mergeCell ref="B17:D17"/>
    <mergeCell ref="F17:F18"/>
    <mergeCell ref="G17:G18"/>
    <mergeCell ref="E24:H24"/>
    <mergeCell ref="A2:E2"/>
    <mergeCell ref="G11:I11"/>
    <mergeCell ref="E6:E7"/>
    <mergeCell ref="A5:E5"/>
    <mergeCell ref="B11:F11"/>
    <mergeCell ref="H17:H18"/>
    <mergeCell ref="E16:E19"/>
  </mergeCells>
  <phoneticPr fontId="2"/>
  <dataValidations count="1">
    <dataValidation imeMode="off" allowBlank="1" showInputMessage="1" showErrorMessage="1" sqref="A8:B8 E8 C19"/>
  </dataValidations>
  <pageMargins left="0.70866141732283472" right="0.31496062992125984" top="0.55118110236220474" bottom="0.15748031496062992" header="0.31496062992125984" footer="0.31496062992125984"/>
  <pageSetup paperSize="9" scale="4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AC57"/>
  <sheetViews>
    <sheetView view="pageBreakPreview" zoomScale="80" zoomScaleNormal="100" zoomScaleSheetLayoutView="80" workbookViewId="0">
      <selection activeCell="G10" sqref="G10"/>
    </sheetView>
  </sheetViews>
  <sheetFormatPr defaultColWidth="7.109375" defaultRowHeight="23.25" customHeight="1"/>
  <cols>
    <col min="1" max="9" width="20.6640625" style="81" customWidth="1"/>
    <col min="10" max="11" width="11.6640625" style="81" customWidth="1"/>
    <col min="12" max="16" width="8.21875" style="81" customWidth="1"/>
    <col min="17" max="17" width="10.109375" style="81" customWidth="1"/>
    <col min="18" max="18" width="8.77734375" style="81" customWidth="1"/>
    <col min="19" max="21" width="7.109375" style="81" customWidth="1"/>
    <col min="22" max="22" width="8.88671875" style="81" customWidth="1"/>
    <col min="23" max="24" width="7.109375" style="81" customWidth="1"/>
    <col min="25" max="25" width="12.21875" style="81" customWidth="1"/>
    <col min="26" max="26" width="65.21875" style="81" customWidth="1"/>
    <col min="27" max="16384" width="7.109375" style="81"/>
  </cols>
  <sheetData>
    <row r="1" spans="1:29" ht="23.25" customHeight="1">
      <c r="A1" s="81" t="s">
        <v>169</v>
      </c>
    </row>
    <row r="2" spans="1:29" ht="23.25" customHeight="1">
      <c r="A2" s="546" t="s">
        <v>665</v>
      </c>
      <c r="B2" s="546"/>
      <c r="C2" s="546"/>
      <c r="D2" s="546"/>
      <c r="E2" s="546"/>
      <c r="F2" s="546"/>
      <c r="G2" s="546"/>
      <c r="H2" s="546"/>
      <c r="I2" s="546"/>
      <c r="J2" s="546"/>
      <c r="K2" s="546"/>
      <c r="L2" s="546"/>
      <c r="M2" s="546"/>
      <c r="N2" s="546"/>
      <c r="O2" s="546"/>
      <c r="P2" s="546"/>
      <c r="Q2" s="546"/>
      <c r="R2" s="546"/>
      <c r="S2" s="94"/>
      <c r="T2" s="94"/>
      <c r="U2" s="94"/>
      <c r="V2" s="94"/>
      <c r="W2" s="94"/>
      <c r="X2" s="94"/>
      <c r="Y2" s="94"/>
      <c r="Z2" s="94"/>
    </row>
    <row r="3" spans="1:29" ht="23.25" customHeight="1">
      <c r="A3" s="546"/>
      <c r="B3" s="546"/>
      <c r="C3" s="546"/>
      <c r="I3" s="546"/>
      <c r="J3" s="546"/>
      <c r="K3" s="546"/>
      <c r="L3" s="546"/>
      <c r="M3" s="546"/>
      <c r="N3" s="546"/>
      <c r="O3" s="546"/>
      <c r="P3" s="546"/>
      <c r="Q3" s="546"/>
      <c r="R3" s="546"/>
      <c r="S3" s="94"/>
      <c r="T3" s="94"/>
      <c r="U3" s="94"/>
      <c r="V3" s="94"/>
      <c r="W3" s="94"/>
      <c r="X3" s="94"/>
      <c r="Y3" s="94"/>
      <c r="Z3" s="94"/>
    </row>
    <row r="4" spans="1:29" ht="33.75" customHeight="1">
      <c r="C4" s="84" t="s">
        <v>149</v>
      </c>
      <c r="D4" s="970" t="str">
        <f>IF(基本情報!G9="","",基本情報!G9)</f>
        <v/>
      </c>
      <c r="E4" s="1000"/>
      <c r="F4" s="1000"/>
      <c r="G4" s="1000"/>
      <c r="H4" s="1001"/>
    </row>
    <row r="5" spans="1:29" ht="23.25" customHeight="1">
      <c r="Z5" s="529" t="str">
        <f>IF(E24+F24=0,"実地指導者数が記入されていません！必ず記入してください。","")</f>
        <v>実地指導者数が記入されていません！必ず記入してください。</v>
      </c>
      <c r="AA5" s="565"/>
      <c r="AB5" s="565"/>
      <c r="AC5" s="565"/>
    </row>
    <row r="6" spans="1:29" ht="23.25" customHeight="1">
      <c r="A6" s="995" t="s">
        <v>197</v>
      </c>
      <c r="B6" s="995" t="s">
        <v>253</v>
      </c>
      <c r="C6" s="1004" t="s">
        <v>235</v>
      </c>
      <c r="F6" s="1010" t="s">
        <v>531</v>
      </c>
      <c r="G6" s="1010" t="s">
        <v>505</v>
      </c>
      <c r="Z6" s="529"/>
      <c r="AA6" s="565"/>
      <c r="AB6" s="565"/>
      <c r="AC6" s="565"/>
    </row>
    <row r="7" spans="1:29" ht="23.25" customHeight="1">
      <c r="A7" s="996"/>
      <c r="B7" s="996"/>
      <c r="C7" s="1005"/>
      <c r="F7" s="1011"/>
      <c r="G7" s="1011"/>
      <c r="Z7" s="529"/>
      <c r="AA7" s="565"/>
      <c r="AB7" s="565"/>
      <c r="AC7" s="565"/>
    </row>
    <row r="8" spans="1:29" ht="50.1" customHeight="1">
      <c r="A8" s="574">
        <f>基本情報!G19</f>
        <v>0</v>
      </c>
      <c r="B8" s="575">
        <f>基本情報!G9</f>
        <v>0</v>
      </c>
      <c r="C8" s="576">
        <f>基本情報!G21</f>
        <v>0</v>
      </c>
      <c r="F8" s="577">
        <f>基本情報!G22</f>
        <v>0</v>
      </c>
      <c r="G8" s="577">
        <f>基本情報!G26</f>
        <v>0</v>
      </c>
      <c r="Z8" s="529"/>
      <c r="AA8" s="565"/>
      <c r="AB8" s="565"/>
      <c r="AC8" s="565"/>
    </row>
    <row r="9" spans="1:29" ht="23.25" customHeight="1">
      <c r="A9" s="547" t="s">
        <v>546</v>
      </c>
      <c r="B9" s="547" t="s">
        <v>546</v>
      </c>
      <c r="C9" s="547" t="s">
        <v>546</v>
      </c>
      <c r="F9" s="547" t="s">
        <v>546</v>
      </c>
      <c r="G9" s="547" t="s">
        <v>546</v>
      </c>
      <c r="Z9" s="529"/>
      <c r="AA9" s="565"/>
      <c r="AB9" s="565"/>
      <c r="AC9" s="565"/>
    </row>
    <row r="10" spans="1:29" ht="38.25" customHeight="1">
      <c r="Z10" s="529"/>
      <c r="AA10" s="565"/>
      <c r="AB10" s="565"/>
      <c r="AC10" s="565"/>
    </row>
    <row r="11" spans="1:29" s="105" customFormat="1" ht="18" customHeight="1">
      <c r="A11" s="985" t="s">
        <v>571</v>
      </c>
      <c r="B11" s="985" t="s">
        <v>290</v>
      </c>
      <c r="C11" s="990" t="s">
        <v>572</v>
      </c>
      <c r="D11" s="525"/>
      <c r="E11" s="584"/>
      <c r="F11" s="985" t="s">
        <v>320</v>
      </c>
      <c r="G11" s="985" t="s">
        <v>321</v>
      </c>
      <c r="W11" s="565"/>
      <c r="X11" s="565"/>
      <c r="Y11" s="565"/>
      <c r="Z11" s="565"/>
    </row>
    <row r="12" spans="1:29" s="105" customFormat="1" ht="18" customHeight="1">
      <c r="A12" s="986"/>
      <c r="B12" s="986"/>
      <c r="C12" s="986"/>
      <c r="D12" s="981" t="s">
        <v>592</v>
      </c>
      <c r="E12" s="584"/>
      <c r="F12" s="986"/>
      <c r="G12" s="986"/>
      <c r="W12" s="565"/>
      <c r="X12" s="565"/>
      <c r="Y12" s="565"/>
      <c r="Z12" s="565"/>
    </row>
    <row r="13" spans="1:29" s="105" customFormat="1" ht="18" customHeight="1">
      <c r="A13" s="986"/>
      <c r="B13" s="986"/>
      <c r="C13" s="986"/>
      <c r="D13" s="982"/>
      <c r="E13" s="584"/>
      <c r="F13" s="986"/>
      <c r="G13" s="986"/>
      <c r="W13" s="565"/>
      <c r="X13" s="565"/>
      <c r="Y13" s="565"/>
      <c r="Z13" s="565"/>
    </row>
    <row r="14" spans="1:29" s="105" customFormat="1" ht="18" customHeight="1">
      <c r="A14" s="983" t="s">
        <v>413</v>
      </c>
      <c r="B14" s="984"/>
      <c r="C14" s="984"/>
      <c r="D14" s="984"/>
      <c r="E14" s="581"/>
      <c r="F14" s="987"/>
      <c r="G14" s="987"/>
      <c r="W14" s="565"/>
      <c r="X14" s="565"/>
      <c r="Y14" s="565"/>
      <c r="Z14" s="565"/>
    </row>
    <row r="15" spans="1:29" s="84" customFormat="1" ht="17.25" customHeight="1">
      <c r="A15" s="552" t="s">
        <v>93</v>
      </c>
      <c r="B15" s="552" t="s">
        <v>94</v>
      </c>
      <c r="C15" s="552" t="s">
        <v>94</v>
      </c>
      <c r="D15" s="579" t="s">
        <v>95</v>
      </c>
      <c r="E15" s="582"/>
      <c r="F15" s="552"/>
      <c r="G15" s="552"/>
      <c r="W15" s="565"/>
      <c r="X15" s="565"/>
      <c r="Y15" s="565"/>
      <c r="Z15" s="565"/>
    </row>
    <row r="16" spans="1:29" s="105" customFormat="1" ht="50.1" customHeight="1">
      <c r="A16" s="548"/>
      <c r="B16" s="548"/>
      <c r="C16" s="549">
        <f>'（別紙4）新人名簿'!E207</f>
        <v>0</v>
      </c>
      <c r="D16" s="580">
        <f>'（別紙4）新人名簿'!K207</f>
        <v>0</v>
      </c>
      <c r="E16" s="583"/>
      <c r="F16" s="551">
        <f>基本情報!G27</f>
        <v>0</v>
      </c>
      <c r="G16" s="551">
        <f>基本情報!G28</f>
        <v>0</v>
      </c>
      <c r="R16" s="493"/>
      <c r="W16" s="100"/>
    </row>
    <row r="17" spans="1:27" ht="228.75" customHeight="1">
      <c r="A17" s="547" t="s">
        <v>588</v>
      </c>
      <c r="B17" s="547" t="s">
        <v>576</v>
      </c>
      <c r="C17" s="547" t="s">
        <v>577</v>
      </c>
      <c r="D17" s="547" t="s">
        <v>585</v>
      </c>
      <c r="E17" s="547"/>
      <c r="F17" s="547" t="s">
        <v>546</v>
      </c>
      <c r="G17" s="547" t="s">
        <v>546</v>
      </c>
      <c r="I17" s="97"/>
      <c r="J17" s="97"/>
      <c r="K17" s="97"/>
      <c r="L17" s="1006"/>
      <c r="M17" s="1006"/>
      <c r="N17" s="100"/>
      <c r="O17" s="100"/>
      <c r="P17" s="97"/>
      <c r="Q17" s="97"/>
      <c r="R17" s="101"/>
      <c r="S17" s="101"/>
      <c r="T17" s="97"/>
      <c r="U17" s="97"/>
      <c r="V17" s="99"/>
      <c r="W17" s="102"/>
    </row>
    <row r="18" spans="1:27" ht="38.25" customHeight="1">
      <c r="D18" s="97"/>
      <c r="E18" s="97"/>
      <c r="F18" s="97"/>
      <c r="G18" s="97"/>
      <c r="H18" s="97"/>
      <c r="I18" s="98"/>
      <c r="J18" s="98"/>
      <c r="K18" s="97"/>
      <c r="L18" s="97"/>
      <c r="M18" s="97"/>
      <c r="N18" s="97"/>
      <c r="O18" s="545"/>
      <c r="P18" s="545"/>
      <c r="Q18" s="100"/>
      <c r="R18" s="100"/>
      <c r="S18" s="97"/>
      <c r="T18" s="97"/>
      <c r="U18" s="101"/>
      <c r="V18" s="101"/>
      <c r="W18" s="97"/>
      <c r="X18" s="97"/>
      <c r="Y18" s="99"/>
      <c r="Z18" s="102"/>
    </row>
    <row r="19" spans="1:27" ht="18" customHeight="1">
      <c r="A19" s="1012" t="s">
        <v>87</v>
      </c>
      <c r="B19" s="1013"/>
      <c r="C19" s="1013"/>
      <c r="D19" s="1013"/>
      <c r="E19" s="1013"/>
      <c r="F19" s="1014"/>
      <c r="I19" s="97"/>
      <c r="N19" s="545"/>
      <c r="O19" s="100"/>
      <c r="P19" s="100"/>
      <c r="Q19" s="97"/>
      <c r="R19" s="97"/>
      <c r="S19" s="101"/>
      <c r="T19" s="101"/>
      <c r="U19" s="97"/>
      <c r="V19" s="97"/>
      <c r="W19" s="99"/>
      <c r="X19" s="102"/>
    </row>
    <row r="20" spans="1:27" ht="18" customHeight="1">
      <c r="A20" s="992" t="s">
        <v>578</v>
      </c>
      <c r="B20" s="993"/>
      <c r="C20" s="993"/>
      <c r="D20" s="993"/>
      <c r="E20" s="993"/>
      <c r="F20" s="994"/>
      <c r="I20" s="97"/>
      <c r="N20" s="545"/>
      <c r="O20" s="100"/>
      <c r="P20" s="100"/>
      <c r="Q20" s="97"/>
      <c r="R20" s="97"/>
      <c r="S20" s="101"/>
      <c r="T20" s="101"/>
      <c r="U20" s="97"/>
      <c r="V20" s="97"/>
      <c r="W20" s="99"/>
      <c r="X20" s="102"/>
    </row>
    <row r="21" spans="1:27" ht="18" customHeight="1">
      <c r="A21" s="988" t="s">
        <v>98</v>
      </c>
      <c r="B21" s="989"/>
      <c r="C21" s="988" t="s">
        <v>99</v>
      </c>
      <c r="D21" s="989"/>
      <c r="E21" s="988" t="s">
        <v>100</v>
      </c>
      <c r="F21" s="989"/>
      <c r="I21" s="97"/>
      <c r="N21" s="545"/>
      <c r="O21" s="100"/>
      <c r="P21" s="100"/>
      <c r="Q21" s="97"/>
      <c r="R21" s="97"/>
      <c r="S21" s="101"/>
      <c r="T21" s="101"/>
      <c r="U21" s="97"/>
      <c r="V21" s="97"/>
      <c r="W21" s="99"/>
      <c r="X21" s="102"/>
    </row>
    <row r="22" spans="1:27" ht="18" customHeight="1">
      <c r="A22" s="251" t="s">
        <v>91</v>
      </c>
      <c r="B22" s="252" t="s">
        <v>92</v>
      </c>
      <c r="C22" s="251" t="s">
        <v>91</v>
      </c>
      <c r="D22" s="252" t="s">
        <v>92</v>
      </c>
      <c r="E22" s="251" t="s">
        <v>91</v>
      </c>
      <c r="F22" s="252" t="s">
        <v>92</v>
      </c>
      <c r="I22" s="97"/>
      <c r="N22" s="545"/>
      <c r="O22" s="100"/>
      <c r="P22" s="100"/>
      <c r="Q22" s="97"/>
      <c r="R22" s="97"/>
      <c r="S22" s="101"/>
      <c r="T22" s="101"/>
      <c r="U22" s="97"/>
      <c r="V22" s="97"/>
      <c r="W22" s="99"/>
      <c r="X22" s="102"/>
    </row>
    <row r="23" spans="1:27" ht="18" customHeight="1">
      <c r="A23" s="554" t="s">
        <v>94</v>
      </c>
      <c r="B23" s="555" t="s">
        <v>94</v>
      </c>
      <c r="C23" s="554" t="s">
        <v>94</v>
      </c>
      <c r="D23" s="555" t="s">
        <v>94</v>
      </c>
      <c r="E23" s="554" t="s">
        <v>94</v>
      </c>
      <c r="F23" s="555" t="s">
        <v>94</v>
      </c>
      <c r="I23" s="97"/>
      <c r="N23" s="545"/>
      <c r="O23" s="100"/>
      <c r="P23" s="100"/>
      <c r="Q23" s="97"/>
      <c r="R23" s="97"/>
      <c r="S23" s="101"/>
      <c r="T23" s="101"/>
      <c r="U23" s="97"/>
      <c r="V23" s="97"/>
      <c r="W23" s="99"/>
      <c r="X23" s="102"/>
    </row>
    <row r="24" spans="1:27" ht="50.1" customHeight="1">
      <c r="A24" s="556">
        <f>'（別紙7）研修責任者明細'!G22</f>
        <v>0</v>
      </c>
      <c r="B24" s="557">
        <f>'（別紙7）研修責任者明細'!G23</f>
        <v>0</v>
      </c>
      <c r="C24" s="556">
        <f>'（別紙8）教育担当者明細'!G130</f>
        <v>0</v>
      </c>
      <c r="D24" s="557">
        <f>'（別紙8）教育担当者明細'!G131</f>
        <v>0</v>
      </c>
      <c r="E24" s="558"/>
      <c r="F24" s="559"/>
      <c r="I24" s="97"/>
      <c r="N24" s="545"/>
      <c r="O24" s="100"/>
      <c r="P24" s="100"/>
      <c r="Q24" s="97"/>
      <c r="R24" s="97"/>
      <c r="S24" s="101"/>
      <c r="T24" s="101"/>
      <c r="U24" s="97"/>
      <c r="V24" s="97"/>
      <c r="W24" s="99"/>
      <c r="X24" s="102"/>
    </row>
    <row r="25" spans="1:27" ht="75" customHeight="1">
      <c r="A25" s="547" t="s">
        <v>580</v>
      </c>
      <c r="B25" s="547" t="s">
        <v>579</v>
      </c>
      <c r="C25" s="547" t="s">
        <v>581</v>
      </c>
      <c r="D25" s="547" t="s">
        <v>582</v>
      </c>
      <c r="E25" s="547" t="s">
        <v>566</v>
      </c>
      <c r="F25" s="547" t="s">
        <v>566</v>
      </c>
      <c r="I25" s="98"/>
      <c r="J25" s="97"/>
      <c r="K25" s="97"/>
      <c r="L25" s="97"/>
      <c r="M25" s="97"/>
      <c r="N25" s="545"/>
      <c r="O25" s="545"/>
      <c r="P25" s="100"/>
      <c r="Q25" s="100"/>
      <c r="R25" s="97"/>
      <c r="S25" s="97"/>
      <c r="T25" s="101"/>
      <c r="U25" s="101"/>
      <c r="V25" s="97"/>
      <c r="W25" s="97"/>
      <c r="X25" s="99"/>
      <c r="Y25" s="102"/>
    </row>
    <row r="26" spans="1:27" ht="39" customHeight="1">
      <c r="D26" s="97"/>
      <c r="E26" s="97"/>
      <c r="F26" s="97"/>
      <c r="G26" s="97"/>
      <c r="H26" s="800" t="str">
        <f>+IF(H32="","",IF(H32=0,"","受講証明書の写しを提出してくだい"))</f>
        <v/>
      </c>
      <c r="I26" s="98"/>
      <c r="J26" s="98"/>
      <c r="K26" s="97"/>
      <c r="L26" s="97"/>
      <c r="M26" s="97"/>
      <c r="N26" s="97"/>
      <c r="O26" s="545"/>
      <c r="P26" s="545"/>
      <c r="Q26" s="100"/>
      <c r="R26" s="100"/>
      <c r="S26" s="97"/>
      <c r="T26" s="97"/>
      <c r="U26" s="101"/>
      <c r="V26" s="101"/>
      <c r="W26" s="97"/>
      <c r="X26" s="97"/>
      <c r="Y26" s="99"/>
      <c r="Z26" s="102"/>
    </row>
    <row r="27" spans="1:27" ht="33" customHeight="1">
      <c r="A27" s="1007" t="s">
        <v>90</v>
      </c>
      <c r="B27" s="1008"/>
      <c r="C27" s="1008"/>
      <c r="D27" s="1008"/>
      <c r="E27" s="1008"/>
      <c r="F27" s="1009"/>
      <c r="G27" s="500"/>
      <c r="H27" s="564" t="s">
        <v>406</v>
      </c>
      <c r="I27" s="561"/>
      <c r="J27" s="561"/>
      <c r="M27" s="97"/>
      <c r="S27" s="499"/>
      <c r="T27" s="100"/>
      <c r="U27" s="97"/>
      <c r="V27" s="101"/>
      <c r="W27" s="101"/>
      <c r="X27" s="97"/>
      <c r="Y27" s="97"/>
      <c r="Z27" s="99"/>
      <c r="AA27" s="102"/>
    </row>
    <row r="28" spans="1:27" ht="18" customHeight="1">
      <c r="A28" s="997" t="s">
        <v>666</v>
      </c>
      <c r="B28" s="998" t="s">
        <v>80</v>
      </c>
      <c r="C28" s="999"/>
      <c r="D28" s="997" t="s">
        <v>583</v>
      </c>
      <c r="E28" s="997" t="s">
        <v>25</v>
      </c>
      <c r="F28" s="985" t="s">
        <v>299</v>
      </c>
      <c r="G28" s="501"/>
      <c r="H28" s="1015" t="s">
        <v>407</v>
      </c>
      <c r="I28" s="562"/>
      <c r="J28" s="562"/>
      <c r="M28" s="422"/>
      <c r="S28" s="499"/>
      <c r="AA28" s="102"/>
    </row>
    <row r="29" spans="1:27" ht="18" customHeight="1">
      <c r="A29" s="997"/>
      <c r="B29" s="1002" t="s">
        <v>137</v>
      </c>
      <c r="C29" s="149"/>
      <c r="D29" s="997"/>
      <c r="E29" s="997"/>
      <c r="F29" s="986"/>
      <c r="G29" s="501"/>
      <c r="H29" s="1016"/>
      <c r="I29" s="425"/>
      <c r="J29" s="425"/>
      <c r="M29" s="423"/>
      <c r="S29" s="499"/>
      <c r="T29" s="100"/>
      <c r="U29" s="97"/>
      <c r="V29" s="101"/>
      <c r="W29" s="101"/>
      <c r="X29" s="97"/>
      <c r="Y29" s="97"/>
      <c r="Z29" s="99"/>
      <c r="AA29" s="102"/>
    </row>
    <row r="30" spans="1:27" ht="18" customHeight="1">
      <c r="A30" s="997"/>
      <c r="B30" s="1003"/>
      <c r="C30" s="585" t="s">
        <v>590</v>
      </c>
      <c r="D30" s="997"/>
      <c r="E30" s="997"/>
      <c r="F30" s="987"/>
      <c r="G30" s="501"/>
      <c r="H30" s="90" t="s">
        <v>514</v>
      </c>
      <c r="I30" s="425"/>
      <c r="J30" s="425"/>
      <c r="M30" s="425"/>
      <c r="S30" s="499"/>
      <c r="T30" s="100"/>
      <c r="U30" s="97"/>
      <c r="V30" s="101"/>
      <c r="W30" s="101"/>
      <c r="X30" s="97"/>
      <c r="Y30" s="97"/>
      <c r="Z30" s="99"/>
      <c r="AA30" s="102"/>
    </row>
    <row r="31" spans="1:27" ht="18" customHeight="1">
      <c r="A31" s="552" t="s">
        <v>94</v>
      </c>
      <c r="B31" s="582" t="s">
        <v>94</v>
      </c>
      <c r="C31" s="552" t="s">
        <v>94</v>
      </c>
      <c r="D31" s="553" t="s">
        <v>96</v>
      </c>
      <c r="E31" s="553" t="s">
        <v>97</v>
      </c>
      <c r="F31" s="553"/>
      <c r="G31" s="502"/>
      <c r="H31" s="573" t="s">
        <v>49</v>
      </c>
      <c r="I31" s="426"/>
      <c r="J31" s="426"/>
      <c r="M31" s="426"/>
      <c r="S31" s="499"/>
      <c r="T31" s="100"/>
      <c r="U31" s="97"/>
      <c r="V31" s="101"/>
      <c r="W31" s="101"/>
      <c r="X31" s="97"/>
      <c r="Y31" s="97"/>
      <c r="Z31" s="99"/>
      <c r="AA31" s="102"/>
    </row>
    <row r="32" spans="1:27" ht="50.1" customHeight="1">
      <c r="A32" s="549">
        <f>B32</f>
        <v>0</v>
      </c>
      <c r="B32" s="580">
        <f>'（別紙5）受入名簿'!D66</f>
        <v>0</v>
      </c>
      <c r="C32" s="549">
        <f>'（別紙5）受入名簿'!M66</f>
        <v>0</v>
      </c>
      <c r="D32" s="548"/>
      <c r="E32" s="548"/>
      <c r="F32" s="560">
        <f>基本情報!G23</f>
        <v>0</v>
      </c>
      <c r="G32" s="503"/>
      <c r="H32" s="550">
        <f>'（別紙11）研修責任者フォローアップ研修参加名簿 '!E127</f>
        <v>0</v>
      </c>
      <c r="I32" s="563"/>
      <c r="J32" s="563"/>
      <c r="M32" s="491"/>
      <c r="S32" s="499"/>
    </row>
    <row r="33" spans="1:21" ht="69" customHeight="1">
      <c r="A33" s="547" t="s">
        <v>591</v>
      </c>
      <c r="B33" s="547" t="s">
        <v>584</v>
      </c>
      <c r="C33" s="547" t="s">
        <v>586</v>
      </c>
      <c r="D33" s="547" t="s">
        <v>566</v>
      </c>
      <c r="E33" s="547" t="s">
        <v>566</v>
      </c>
      <c r="F33" s="547" t="s">
        <v>546</v>
      </c>
      <c r="G33" s="503"/>
      <c r="H33" s="547" t="s">
        <v>587</v>
      </c>
      <c r="I33" s="320"/>
      <c r="J33" s="504"/>
      <c r="K33" s="504"/>
      <c r="L33" s="504"/>
      <c r="M33" s="491"/>
      <c r="N33" s="492"/>
      <c r="O33" s="499"/>
      <c r="P33" s="499"/>
      <c r="Q33" s="499"/>
      <c r="R33" s="499"/>
      <c r="S33" s="499"/>
    </row>
    <row r="34" spans="1:21" s="408" customFormat="1" ht="31.5" customHeight="1"/>
    <row r="35" spans="1:21" s="408" customFormat="1" ht="31.5" customHeight="1"/>
    <row r="36" spans="1:21" ht="17.25" customHeight="1">
      <c r="A36" s="526" t="s">
        <v>317</v>
      </c>
      <c r="B36" s="991" t="s">
        <v>681</v>
      </c>
      <c r="C36" s="991"/>
      <c r="D36" s="991"/>
      <c r="E36" s="991"/>
      <c r="F36" s="991"/>
      <c r="G36" s="991"/>
      <c r="H36" s="991"/>
      <c r="I36" s="991"/>
      <c r="J36" s="991"/>
      <c r="K36" s="991"/>
      <c r="L36" s="991"/>
      <c r="M36" s="991"/>
      <c r="N36" s="991"/>
      <c r="O36" s="991"/>
      <c r="P36" s="991"/>
      <c r="Q36" s="991"/>
      <c r="R36" s="991"/>
    </row>
    <row r="37" spans="1:21" ht="17.25" customHeight="1">
      <c r="A37" s="526">
        <v>2</v>
      </c>
      <c r="B37" s="991" t="s">
        <v>239</v>
      </c>
      <c r="C37" s="991"/>
      <c r="D37" s="991"/>
      <c r="E37" s="991"/>
      <c r="F37" s="991"/>
      <c r="G37" s="991"/>
      <c r="H37" s="991"/>
      <c r="I37" s="991"/>
      <c r="J37" s="991"/>
      <c r="K37" s="991"/>
      <c r="L37" s="991"/>
      <c r="M37" s="991"/>
      <c r="N37" s="991"/>
      <c r="O37" s="991"/>
      <c r="P37" s="991"/>
      <c r="Q37" s="991"/>
      <c r="R37" s="991"/>
    </row>
    <row r="38" spans="1:21" ht="33.75" customHeight="1">
      <c r="A38" s="566">
        <v>3</v>
      </c>
      <c r="B38" s="991" t="s">
        <v>573</v>
      </c>
      <c r="C38" s="991"/>
      <c r="D38" s="991"/>
      <c r="E38" s="991"/>
      <c r="F38" s="991"/>
      <c r="G38" s="991"/>
      <c r="H38" s="991"/>
      <c r="I38" s="991"/>
      <c r="J38" s="991"/>
      <c r="K38" s="991"/>
      <c r="L38" s="991"/>
      <c r="M38" s="991"/>
      <c r="N38" s="991"/>
      <c r="O38" s="991"/>
      <c r="P38" s="991"/>
      <c r="Q38" s="991"/>
      <c r="R38" s="991"/>
    </row>
    <row r="39" spans="1:21" ht="33.75" customHeight="1">
      <c r="A39" s="566">
        <v>4</v>
      </c>
      <c r="B39" s="991" t="s">
        <v>574</v>
      </c>
      <c r="C39" s="991"/>
      <c r="D39" s="991"/>
      <c r="E39" s="991"/>
      <c r="F39" s="991"/>
      <c r="G39" s="991"/>
      <c r="H39" s="991"/>
      <c r="I39" s="991"/>
      <c r="J39" s="991"/>
      <c r="K39" s="991"/>
      <c r="L39" s="991"/>
      <c r="M39" s="991"/>
      <c r="N39" s="991"/>
      <c r="O39" s="991"/>
      <c r="P39" s="991"/>
      <c r="Q39" s="991"/>
      <c r="R39" s="991"/>
    </row>
    <row r="40" spans="1:21" ht="17.25" customHeight="1">
      <c r="A40" s="567">
        <v>5</v>
      </c>
      <c r="B40" s="991" t="s">
        <v>575</v>
      </c>
      <c r="C40" s="991"/>
      <c r="D40" s="991"/>
      <c r="E40" s="991"/>
      <c r="F40" s="991"/>
      <c r="G40" s="991"/>
      <c r="H40" s="991"/>
      <c r="I40" s="991"/>
      <c r="J40" s="991"/>
      <c r="K40" s="991"/>
      <c r="L40" s="991"/>
      <c r="M40" s="991"/>
      <c r="N40" s="991"/>
      <c r="O40" s="991"/>
      <c r="P40" s="991"/>
      <c r="Q40" s="991"/>
      <c r="R40" s="991"/>
    </row>
    <row r="41" spans="1:21" ht="17.25" customHeight="1">
      <c r="A41" s="567">
        <v>6</v>
      </c>
      <c r="B41" s="991" t="s">
        <v>101</v>
      </c>
      <c r="C41" s="991"/>
      <c r="D41" s="991"/>
      <c r="E41" s="991"/>
      <c r="F41" s="991"/>
      <c r="G41" s="991"/>
      <c r="H41" s="991"/>
      <c r="I41" s="991"/>
      <c r="J41" s="991"/>
      <c r="K41" s="991"/>
      <c r="L41" s="991"/>
      <c r="M41" s="991"/>
      <c r="N41" s="991"/>
      <c r="O41" s="991"/>
      <c r="P41" s="991"/>
      <c r="Q41" s="991"/>
      <c r="R41" s="991"/>
    </row>
    <row r="42" spans="1:21" ht="17.25" customHeight="1">
      <c r="A42" s="526">
        <v>7</v>
      </c>
      <c r="B42" s="991" t="s">
        <v>667</v>
      </c>
      <c r="C42" s="991"/>
      <c r="D42" s="991"/>
      <c r="E42" s="991"/>
      <c r="F42" s="991"/>
      <c r="G42" s="991"/>
      <c r="H42" s="991"/>
      <c r="I42" s="991"/>
      <c r="J42" s="991"/>
      <c r="K42" s="991"/>
      <c r="L42" s="991"/>
      <c r="M42" s="991"/>
      <c r="N42" s="991"/>
      <c r="O42" s="991"/>
      <c r="P42" s="991"/>
      <c r="Q42" s="991"/>
      <c r="R42" s="991"/>
      <c r="S42" s="151"/>
      <c r="T42" s="151"/>
      <c r="U42" s="151"/>
    </row>
    <row r="43" spans="1:21" ht="17.25" customHeight="1">
      <c r="A43" s="526">
        <v>8</v>
      </c>
      <c r="B43" s="991" t="s">
        <v>241</v>
      </c>
      <c r="C43" s="991"/>
      <c r="D43" s="991"/>
      <c r="E43" s="991"/>
      <c r="F43" s="991"/>
      <c r="G43" s="991"/>
      <c r="H43" s="991"/>
      <c r="I43" s="991"/>
      <c r="J43" s="991"/>
      <c r="K43" s="991"/>
      <c r="L43" s="991"/>
      <c r="M43" s="991"/>
      <c r="N43" s="991"/>
      <c r="O43" s="991"/>
      <c r="P43" s="991"/>
      <c r="Q43" s="991"/>
      <c r="R43" s="991"/>
      <c r="S43" s="151"/>
      <c r="T43" s="151"/>
      <c r="U43" s="151"/>
    </row>
    <row r="44" spans="1:21" ht="23.25" customHeight="1">
      <c r="D44" s="104"/>
      <c r="E44" s="82"/>
    </row>
    <row r="45" spans="1:21" ht="23.25" customHeight="1">
      <c r="D45" s="104"/>
      <c r="F45" s="103"/>
      <c r="G45" s="103"/>
      <c r="H45" s="103"/>
    </row>
    <row r="46" spans="1:21" ht="23.25" customHeight="1">
      <c r="E46" s="82"/>
      <c r="F46" s="103"/>
      <c r="G46" s="103"/>
      <c r="H46" s="103"/>
    </row>
    <row r="47" spans="1:21" ht="23.25" customHeight="1">
      <c r="E47" s="82"/>
    </row>
    <row r="48" spans="1:21" ht="23.25" customHeight="1">
      <c r="E48" s="105"/>
    </row>
    <row r="49" spans="5:10" ht="23.25" customHeight="1">
      <c r="E49" s="105"/>
    </row>
    <row r="52" spans="5:10" ht="23.25" customHeight="1">
      <c r="E52" s="106"/>
      <c r="F52" s="107"/>
      <c r="G52" s="107"/>
      <c r="H52" s="107"/>
      <c r="I52" s="107"/>
      <c r="J52" s="107"/>
    </row>
    <row r="53" spans="5:10" ht="23.25" customHeight="1">
      <c r="E53" s="106"/>
      <c r="F53" s="107"/>
      <c r="G53" s="107"/>
      <c r="H53" s="107"/>
      <c r="I53" s="107"/>
      <c r="J53" s="107"/>
    </row>
    <row r="54" spans="5:10" ht="23.25" customHeight="1">
      <c r="E54" s="106"/>
      <c r="F54" s="107"/>
      <c r="G54" s="107"/>
      <c r="H54" s="107"/>
      <c r="I54" s="107"/>
      <c r="J54" s="107"/>
    </row>
    <row r="55" spans="5:10" ht="23.25" customHeight="1">
      <c r="E55" s="106"/>
      <c r="F55" s="107"/>
      <c r="G55" s="107"/>
      <c r="H55" s="107"/>
      <c r="I55" s="107"/>
      <c r="J55" s="107"/>
    </row>
    <row r="56" spans="5:10" ht="23.25" customHeight="1">
      <c r="E56" s="106"/>
      <c r="F56" s="107"/>
      <c r="G56" s="107"/>
      <c r="H56" s="107"/>
      <c r="I56" s="107"/>
      <c r="J56" s="107"/>
    </row>
    <row r="57" spans="5:10" ht="23.25" customHeight="1">
      <c r="E57" s="106"/>
      <c r="F57" s="107"/>
      <c r="G57" s="107"/>
      <c r="H57" s="107"/>
      <c r="I57" s="107"/>
      <c r="J57" s="107"/>
    </row>
  </sheetData>
  <sheetProtection password="DD49" sheet="1" formatCells="0"/>
  <mergeCells count="35">
    <mergeCell ref="L17:M17"/>
    <mergeCell ref="A27:F27"/>
    <mergeCell ref="A28:A30"/>
    <mergeCell ref="G6:G7"/>
    <mergeCell ref="A11:A13"/>
    <mergeCell ref="F6:F7"/>
    <mergeCell ref="B6:B7"/>
    <mergeCell ref="C21:D21"/>
    <mergeCell ref="A19:F19"/>
    <mergeCell ref="H28:H29"/>
    <mergeCell ref="A6:A7"/>
    <mergeCell ref="E28:E30"/>
    <mergeCell ref="B28:C28"/>
    <mergeCell ref="F11:F14"/>
    <mergeCell ref="D4:H4"/>
    <mergeCell ref="B42:R42"/>
    <mergeCell ref="B29:B30"/>
    <mergeCell ref="D28:D30"/>
    <mergeCell ref="F28:F30"/>
    <mergeCell ref="C6:C7"/>
    <mergeCell ref="B38:R38"/>
    <mergeCell ref="A20:F20"/>
    <mergeCell ref="B39:R39"/>
    <mergeCell ref="B36:R36"/>
    <mergeCell ref="B37:R37"/>
    <mergeCell ref="B43:R43"/>
    <mergeCell ref="B40:R40"/>
    <mergeCell ref="B41:R41"/>
    <mergeCell ref="D12:D13"/>
    <mergeCell ref="A14:D14"/>
    <mergeCell ref="G11:G14"/>
    <mergeCell ref="A21:B21"/>
    <mergeCell ref="C11:C13"/>
    <mergeCell ref="E21:F21"/>
    <mergeCell ref="B11:B13"/>
  </mergeCells>
  <phoneticPr fontId="2"/>
  <conditionalFormatting sqref="N19:N24 N25:O25 O26:P26 O18:P18 L17:M17 Z5:Z10">
    <cfRule type="containsText" dxfId="8" priority="3" stopIfTrue="1" operator="containsText" text="実地指導者数が記入されていません！必ず記入してください。,↑↑↑">
      <formula>NOT(ISERROR(SEARCH("実地指導者数が記入されていません！必ず記入してください。,↑↑↑",L5)))</formula>
    </cfRule>
  </conditionalFormatting>
  <conditionalFormatting sqref="O33:S33 S27:S32 W11:Z15 Z5:AC10">
    <cfRule type="containsText" dxfId="7" priority="2" stopIfTrue="1" operator="containsText" text="実地指導者数が記入されていません！必ず記入してください。">
      <formula>NOT(ISERROR(SEARCH("実地指導者数が記入されていません！必ず記入してください。",O5)))</formula>
    </cfRule>
  </conditionalFormatting>
  <dataValidations count="2">
    <dataValidation allowBlank="1" showInputMessage="1" showErrorMessage="1" error="入力禁止です。" sqref="B32:C32"/>
    <dataValidation imeMode="off" allowBlank="1" showInputMessage="1" showErrorMessage="1" sqref="A16:B16"/>
  </dataValidations>
  <printOptions horizontalCentered="1"/>
  <pageMargins left="0.25" right="0.25" top="0.75" bottom="0.75" header="0.3" footer="0.3"/>
  <pageSetup paperSize="9" scale="55"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Y40"/>
  <sheetViews>
    <sheetView view="pageBreakPreview" zoomScale="80" zoomScaleNormal="100" zoomScaleSheetLayoutView="80" workbookViewId="0">
      <selection activeCell="I17" sqref="I17:K17"/>
    </sheetView>
  </sheetViews>
  <sheetFormatPr defaultColWidth="7.109375" defaultRowHeight="23.25" customHeight="1"/>
  <cols>
    <col min="1" max="1" width="8.44140625" style="81" customWidth="1"/>
    <col min="2" max="2" width="21.21875" style="81" customWidth="1"/>
    <col min="3" max="3" width="12.77734375" style="81" customWidth="1"/>
    <col min="4" max="8" width="11.21875" style="81" customWidth="1"/>
    <col min="9" max="9" width="12.33203125" style="81" customWidth="1"/>
    <col min="10" max="10" width="12.21875" style="81" customWidth="1"/>
    <col min="11" max="16" width="8.21875" style="81" customWidth="1"/>
    <col min="17" max="17" width="10.109375" style="81" customWidth="1"/>
    <col min="18" max="18" width="8.77734375" style="81" customWidth="1"/>
    <col min="19" max="20" width="7.109375" style="81" customWidth="1"/>
    <col min="21" max="21" width="8.88671875" style="81" customWidth="1"/>
    <col min="22" max="23" width="7.109375" style="81" customWidth="1"/>
    <col min="24" max="24" width="12.21875" style="81" customWidth="1"/>
    <col min="25" max="25" width="9.21875" style="81" customWidth="1"/>
    <col min="26" max="16384" width="7.109375" style="81"/>
  </cols>
  <sheetData>
    <row r="1" spans="1:25" ht="23.25" customHeight="1">
      <c r="A1" s="81" t="s">
        <v>169</v>
      </c>
    </row>
    <row r="2" spans="1:25" ht="23.25" customHeight="1">
      <c r="A2" s="1044" t="s">
        <v>196</v>
      </c>
      <c r="B2" s="1044"/>
      <c r="C2" s="1044"/>
      <c r="D2" s="1044"/>
      <c r="E2" s="1044"/>
      <c r="F2" s="1044"/>
      <c r="G2" s="1044"/>
      <c r="H2" s="1044"/>
      <c r="I2" s="1044"/>
      <c r="J2" s="1044"/>
      <c r="K2" s="1044"/>
      <c r="L2" s="1044"/>
      <c r="M2" s="1044"/>
      <c r="N2" s="1044"/>
      <c r="O2" s="1044"/>
      <c r="P2" s="1044"/>
      <c r="Q2" s="1044"/>
      <c r="R2" s="1044"/>
      <c r="S2" s="94"/>
      <c r="T2" s="94"/>
      <c r="U2" s="94"/>
      <c r="V2" s="94"/>
      <c r="W2" s="94"/>
      <c r="X2" s="94"/>
      <c r="Y2" s="94"/>
    </row>
    <row r="3" spans="1:25" ht="23.25" customHeight="1">
      <c r="L3" s="1045" t="s">
        <v>149</v>
      </c>
      <c r="M3" s="1045"/>
      <c r="N3" s="1046" t="str">
        <f>IF(基本情報!G9="","",基本情報!G9)</f>
        <v/>
      </c>
      <c r="O3" s="1047"/>
      <c r="P3" s="1047"/>
      <c r="Q3" s="1047"/>
      <c r="R3" s="1047"/>
    </row>
    <row r="5" spans="1:25" s="105" customFormat="1" ht="35.1" customHeight="1">
      <c r="A5" s="995" t="s">
        <v>237</v>
      </c>
      <c r="B5" s="995" t="s">
        <v>253</v>
      </c>
      <c r="C5" s="1004" t="s">
        <v>238</v>
      </c>
      <c r="D5" s="985" t="s">
        <v>318</v>
      </c>
      <c r="E5" s="985" t="s">
        <v>290</v>
      </c>
      <c r="F5" s="985" t="s">
        <v>291</v>
      </c>
      <c r="G5" s="985" t="s">
        <v>332</v>
      </c>
      <c r="H5" s="985" t="s">
        <v>292</v>
      </c>
      <c r="I5" s="985" t="s">
        <v>319</v>
      </c>
      <c r="J5" s="985" t="s">
        <v>509</v>
      </c>
      <c r="K5" s="1012" t="s">
        <v>87</v>
      </c>
      <c r="L5" s="1013"/>
      <c r="M5" s="1013"/>
      <c r="N5" s="1013"/>
      <c r="O5" s="1013"/>
      <c r="P5" s="1014"/>
      <c r="Q5" s="985" t="s">
        <v>320</v>
      </c>
      <c r="R5" s="985" t="s">
        <v>321</v>
      </c>
      <c r="Y5" s="436"/>
    </row>
    <row r="6" spans="1:25" s="105" customFormat="1" ht="35.1" customHeight="1">
      <c r="A6" s="996"/>
      <c r="B6" s="996"/>
      <c r="C6" s="1005"/>
      <c r="D6" s="986"/>
      <c r="E6" s="986"/>
      <c r="F6" s="986"/>
      <c r="G6" s="986"/>
      <c r="H6" s="986"/>
      <c r="I6" s="986"/>
      <c r="J6" s="986"/>
      <c r="K6" s="1040"/>
      <c r="L6" s="1041"/>
      <c r="M6" s="1041"/>
      <c r="N6" s="1041"/>
      <c r="O6" s="1041"/>
      <c r="P6" s="1042"/>
      <c r="Q6" s="986"/>
      <c r="R6" s="986"/>
      <c r="Y6" s="436"/>
    </row>
    <row r="7" spans="1:25" s="105" customFormat="1" ht="35.1" customHeight="1">
      <c r="A7" s="996"/>
      <c r="B7" s="996"/>
      <c r="C7" s="1005"/>
      <c r="D7" s="986"/>
      <c r="E7" s="986"/>
      <c r="F7" s="986"/>
      <c r="G7" s="986"/>
      <c r="H7" s="986"/>
      <c r="I7" s="986"/>
      <c r="J7" s="986"/>
      <c r="K7" s="988" t="s">
        <v>98</v>
      </c>
      <c r="L7" s="989"/>
      <c r="M7" s="988" t="s">
        <v>99</v>
      </c>
      <c r="N7" s="989"/>
      <c r="O7" s="988" t="s">
        <v>100</v>
      </c>
      <c r="P7" s="989"/>
      <c r="Q7" s="986"/>
      <c r="R7" s="986"/>
      <c r="Y7" s="436"/>
    </row>
    <row r="8" spans="1:25" s="105" customFormat="1" ht="35.1" customHeight="1">
      <c r="A8" s="1048"/>
      <c r="B8" s="1048"/>
      <c r="C8" s="1049"/>
      <c r="D8" s="998" t="s">
        <v>413</v>
      </c>
      <c r="E8" s="1043"/>
      <c r="F8" s="1043"/>
      <c r="G8" s="1043"/>
      <c r="H8" s="999"/>
      <c r="I8" s="987"/>
      <c r="J8" s="987"/>
      <c r="K8" s="251" t="s">
        <v>91</v>
      </c>
      <c r="L8" s="252" t="s">
        <v>92</v>
      </c>
      <c r="M8" s="251" t="s">
        <v>91</v>
      </c>
      <c r="N8" s="252" t="s">
        <v>92</v>
      </c>
      <c r="O8" s="251" t="s">
        <v>91</v>
      </c>
      <c r="P8" s="252" t="s">
        <v>92</v>
      </c>
      <c r="Q8" s="987"/>
      <c r="R8" s="987"/>
      <c r="Y8" s="436"/>
    </row>
    <row r="9" spans="1:25" s="84" customFormat="1" ht="23.25" customHeight="1">
      <c r="A9" s="190"/>
      <c r="B9" s="190"/>
      <c r="C9" s="191"/>
      <c r="D9" s="95" t="s">
        <v>93</v>
      </c>
      <c r="E9" s="95" t="s">
        <v>94</v>
      </c>
      <c r="F9" s="95" t="s">
        <v>94</v>
      </c>
      <c r="G9" s="96" t="s">
        <v>95</v>
      </c>
      <c r="H9" s="96" t="s">
        <v>95</v>
      </c>
      <c r="I9" s="96"/>
      <c r="J9" s="96"/>
      <c r="K9" s="253" t="s">
        <v>94</v>
      </c>
      <c r="L9" s="254" t="s">
        <v>94</v>
      </c>
      <c r="M9" s="253" t="s">
        <v>94</v>
      </c>
      <c r="N9" s="254" t="s">
        <v>94</v>
      </c>
      <c r="O9" s="253" t="s">
        <v>94</v>
      </c>
      <c r="P9" s="254" t="s">
        <v>94</v>
      </c>
      <c r="Q9" s="95"/>
      <c r="R9" s="95"/>
      <c r="Y9" s="437"/>
    </row>
    <row r="10" spans="1:25" s="105" customFormat="1" ht="80.25" customHeight="1">
      <c r="A10" s="255">
        <f>基本情報!G19</f>
        <v>0</v>
      </c>
      <c r="B10" s="319">
        <f>基本情報!G9</f>
        <v>0</v>
      </c>
      <c r="C10" s="214" t="str">
        <f>基本情報!I21</f>
        <v/>
      </c>
      <c r="D10" s="358"/>
      <c r="E10" s="358"/>
      <c r="F10" s="421">
        <f>'（別紙4）新人名簿'!E207</f>
        <v>0</v>
      </c>
      <c r="G10" s="421">
        <f>'（別紙4）新人名簿'!K207</f>
        <v>0</v>
      </c>
      <c r="H10" s="421">
        <f>G10</f>
        <v>0</v>
      </c>
      <c r="I10" s="256">
        <f>基本情報!G22</f>
        <v>0</v>
      </c>
      <c r="J10" s="256">
        <f>基本情報!G26</f>
        <v>0</v>
      </c>
      <c r="K10" s="257">
        <f>'（別紙7）研修責任者明細'!G22</f>
        <v>0</v>
      </c>
      <c r="L10" s="258">
        <f>'（別紙7）研修責任者明細'!G23</f>
        <v>0</v>
      </c>
      <c r="M10" s="257">
        <f>'（別紙8）教育担当者明細'!G130</f>
        <v>0</v>
      </c>
      <c r="N10" s="258">
        <f>'（別紙8）教育担当者明細'!G131</f>
        <v>0</v>
      </c>
      <c r="O10" s="359"/>
      <c r="P10" s="360"/>
      <c r="Q10" s="59">
        <f>基本情報!G27</f>
        <v>0</v>
      </c>
      <c r="R10" s="59">
        <f>基本情報!G28</f>
        <v>0</v>
      </c>
      <c r="T10" s="493">
        <f>SUM(O10:P10)</f>
        <v>0</v>
      </c>
      <c r="Y10" s="100"/>
    </row>
    <row r="11" spans="1:25" ht="25.5" customHeight="1" thickBot="1">
      <c r="D11" s="97"/>
      <c r="E11" s="97"/>
      <c r="F11" s="97"/>
      <c r="G11" s="97"/>
      <c r="H11" s="97"/>
      <c r="I11" s="98"/>
      <c r="J11" s="98"/>
      <c r="K11" s="97"/>
      <c r="L11" s="97"/>
      <c r="M11" s="97"/>
      <c r="N11" s="97"/>
      <c r="O11" s="1032" t="str">
        <f>IF(T10=0,"↑↑↑","")</f>
        <v>↑↑↑</v>
      </c>
      <c r="P11" s="1032"/>
      <c r="Q11" s="100"/>
      <c r="R11" s="100"/>
      <c r="S11" s="97"/>
      <c r="T11" s="101"/>
      <c r="U11" s="101"/>
      <c r="V11" s="97"/>
      <c r="W11" s="97"/>
      <c r="X11" s="99"/>
      <c r="Y11" s="102"/>
    </row>
    <row r="12" spans="1:25" ht="24.75" customHeight="1">
      <c r="B12" s="1007" t="s">
        <v>90</v>
      </c>
      <c r="C12" s="1008"/>
      <c r="D12" s="1008"/>
      <c r="E12" s="1008"/>
      <c r="F12" s="1008"/>
      <c r="G12" s="1009"/>
      <c r="H12" s="97"/>
      <c r="I12" s="1033" t="s">
        <v>406</v>
      </c>
      <c r="J12" s="1034"/>
      <c r="K12" s="1035"/>
      <c r="L12" s="97"/>
      <c r="M12" s="97"/>
      <c r="N12" s="1036" t="str">
        <f>IF(T10=0,"実地指導者数が記入されていません！必ず記入してください。","")</f>
        <v>実地指導者数が記入されていません！必ず記入してください。</v>
      </c>
      <c r="O12" s="1036"/>
      <c r="P12" s="1036"/>
      <c r="Q12" s="1036"/>
      <c r="R12" s="100"/>
      <c r="S12" s="97"/>
      <c r="T12" s="101"/>
      <c r="U12" s="101"/>
      <c r="V12" s="97"/>
      <c r="W12" s="97"/>
      <c r="X12" s="99"/>
      <c r="Y12" s="102"/>
    </row>
    <row r="13" spans="1:25" ht="23.25" customHeight="1">
      <c r="B13" s="997" t="s">
        <v>297</v>
      </c>
      <c r="C13" s="998" t="s">
        <v>195</v>
      </c>
      <c r="D13" s="999"/>
      <c r="E13" s="997" t="s">
        <v>298</v>
      </c>
      <c r="F13" s="997" t="s">
        <v>323</v>
      </c>
      <c r="G13" s="985" t="s">
        <v>324</v>
      </c>
      <c r="H13" s="425"/>
      <c r="I13" s="1037" t="s">
        <v>407</v>
      </c>
      <c r="J13" s="1038"/>
      <c r="K13" s="1039"/>
      <c r="L13" s="422"/>
      <c r="M13" s="422"/>
      <c r="N13" s="1036"/>
      <c r="O13" s="1036"/>
      <c r="P13" s="1036"/>
      <c r="Q13" s="1036"/>
      <c r="Y13" s="102"/>
    </row>
    <row r="14" spans="1:25" ht="25.5" customHeight="1">
      <c r="B14" s="997"/>
      <c r="C14" s="1018" t="s">
        <v>513</v>
      </c>
      <c r="D14" s="1020" t="s">
        <v>322</v>
      </c>
      <c r="E14" s="997"/>
      <c r="F14" s="997"/>
      <c r="G14" s="986"/>
      <c r="H14" s="425"/>
      <c r="I14" s="1021" t="s">
        <v>514</v>
      </c>
      <c r="J14" s="956"/>
      <c r="K14" s="1022"/>
      <c r="L14" s="423"/>
      <c r="M14" s="423"/>
      <c r="N14" s="1036"/>
      <c r="O14" s="1036"/>
      <c r="P14" s="1036"/>
      <c r="Q14" s="1036"/>
      <c r="R14" s="100"/>
      <c r="S14" s="97"/>
      <c r="T14" s="101"/>
      <c r="U14" s="101"/>
      <c r="V14" s="97"/>
      <c r="W14" s="97"/>
      <c r="X14" s="99"/>
      <c r="Y14" s="102"/>
    </row>
    <row r="15" spans="1:25" ht="25.5" customHeight="1">
      <c r="B15" s="997"/>
      <c r="C15" s="1019"/>
      <c r="D15" s="1020"/>
      <c r="E15" s="997"/>
      <c r="F15" s="997"/>
      <c r="G15" s="987"/>
      <c r="H15" s="101"/>
      <c r="I15" s="1023"/>
      <c r="J15" s="1024"/>
      <c r="K15" s="1025"/>
      <c r="L15" s="425"/>
      <c r="M15" s="425"/>
      <c r="N15" s="1036"/>
      <c r="O15" s="1036"/>
      <c r="P15" s="1036"/>
      <c r="Q15" s="1036"/>
      <c r="R15" s="100"/>
      <c r="S15" s="97"/>
      <c r="T15" s="101"/>
      <c r="U15" s="101"/>
      <c r="V15" s="97"/>
      <c r="W15" s="97"/>
      <c r="X15" s="99"/>
      <c r="Y15" s="102"/>
    </row>
    <row r="16" spans="1:25" ht="18.75" customHeight="1">
      <c r="B16" s="95" t="s">
        <v>94</v>
      </c>
      <c r="C16" s="253" t="s">
        <v>94</v>
      </c>
      <c r="D16" s="254" t="s">
        <v>94</v>
      </c>
      <c r="E16" s="96" t="s">
        <v>96</v>
      </c>
      <c r="F16" s="96" t="s">
        <v>97</v>
      </c>
      <c r="G16" s="96"/>
      <c r="H16" s="424"/>
      <c r="I16" s="1026" t="s">
        <v>49</v>
      </c>
      <c r="J16" s="1027"/>
      <c r="K16" s="1028"/>
      <c r="L16" s="426"/>
      <c r="M16" s="426"/>
      <c r="N16" s="1036"/>
      <c r="O16" s="1036"/>
      <c r="P16" s="1036"/>
      <c r="Q16" s="1036"/>
      <c r="R16" s="100"/>
      <c r="S16" s="97"/>
      <c r="T16" s="101"/>
      <c r="U16" s="101"/>
      <c r="V16" s="97"/>
      <c r="W16" s="97"/>
      <c r="X16" s="99"/>
      <c r="Y16" s="102"/>
    </row>
    <row r="17" spans="1:20" ht="49.5" customHeight="1" thickBot="1">
      <c r="B17" s="259">
        <f>C17+D17</f>
        <v>0</v>
      </c>
      <c r="C17" s="257">
        <f>'（別紙5）受入名簿'!D66</f>
        <v>0</v>
      </c>
      <c r="D17" s="258">
        <f>'（別紙5）受入名簿'!M66</f>
        <v>0</v>
      </c>
      <c r="E17" s="361"/>
      <c r="F17" s="361"/>
      <c r="G17" s="418">
        <f>基本情報!G23</f>
        <v>0</v>
      </c>
      <c r="H17" s="320"/>
      <c r="I17" s="1029"/>
      <c r="J17" s="1030"/>
      <c r="K17" s="1031"/>
      <c r="L17" s="491"/>
      <c r="M17" s="492"/>
      <c r="N17" s="1036"/>
      <c r="O17" s="1036"/>
      <c r="P17" s="1036"/>
      <c r="Q17" s="1036"/>
    </row>
    <row r="18" spans="1:20" s="408" customFormat="1" ht="31.5" customHeight="1"/>
    <row r="19" spans="1:20" ht="17.25" customHeight="1">
      <c r="A19" s="192" t="s">
        <v>317</v>
      </c>
      <c r="B19" s="1017" t="s">
        <v>458</v>
      </c>
      <c r="C19" s="1017"/>
      <c r="D19" s="1017"/>
      <c r="E19" s="1017"/>
      <c r="F19" s="1017"/>
      <c r="G19" s="1017"/>
      <c r="H19" s="1017"/>
      <c r="I19" s="1017"/>
      <c r="J19" s="1017"/>
      <c r="K19" s="1017"/>
      <c r="L19" s="1017"/>
      <c r="M19" s="1017"/>
      <c r="N19" s="1017"/>
      <c r="O19" s="1017"/>
      <c r="P19" s="1017"/>
      <c r="Q19" s="1017"/>
      <c r="R19" s="1017"/>
    </row>
    <row r="20" spans="1:20" ht="17.25" customHeight="1">
      <c r="A20" s="192">
        <v>2</v>
      </c>
      <c r="B20" s="1017" t="s">
        <v>239</v>
      </c>
      <c r="C20" s="1017"/>
      <c r="D20" s="1017"/>
      <c r="E20" s="1017"/>
      <c r="F20" s="1017"/>
      <c r="G20" s="1017"/>
      <c r="H20" s="1017"/>
      <c r="I20" s="1017"/>
      <c r="J20" s="1017"/>
      <c r="K20" s="1017"/>
      <c r="L20" s="1017"/>
      <c r="M20" s="1017"/>
      <c r="N20" s="1017"/>
      <c r="O20" s="1017"/>
      <c r="P20" s="1017"/>
      <c r="Q20" s="1017"/>
      <c r="R20" s="1017"/>
    </row>
    <row r="21" spans="1:20" ht="33.75" customHeight="1">
      <c r="A21" s="427">
        <v>3</v>
      </c>
      <c r="B21" s="1017" t="s">
        <v>511</v>
      </c>
      <c r="C21" s="1017"/>
      <c r="D21" s="1017"/>
      <c r="E21" s="1017"/>
      <c r="F21" s="1017"/>
      <c r="G21" s="1017"/>
      <c r="H21" s="1017"/>
      <c r="I21" s="1017"/>
      <c r="J21" s="1017"/>
      <c r="K21" s="1017"/>
      <c r="L21" s="1017"/>
      <c r="M21" s="1017"/>
      <c r="N21" s="1017"/>
      <c r="O21" s="1017"/>
      <c r="P21" s="1017"/>
      <c r="Q21" s="1017"/>
      <c r="R21" s="1017"/>
    </row>
    <row r="22" spans="1:20" ht="33.75" customHeight="1">
      <c r="A22" s="427">
        <v>4</v>
      </c>
      <c r="B22" s="1017" t="s">
        <v>512</v>
      </c>
      <c r="C22" s="1017"/>
      <c r="D22" s="1017"/>
      <c r="E22" s="1017"/>
      <c r="F22" s="1017"/>
      <c r="G22" s="1017"/>
      <c r="H22" s="1017"/>
      <c r="I22" s="1017"/>
      <c r="J22" s="1017"/>
      <c r="K22" s="1017"/>
      <c r="L22" s="1017"/>
      <c r="M22" s="1017"/>
      <c r="N22" s="1017"/>
      <c r="O22" s="1017"/>
      <c r="P22" s="1017"/>
      <c r="Q22" s="1017"/>
      <c r="R22" s="1017"/>
    </row>
    <row r="23" spans="1:20" ht="17.25" customHeight="1">
      <c r="A23" s="193">
        <v>5</v>
      </c>
      <c r="B23" s="1017" t="s">
        <v>510</v>
      </c>
      <c r="C23" s="1017"/>
      <c r="D23" s="1017"/>
      <c r="E23" s="1017"/>
      <c r="F23" s="1017"/>
      <c r="G23" s="1017"/>
      <c r="H23" s="1017"/>
      <c r="I23" s="1017"/>
      <c r="J23" s="1017"/>
      <c r="K23" s="1017"/>
      <c r="L23" s="1017"/>
      <c r="M23" s="1017"/>
      <c r="N23" s="1017"/>
      <c r="O23" s="1017"/>
      <c r="P23" s="1017"/>
      <c r="Q23" s="1017"/>
      <c r="R23" s="1017"/>
    </row>
    <row r="24" spans="1:20" ht="17.25" customHeight="1">
      <c r="A24" s="193">
        <v>6</v>
      </c>
      <c r="B24" s="1017" t="s">
        <v>101</v>
      </c>
      <c r="C24" s="1017"/>
      <c r="D24" s="1017"/>
      <c r="E24" s="1017"/>
      <c r="F24" s="1017"/>
      <c r="G24" s="1017"/>
      <c r="H24" s="1017"/>
      <c r="I24" s="1017"/>
      <c r="J24" s="1017"/>
      <c r="K24" s="1017"/>
      <c r="L24" s="1017"/>
      <c r="M24" s="1017"/>
      <c r="N24" s="1017"/>
      <c r="O24" s="1017"/>
      <c r="P24" s="1017"/>
      <c r="Q24" s="1017"/>
      <c r="R24" s="1017"/>
    </row>
    <row r="25" spans="1:20" ht="17.25" customHeight="1">
      <c r="A25" s="192">
        <v>7</v>
      </c>
      <c r="B25" s="1017" t="s">
        <v>240</v>
      </c>
      <c r="C25" s="1017"/>
      <c r="D25" s="1017"/>
      <c r="E25" s="1017"/>
      <c r="F25" s="1017"/>
      <c r="G25" s="1017"/>
      <c r="H25" s="1017"/>
      <c r="I25" s="1017"/>
      <c r="J25" s="1017"/>
      <c r="K25" s="1017"/>
      <c r="L25" s="1017"/>
      <c r="M25" s="1017"/>
      <c r="N25" s="1017"/>
      <c r="O25" s="1017"/>
      <c r="P25" s="1017"/>
      <c r="Q25" s="1017"/>
      <c r="R25" s="1017"/>
      <c r="S25" s="151"/>
      <c r="T25" s="151"/>
    </row>
    <row r="26" spans="1:20" ht="17.25" customHeight="1">
      <c r="A26" s="192">
        <v>8</v>
      </c>
      <c r="B26" s="1017" t="s">
        <v>241</v>
      </c>
      <c r="C26" s="1017"/>
      <c r="D26" s="1017"/>
      <c r="E26" s="1017"/>
      <c r="F26" s="1017"/>
      <c r="G26" s="1017"/>
      <c r="H26" s="1017"/>
      <c r="I26" s="1017"/>
      <c r="J26" s="1017"/>
      <c r="K26" s="1017"/>
      <c r="L26" s="1017"/>
      <c r="M26" s="1017"/>
      <c r="N26" s="1017"/>
      <c r="O26" s="1017"/>
      <c r="P26" s="1017"/>
      <c r="Q26" s="1017"/>
      <c r="R26" s="1017"/>
      <c r="S26" s="151"/>
      <c r="T26" s="151"/>
    </row>
    <row r="27" spans="1:20" ht="23.25" customHeight="1">
      <c r="D27" s="104"/>
      <c r="E27" s="82"/>
    </row>
    <row r="28" spans="1:20" ht="23.25" customHeight="1">
      <c r="D28" s="104"/>
      <c r="F28" s="103"/>
      <c r="G28" s="103"/>
      <c r="H28" s="103"/>
    </row>
    <row r="29" spans="1:20" ht="23.25" customHeight="1">
      <c r="E29" s="82"/>
      <c r="F29" s="103"/>
      <c r="G29" s="103"/>
      <c r="H29" s="103"/>
    </row>
    <row r="30" spans="1:20" ht="23.25" customHeight="1">
      <c r="E30" s="82"/>
    </row>
    <row r="31" spans="1:20" ht="23.25" customHeight="1">
      <c r="E31" s="105"/>
    </row>
    <row r="32" spans="1:20" ht="23.25" customHeight="1">
      <c r="E32" s="105"/>
    </row>
    <row r="35" spans="5:10" ht="23.25" customHeight="1">
      <c r="E35" s="106"/>
      <c r="F35" s="107"/>
      <c r="G35" s="107"/>
      <c r="H35" s="107"/>
      <c r="I35" s="107"/>
      <c r="J35" s="107"/>
    </row>
    <row r="36" spans="5:10" ht="23.25" customHeight="1">
      <c r="E36" s="106"/>
      <c r="F36" s="107"/>
      <c r="G36" s="107"/>
      <c r="H36" s="107"/>
      <c r="I36" s="107"/>
      <c r="J36" s="107"/>
    </row>
    <row r="37" spans="5:10" ht="23.25" customHeight="1">
      <c r="E37" s="106"/>
      <c r="F37" s="107"/>
      <c r="G37" s="107"/>
      <c r="H37" s="107"/>
      <c r="I37" s="107"/>
      <c r="J37" s="107"/>
    </row>
    <row r="38" spans="5:10" ht="23.25" customHeight="1">
      <c r="E38" s="106"/>
      <c r="F38" s="107"/>
      <c r="G38" s="107"/>
      <c r="H38" s="107"/>
      <c r="I38" s="107"/>
      <c r="J38" s="107"/>
    </row>
    <row r="39" spans="5:10" ht="23.25" customHeight="1">
      <c r="E39" s="106"/>
      <c r="F39" s="107"/>
      <c r="G39" s="107"/>
      <c r="H39" s="107"/>
      <c r="I39" s="107"/>
      <c r="J39" s="107"/>
    </row>
    <row r="40" spans="5:10" ht="23.25" customHeight="1">
      <c r="E40" s="106"/>
      <c r="F40" s="107"/>
      <c r="G40" s="107"/>
      <c r="H40" s="107"/>
      <c r="I40" s="107"/>
      <c r="J40" s="107"/>
    </row>
  </sheetData>
  <sheetProtection formatCells="0"/>
  <protectedRanges>
    <protectedRange sqref="H17:M17 O17:P17" name="範囲1_1"/>
    <protectedRange sqref="D10:H10 O10:P10 E17:F17 Y10" name="範囲1"/>
  </protectedRanges>
  <mergeCells count="43">
    <mergeCell ref="A2:R2"/>
    <mergeCell ref="L3:M3"/>
    <mergeCell ref="N3:R3"/>
    <mergeCell ref="A5:A8"/>
    <mergeCell ref="B5:B8"/>
    <mergeCell ref="C5:C8"/>
    <mergeCell ref="D5:D7"/>
    <mergeCell ref="E5:E7"/>
    <mergeCell ref="F5:F7"/>
    <mergeCell ref="G5:G7"/>
    <mergeCell ref="H5:H7"/>
    <mergeCell ref="I5:I8"/>
    <mergeCell ref="J5:J8"/>
    <mergeCell ref="K5:P6"/>
    <mergeCell ref="Q5:Q8"/>
    <mergeCell ref="R5:R8"/>
    <mergeCell ref="K7:L7"/>
    <mergeCell ref="M7:N7"/>
    <mergeCell ref="O7:P7"/>
    <mergeCell ref="D8:H8"/>
    <mergeCell ref="O11:P11"/>
    <mergeCell ref="B12:G12"/>
    <mergeCell ref="I12:K12"/>
    <mergeCell ref="N12:Q17"/>
    <mergeCell ref="B13:B15"/>
    <mergeCell ref="C13:D13"/>
    <mergeCell ref="E13:E15"/>
    <mergeCell ref="F13:F15"/>
    <mergeCell ref="G13:G15"/>
    <mergeCell ref="I13:K13"/>
    <mergeCell ref="C14:C15"/>
    <mergeCell ref="D14:D15"/>
    <mergeCell ref="I14:K15"/>
    <mergeCell ref="I16:K16"/>
    <mergeCell ref="I17:K17"/>
    <mergeCell ref="B19:R19"/>
    <mergeCell ref="B26:R26"/>
    <mergeCell ref="B20:R20"/>
    <mergeCell ref="B21:R21"/>
    <mergeCell ref="B22:R22"/>
    <mergeCell ref="B23:R23"/>
    <mergeCell ref="B24:R24"/>
    <mergeCell ref="B25:R25"/>
  </mergeCells>
  <phoneticPr fontId="2"/>
  <conditionalFormatting sqref="O11:P11 N12">
    <cfRule type="containsText" dxfId="6" priority="3" stopIfTrue="1" operator="containsText" text="実地指導者数が記入されていません！必ず記入してください。,↑↑↑">
      <formula>NOT(ISERROR(SEARCH("実地指導者数が記入されていません！必ず記入してください。,↑↑↑",N11)))</formula>
    </cfRule>
  </conditionalFormatting>
  <conditionalFormatting sqref="N12">
    <cfRule type="containsText" dxfId="5" priority="2" stopIfTrue="1" operator="containsText" text="実地指導者数が記入されていません！必ず記入してください。">
      <formula>NOT(ISERROR(SEARCH("実地指導者数が記入されていません！必ず記入してください。",N12)))</formula>
    </cfRule>
  </conditionalFormatting>
  <conditionalFormatting sqref="N12:Q17">
    <cfRule type="containsText" dxfId="4" priority="1" stopIfTrue="1" operator="containsText" text="実地指導者数が記入されていません！必ず記入してください。">
      <formula>NOT(ISERROR(SEARCH("実地指導者数が記入されていません！必ず記入してください。",N12)))</formula>
    </cfRule>
  </conditionalFormatting>
  <dataValidations count="1">
    <dataValidation allowBlank="1" showInputMessage="1" showErrorMessage="1" error="入力禁止です。" sqref="C17:D17"/>
  </dataValidations>
  <printOptions horizontalCentered="1"/>
  <pageMargins left="0.25" right="0.25" top="0.75" bottom="0.75" header="0.3" footer="0.3"/>
  <pageSetup paperSize="9" scale="70"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B1:U245"/>
  <sheetViews>
    <sheetView view="pageBreakPreview" zoomScale="85" zoomScaleNormal="75" zoomScaleSheetLayoutView="85" workbookViewId="0">
      <pane ySplit="9" topLeftCell="A10" activePane="bottomLeft" state="frozen"/>
      <selection activeCell="L1" sqref="L1:R1"/>
      <selection pane="bottomLeft" activeCell="S27" sqref="S27"/>
    </sheetView>
  </sheetViews>
  <sheetFormatPr defaultColWidth="9" defaultRowHeight="14.4"/>
  <cols>
    <col min="1" max="1" width="2.21875" style="108" customWidth="1"/>
    <col min="2" max="2" width="2.109375" style="108" customWidth="1"/>
    <col min="3" max="3" width="4.33203125" style="108" customWidth="1"/>
    <col min="4" max="4" width="3.33203125" style="108" customWidth="1"/>
    <col min="5" max="5" width="4.77734375" style="108" customWidth="1"/>
    <col min="6" max="6" width="3.6640625" style="108" customWidth="1"/>
    <col min="7" max="7" width="1.109375" style="108" customWidth="1"/>
    <col min="8" max="8" width="7.109375" style="108" customWidth="1"/>
    <col min="9" max="9" width="5.88671875" style="108" customWidth="1"/>
    <col min="10" max="10" width="35" style="108" customWidth="1"/>
    <col min="11" max="11" width="10.109375" style="108" customWidth="1"/>
    <col min="12" max="12" width="10.21875" style="108" customWidth="1"/>
    <col min="13" max="13" width="2" style="108" customWidth="1"/>
    <col min="14" max="14" width="6.88671875" style="108" customWidth="1"/>
    <col min="15" max="15" width="5.33203125" style="108" customWidth="1"/>
    <col min="16" max="16" width="7.88671875" style="108" bestFit="1" customWidth="1"/>
    <col min="17" max="17" width="12.77734375" style="108" customWidth="1"/>
    <col min="18" max="18" width="5.44140625" style="108" customWidth="1"/>
    <col min="19" max="19" width="9" style="108"/>
    <col min="20" max="20" width="3.21875" style="108" customWidth="1"/>
    <col min="21" max="21" width="0" style="108" hidden="1" customWidth="1"/>
    <col min="22" max="16384" width="9" style="108"/>
  </cols>
  <sheetData>
    <row r="1" spans="2:21">
      <c r="B1" s="108" t="s">
        <v>170</v>
      </c>
    </row>
    <row r="2" spans="2:21" ht="19.5" customHeight="1">
      <c r="C2" s="1056" t="s">
        <v>635</v>
      </c>
      <c r="D2" s="1056"/>
      <c r="E2" s="1056"/>
      <c r="F2" s="1056"/>
      <c r="G2" s="1056"/>
      <c r="H2" s="1056"/>
      <c r="I2" s="1056"/>
      <c r="J2" s="1056"/>
      <c r="K2" s="789"/>
      <c r="L2" s="789"/>
      <c r="M2" s="789"/>
      <c r="N2" s="789"/>
      <c r="O2" s="789"/>
      <c r="P2" s="789"/>
      <c r="Q2" s="789"/>
    </row>
    <row r="3" spans="2:21" ht="19.5" customHeight="1">
      <c r="I3" s="790" t="s">
        <v>149</v>
      </c>
      <c r="J3" s="1050" t="str">
        <f>IF(基本情報!G9="","",基本情報!G9)</f>
        <v/>
      </c>
      <c r="K3" s="1051"/>
      <c r="L3" s="1051"/>
      <c r="M3" s="1051"/>
      <c r="N3" s="1051"/>
      <c r="O3" s="1051"/>
      <c r="P3" s="1051"/>
      <c r="Q3" s="1052"/>
    </row>
    <row r="4" spans="2:21" ht="24.75" customHeight="1">
      <c r="J4" s="1058" t="str">
        <f>IF(AND(S5="○",P245=0),"※注意※ 助産師研修に「○」を記入してください！","")</f>
        <v/>
      </c>
      <c r="K4" s="1058"/>
      <c r="L4" s="1058"/>
      <c r="M4" s="1058"/>
      <c r="N4" s="1058"/>
      <c r="O4" s="1058"/>
      <c r="P4" s="1058"/>
      <c r="Q4" s="419"/>
    </row>
    <row r="5" spans="2:21" ht="24.75" customHeight="1">
      <c r="P5" s="420" t="str">
        <f>IF(AND(S5="○",P245=0),"⇓","")</f>
        <v/>
      </c>
      <c r="S5" s="108" t="str">
        <f>IF('（別紙4）新人名簿'!K207&gt;0,"○","")</f>
        <v/>
      </c>
    </row>
    <row r="6" spans="2:21">
      <c r="B6" s="146"/>
      <c r="C6" s="147"/>
      <c r="D6" s="147"/>
      <c r="E6" s="147"/>
      <c r="F6" s="149"/>
      <c r="G6" s="147"/>
      <c r="H6" s="147"/>
      <c r="I6" s="147"/>
      <c r="J6" s="791"/>
      <c r="K6" s="147"/>
      <c r="L6" s="954" t="s">
        <v>28</v>
      </c>
      <c r="M6" s="955"/>
      <c r="N6" s="955"/>
      <c r="O6" s="1055"/>
      <c r="P6" s="740"/>
      <c r="Q6" s="791"/>
    </row>
    <row r="7" spans="2:21">
      <c r="B7" s="489"/>
      <c r="C7" s="1053" t="s">
        <v>129</v>
      </c>
      <c r="D7" s="1053"/>
      <c r="E7" s="1053"/>
      <c r="F7" s="1054"/>
      <c r="G7" s="902" t="s">
        <v>27</v>
      </c>
      <c r="H7" s="1053"/>
      <c r="I7" s="1054"/>
      <c r="J7" s="1057" t="s">
        <v>247</v>
      </c>
      <c r="K7" s="108" t="s">
        <v>29</v>
      </c>
      <c r="L7" s="792" t="s">
        <v>668</v>
      </c>
      <c r="M7" s="146"/>
      <c r="N7" s="147"/>
      <c r="O7" s="149"/>
      <c r="P7" s="1057" t="s">
        <v>326</v>
      </c>
      <c r="Q7" s="1057" t="s">
        <v>77</v>
      </c>
    </row>
    <row r="8" spans="2:21">
      <c r="B8" s="489"/>
      <c r="C8" s="1053"/>
      <c r="D8" s="1053"/>
      <c r="E8" s="1053"/>
      <c r="F8" s="1054"/>
      <c r="G8" s="902"/>
      <c r="H8" s="1053"/>
      <c r="I8" s="1054"/>
      <c r="J8" s="1057"/>
      <c r="K8" s="780" t="s">
        <v>130</v>
      </c>
      <c r="L8" s="792" t="s">
        <v>32</v>
      </c>
      <c r="M8" s="902" t="s">
        <v>27</v>
      </c>
      <c r="N8" s="1053"/>
      <c r="O8" s="1054"/>
      <c r="P8" s="1057"/>
      <c r="Q8" s="1057"/>
      <c r="S8" s="61">
        <f>SUM(S10:S243)</f>
        <v>0</v>
      </c>
    </row>
    <row r="9" spans="2:21">
      <c r="B9" s="415"/>
      <c r="C9" s="416"/>
      <c r="D9" s="416"/>
      <c r="E9" s="416"/>
      <c r="F9" s="497"/>
      <c r="G9" s="416"/>
      <c r="H9" s="416"/>
      <c r="I9" s="416"/>
      <c r="J9" s="793"/>
      <c r="K9" s="778" t="s">
        <v>49</v>
      </c>
      <c r="L9" s="794" t="s">
        <v>49</v>
      </c>
      <c r="M9" s="794"/>
      <c r="N9" s="778"/>
      <c r="O9" s="795"/>
      <c r="P9" s="795"/>
      <c r="Q9" s="793"/>
    </row>
    <row r="10" spans="2:21" ht="24" customHeight="1">
      <c r="B10" s="412"/>
      <c r="C10" s="781"/>
      <c r="D10" s="796" t="s">
        <v>51</v>
      </c>
      <c r="E10" s="781"/>
      <c r="F10" s="779" t="s">
        <v>52</v>
      </c>
      <c r="G10" s="797"/>
      <c r="H10" s="782"/>
      <c r="I10" s="122" t="s">
        <v>62</v>
      </c>
      <c r="J10" s="783"/>
      <c r="K10" s="784"/>
      <c r="L10" s="785"/>
      <c r="M10" s="786"/>
      <c r="N10" s="787"/>
      <c r="O10" s="798" t="s">
        <v>62</v>
      </c>
      <c r="P10" s="788"/>
      <c r="Q10" s="783"/>
      <c r="S10" s="60">
        <f t="shared" ref="S10:S41" si="0">ROUNDDOWN(L10*N10,1)</f>
        <v>0</v>
      </c>
      <c r="U10" s="108" t="s">
        <v>328</v>
      </c>
    </row>
    <row r="11" spans="2:21" ht="24" customHeight="1">
      <c r="B11" s="412"/>
      <c r="C11" s="781"/>
      <c r="D11" s="122" t="s">
        <v>51</v>
      </c>
      <c r="E11" s="781"/>
      <c r="F11" s="798" t="s">
        <v>52</v>
      </c>
      <c r="G11" s="797"/>
      <c r="H11" s="782"/>
      <c r="I11" s="122" t="s">
        <v>62</v>
      </c>
      <c r="J11" s="783"/>
      <c r="K11" s="784"/>
      <c r="L11" s="785"/>
      <c r="M11" s="786"/>
      <c r="N11" s="787"/>
      <c r="O11" s="798" t="s">
        <v>62</v>
      </c>
      <c r="P11" s="788"/>
      <c r="Q11" s="783"/>
      <c r="S11" s="60">
        <f t="shared" si="0"/>
        <v>0</v>
      </c>
    </row>
    <row r="12" spans="2:21" ht="24" customHeight="1">
      <c r="B12" s="412"/>
      <c r="C12" s="781"/>
      <c r="D12" s="122" t="s">
        <v>51</v>
      </c>
      <c r="E12" s="781"/>
      <c r="F12" s="798" t="s">
        <v>52</v>
      </c>
      <c r="G12" s="797"/>
      <c r="H12" s="782"/>
      <c r="I12" s="122" t="s">
        <v>62</v>
      </c>
      <c r="J12" s="783"/>
      <c r="K12" s="784"/>
      <c r="L12" s="785"/>
      <c r="M12" s="786"/>
      <c r="N12" s="787"/>
      <c r="O12" s="798" t="s">
        <v>62</v>
      </c>
      <c r="P12" s="788"/>
      <c r="Q12" s="783"/>
      <c r="S12" s="60">
        <f t="shared" si="0"/>
        <v>0</v>
      </c>
    </row>
    <row r="13" spans="2:21" ht="24" customHeight="1">
      <c r="B13" s="412"/>
      <c r="C13" s="781"/>
      <c r="D13" s="122" t="s">
        <v>51</v>
      </c>
      <c r="E13" s="781"/>
      <c r="F13" s="798" t="s">
        <v>52</v>
      </c>
      <c r="G13" s="797"/>
      <c r="H13" s="782"/>
      <c r="I13" s="122" t="s">
        <v>62</v>
      </c>
      <c r="J13" s="783"/>
      <c r="K13" s="784"/>
      <c r="L13" s="785"/>
      <c r="M13" s="786"/>
      <c r="N13" s="787"/>
      <c r="O13" s="798" t="s">
        <v>62</v>
      </c>
      <c r="P13" s="788"/>
      <c r="Q13" s="783"/>
      <c r="S13" s="60">
        <f t="shared" si="0"/>
        <v>0</v>
      </c>
    </row>
    <row r="14" spans="2:21" ht="24" customHeight="1">
      <c r="B14" s="412"/>
      <c r="C14" s="781"/>
      <c r="D14" s="122" t="s">
        <v>51</v>
      </c>
      <c r="E14" s="781"/>
      <c r="F14" s="798" t="s">
        <v>52</v>
      </c>
      <c r="G14" s="797"/>
      <c r="H14" s="782"/>
      <c r="I14" s="122" t="s">
        <v>62</v>
      </c>
      <c r="J14" s="783"/>
      <c r="K14" s="784"/>
      <c r="L14" s="785"/>
      <c r="M14" s="786"/>
      <c r="N14" s="787"/>
      <c r="O14" s="798" t="s">
        <v>62</v>
      </c>
      <c r="P14" s="788"/>
      <c r="Q14" s="783"/>
      <c r="S14" s="60">
        <f t="shared" si="0"/>
        <v>0</v>
      </c>
    </row>
    <row r="15" spans="2:21" ht="24" customHeight="1">
      <c r="B15" s="412"/>
      <c r="C15" s="781"/>
      <c r="D15" s="122" t="s">
        <v>51</v>
      </c>
      <c r="E15" s="781"/>
      <c r="F15" s="798" t="s">
        <v>52</v>
      </c>
      <c r="G15" s="797"/>
      <c r="H15" s="782"/>
      <c r="I15" s="122" t="s">
        <v>62</v>
      </c>
      <c r="J15" s="783"/>
      <c r="K15" s="784"/>
      <c r="L15" s="785"/>
      <c r="M15" s="786"/>
      <c r="N15" s="787"/>
      <c r="O15" s="798" t="s">
        <v>62</v>
      </c>
      <c r="P15" s="788"/>
      <c r="Q15" s="783"/>
      <c r="S15" s="60">
        <f t="shared" si="0"/>
        <v>0</v>
      </c>
    </row>
    <row r="16" spans="2:21" ht="24" customHeight="1">
      <c r="B16" s="412"/>
      <c r="C16" s="781"/>
      <c r="D16" s="122" t="s">
        <v>51</v>
      </c>
      <c r="E16" s="781"/>
      <c r="F16" s="798" t="s">
        <v>52</v>
      </c>
      <c r="G16" s="797"/>
      <c r="H16" s="782"/>
      <c r="I16" s="122" t="s">
        <v>62</v>
      </c>
      <c r="J16" s="783"/>
      <c r="K16" s="784"/>
      <c r="L16" s="785"/>
      <c r="M16" s="786"/>
      <c r="N16" s="787"/>
      <c r="O16" s="798" t="s">
        <v>62</v>
      </c>
      <c r="P16" s="788"/>
      <c r="Q16" s="783"/>
      <c r="S16" s="60">
        <f t="shared" si="0"/>
        <v>0</v>
      </c>
    </row>
    <row r="17" spans="2:19" ht="24" customHeight="1">
      <c r="B17" s="412"/>
      <c r="C17" s="781"/>
      <c r="D17" s="122" t="s">
        <v>51</v>
      </c>
      <c r="E17" s="781"/>
      <c r="F17" s="798" t="s">
        <v>52</v>
      </c>
      <c r="G17" s="797"/>
      <c r="H17" s="782"/>
      <c r="I17" s="122" t="s">
        <v>62</v>
      </c>
      <c r="J17" s="783"/>
      <c r="K17" s="784"/>
      <c r="L17" s="785"/>
      <c r="M17" s="786"/>
      <c r="N17" s="787"/>
      <c r="O17" s="798" t="s">
        <v>62</v>
      </c>
      <c r="P17" s="788"/>
      <c r="Q17" s="783"/>
      <c r="S17" s="60">
        <f t="shared" si="0"/>
        <v>0</v>
      </c>
    </row>
    <row r="18" spans="2:19" ht="24" customHeight="1">
      <c r="B18" s="412"/>
      <c r="C18" s="781"/>
      <c r="D18" s="122" t="s">
        <v>51</v>
      </c>
      <c r="E18" s="781"/>
      <c r="F18" s="798" t="s">
        <v>52</v>
      </c>
      <c r="G18" s="797"/>
      <c r="H18" s="782"/>
      <c r="I18" s="122" t="s">
        <v>62</v>
      </c>
      <c r="J18" s="783"/>
      <c r="K18" s="784"/>
      <c r="L18" s="785"/>
      <c r="M18" s="786"/>
      <c r="N18" s="787"/>
      <c r="O18" s="798" t="s">
        <v>62</v>
      </c>
      <c r="P18" s="788"/>
      <c r="Q18" s="783"/>
      <c r="S18" s="60">
        <f t="shared" si="0"/>
        <v>0</v>
      </c>
    </row>
    <row r="19" spans="2:19" ht="24" customHeight="1">
      <c r="B19" s="412"/>
      <c r="C19" s="781"/>
      <c r="D19" s="122" t="s">
        <v>51</v>
      </c>
      <c r="E19" s="781"/>
      <c r="F19" s="798" t="s">
        <v>52</v>
      </c>
      <c r="G19" s="797"/>
      <c r="H19" s="782"/>
      <c r="I19" s="122" t="s">
        <v>62</v>
      </c>
      <c r="J19" s="783"/>
      <c r="K19" s="784"/>
      <c r="L19" s="785"/>
      <c r="M19" s="786"/>
      <c r="N19" s="787"/>
      <c r="O19" s="798" t="s">
        <v>62</v>
      </c>
      <c r="P19" s="788"/>
      <c r="Q19" s="783"/>
      <c r="S19" s="60">
        <f t="shared" si="0"/>
        <v>0</v>
      </c>
    </row>
    <row r="20" spans="2:19" ht="24" customHeight="1">
      <c r="B20" s="412"/>
      <c r="C20" s="781"/>
      <c r="D20" s="122" t="s">
        <v>51</v>
      </c>
      <c r="E20" s="781"/>
      <c r="F20" s="798" t="s">
        <v>52</v>
      </c>
      <c r="G20" s="797"/>
      <c r="H20" s="782"/>
      <c r="I20" s="122" t="s">
        <v>62</v>
      </c>
      <c r="J20" s="783"/>
      <c r="K20" s="784"/>
      <c r="L20" s="785"/>
      <c r="M20" s="786"/>
      <c r="N20" s="787"/>
      <c r="O20" s="798" t="s">
        <v>62</v>
      </c>
      <c r="P20" s="788"/>
      <c r="Q20" s="783"/>
      <c r="S20" s="60">
        <f t="shared" si="0"/>
        <v>0</v>
      </c>
    </row>
    <row r="21" spans="2:19" ht="24" customHeight="1">
      <c r="B21" s="412"/>
      <c r="C21" s="781"/>
      <c r="D21" s="122" t="s">
        <v>51</v>
      </c>
      <c r="E21" s="781"/>
      <c r="F21" s="798" t="s">
        <v>52</v>
      </c>
      <c r="G21" s="797"/>
      <c r="H21" s="782"/>
      <c r="I21" s="122" t="s">
        <v>62</v>
      </c>
      <c r="J21" s="783"/>
      <c r="K21" s="784"/>
      <c r="L21" s="785"/>
      <c r="M21" s="786"/>
      <c r="N21" s="787"/>
      <c r="O21" s="798" t="s">
        <v>62</v>
      </c>
      <c r="P21" s="788"/>
      <c r="Q21" s="783"/>
      <c r="S21" s="60">
        <f t="shared" si="0"/>
        <v>0</v>
      </c>
    </row>
    <row r="22" spans="2:19" ht="24" customHeight="1">
      <c r="B22" s="412"/>
      <c r="C22" s="781"/>
      <c r="D22" s="122" t="s">
        <v>51</v>
      </c>
      <c r="E22" s="781"/>
      <c r="F22" s="798" t="s">
        <v>52</v>
      </c>
      <c r="G22" s="797"/>
      <c r="H22" s="782"/>
      <c r="I22" s="122" t="s">
        <v>62</v>
      </c>
      <c r="J22" s="783"/>
      <c r="K22" s="784"/>
      <c r="L22" s="785"/>
      <c r="M22" s="786"/>
      <c r="N22" s="787"/>
      <c r="O22" s="798" t="s">
        <v>62</v>
      </c>
      <c r="P22" s="788"/>
      <c r="Q22" s="783"/>
      <c r="S22" s="60">
        <f t="shared" si="0"/>
        <v>0</v>
      </c>
    </row>
    <row r="23" spans="2:19" ht="24" customHeight="1">
      <c r="B23" s="412"/>
      <c r="C23" s="781"/>
      <c r="D23" s="122" t="s">
        <v>51</v>
      </c>
      <c r="E23" s="781"/>
      <c r="F23" s="798" t="s">
        <v>52</v>
      </c>
      <c r="G23" s="797"/>
      <c r="H23" s="782"/>
      <c r="I23" s="122" t="s">
        <v>62</v>
      </c>
      <c r="J23" s="783"/>
      <c r="K23" s="784"/>
      <c r="L23" s="785"/>
      <c r="M23" s="786"/>
      <c r="N23" s="787"/>
      <c r="O23" s="798" t="s">
        <v>62</v>
      </c>
      <c r="P23" s="788"/>
      <c r="Q23" s="783"/>
      <c r="S23" s="60">
        <f t="shared" si="0"/>
        <v>0</v>
      </c>
    </row>
    <row r="24" spans="2:19" ht="24" customHeight="1">
      <c r="B24" s="412"/>
      <c r="C24" s="781"/>
      <c r="D24" s="122" t="s">
        <v>51</v>
      </c>
      <c r="E24" s="781"/>
      <c r="F24" s="798" t="s">
        <v>52</v>
      </c>
      <c r="G24" s="797"/>
      <c r="H24" s="782"/>
      <c r="I24" s="122" t="s">
        <v>62</v>
      </c>
      <c r="J24" s="783"/>
      <c r="K24" s="784"/>
      <c r="L24" s="785"/>
      <c r="M24" s="786"/>
      <c r="N24" s="787"/>
      <c r="O24" s="798" t="s">
        <v>62</v>
      </c>
      <c r="P24" s="788"/>
      <c r="Q24" s="783"/>
      <c r="S24" s="60">
        <f t="shared" si="0"/>
        <v>0</v>
      </c>
    </row>
    <row r="25" spans="2:19" ht="24" customHeight="1">
      <c r="B25" s="412"/>
      <c r="C25" s="781"/>
      <c r="D25" s="122" t="s">
        <v>51</v>
      </c>
      <c r="E25" s="781"/>
      <c r="F25" s="798" t="s">
        <v>52</v>
      </c>
      <c r="G25" s="797"/>
      <c r="H25" s="782"/>
      <c r="I25" s="122" t="s">
        <v>62</v>
      </c>
      <c r="J25" s="783"/>
      <c r="K25" s="784"/>
      <c r="L25" s="785"/>
      <c r="M25" s="786"/>
      <c r="N25" s="787"/>
      <c r="O25" s="798" t="s">
        <v>62</v>
      </c>
      <c r="P25" s="788"/>
      <c r="Q25" s="783"/>
      <c r="S25" s="60">
        <f t="shared" si="0"/>
        <v>0</v>
      </c>
    </row>
    <row r="26" spans="2:19" ht="24" customHeight="1">
      <c r="B26" s="412"/>
      <c r="C26" s="781"/>
      <c r="D26" s="122" t="s">
        <v>51</v>
      </c>
      <c r="E26" s="781"/>
      <c r="F26" s="798" t="s">
        <v>52</v>
      </c>
      <c r="G26" s="797"/>
      <c r="H26" s="782"/>
      <c r="I26" s="122" t="s">
        <v>62</v>
      </c>
      <c r="J26" s="783"/>
      <c r="K26" s="784"/>
      <c r="L26" s="785"/>
      <c r="M26" s="786"/>
      <c r="N26" s="787"/>
      <c r="O26" s="798" t="s">
        <v>62</v>
      </c>
      <c r="P26" s="788"/>
      <c r="Q26" s="783"/>
      <c r="S26" s="60">
        <f t="shared" si="0"/>
        <v>0</v>
      </c>
    </row>
    <row r="27" spans="2:19" ht="24" customHeight="1">
      <c r="B27" s="412"/>
      <c r="C27" s="781"/>
      <c r="D27" s="122" t="s">
        <v>51</v>
      </c>
      <c r="E27" s="781"/>
      <c r="F27" s="798" t="s">
        <v>52</v>
      </c>
      <c r="G27" s="797"/>
      <c r="H27" s="782"/>
      <c r="I27" s="122" t="s">
        <v>62</v>
      </c>
      <c r="J27" s="783"/>
      <c r="K27" s="784"/>
      <c r="L27" s="785"/>
      <c r="M27" s="786"/>
      <c r="N27" s="787"/>
      <c r="O27" s="798" t="s">
        <v>62</v>
      </c>
      <c r="P27" s="788"/>
      <c r="Q27" s="783"/>
      <c r="S27" s="60">
        <f t="shared" si="0"/>
        <v>0</v>
      </c>
    </row>
    <row r="28" spans="2:19" ht="24" customHeight="1">
      <c r="B28" s="412"/>
      <c r="C28" s="781"/>
      <c r="D28" s="122" t="s">
        <v>51</v>
      </c>
      <c r="E28" s="781"/>
      <c r="F28" s="798" t="s">
        <v>52</v>
      </c>
      <c r="G28" s="797"/>
      <c r="H28" s="782"/>
      <c r="I28" s="122" t="s">
        <v>62</v>
      </c>
      <c r="J28" s="783"/>
      <c r="K28" s="784"/>
      <c r="L28" s="785"/>
      <c r="M28" s="786"/>
      <c r="N28" s="787"/>
      <c r="O28" s="798" t="s">
        <v>62</v>
      </c>
      <c r="P28" s="788"/>
      <c r="Q28" s="783"/>
      <c r="S28" s="60">
        <f t="shared" si="0"/>
        <v>0</v>
      </c>
    </row>
    <row r="29" spans="2:19" ht="24" customHeight="1">
      <c r="B29" s="412"/>
      <c r="C29" s="781"/>
      <c r="D29" s="122" t="s">
        <v>51</v>
      </c>
      <c r="E29" s="781"/>
      <c r="F29" s="798" t="s">
        <v>52</v>
      </c>
      <c r="G29" s="797"/>
      <c r="H29" s="782"/>
      <c r="I29" s="122" t="s">
        <v>62</v>
      </c>
      <c r="J29" s="783"/>
      <c r="K29" s="784"/>
      <c r="L29" s="785"/>
      <c r="M29" s="786"/>
      <c r="N29" s="787"/>
      <c r="O29" s="798" t="s">
        <v>62</v>
      </c>
      <c r="P29" s="788"/>
      <c r="Q29" s="783"/>
      <c r="S29" s="60">
        <f t="shared" si="0"/>
        <v>0</v>
      </c>
    </row>
    <row r="30" spans="2:19" ht="24" customHeight="1">
      <c r="B30" s="412"/>
      <c r="C30" s="781"/>
      <c r="D30" s="122" t="s">
        <v>51</v>
      </c>
      <c r="E30" s="781"/>
      <c r="F30" s="798" t="s">
        <v>52</v>
      </c>
      <c r="G30" s="797"/>
      <c r="H30" s="782"/>
      <c r="I30" s="122" t="s">
        <v>62</v>
      </c>
      <c r="J30" s="783"/>
      <c r="K30" s="784"/>
      <c r="L30" s="785"/>
      <c r="M30" s="786"/>
      <c r="N30" s="787"/>
      <c r="O30" s="798" t="s">
        <v>62</v>
      </c>
      <c r="P30" s="788"/>
      <c r="Q30" s="783"/>
      <c r="S30" s="60">
        <f t="shared" si="0"/>
        <v>0</v>
      </c>
    </row>
    <row r="31" spans="2:19" ht="24" customHeight="1">
      <c r="B31" s="412"/>
      <c r="C31" s="781"/>
      <c r="D31" s="122" t="s">
        <v>51</v>
      </c>
      <c r="E31" s="781"/>
      <c r="F31" s="798" t="s">
        <v>52</v>
      </c>
      <c r="G31" s="797"/>
      <c r="H31" s="782"/>
      <c r="I31" s="122" t="s">
        <v>62</v>
      </c>
      <c r="J31" s="783"/>
      <c r="K31" s="784"/>
      <c r="L31" s="785"/>
      <c r="M31" s="786"/>
      <c r="N31" s="787"/>
      <c r="O31" s="798" t="s">
        <v>62</v>
      </c>
      <c r="P31" s="788"/>
      <c r="Q31" s="783"/>
      <c r="S31" s="60">
        <f t="shared" si="0"/>
        <v>0</v>
      </c>
    </row>
    <row r="32" spans="2:19" ht="24" customHeight="1">
      <c r="B32" s="412"/>
      <c r="C32" s="781"/>
      <c r="D32" s="122" t="s">
        <v>51</v>
      </c>
      <c r="E32" s="781"/>
      <c r="F32" s="798" t="s">
        <v>52</v>
      </c>
      <c r="G32" s="797"/>
      <c r="H32" s="782"/>
      <c r="I32" s="122" t="s">
        <v>62</v>
      </c>
      <c r="J32" s="783"/>
      <c r="K32" s="784"/>
      <c r="L32" s="785"/>
      <c r="M32" s="786"/>
      <c r="N32" s="787"/>
      <c r="O32" s="798" t="s">
        <v>62</v>
      </c>
      <c r="P32" s="788"/>
      <c r="Q32" s="783"/>
      <c r="S32" s="60">
        <f t="shared" si="0"/>
        <v>0</v>
      </c>
    </row>
    <row r="33" spans="2:19" ht="24" customHeight="1">
      <c r="B33" s="412"/>
      <c r="C33" s="781"/>
      <c r="D33" s="122" t="s">
        <v>51</v>
      </c>
      <c r="E33" s="781"/>
      <c r="F33" s="798" t="s">
        <v>52</v>
      </c>
      <c r="G33" s="797"/>
      <c r="H33" s="782"/>
      <c r="I33" s="122" t="s">
        <v>62</v>
      </c>
      <c r="J33" s="783"/>
      <c r="K33" s="784"/>
      <c r="L33" s="785"/>
      <c r="M33" s="786"/>
      <c r="N33" s="787"/>
      <c r="O33" s="798" t="s">
        <v>62</v>
      </c>
      <c r="P33" s="788"/>
      <c r="Q33" s="783"/>
      <c r="S33" s="60">
        <f t="shared" si="0"/>
        <v>0</v>
      </c>
    </row>
    <row r="34" spans="2:19" ht="24" customHeight="1">
      <c r="B34" s="412"/>
      <c r="C34" s="781"/>
      <c r="D34" s="122" t="s">
        <v>51</v>
      </c>
      <c r="E34" s="781"/>
      <c r="F34" s="798" t="s">
        <v>52</v>
      </c>
      <c r="G34" s="797"/>
      <c r="H34" s="782"/>
      <c r="I34" s="122" t="s">
        <v>62</v>
      </c>
      <c r="J34" s="783"/>
      <c r="K34" s="784"/>
      <c r="L34" s="785"/>
      <c r="M34" s="786"/>
      <c r="N34" s="787"/>
      <c r="O34" s="798" t="s">
        <v>62</v>
      </c>
      <c r="P34" s="788"/>
      <c r="Q34" s="783"/>
      <c r="S34" s="60">
        <f t="shared" si="0"/>
        <v>0</v>
      </c>
    </row>
    <row r="35" spans="2:19" ht="24" customHeight="1">
      <c r="B35" s="412"/>
      <c r="C35" s="781"/>
      <c r="D35" s="122" t="s">
        <v>51</v>
      </c>
      <c r="E35" s="781"/>
      <c r="F35" s="798" t="s">
        <v>52</v>
      </c>
      <c r="G35" s="797"/>
      <c r="H35" s="782"/>
      <c r="I35" s="122" t="s">
        <v>62</v>
      </c>
      <c r="J35" s="783"/>
      <c r="K35" s="784"/>
      <c r="L35" s="785"/>
      <c r="M35" s="786"/>
      <c r="N35" s="787"/>
      <c r="O35" s="798" t="s">
        <v>62</v>
      </c>
      <c r="P35" s="788"/>
      <c r="Q35" s="783"/>
      <c r="S35" s="60">
        <f t="shared" si="0"/>
        <v>0</v>
      </c>
    </row>
    <row r="36" spans="2:19" ht="24" customHeight="1">
      <c r="B36" s="412"/>
      <c r="C36" s="781"/>
      <c r="D36" s="122" t="s">
        <v>51</v>
      </c>
      <c r="E36" s="781"/>
      <c r="F36" s="798" t="s">
        <v>52</v>
      </c>
      <c r="G36" s="797"/>
      <c r="H36" s="782"/>
      <c r="I36" s="122" t="s">
        <v>62</v>
      </c>
      <c r="J36" s="783"/>
      <c r="K36" s="784"/>
      <c r="L36" s="785"/>
      <c r="M36" s="786"/>
      <c r="N36" s="787"/>
      <c r="O36" s="798" t="s">
        <v>62</v>
      </c>
      <c r="P36" s="788"/>
      <c r="Q36" s="783"/>
      <c r="S36" s="60">
        <f t="shared" si="0"/>
        <v>0</v>
      </c>
    </row>
    <row r="37" spans="2:19" ht="24" customHeight="1">
      <c r="B37" s="412"/>
      <c r="C37" s="781"/>
      <c r="D37" s="122" t="s">
        <v>51</v>
      </c>
      <c r="E37" s="781"/>
      <c r="F37" s="798" t="s">
        <v>52</v>
      </c>
      <c r="G37" s="797"/>
      <c r="H37" s="782"/>
      <c r="I37" s="122" t="s">
        <v>62</v>
      </c>
      <c r="J37" s="783"/>
      <c r="K37" s="784"/>
      <c r="L37" s="785"/>
      <c r="M37" s="786"/>
      <c r="N37" s="787"/>
      <c r="O37" s="798" t="s">
        <v>62</v>
      </c>
      <c r="P37" s="788"/>
      <c r="Q37" s="783"/>
      <c r="S37" s="60">
        <f t="shared" si="0"/>
        <v>0</v>
      </c>
    </row>
    <row r="38" spans="2:19" ht="24" customHeight="1">
      <c r="B38" s="412"/>
      <c r="C38" s="781"/>
      <c r="D38" s="122" t="s">
        <v>51</v>
      </c>
      <c r="E38" s="781"/>
      <c r="F38" s="798" t="s">
        <v>52</v>
      </c>
      <c r="G38" s="797"/>
      <c r="H38" s="782"/>
      <c r="I38" s="122" t="s">
        <v>62</v>
      </c>
      <c r="J38" s="783"/>
      <c r="K38" s="784"/>
      <c r="L38" s="785"/>
      <c r="M38" s="786"/>
      <c r="N38" s="787"/>
      <c r="O38" s="798" t="s">
        <v>62</v>
      </c>
      <c r="P38" s="788"/>
      <c r="Q38" s="783"/>
      <c r="S38" s="60">
        <f t="shared" si="0"/>
        <v>0</v>
      </c>
    </row>
    <row r="39" spans="2:19" ht="24" customHeight="1">
      <c r="B39" s="412"/>
      <c r="C39" s="781"/>
      <c r="D39" s="122" t="s">
        <v>51</v>
      </c>
      <c r="E39" s="781"/>
      <c r="F39" s="798" t="s">
        <v>52</v>
      </c>
      <c r="G39" s="797"/>
      <c r="H39" s="782"/>
      <c r="I39" s="122" t="s">
        <v>62</v>
      </c>
      <c r="J39" s="783"/>
      <c r="K39" s="784"/>
      <c r="L39" s="785"/>
      <c r="M39" s="786"/>
      <c r="N39" s="787"/>
      <c r="O39" s="798" t="s">
        <v>62</v>
      </c>
      <c r="P39" s="788"/>
      <c r="Q39" s="783"/>
      <c r="S39" s="60">
        <f t="shared" si="0"/>
        <v>0</v>
      </c>
    </row>
    <row r="40" spans="2:19" ht="24" customHeight="1">
      <c r="B40" s="412"/>
      <c r="C40" s="781"/>
      <c r="D40" s="122" t="s">
        <v>51</v>
      </c>
      <c r="E40" s="781"/>
      <c r="F40" s="798" t="s">
        <v>52</v>
      </c>
      <c r="G40" s="797"/>
      <c r="H40" s="782"/>
      <c r="I40" s="122" t="s">
        <v>62</v>
      </c>
      <c r="J40" s="783"/>
      <c r="K40" s="784"/>
      <c r="L40" s="785"/>
      <c r="M40" s="786"/>
      <c r="N40" s="787"/>
      <c r="O40" s="798" t="s">
        <v>62</v>
      </c>
      <c r="P40" s="788"/>
      <c r="Q40" s="783"/>
      <c r="S40" s="60">
        <f t="shared" si="0"/>
        <v>0</v>
      </c>
    </row>
    <row r="41" spans="2:19" ht="24" customHeight="1">
      <c r="B41" s="412"/>
      <c r="C41" s="781"/>
      <c r="D41" s="122" t="s">
        <v>51</v>
      </c>
      <c r="E41" s="781"/>
      <c r="F41" s="798" t="s">
        <v>52</v>
      </c>
      <c r="G41" s="797"/>
      <c r="H41" s="782"/>
      <c r="I41" s="122" t="s">
        <v>62</v>
      </c>
      <c r="J41" s="783"/>
      <c r="K41" s="784"/>
      <c r="L41" s="785"/>
      <c r="M41" s="786"/>
      <c r="N41" s="787"/>
      <c r="O41" s="798" t="s">
        <v>62</v>
      </c>
      <c r="P41" s="788"/>
      <c r="Q41" s="783"/>
      <c r="S41" s="60">
        <f t="shared" si="0"/>
        <v>0</v>
      </c>
    </row>
    <row r="42" spans="2:19" ht="24" customHeight="1">
      <c r="B42" s="412"/>
      <c r="C42" s="781"/>
      <c r="D42" s="122" t="s">
        <v>51</v>
      </c>
      <c r="E42" s="781"/>
      <c r="F42" s="798" t="s">
        <v>52</v>
      </c>
      <c r="G42" s="797"/>
      <c r="H42" s="782"/>
      <c r="I42" s="122" t="s">
        <v>62</v>
      </c>
      <c r="J42" s="783"/>
      <c r="K42" s="784"/>
      <c r="L42" s="785"/>
      <c r="M42" s="786"/>
      <c r="N42" s="787"/>
      <c r="O42" s="798" t="s">
        <v>62</v>
      </c>
      <c r="P42" s="788"/>
      <c r="Q42" s="783"/>
      <c r="S42" s="60">
        <f t="shared" ref="S42:S68" si="1">ROUNDDOWN(L42*N42,1)</f>
        <v>0</v>
      </c>
    </row>
    <row r="43" spans="2:19" ht="24" customHeight="1">
      <c r="B43" s="412"/>
      <c r="C43" s="781"/>
      <c r="D43" s="122" t="s">
        <v>51</v>
      </c>
      <c r="E43" s="781"/>
      <c r="F43" s="798" t="s">
        <v>52</v>
      </c>
      <c r="G43" s="797"/>
      <c r="H43" s="782"/>
      <c r="I43" s="122" t="s">
        <v>62</v>
      </c>
      <c r="J43" s="783"/>
      <c r="K43" s="784"/>
      <c r="L43" s="785"/>
      <c r="M43" s="786"/>
      <c r="N43" s="787"/>
      <c r="O43" s="798" t="s">
        <v>62</v>
      </c>
      <c r="P43" s="788"/>
      <c r="Q43" s="783"/>
      <c r="S43" s="60">
        <f t="shared" si="1"/>
        <v>0</v>
      </c>
    </row>
    <row r="44" spans="2:19" ht="24" customHeight="1">
      <c r="B44" s="412"/>
      <c r="C44" s="781"/>
      <c r="D44" s="122" t="s">
        <v>51</v>
      </c>
      <c r="E44" s="781"/>
      <c r="F44" s="798" t="s">
        <v>52</v>
      </c>
      <c r="G44" s="797"/>
      <c r="H44" s="782"/>
      <c r="I44" s="122" t="s">
        <v>62</v>
      </c>
      <c r="J44" s="783"/>
      <c r="K44" s="784"/>
      <c r="L44" s="785"/>
      <c r="M44" s="786"/>
      <c r="N44" s="787"/>
      <c r="O44" s="798" t="s">
        <v>62</v>
      </c>
      <c r="P44" s="788"/>
      <c r="Q44" s="783"/>
      <c r="S44" s="60">
        <f t="shared" si="1"/>
        <v>0</v>
      </c>
    </row>
    <row r="45" spans="2:19" ht="24" customHeight="1">
      <c r="B45" s="412"/>
      <c r="C45" s="781"/>
      <c r="D45" s="122" t="s">
        <v>51</v>
      </c>
      <c r="E45" s="781"/>
      <c r="F45" s="798" t="s">
        <v>52</v>
      </c>
      <c r="G45" s="797"/>
      <c r="H45" s="782"/>
      <c r="I45" s="122" t="s">
        <v>62</v>
      </c>
      <c r="J45" s="783"/>
      <c r="K45" s="784"/>
      <c r="L45" s="785"/>
      <c r="M45" s="786"/>
      <c r="N45" s="787"/>
      <c r="O45" s="798" t="s">
        <v>62</v>
      </c>
      <c r="P45" s="788"/>
      <c r="Q45" s="783"/>
      <c r="S45" s="60">
        <f t="shared" si="1"/>
        <v>0</v>
      </c>
    </row>
    <row r="46" spans="2:19" ht="24" customHeight="1">
      <c r="B46" s="412"/>
      <c r="C46" s="781"/>
      <c r="D46" s="122" t="s">
        <v>51</v>
      </c>
      <c r="E46" s="781"/>
      <c r="F46" s="798" t="s">
        <v>52</v>
      </c>
      <c r="G46" s="797"/>
      <c r="H46" s="782"/>
      <c r="I46" s="122" t="s">
        <v>62</v>
      </c>
      <c r="J46" s="783"/>
      <c r="K46" s="784"/>
      <c r="L46" s="785"/>
      <c r="M46" s="786"/>
      <c r="N46" s="787"/>
      <c r="O46" s="798" t="s">
        <v>62</v>
      </c>
      <c r="P46" s="788"/>
      <c r="Q46" s="783"/>
      <c r="S46" s="60">
        <f t="shared" si="1"/>
        <v>0</v>
      </c>
    </row>
    <row r="47" spans="2:19" ht="24" customHeight="1">
      <c r="B47" s="412"/>
      <c r="C47" s="781"/>
      <c r="D47" s="122" t="s">
        <v>51</v>
      </c>
      <c r="E47" s="781"/>
      <c r="F47" s="798" t="s">
        <v>52</v>
      </c>
      <c r="G47" s="797"/>
      <c r="H47" s="782"/>
      <c r="I47" s="122" t="s">
        <v>62</v>
      </c>
      <c r="J47" s="783"/>
      <c r="K47" s="784"/>
      <c r="L47" s="785"/>
      <c r="M47" s="786"/>
      <c r="N47" s="787"/>
      <c r="O47" s="798" t="s">
        <v>62</v>
      </c>
      <c r="P47" s="788"/>
      <c r="Q47" s="783"/>
      <c r="S47" s="60">
        <f t="shared" si="1"/>
        <v>0</v>
      </c>
    </row>
    <row r="48" spans="2:19" ht="24" customHeight="1">
      <c r="B48" s="412"/>
      <c r="C48" s="781"/>
      <c r="D48" s="122" t="s">
        <v>51</v>
      </c>
      <c r="E48" s="781"/>
      <c r="F48" s="798" t="s">
        <v>52</v>
      </c>
      <c r="G48" s="797"/>
      <c r="H48" s="782"/>
      <c r="I48" s="122" t="s">
        <v>62</v>
      </c>
      <c r="J48" s="783"/>
      <c r="K48" s="784"/>
      <c r="L48" s="785"/>
      <c r="M48" s="786"/>
      <c r="N48" s="787"/>
      <c r="O48" s="798" t="s">
        <v>62</v>
      </c>
      <c r="P48" s="788"/>
      <c r="Q48" s="783"/>
      <c r="S48" s="60">
        <f t="shared" si="1"/>
        <v>0</v>
      </c>
    </row>
    <row r="49" spans="2:19" ht="24" customHeight="1">
      <c r="B49" s="412"/>
      <c r="C49" s="781"/>
      <c r="D49" s="122" t="s">
        <v>30</v>
      </c>
      <c r="E49" s="781"/>
      <c r="F49" s="798" t="s">
        <v>31</v>
      </c>
      <c r="G49" s="797"/>
      <c r="H49" s="782"/>
      <c r="I49" s="122" t="s">
        <v>62</v>
      </c>
      <c r="J49" s="783"/>
      <c r="K49" s="784"/>
      <c r="L49" s="785"/>
      <c r="M49" s="786"/>
      <c r="N49" s="787"/>
      <c r="O49" s="798" t="s">
        <v>62</v>
      </c>
      <c r="P49" s="788"/>
      <c r="Q49" s="783"/>
      <c r="S49" s="60">
        <f t="shared" si="1"/>
        <v>0</v>
      </c>
    </row>
    <row r="50" spans="2:19" ht="24" customHeight="1">
      <c r="B50" s="412"/>
      <c r="C50" s="781"/>
      <c r="D50" s="122" t="s">
        <v>30</v>
      </c>
      <c r="E50" s="781"/>
      <c r="F50" s="798" t="s">
        <v>31</v>
      </c>
      <c r="G50" s="797"/>
      <c r="H50" s="782"/>
      <c r="I50" s="122" t="s">
        <v>62</v>
      </c>
      <c r="J50" s="783"/>
      <c r="K50" s="784"/>
      <c r="L50" s="785"/>
      <c r="M50" s="786"/>
      <c r="N50" s="787"/>
      <c r="O50" s="798" t="s">
        <v>62</v>
      </c>
      <c r="P50" s="788"/>
      <c r="Q50" s="783"/>
      <c r="S50" s="60">
        <f t="shared" si="1"/>
        <v>0</v>
      </c>
    </row>
    <row r="51" spans="2:19" ht="24" customHeight="1">
      <c r="B51" s="412"/>
      <c r="C51" s="781"/>
      <c r="D51" s="122" t="s">
        <v>30</v>
      </c>
      <c r="E51" s="781"/>
      <c r="F51" s="798" t="s">
        <v>31</v>
      </c>
      <c r="G51" s="797"/>
      <c r="H51" s="782"/>
      <c r="I51" s="122" t="s">
        <v>62</v>
      </c>
      <c r="J51" s="783"/>
      <c r="K51" s="784"/>
      <c r="L51" s="785"/>
      <c r="M51" s="786"/>
      <c r="N51" s="787"/>
      <c r="O51" s="798" t="s">
        <v>62</v>
      </c>
      <c r="P51" s="788"/>
      <c r="Q51" s="783"/>
      <c r="S51" s="60">
        <f t="shared" si="1"/>
        <v>0</v>
      </c>
    </row>
    <row r="52" spans="2:19" ht="24" customHeight="1">
      <c r="B52" s="412"/>
      <c r="C52" s="781"/>
      <c r="D52" s="122" t="s">
        <v>30</v>
      </c>
      <c r="E52" s="781"/>
      <c r="F52" s="798" t="s">
        <v>31</v>
      </c>
      <c r="G52" s="797"/>
      <c r="H52" s="782"/>
      <c r="I52" s="122" t="s">
        <v>62</v>
      </c>
      <c r="J52" s="783"/>
      <c r="K52" s="784"/>
      <c r="L52" s="785"/>
      <c r="M52" s="786"/>
      <c r="N52" s="787"/>
      <c r="O52" s="798" t="s">
        <v>62</v>
      </c>
      <c r="P52" s="788"/>
      <c r="Q52" s="783"/>
      <c r="S52" s="60">
        <f t="shared" si="1"/>
        <v>0</v>
      </c>
    </row>
    <row r="53" spans="2:19" ht="24" customHeight="1">
      <c r="B53" s="412"/>
      <c r="C53" s="781"/>
      <c r="D53" s="122" t="s">
        <v>30</v>
      </c>
      <c r="E53" s="781"/>
      <c r="F53" s="798" t="s">
        <v>31</v>
      </c>
      <c r="G53" s="797"/>
      <c r="H53" s="782"/>
      <c r="I53" s="122" t="s">
        <v>62</v>
      </c>
      <c r="J53" s="783"/>
      <c r="K53" s="784"/>
      <c r="L53" s="785"/>
      <c r="M53" s="786"/>
      <c r="N53" s="787"/>
      <c r="O53" s="798" t="s">
        <v>62</v>
      </c>
      <c r="P53" s="788"/>
      <c r="Q53" s="783"/>
      <c r="S53" s="60">
        <f t="shared" si="1"/>
        <v>0</v>
      </c>
    </row>
    <row r="54" spans="2:19" ht="24" customHeight="1">
      <c r="B54" s="412"/>
      <c r="C54" s="781"/>
      <c r="D54" s="122" t="s">
        <v>30</v>
      </c>
      <c r="E54" s="781"/>
      <c r="F54" s="798" t="s">
        <v>31</v>
      </c>
      <c r="G54" s="797"/>
      <c r="H54" s="782"/>
      <c r="I54" s="122" t="s">
        <v>62</v>
      </c>
      <c r="J54" s="783"/>
      <c r="K54" s="784"/>
      <c r="L54" s="785"/>
      <c r="M54" s="786"/>
      <c r="N54" s="787"/>
      <c r="O54" s="798" t="s">
        <v>62</v>
      </c>
      <c r="P54" s="788"/>
      <c r="Q54" s="783"/>
      <c r="S54" s="60">
        <f t="shared" si="1"/>
        <v>0</v>
      </c>
    </row>
    <row r="55" spans="2:19" ht="24" customHeight="1">
      <c r="B55" s="412"/>
      <c r="C55" s="781"/>
      <c r="D55" s="122" t="s">
        <v>30</v>
      </c>
      <c r="E55" s="781"/>
      <c r="F55" s="798" t="s">
        <v>31</v>
      </c>
      <c r="G55" s="797"/>
      <c r="H55" s="782"/>
      <c r="I55" s="122" t="s">
        <v>62</v>
      </c>
      <c r="J55" s="783"/>
      <c r="K55" s="784"/>
      <c r="L55" s="785"/>
      <c r="M55" s="786"/>
      <c r="N55" s="787"/>
      <c r="O55" s="798" t="s">
        <v>62</v>
      </c>
      <c r="P55" s="788"/>
      <c r="Q55" s="783"/>
      <c r="S55" s="60">
        <f t="shared" si="1"/>
        <v>0</v>
      </c>
    </row>
    <row r="56" spans="2:19" ht="24" customHeight="1">
      <c r="B56" s="412"/>
      <c r="C56" s="781"/>
      <c r="D56" s="122" t="s">
        <v>30</v>
      </c>
      <c r="E56" s="781"/>
      <c r="F56" s="798" t="s">
        <v>31</v>
      </c>
      <c r="G56" s="797"/>
      <c r="H56" s="782"/>
      <c r="I56" s="122" t="s">
        <v>62</v>
      </c>
      <c r="J56" s="783"/>
      <c r="K56" s="784"/>
      <c r="L56" s="785"/>
      <c r="M56" s="786"/>
      <c r="N56" s="787"/>
      <c r="O56" s="798" t="s">
        <v>62</v>
      </c>
      <c r="P56" s="788"/>
      <c r="Q56" s="783"/>
      <c r="S56" s="60">
        <f t="shared" si="1"/>
        <v>0</v>
      </c>
    </row>
    <row r="57" spans="2:19" ht="24" customHeight="1">
      <c r="B57" s="412"/>
      <c r="C57" s="781"/>
      <c r="D57" s="122" t="s">
        <v>30</v>
      </c>
      <c r="E57" s="781"/>
      <c r="F57" s="798" t="s">
        <v>31</v>
      </c>
      <c r="G57" s="797"/>
      <c r="H57" s="782"/>
      <c r="I57" s="122" t="s">
        <v>62</v>
      </c>
      <c r="J57" s="783"/>
      <c r="K57" s="784"/>
      <c r="L57" s="785"/>
      <c r="M57" s="786"/>
      <c r="N57" s="787"/>
      <c r="O57" s="798" t="s">
        <v>62</v>
      </c>
      <c r="P57" s="788"/>
      <c r="Q57" s="783"/>
      <c r="S57" s="60">
        <f t="shared" si="1"/>
        <v>0</v>
      </c>
    </row>
    <row r="58" spans="2:19" ht="24" customHeight="1">
      <c r="B58" s="412"/>
      <c r="C58" s="781"/>
      <c r="D58" s="122" t="s">
        <v>30</v>
      </c>
      <c r="E58" s="781"/>
      <c r="F58" s="798" t="s">
        <v>31</v>
      </c>
      <c r="G58" s="797"/>
      <c r="H58" s="782"/>
      <c r="I58" s="122" t="s">
        <v>62</v>
      </c>
      <c r="J58" s="783"/>
      <c r="K58" s="784"/>
      <c r="L58" s="785"/>
      <c r="M58" s="786"/>
      <c r="N58" s="787"/>
      <c r="O58" s="798" t="s">
        <v>62</v>
      </c>
      <c r="P58" s="788"/>
      <c r="Q58" s="783"/>
      <c r="S58" s="60">
        <f t="shared" si="1"/>
        <v>0</v>
      </c>
    </row>
    <row r="59" spans="2:19" ht="24" customHeight="1">
      <c r="B59" s="412"/>
      <c r="C59" s="781"/>
      <c r="D59" s="122" t="s">
        <v>30</v>
      </c>
      <c r="E59" s="781"/>
      <c r="F59" s="798" t="s">
        <v>31</v>
      </c>
      <c r="G59" s="797"/>
      <c r="H59" s="782"/>
      <c r="I59" s="122" t="s">
        <v>62</v>
      </c>
      <c r="J59" s="783"/>
      <c r="K59" s="784"/>
      <c r="L59" s="785"/>
      <c r="M59" s="786"/>
      <c r="N59" s="787"/>
      <c r="O59" s="798" t="s">
        <v>62</v>
      </c>
      <c r="P59" s="788"/>
      <c r="Q59" s="783"/>
      <c r="S59" s="60">
        <f t="shared" si="1"/>
        <v>0</v>
      </c>
    </row>
    <row r="60" spans="2:19" ht="24" customHeight="1">
      <c r="B60" s="412"/>
      <c r="C60" s="781"/>
      <c r="D60" s="122" t="s">
        <v>30</v>
      </c>
      <c r="E60" s="781"/>
      <c r="F60" s="798" t="s">
        <v>31</v>
      </c>
      <c r="G60" s="797"/>
      <c r="H60" s="782"/>
      <c r="I60" s="122" t="s">
        <v>62</v>
      </c>
      <c r="J60" s="783"/>
      <c r="K60" s="784"/>
      <c r="L60" s="785"/>
      <c r="M60" s="786"/>
      <c r="N60" s="787"/>
      <c r="O60" s="798" t="s">
        <v>62</v>
      </c>
      <c r="P60" s="788"/>
      <c r="Q60" s="783"/>
      <c r="S60" s="60">
        <f t="shared" si="1"/>
        <v>0</v>
      </c>
    </row>
    <row r="61" spans="2:19" ht="24" customHeight="1">
      <c r="B61" s="412"/>
      <c r="C61" s="781"/>
      <c r="D61" s="122" t="s">
        <v>30</v>
      </c>
      <c r="E61" s="781"/>
      <c r="F61" s="798" t="s">
        <v>31</v>
      </c>
      <c r="G61" s="797"/>
      <c r="H61" s="782"/>
      <c r="I61" s="122" t="s">
        <v>62</v>
      </c>
      <c r="J61" s="783"/>
      <c r="K61" s="784"/>
      <c r="L61" s="785"/>
      <c r="M61" s="786"/>
      <c r="N61" s="787"/>
      <c r="O61" s="798" t="s">
        <v>62</v>
      </c>
      <c r="P61" s="788"/>
      <c r="Q61" s="783"/>
      <c r="S61" s="60">
        <f t="shared" si="1"/>
        <v>0</v>
      </c>
    </row>
    <row r="62" spans="2:19" ht="24" customHeight="1">
      <c r="B62" s="412"/>
      <c r="C62" s="781"/>
      <c r="D62" s="122" t="s">
        <v>30</v>
      </c>
      <c r="E62" s="781"/>
      <c r="F62" s="798" t="s">
        <v>31</v>
      </c>
      <c r="G62" s="797"/>
      <c r="H62" s="782"/>
      <c r="I62" s="122" t="s">
        <v>62</v>
      </c>
      <c r="J62" s="783"/>
      <c r="K62" s="784"/>
      <c r="L62" s="785"/>
      <c r="M62" s="786"/>
      <c r="N62" s="787"/>
      <c r="O62" s="798" t="s">
        <v>62</v>
      </c>
      <c r="P62" s="788"/>
      <c r="Q62" s="783"/>
      <c r="S62" s="60">
        <f t="shared" si="1"/>
        <v>0</v>
      </c>
    </row>
    <row r="63" spans="2:19" ht="24" customHeight="1">
      <c r="B63" s="412"/>
      <c r="C63" s="781"/>
      <c r="D63" s="122" t="s">
        <v>30</v>
      </c>
      <c r="E63" s="781"/>
      <c r="F63" s="798" t="s">
        <v>31</v>
      </c>
      <c r="G63" s="797"/>
      <c r="H63" s="782"/>
      <c r="I63" s="122" t="s">
        <v>62</v>
      </c>
      <c r="J63" s="783"/>
      <c r="K63" s="784"/>
      <c r="L63" s="785"/>
      <c r="M63" s="786"/>
      <c r="N63" s="787"/>
      <c r="O63" s="798" t="s">
        <v>62</v>
      </c>
      <c r="P63" s="788"/>
      <c r="Q63" s="783"/>
      <c r="S63" s="60">
        <f t="shared" si="1"/>
        <v>0</v>
      </c>
    </row>
    <row r="64" spans="2:19" ht="24" customHeight="1">
      <c r="B64" s="412"/>
      <c r="C64" s="781"/>
      <c r="D64" s="122" t="s">
        <v>30</v>
      </c>
      <c r="E64" s="781"/>
      <c r="F64" s="798" t="s">
        <v>31</v>
      </c>
      <c r="G64" s="797"/>
      <c r="H64" s="782"/>
      <c r="I64" s="122" t="s">
        <v>62</v>
      </c>
      <c r="J64" s="783"/>
      <c r="K64" s="784"/>
      <c r="L64" s="785"/>
      <c r="M64" s="786"/>
      <c r="N64" s="787"/>
      <c r="O64" s="798" t="s">
        <v>62</v>
      </c>
      <c r="P64" s="788"/>
      <c r="Q64" s="783"/>
      <c r="S64" s="60">
        <f t="shared" si="1"/>
        <v>0</v>
      </c>
    </row>
    <row r="65" spans="2:19" ht="24" customHeight="1">
      <c r="B65" s="412"/>
      <c r="C65" s="781"/>
      <c r="D65" s="122" t="s">
        <v>30</v>
      </c>
      <c r="E65" s="781"/>
      <c r="F65" s="798" t="s">
        <v>31</v>
      </c>
      <c r="G65" s="797"/>
      <c r="H65" s="782"/>
      <c r="I65" s="122" t="s">
        <v>62</v>
      </c>
      <c r="J65" s="783"/>
      <c r="K65" s="784"/>
      <c r="L65" s="785"/>
      <c r="M65" s="786"/>
      <c r="N65" s="787"/>
      <c r="O65" s="798" t="s">
        <v>62</v>
      </c>
      <c r="P65" s="788"/>
      <c r="Q65" s="783"/>
      <c r="S65" s="60">
        <f t="shared" si="1"/>
        <v>0</v>
      </c>
    </row>
    <row r="66" spans="2:19" ht="24" customHeight="1">
      <c r="B66" s="412"/>
      <c r="C66" s="781"/>
      <c r="D66" s="122" t="s">
        <v>30</v>
      </c>
      <c r="E66" s="781"/>
      <c r="F66" s="798" t="s">
        <v>31</v>
      </c>
      <c r="G66" s="797"/>
      <c r="H66" s="782"/>
      <c r="I66" s="122" t="s">
        <v>62</v>
      </c>
      <c r="J66" s="783"/>
      <c r="K66" s="784"/>
      <c r="L66" s="785"/>
      <c r="M66" s="786"/>
      <c r="N66" s="787"/>
      <c r="O66" s="798" t="s">
        <v>62</v>
      </c>
      <c r="P66" s="788"/>
      <c r="Q66" s="783"/>
      <c r="S66" s="60">
        <f t="shared" si="1"/>
        <v>0</v>
      </c>
    </row>
    <row r="67" spans="2:19" ht="24" customHeight="1">
      <c r="B67" s="412"/>
      <c r="C67" s="781"/>
      <c r="D67" s="122" t="s">
        <v>30</v>
      </c>
      <c r="E67" s="781"/>
      <c r="F67" s="798" t="s">
        <v>31</v>
      </c>
      <c r="G67" s="797"/>
      <c r="H67" s="782"/>
      <c r="I67" s="122" t="s">
        <v>62</v>
      </c>
      <c r="J67" s="783"/>
      <c r="K67" s="784"/>
      <c r="L67" s="785"/>
      <c r="M67" s="786"/>
      <c r="N67" s="787"/>
      <c r="O67" s="798" t="s">
        <v>62</v>
      </c>
      <c r="P67" s="788"/>
      <c r="Q67" s="783"/>
      <c r="S67" s="60">
        <f t="shared" si="1"/>
        <v>0</v>
      </c>
    </row>
    <row r="68" spans="2:19" ht="24" customHeight="1">
      <c r="B68" s="412"/>
      <c r="C68" s="781"/>
      <c r="D68" s="122" t="s">
        <v>30</v>
      </c>
      <c r="E68" s="781"/>
      <c r="F68" s="798" t="s">
        <v>31</v>
      </c>
      <c r="G68" s="797"/>
      <c r="H68" s="782"/>
      <c r="I68" s="122" t="s">
        <v>62</v>
      </c>
      <c r="J68" s="783"/>
      <c r="K68" s="784"/>
      <c r="L68" s="785"/>
      <c r="M68" s="786"/>
      <c r="N68" s="787"/>
      <c r="O68" s="798" t="s">
        <v>62</v>
      </c>
      <c r="P68" s="788"/>
      <c r="Q68" s="783"/>
      <c r="S68" s="60">
        <f t="shared" si="1"/>
        <v>0</v>
      </c>
    </row>
    <row r="69" spans="2:19" ht="24" customHeight="1">
      <c r="B69" s="412"/>
      <c r="C69" s="781"/>
      <c r="D69" s="122" t="s">
        <v>30</v>
      </c>
      <c r="E69" s="781"/>
      <c r="F69" s="798" t="s">
        <v>31</v>
      </c>
      <c r="G69" s="797"/>
      <c r="H69" s="782"/>
      <c r="I69" s="122" t="s">
        <v>62</v>
      </c>
      <c r="J69" s="783"/>
      <c r="K69" s="784"/>
      <c r="L69" s="785"/>
      <c r="M69" s="786"/>
      <c r="N69" s="787"/>
      <c r="O69" s="798" t="s">
        <v>62</v>
      </c>
      <c r="P69" s="788"/>
      <c r="Q69" s="783"/>
      <c r="S69" s="60">
        <f t="shared" ref="S69:S132" si="2">ROUNDDOWN(L69*N69,1)</f>
        <v>0</v>
      </c>
    </row>
    <row r="70" spans="2:19" ht="24" customHeight="1">
      <c r="B70" s="412"/>
      <c r="C70" s="781"/>
      <c r="D70" s="122" t="s">
        <v>30</v>
      </c>
      <c r="E70" s="781"/>
      <c r="F70" s="798" t="s">
        <v>31</v>
      </c>
      <c r="G70" s="797"/>
      <c r="H70" s="782"/>
      <c r="I70" s="122" t="s">
        <v>62</v>
      </c>
      <c r="J70" s="783"/>
      <c r="K70" s="784"/>
      <c r="L70" s="785"/>
      <c r="M70" s="786"/>
      <c r="N70" s="787"/>
      <c r="O70" s="798" t="s">
        <v>62</v>
      </c>
      <c r="P70" s="788"/>
      <c r="Q70" s="783"/>
      <c r="S70" s="60">
        <f t="shared" si="2"/>
        <v>0</v>
      </c>
    </row>
    <row r="71" spans="2:19" ht="24" customHeight="1">
      <c r="B71" s="412"/>
      <c r="C71" s="781"/>
      <c r="D71" s="122" t="s">
        <v>30</v>
      </c>
      <c r="E71" s="781"/>
      <c r="F71" s="798" t="s">
        <v>31</v>
      </c>
      <c r="G71" s="797"/>
      <c r="H71" s="782"/>
      <c r="I71" s="122" t="s">
        <v>62</v>
      </c>
      <c r="J71" s="783"/>
      <c r="K71" s="784"/>
      <c r="L71" s="785"/>
      <c r="M71" s="786"/>
      <c r="N71" s="787"/>
      <c r="O71" s="798" t="s">
        <v>62</v>
      </c>
      <c r="P71" s="788"/>
      <c r="Q71" s="783"/>
      <c r="S71" s="60">
        <f t="shared" si="2"/>
        <v>0</v>
      </c>
    </row>
    <row r="72" spans="2:19" ht="24" customHeight="1">
      <c r="B72" s="412"/>
      <c r="C72" s="781"/>
      <c r="D72" s="122" t="s">
        <v>30</v>
      </c>
      <c r="E72" s="781"/>
      <c r="F72" s="798" t="s">
        <v>31</v>
      </c>
      <c r="G72" s="797"/>
      <c r="H72" s="782"/>
      <c r="I72" s="122" t="s">
        <v>62</v>
      </c>
      <c r="J72" s="783"/>
      <c r="K72" s="784"/>
      <c r="L72" s="785"/>
      <c r="M72" s="786"/>
      <c r="N72" s="787"/>
      <c r="O72" s="798" t="s">
        <v>62</v>
      </c>
      <c r="P72" s="788"/>
      <c r="Q72" s="783"/>
      <c r="S72" s="60">
        <f t="shared" si="2"/>
        <v>0</v>
      </c>
    </row>
    <row r="73" spans="2:19" ht="24" customHeight="1">
      <c r="B73" s="412"/>
      <c r="C73" s="781"/>
      <c r="D73" s="122" t="s">
        <v>30</v>
      </c>
      <c r="E73" s="781"/>
      <c r="F73" s="798" t="s">
        <v>31</v>
      </c>
      <c r="G73" s="797"/>
      <c r="H73" s="782"/>
      <c r="I73" s="122" t="s">
        <v>62</v>
      </c>
      <c r="J73" s="783"/>
      <c r="K73" s="784"/>
      <c r="L73" s="785"/>
      <c r="M73" s="786"/>
      <c r="N73" s="787"/>
      <c r="O73" s="798" t="s">
        <v>62</v>
      </c>
      <c r="P73" s="788"/>
      <c r="Q73" s="783"/>
      <c r="S73" s="60">
        <f t="shared" si="2"/>
        <v>0</v>
      </c>
    </row>
    <row r="74" spans="2:19" ht="24" customHeight="1">
      <c r="B74" s="412"/>
      <c r="C74" s="781"/>
      <c r="D74" s="122" t="s">
        <v>30</v>
      </c>
      <c r="E74" s="781"/>
      <c r="F74" s="798" t="s">
        <v>31</v>
      </c>
      <c r="G74" s="797"/>
      <c r="H74" s="782"/>
      <c r="I74" s="122" t="s">
        <v>62</v>
      </c>
      <c r="J74" s="783"/>
      <c r="K74" s="784"/>
      <c r="L74" s="785"/>
      <c r="M74" s="786"/>
      <c r="N74" s="787"/>
      <c r="O74" s="798" t="s">
        <v>62</v>
      </c>
      <c r="P74" s="788"/>
      <c r="Q74" s="783"/>
      <c r="S74" s="60">
        <f t="shared" si="2"/>
        <v>0</v>
      </c>
    </row>
    <row r="75" spans="2:19" ht="24" customHeight="1">
      <c r="B75" s="412"/>
      <c r="C75" s="781"/>
      <c r="D75" s="122" t="s">
        <v>30</v>
      </c>
      <c r="E75" s="781"/>
      <c r="F75" s="798" t="s">
        <v>31</v>
      </c>
      <c r="G75" s="797"/>
      <c r="H75" s="782"/>
      <c r="I75" s="122" t="s">
        <v>62</v>
      </c>
      <c r="J75" s="783"/>
      <c r="K75" s="784"/>
      <c r="L75" s="785"/>
      <c r="M75" s="786"/>
      <c r="N75" s="787"/>
      <c r="O75" s="798" t="s">
        <v>62</v>
      </c>
      <c r="P75" s="788"/>
      <c r="Q75" s="783"/>
      <c r="S75" s="60">
        <f t="shared" si="2"/>
        <v>0</v>
      </c>
    </row>
    <row r="76" spans="2:19" ht="24" customHeight="1">
      <c r="B76" s="412"/>
      <c r="C76" s="781"/>
      <c r="D76" s="122" t="s">
        <v>30</v>
      </c>
      <c r="E76" s="781"/>
      <c r="F76" s="798" t="s">
        <v>31</v>
      </c>
      <c r="G76" s="797"/>
      <c r="H76" s="782"/>
      <c r="I76" s="122" t="s">
        <v>62</v>
      </c>
      <c r="J76" s="783"/>
      <c r="K76" s="784"/>
      <c r="L76" s="785"/>
      <c r="M76" s="786"/>
      <c r="N76" s="787"/>
      <c r="O76" s="798" t="s">
        <v>62</v>
      </c>
      <c r="P76" s="788"/>
      <c r="Q76" s="783"/>
      <c r="S76" s="60">
        <f t="shared" si="2"/>
        <v>0</v>
      </c>
    </row>
    <row r="77" spans="2:19" ht="24" customHeight="1">
      <c r="B77" s="412"/>
      <c r="C77" s="781"/>
      <c r="D77" s="122" t="s">
        <v>30</v>
      </c>
      <c r="E77" s="781"/>
      <c r="F77" s="798" t="s">
        <v>31</v>
      </c>
      <c r="G77" s="797"/>
      <c r="H77" s="782"/>
      <c r="I77" s="122" t="s">
        <v>62</v>
      </c>
      <c r="J77" s="783"/>
      <c r="K77" s="784"/>
      <c r="L77" s="785"/>
      <c r="M77" s="786"/>
      <c r="N77" s="787"/>
      <c r="O77" s="798" t="s">
        <v>62</v>
      </c>
      <c r="P77" s="788"/>
      <c r="Q77" s="783"/>
      <c r="S77" s="60">
        <f t="shared" si="2"/>
        <v>0</v>
      </c>
    </row>
    <row r="78" spans="2:19" ht="24" customHeight="1">
      <c r="B78" s="412"/>
      <c r="C78" s="781"/>
      <c r="D78" s="122" t="s">
        <v>30</v>
      </c>
      <c r="E78" s="781"/>
      <c r="F78" s="798" t="s">
        <v>31</v>
      </c>
      <c r="G78" s="797"/>
      <c r="H78" s="782"/>
      <c r="I78" s="122" t="s">
        <v>62</v>
      </c>
      <c r="J78" s="783"/>
      <c r="K78" s="784"/>
      <c r="L78" s="785"/>
      <c r="M78" s="786"/>
      <c r="N78" s="787"/>
      <c r="O78" s="798" t="s">
        <v>62</v>
      </c>
      <c r="P78" s="788"/>
      <c r="Q78" s="783"/>
      <c r="S78" s="60">
        <f t="shared" si="2"/>
        <v>0</v>
      </c>
    </row>
    <row r="79" spans="2:19" ht="24" customHeight="1">
      <c r="B79" s="412"/>
      <c r="C79" s="781"/>
      <c r="D79" s="122" t="s">
        <v>30</v>
      </c>
      <c r="E79" s="781"/>
      <c r="F79" s="798" t="s">
        <v>31</v>
      </c>
      <c r="G79" s="797"/>
      <c r="H79" s="782"/>
      <c r="I79" s="122" t="s">
        <v>62</v>
      </c>
      <c r="J79" s="783"/>
      <c r="K79" s="784"/>
      <c r="L79" s="785"/>
      <c r="M79" s="786"/>
      <c r="N79" s="787"/>
      <c r="O79" s="798" t="s">
        <v>62</v>
      </c>
      <c r="P79" s="788"/>
      <c r="Q79" s="783"/>
      <c r="S79" s="60">
        <f t="shared" si="2"/>
        <v>0</v>
      </c>
    </row>
    <row r="80" spans="2:19" ht="24" customHeight="1">
      <c r="B80" s="412"/>
      <c r="C80" s="781"/>
      <c r="D80" s="122" t="s">
        <v>30</v>
      </c>
      <c r="E80" s="781"/>
      <c r="F80" s="798" t="s">
        <v>31</v>
      </c>
      <c r="G80" s="797"/>
      <c r="H80" s="782"/>
      <c r="I80" s="122" t="s">
        <v>62</v>
      </c>
      <c r="J80" s="783"/>
      <c r="K80" s="784"/>
      <c r="L80" s="785"/>
      <c r="M80" s="786"/>
      <c r="N80" s="787"/>
      <c r="O80" s="798" t="s">
        <v>62</v>
      </c>
      <c r="P80" s="788"/>
      <c r="Q80" s="783"/>
      <c r="S80" s="60">
        <f t="shared" si="2"/>
        <v>0</v>
      </c>
    </row>
    <row r="81" spans="2:19" ht="24" customHeight="1">
      <c r="B81" s="412"/>
      <c r="C81" s="781"/>
      <c r="D81" s="122" t="s">
        <v>30</v>
      </c>
      <c r="E81" s="781"/>
      <c r="F81" s="798" t="s">
        <v>31</v>
      </c>
      <c r="G81" s="797"/>
      <c r="H81" s="782"/>
      <c r="I81" s="122" t="s">
        <v>62</v>
      </c>
      <c r="J81" s="783"/>
      <c r="K81" s="784"/>
      <c r="L81" s="785"/>
      <c r="M81" s="786"/>
      <c r="N81" s="787"/>
      <c r="O81" s="798" t="s">
        <v>62</v>
      </c>
      <c r="P81" s="788"/>
      <c r="Q81" s="783"/>
      <c r="S81" s="60">
        <f t="shared" si="2"/>
        <v>0</v>
      </c>
    </row>
    <row r="82" spans="2:19" ht="24" customHeight="1">
      <c r="B82" s="412"/>
      <c r="C82" s="781"/>
      <c r="D82" s="122" t="s">
        <v>30</v>
      </c>
      <c r="E82" s="781"/>
      <c r="F82" s="798" t="s">
        <v>31</v>
      </c>
      <c r="G82" s="797"/>
      <c r="H82" s="782"/>
      <c r="I82" s="122" t="s">
        <v>62</v>
      </c>
      <c r="J82" s="783"/>
      <c r="K82" s="784"/>
      <c r="L82" s="785"/>
      <c r="M82" s="786"/>
      <c r="N82" s="787"/>
      <c r="O82" s="798" t="s">
        <v>62</v>
      </c>
      <c r="P82" s="788"/>
      <c r="Q82" s="783"/>
      <c r="S82" s="60">
        <f t="shared" si="2"/>
        <v>0</v>
      </c>
    </row>
    <row r="83" spans="2:19" ht="24" customHeight="1">
      <c r="B83" s="412"/>
      <c r="C83" s="781"/>
      <c r="D83" s="122" t="s">
        <v>30</v>
      </c>
      <c r="E83" s="781"/>
      <c r="F83" s="798" t="s">
        <v>31</v>
      </c>
      <c r="G83" s="797"/>
      <c r="H83" s="782"/>
      <c r="I83" s="122" t="s">
        <v>62</v>
      </c>
      <c r="J83" s="783"/>
      <c r="K83" s="784"/>
      <c r="L83" s="785"/>
      <c r="M83" s="786"/>
      <c r="N83" s="787"/>
      <c r="O83" s="798" t="s">
        <v>62</v>
      </c>
      <c r="P83" s="788"/>
      <c r="Q83" s="783"/>
      <c r="S83" s="60">
        <f t="shared" si="2"/>
        <v>0</v>
      </c>
    </row>
    <row r="84" spans="2:19" ht="24" customHeight="1">
      <c r="B84" s="412"/>
      <c r="C84" s="781"/>
      <c r="D84" s="122" t="s">
        <v>30</v>
      </c>
      <c r="E84" s="781"/>
      <c r="F84" s="798" t="s">
        <v>31</v>
      </c>
      <c r="G84" s="797"/>
      <c r="H84" s="782"/>
      <c r="I84" s="122" t="s">
        <v>62</v>
      </c>
      <c r="J84" s="783"/>
      <c r="K84" s="784"/>
      <c r="L84" s="785"/>
      <c r="M84" s="786"/>
      <c r="N84" s="787"/>
      <c r="O84" s="798" t="s">
        <v>62</v>
      </c>
      <c r="P84" s="788"/>
      <c r="Q84" s="783"/>
      <c r="S84" s="60">
        <f t="shared" si="2"/>
        <v>0</v>
      </c>
    </row>
    <row r="85" spans="2:19" ht="24" customHeight="1">
      <c r="B85" s="412"/>
      <c r="C85" s="781"/>
      <c r="D85" s="122" t="s">
        <v>30</v>
      </c>
      <c r="E85" s="781"/>
      <c r="F85" s="798" t="s">
        <v>31</v>
      </c>
      <c r="G85" s="797"/>
      <c r="H85" s="782"/>
      <c r="I85" s="122" t="s">
        <v>62</v>
      </c>
      <c r="J85" s="783"/>
      <c r="K85" s="784"/>
      <c r="L85" s="785"/>
      <c r="M85" s="786"/>
      <c r="N85" s="787"/>
      <c r="O85" s="798" t="s">
        <v>62</v>
      </c>
      <c r="P85" s="788"/>
      <c r="Q85" s="783"/>
      <c r="S85" s="60">
        <f t="shared" si="2"/>
        <v>0</v>
      </c>
    </row>
    <row r="86" spans="2:19" ht="24" customHeight="1">
      <c r="B86" s="412"/>
      <c r="C86" s="781"/>
      <c r="D86" s="122" t="s">
        <v>30</v>
      </c>
      <c r="E86" s="781"/>
      <c r="F86" s="798" t="s">
        <v>31</v>
      </c>
      <c r="G86" s="797"/>
      <c r="H86" s="782"/>
      <c r="I86" s="122" t="s">
        <v>62</v>
      </c>
      <c r="J86" s="783"/>
      <c r="K86" s="784"/>
      <c r="L86" s="785"/>
      <c r="M86" s="786"/>
      <c r="N86" s="787"/>
      <c r="O86" s="798" t="s">
        <v>62</v>
      </c>
      <c r="P86" s="788"/>
      <c r="Q86" s="783"/>
      <c r="S86" s="60">
        <f t="shared" si="2"/>
        <v>0</v>
      </c>
    </row>
    <row r="87" spans="2:19" ht="24" customHeight="1">
      <c r="B87" s="412"/>
      <c r="C87" s="781"/>
      <c r="D87" s="122" t="s">
        <v>30</v>
      </c>
      <c r="E87" s="781"/>
      <c r="F87" s="798" t="s">
        <v>31</v>
      </c>
      <c r="G87" s="797"/>
      <c r="H87" s="782"/>
      <c r="I87" s="122" t="s">
        <v>62</v>
      </c>
      <c r="J87" s="783"/>
      <c r="K87" s="784"/>
      <c r="L87" s="785"/>
      <c r="M87" s="786"/>
      <c r="N87" s="787"/>
      <c r="O87" s="798" t="s">
        <v>62</v>
      </c>
      <c r="P87" s="788"/>
      <c r="Q87" s="783"/>
      <c r="S87" s="60">
        <f t="shared" si="2"/>
        <v>0</v>
      </c>
    </row>
    <row r="88" spans="2:19" ht="24" customHeight="1">
      <c r="B88" s="412"/>
      <c r="C88" s="781"/>
      <c r="D88" s="122" t="s">
        <v>30</v>
      </c>
      <c r="E88" s="781"/>
      <c r="F88" s="798" t="s">
        <v>31</v>
      </c>
      <c r="G88" s="797"/>
      <c r="H88" s="782"/>
      <c r="I88" s="122" t="s">
        <v>62</v>
      </c>
      <c r="J88" s="783"/>
      <c r="K88" s="784"/>
      <c r="L88" s="785"/>
      <c r="M88" s="786"/>
      <c r="N88" s="787"/>
      <c r="O88" s="798" t="s">
        <v>62</v>
      </c>
      <c r="P88" s="788"/>
      <c r="Q88" s="783"/>
      <c r="S88" s="60">
        <f t="shared" si="2"/>
        <v>0</v>
      </c>
    </row>
    <row r="89" spans="2:19" ht="24" customHeight="1">
      <c r="B89" s="412"/>
      <c r="C89" s="781"/>
      <c r="D89" s="122" t="s">
        <v>30</v>
      </c>
      <c r="E89" s="781"/>
      <c r="F89" s="798" t="s">
        <v>31</v>
      </c>
      <c r="G89" s="797"/>
      <c r="H89" s="782"/>
      <c r="I89" s="122" t="s">
        <v>62</v>
      </c>
      <c r="J89" s="783"/>
      <c r="K89" s="784"/>
      <c r="L89" s="785"/>
      <c r="M89" s="786"/>
      <c r="N89" s="787"/>
      <c r="O89" s="798" t="s">
        <v>62</v>
      </c>
      <c r="P89" s="788"/>
      <c r="Q89" s="783"/>
      <c r="S89" s="60">
        <f t="shared" si="2"/>
        <v>0</v>
      </c>
    </row>
    <row r="90" spans="2:19" ht="24" customHeight="1">
      <c r="B90" s="412"/>
      <c r="C90" s="781"/>
      <c r="D90" s="122" t="s">
        <v>30</v>
      </c>
      <c r="E90" s="781"/>
      <c r="F90" s="798" t="s">
        <v>31</v>
      </c>
      <c r="G90" s="797"/>
      <c r="H90" s="782"/>
      <c r="I90" s="122" t="s">
        <v>62</v>
      </c>
      <c r="J90" s="783"/>
      <c r="K90" s="784"/>
      <c r="L90" s="785"/>
      <c r="M90" s="786"/>
      <c r="N90" s="787"/>
      <c r="O90" s="798" t="s">
        <v>62</v>
      </c>
      <c r="P90" s="788"/>
      <c r="Q90" s="783"/>
      <c r="S90" s="60">
        <f t="shared" si="2"/>
        <v>0</v>
      </c>
    </row>
    <row r="91" spans="2:19" ht="24" customHeight="1">
      <c r="B91" s="412"/>
      <c r="C91" s="781"/>
      <c r="D91" s="122" t="s">
        <v>30</v>
      </c>
      <c r="E91" s="781"/>
      <c r="F91" s="798" t="s">
        <v>31</v>
      </c>
      <c r="G91" s="797"/>
      <c r="H91" s="782"/>
      <c r="I91" s="122" t="s">
        <v>62</v>
      </c>
      <c r="J91" s="783"/>
      <c r="K91" s="784"/>
      <c r="L91" s="785"/>
      <c r="M91" s="786"/>
      <c r="N91" s="787"/>
      <c r="O91" s="798" t="s">
        <v>62</v>
      </c>
      <c r="P91" s="788"/>
      <c r="Q91" s="783"/>
      <c r="S91" s="60">
        <f t="shared" si="2"/>
        <v>0</v>
      </c>
    </row>
    <row r="92" spans="2:19" ht="24" customHeight="1">
      <c r="B92" s="412"/>
      <c r="C92" s="781"/>
      <c r="D92" s="122" t="s">
        <v>30</v>
      </c>
      <c r="E92" s="781"/>
      <c r="F92" s="798" t="s">
        <v>31</v>
      </c>
      <c r="G92" s="797"/>
      <c r="H92" s="782"/>
      <c r="I92" s="122" t="s">
        <v>62</v>
      </c>
      <c r="J92" s="783"/>
      <c r="K92" s="784"/>
      <c r="L92" s="785"/>
      <c r="M92" s="786"/>
      <c r="N92" s="787"/>
      <c r="O92" s="798" t="s">
        <v>62</v>
      </c>
      <c r="P92" s="788"/>
      <c r="Q92" s="783"/>
      <c r="S92" s="60">
        <f t="shared" si="2"/>
        <v>0</v>
      </c>
    </row>
    <row r="93" spans="2:19" ht="24" customHeight="1">
      <c r="B93" s="412"/>
      <c r="C93" s="781"/>
      <c r="D93" s="122" t="s">
        <v>30</v>
      </c>
      <c r="E93" s="781"/>
      <c r="F93" s="798" t="s">
        <v>31</v>
      </c>
      <c r="G93" s="797"/>
      <c r="H93" s="782"/>
      <c r="I93" s="122" t="s">
        <v>62</v>
      </c>
      <c r="J93" s="783"/>
      <c r="K93" s="784"/>
      <c r="L93" s="785"/>
      <c r="M93" s="786"/>
      <c r="N93" s="787"/>
      <c r="O93" s="798" t="s">
        <v>62</v>
      </c>
      <c r="P93" s="788"/>
      <c r="Q93" s="783"/>
      <c r="S93" s="60">
        <f t="shared" si="2"/>
        <v>0</v>
      </c>
    </row>
    <row r="94" spans="2:19" ht="24" customHeight="1">
      <c r="B94" s="412"/>
      <c r="C94" s="781"/>
      <c r="D94" s="122" t="s">
        <v>30</v>
      </c>
      <c r="E94" s="781"/>
      <c r="F94" s="798" t="s">
        <v>31</v>
      </c>
      <c r="G94" s="797"/>
      <c r="H94" s="782"/>
      <c r="I94" s="122" t="s">
        <v>62</v>
      </c>
      <c r="J94" s="783"/>
      <c r="K94" s="784"/>
      <c r="L94" s="785"/>
      <c r="M94" s="786"/>
      <c r="N94" s="787"/>
      <c r="O94" s="798" t="s">
        <v>62</v>
      </c>
      <c r="P94" s="788"/>
      <c r="Q94" s="783"/>
      <c r="S94" s="60">
        <f t="shared" si="2"/>
        <v>0</v>
      </c>
    </row>
    <row r="95" spans="2:19" ht="24" customHeight="1">
      <c r="B95" s="412"/>
      <c r="C95" s="781"/>
      <c r="D95" s="122" t="s">
        <v>30</v>
      </c>
      <c r="E95" s="781"/>
      <c r="F95" s="798" t="s">
        <v>31</v>
      </c>
      <c r="G95" s="797"/>
      <c r="H95" s="782"/>
      <c r="I95" s="122" t="s">
        <v>62</v>
      </c>
      <c r="J95" s="783"/>
      <c r="K95" s="784"/>
      <c r="L95" s="785"/>
      <c r="M95" s="786"/>
      <c r="N95" s="787"/>
      <c r="O95" s="798" t="s">
        <v>62</v>
      </c>
      <c r="P95" s="788"/>
      <c r="Q95" s="783"/>
      <c r="S95" s="60">
        <f t="shared" si="2"/>
        <v>0</v>
      </c>
    </row>
    <row r="96" spans="2:19" ht="24" customHeight="1">
      <c r="B96" s="412"/>
      <c r="C96" s="781"/>
      <c r="D96" s="122" t="s">
        <v>30</v>
      </c>
      <c r="E96" s="781"/>
      <c r="F96" s="798" t="s">
        <v>31</v>
      </c>
      <c r="G96" s="797"/>
      <c r="H96" s="782"/>
      <c r="I96" s="122" t="s">
        <v>62</v>
      </c>
      <c r="J96" s="783"/>
      <c r="K96" s="784"/>
      <c r="L96" s="785"/>
      <c r="M96" s="786"/>
      <c r="N96" s="787"/>
      <c r="O96" s="798" t="s">
        <v>62</v>
      </c>
      <c r="P96" s="788"/>
      <c r="Q96" s="783"/>
      <c r="S96" s="60">
        <f t="shared" si="2"/>
        <v>0</v>
      </c>
    </row>
    <row r="97" spans="2:19" ht="24" customHeight="1">
      <c r="B97" s="412"/>
      <c r="C97" s="781"/>
      <c r="D97" s="122" t="s">
        <v>30</v>
      </c>
      <c r="E97" s="781"/>
      <c r="F97" s="798" t="s">
        <v>31</v>
      </c>
      <c r="G97" s="797"/>
      <c r="H97" s="782"/>
      <c r="I97" s="122" t="s">
        <v>62</v>
      </c>
      <c r="J97" s="783"/>
      <c r="K97" s="784"/>
      <c r="L97" s="785"/>
      <c r="M97" s="786"/>
      <c r="N97" s="787"/>
      <c r="O97" s="798" t="s">
        <v>62</v>
      </c>
      <c r="P97" s="788"/>
      <c r="Q97" s="783"/>
      <c r="S97" s="60">
        <f t="shared" si="2"/>
        <v>0</v>
      </c>
    </row>
    <row r="98" spans="2:19" ht="24" customHeight="1">
      <c r="B98" s="412"/>
      <c r="C98" s="781"/>
      <c r="D98" s="122" t="s">
        <v>30</v>
      </c>
      <c r="E98" s="781"/>
      <c r="F98" s="798" t="s">
        <v>31</v>
      </c>
      <c r="G98" s="797"/>
      <c r="H98" s="782"/>
      <c r="I98" s="122" t="s">
        <v>62</v>
      </c>
      <c r="J98" s="783"/>
      <c r="K98" s="784"/>
      <c r="L98" s="785"/>
      <c r="M98" s="786"/>
      <c r="N98" s="787"/>
      <c r="O98" s="798" t="s">
        <v>62</v>
      </c>
      <c r="P98" s="788"/>
      <c r="Q98" s="783"/>
      <c r="S98" s="60">
        <f t="shared" si="2"/>
        <v>0</v>
      </c>
    </row>
    <row r="99" spans="2:19" ht="24" customHeight="1">
      <c r="B99" s="412"/>
      <c r="C99" s="781"/>
      <c r="D99" s="122" t="s">
        <v>30</v>
      </c>
      <c r="E99" s="781"/>
      <c r="F99" s="798" t="s">
        <v>31</v>
      </c>
      <c r="G99" s="797"/>
      <c r="H99" s="782"/>
      <c r="I99" s="122" t="s">
        <v>62</v>
      </c>
      <c r="J99" s="783"/>
      <c r="K99" s="784"/>
      <c r="L99" s="785"/>
      <c r="M99" s="786"/>
      <c r="N99" s="787"/>
      <c r="O99" s="798" t="s">
        <v>62</v>
      </c>
      <c r="P99" s="788"/>
      <c r="Q99" s="783"/>
      <c r="S99" s="60">
        <f t="shared" si="2"/>
        <v>0</v>
      </c>
    </row>
    <row r="100" spans="2:19" ht="24" customHeight="1">
      <c r="B100" s="412"/>
      <c r="C100" s="781"/>
      <c r="D100" s="122" t="s">
        <v>30</v>
      </c>
      <c r="E100" s="781"/>
      <c r="F100" s="798" t="s">
        <v>31</v>
      </c>
      <c r="G100" s="797"/>
      <c r="H100" s="782"/>
      <c r="I100" s="122" t="s">
        <v>62</v>
      </c>
      <c r="J100" s="783"/>
      <c r="K100" s="784"/>
      <c r="L100" s="785"/>
      <c r="M100" s="786"/>
      <c r="N100" s="787"/>
      <c r="O100" s="798" t="s">
        <v>62</v>
      </c>
      <c r="P100" s="788"/>
      <c r="Q100" s="783"/>
      <c r="S100" s="60">
        <f t="shared" si="2"/>
        <v>0</v>
      </c>
    </row>
    <row r="101" spans="2:19" ht="24" customHeight="1">
      <c r="B101" s="412"/>
      <c r="C101" s="781"/>
      <c r="D101" s="122" t="s">
        <v>30</v>
      </c>
      <c r="E101" s="781"/>
      <c r="F101" s="798" t="s">
        <v>31</v>
      </c>
      <c r="G101" s="797"/>
      <c r="H101" s="782"/>
      <c r="I101" s="122" t="s">
        <v>62</v>
      </c>
      <c r="J101" s="783"/>
      <c r="K101" s="784"/>
      <c r="L101" s="785"/>
      <c r="M101" s="786"/>
      <c r="N101" s="787"/>
      <c r="O101" s="798" t="s">
        <v>62</v>
      </c>
      <c r="P101" s="788"/>
      <c r="Q101" s="783"/>
      <c r="S101" s="60">
        <f t="shared" si="2"/>
        <v>0</v>
      </c>
    </row>
    <row r="102" spans="2:19" ht="24" customHeight="1">
      <c r="B102" s="412"/>
      <c r="C102" s="781"/>
      <c r="D102" s="122" t="s">
        <v>30</v>
      </c>
      <c r="E102" s="781"/>
      <c r="F102" s="798" t="s">
        <v>31</v>
      </c>
      <c r="G102" s="797"/>
      <c r="H102" s="782"/>
      <c r="I102" s="122" t="s">
        <v>62</v>
      </c>
      <c r="J102" s="783"/>
      <c r="K102" s="784"/>
      <c r="L102" s="785"/>
      <c r="M102" s="786"/>
      <c r="N102" s="787"/>
      <c r="O102" s="798" t="s">
        <v>62</v>
      </c>
      <c r="P102" s="788"/>
      <c r="Q102" s="783"/>
      <c r="S102" s="60">
        <f t="shared" si="2"/>
        <v>0</v>
      </c>
    </row>
    <row r="103" spans="2:19" ht="24" customHeight="1">
      <c r="B103" s="412"/>
      <c r="C103" s="781"/>
      <c r="D103" s="122" t="s">
        <v>30</v>
      </c>
      <c r="E103" s="781"/>
      <c r="F103" s="798" t="s">
        <v>31</v>
      </c>
      <c r="G103" s="797"/>
      <c r="H103" s="782"/>
      <c r="I103" s="122" t="s">
        <v>62</v>
      </c>
      <c r="J103" s="783"/>
      <c r="K103" s="784"/>
      <c r="L103" s="785"/>
      <c r="M103" s="786"/>
      <c r="N103" s="787"/>
      <c r="O103" s="798" t="s">
        <v>62</v>
      </c>
      <c r="P103" s="788"/>
      <c r="Q103" s="783"/>
      <c r="S103" s="60">
        <f t="shared" si="2"/>
        <v>0</v>
      </c>
    </row>
    <row r="104" spans="2:19" ht="24" customHeight="1">
      <c r="B104" s="412"/>
      <c r="C104" s="781"/>
      <c r="D104" s="122" t="s">
        <v>30</v>
      </c>
      <c r="E104" s="781"/>
      <c r="F104" s="798" t="s">
        <v>31</v>
      </c>
      <c r="G104" s="797"/>
      <c r="H104" s="782"/>
      <c r="I104" s="122" t="s">
        <v>62</v>
      </c>
      <c r="J104" s="783"/>
      <c r="K104" s="784"/>
      <c r="L104" s="785"/>
      <c r="M104" s="786"/>
      <c r="N104" s="787"/>
      <c r="O104" s="798" t="s">
        <v>62</v>
      </c>
      <c r="P104" s="788"/>
      <c r="Q104" s="783"/>
      <c r="S104" s="60">
        <f t="shared" si="2"/>
        <v>0</v>
      </c>
    </row>
    <row r="105" spans="2:19" ht="24" customHeight="1">
      <c r="B105" s="412"/>
      <c r="C105" s="781"/>
      <c r="D105" s="122" t="s">
        <v>30</v>
      </c>
      <c r="E105" s="781"/>
      <c r="F105" s="798" t="s">
        <v>31</v>
      </c>
      <c r="G105" s="797"/>
      <c r="H105" s="782"/>
      <c r="I105" s="122" t="s">
        <v>62</v>
      </c>
      <c r="J105" s="783"/>
      <c r="K105" s="784"/>
      <c r="L105" s="785"/>
      <c r="M105" s="786"/>
      <c r="N105" s="787"/>
      <c r="O105" s="798" t="s">
        <v>62</v>
      </c>
      <c r="P105" s="788"/>
      <c r="Q105" s="783"/>
      <c r="S105" s="60">
        <f t="shared" si="2"/>
        <v>0</v>
      </c>
    </row>
    <row r="106" spans="2:19" ht="24" customHeight="1">
      <c r="B106" s="412"/>
      <c r="C106" s="781"/>
      <c r="D106" s="122" t="s">
        <v>30</v>
      </c>
      <c r="E106" s="781"/>
      <c r="F106" s="798" t="s">
        <v>31</v>
      </c>
      <c r="G106" s="797"/>
      <c r="H106" s="782"/>
      <c r="I106" s="122" t="s">
        <v>62</v>
      </c>
      <c r="J106" s="783"/>
      <c r="K106" s="784"/>
      <c r="L106" s="785"/>
      <c r="M106" s="786"/>
      <c r="N106" s="787"/>
      <c r="O106" s="798" t="s">
        <v>62</v>
      </c>
      <c r="P106" s="788"/>
      <c r="Q106" s="783"/>
      <c r="S106" s="60">
        <f t="shared" si="2"/>
        <v>0</v>
      </c>
    </row>
    <row r="107" spans="2:19" ht="24" customHeight="1">
      <c r="B107" s="412"/>
      <c r="C107" s="781"/>
      <c r="D107" s="122" t="s">
        <v>30</v>
      </c>
      <c r="E107" s="781"/>
      <c r="F107" s="798" t="s">
        <v>31</v>
      </c>
      <c r="G107" s="797"/>
      <c r="H107" s="782"/>
      <c r="I107" s="122" t="s">
        <v>62</v>
      </c>
      <c r="J107" s="783"/>
      <c r="K107" s="784"/>
      <c r="L107" s="785"/>
      <c r="M107" s="786"/>
      <c r="N107" s="787"/>
      <c r="O107" s="798" t="s">
        <v>62</v>
      </c>
      <c r="P107" s="788"/>
      <c r="Q107" s="783"/>
      <c r="S107" s="60">
        <f t="shared" si="2"/>
        <v>0</v>
      </c>
    </row>
    <row r="108" spans="2:19" ht="24" customHeight="1">
      <c r="B108" s="412"/>
      <c r="C108" s="781"/>
      <c r="D108" s="122" t="s">
        <v>30</v>
      </c>
      <c r="E108" s="781"/>
      <c r="F108" s="798" t="s">
        <v>31</v>
      </c>
      <c r="G108" s="797"/>
      <c r="H108" s="782"/>
      <c r="I108" s="122" t="s">
        <v>62</v>
      </c>
      <c r="J108" s="783"/>
      <c r="K108" s="784"/>
      <c r="L108" s="785"/>
      <c r="M108" s="786"/>
      <c r="N108" s="787"/>
      <c r="O108" s="798" t="s">
        <v>62</v>
      </c>
      <c r="P108" s="788"/>
      <c r="Q108" s="783"/>
      <c r="S108" s="60">
        <f t="shared" si="2"/>
        <v>0</v>
      </c>
    </row>
    <row r="109" spans="2:19" ht="24" customHeight="1">
      <c r="B109" s="412"/>
      <c r="C109" s="781"/>
      <c r="D109" s="122" t="s">
        <v>30</v>
      </c>
      <c r="E109" s="781"/>
      <c r="F109" s="798" t="s">
        <v>31</v>
      </c>
      <c r="G109" s="797"/>
      <c r="H109" s="782"/>
      <c r="I109" s="122" t="s">
        <v>62</v>
      </c>
      <c r="J109" s="783"/>
      <c r="K109" s="784"/>
      <c r="L109" s="785"/>
      <c r="M109" s="786"/>
      <c r="N109" s="787"/>
      <c r="O109" s="798" t="s">
        <v>62</v>
      </c>
      <c r="P109" s="788"/>
      <c r="Q109" s="783"/>
      <c r="S109" s="60">
        <f t="shared" si="2"/>
        <v>0</v>
      </c>
    </row>
    <row r="110" spans="2:19" ht="24" customHeight="1">
      <c r="B110" s="412"/>
      <c r="C110" s="781"/>
      <c r="D110" s="122" t="s">
        <v>30</v>
      </c>
      <c r="E110" s="781"/>
      <c r="F110" s="798" t="s">
        <v>31</v>
      </c>
      <c r="G110" s="797"/>
      <c r="H110" s="782"/>
      <c r="I110" s="122" t="s">
        <v>62</v>
      </c>
      <c r="J110" s="783"/>
      <c r="K110" s="784"/>
      <c r="L110" s="785"/>
      <c r="M110" s="786"/>
      <c r="N110" s="787"/>
      <c r="O110" s="798" t="s">
        <v>62</v>
      </c>
      <c r="P110" s="788"/>
      <c r="Q110" s="783"/>
      <c r="S110" s="60">
        <f t="shared" si="2"/>
        <v>0</v>
      </c>
    </row>
    <row r="111" spans="2:19" ht="24" customHeight="1">
      <c r="B111" s="412"/>
      <c r="C111" s="781"/>
      <c r="D111" s="122" t="s">
        <v>30</v>
      </c>
      <c r="E111" s="781"/>
      <c r="F111" s="798" t="s">
        <v>31</v>
      </c>
      <c r="G111" s="797"/>
      <c r="H111" s="782"/>
      <c r="I111" s="122" t="s">
        <v>62</v>
      </c>
      <c r="J111" s="783"/>
      <c r="K111" s="784"/>
      <c r="L111" s="785"/>
      <c r="M111" s="786"/>
      <c r="N111" s="787"/>
      <c r="O111" s="798" t="s">
        <v>62</v>
      </c>
      <c r="P111" s="788"/>
      <c r="Q111" s="783"/>
      <c r="S111" s="60">
        <f t="shared" si="2"/>
        <v>0</v>
      </c>
    </row>
    <row r="112" spans="2:19" ht="24" customHeight="1">
      <c r="B112" s="412"/>
      <c r="C112" s="781"/>
      <c r="D112" s="122" t="s">
        <v>30</v>
      </c>
      <c r="E112" s="781"/>
      <c r="F112" s="798" t="s">
        <v>31</v>
      </c>
      <c r="G112" s="797"/>
      <c r="H112" s="782"/>
      <c r="I112" s="122" t="s">
        <v>62</v>
      </c>
      <c r="J112" s="783"/>
      <c r="K112" s="784"/>
      <c r="L112" s="785"/>
      <c r="M112" s="786"/>
      <c r="N112" s="787"/>
      <c r="O112" s="798" t="s">
        <v>62</v>
      </c>
      <c r="P112" s="788"/>
      <c r="Q112" s="783"/>
      <c r="S112" s="60">
        <f t="shared" si="2"/>
        <v>0</v>
      </c>
    </row>
    <row r="113" spans="2:19" ht="24" customHeight="1">
      <c r="B113" s="412"/>
      <c r="C113" s="781"/>
      <c r="D113" s="122" t="s">
        <v>30</v>
      </c>
      <c r="E113" s="781"/>
      <c r="F113" s="798" t="s">
        <v>31</v>
      </c>
      <c r="G113" s="797"/>
      <c r="H113" s="782"/>
      <c r="I113" s="122" t="s">
        <v>62</v>
      </c>
      <c r="J113" s="783"/>
      <c r="K113" s="784"/>
      <c r="L113" s="785"/>
      <c r="M113" s="786"/>
      <c r="N113" s="787"/>
      <c r="O113" s="798" t="s">
        <v>62</v>
      </c>
      <c r="P113" s="788"/>
      <c r="Q113" s="783"/>
      <c r="S113" s="60">
        <f t="shared" si="2"/>
        <v>0</v>
      </c>
    </row>
    <row r="114" spans="2:19" ht="24" customHeight="1">
      <c r="B114" s="412"/>
      <c r="C114" s="781"/>
      <c r="D114" s="122" t="s">
        <v>30</v>
      </c>
      <c r="E114" s="781"/>
      <c r="F114" s="798" t="s">
        <v>31</v>
      </c>
      <c r="G114" s="797"/>
      <c r="H114" s="782"/>
      <c r="I114" s="122" t="s">
        <v>62</v>
      </c>
      <c r="J114" s="783"/>
      <c r="K114" s="784"/>
      <c r="L114" s="785"/>
      <c r="M114" s="786"/>
      <c r="N114" s="787"/>
      <c r="O114" s="798" t="s">
        <v>62</v>
      </c>
      <c r="P114" s="788"/>
      <c r="Q114" s="783"/>
      <c r="S114" s="60">
        <f t="shared" si="2"/>
        <v>0</v>
      </c>
    </row>
    <row r="115" spans="2:19" ht="24" customHeight="1">
      <c r="B115" s="412"/>
      <c r="C115" s="781"/>
      <c r="D115" s="122" t="s">
        <v>30</v>
      </c>
      <c r="E115" s="781"/>
      <c r="F115" s="798" t="s">
        <v>31</v>
      </c>
      <c r="G115" s="797"/>
      <c r="H115" s="782"/>
      <c r="I115" s="122" t="s">
        <v>62</v>
      </c>
      <c r="J115" s="783"/>
      <c r="K115" s="784"/>
      <c r="L115" s="785"/>
      <c r="M115" s="786"/>
      <c r="N115" s="787"/>
      <c r="O115" s="798" t="s">
        <v>62</v>
      </c>
      <c r="P115" s="788"/>
      <c r="Q115" s="783"/>
      <c r="S115" s="60">
        <f t="shared" si="2"/>
        <v>0</v>
      </c>
    </row>
    <row r="116" spans="2:19" ht="24" customHeight="1">
      <c r="B116" s="412"/>
      <c r="C116" s="781"/>
      <c r="D116" s="122" t="s">
        <v>30</v>
      </c>
      <c r="E116" s="781"/>
      <c r="F116" s="798" t="s">
        <v>31</v>
      </c>
      <c r="G116" s="797"/>
      <c r="H116" s="782"/>
      <c r="I116" s="122" t="s">
        <v>62</v>
      </c>
      <c r="J116" s="783"/>
      <c r="K116" s="784"/>
      <c r="L116" s="785"/>
      <c r="M116" s="786"/>
      <c r="N116" s="787"/>
      <c r="O116" s="798" t="s">
        <v>62</v>
      </c>
      <c r="P116" s="788"/>
      <c r="Q116" s="783"/>
      <c r="S116" s="60">
        <f t="shared" si="2"/>
        <v>0</v>
      </c>
    </row>
    <row r="117" spans="2:19" ht="24" customHeight="1">
      <c r="B117" s="412"/>
      <c r="C117" s="781"/>
      <c r="D117" s="122" t="s">
        <v>30</v>
      </c>
      <c r="E117" s="781"/>
      <c r="F117" s="798" t="s">
        <v>31</v>
      </c>
      <c r="G117" s="797"/>
      <c r="H117" s="782"/>
      <c r="I117" s="122" t="s">
        <v>62</v>
      </c>
      <c r="J117" s="783"/>
      <c r="K117" s="784"/>
      <c r="L117" s="785"/>
      <c r="M117" s="786"/>
      <c r="N117" s="787"/>
      <c r="O117" s="798" t="s">
        <v>62</v>
      </c>
      <c r="P117" s="788"/>
      <c r="Q117" s="783"/>
      <c r="S117" s="60">
        <f t="shared" si="2"/>
        <v>0</v>
      </c>
    </row>
    <row r="118" spans="2:19" ht="24" customHeight="1">
      <c r="B118" s="412"/>
      <c r="C118" s="781"/>
      <c r="D118" s="122" t="s">
        <v>30</v>
      </c>
      <c r="E118" s="781"/>
      <c r="F118" s="798" t="s">
        <v>31</v>
      </c>
      <c r="G118" s="797"/>
      <c r="H118" s="782"/>
      <c r="I118" s="122" t="s">
        <v>62</v>
      </c>
      <c r="J118" s="783"/>
      <c r="K118" s="784"/>
      <c r="L118" s="785"/>
      <c r="M118" s="786"/>
      <c r="N118" s="787"/>
      <c r="O118" s="798" t="s">
        <v>62</v>
      </c>
      <c r="P118" s="788"/>
      <c r="Q118" s="783"/>
      <c r="S118" s="60">
        <f t="shared" si="2"/>
        <v>0</v>
      </c>
    </row>
    <row r="119" spans="2:19" ht="24" customHeight="1">
      <c r="B119" s="412"/>
      <c r="C119" s="781"/>
      <c r="D119" s="122" t="s">
        <v>30</v>
      </c>
      <c r="E119" s="781"/>
      <c r="F119" s="798" t="s">
        <v>31</v>
      </c>
      <c r="G119" s="797"/>
      <c r="H119" s="782"/>
      <c r="I119" s="122" t="s">
        <v>62</v>
      </c>
      <c r="J119" s="783"/>
      <c r="K119" s="784"/>
      <c r="L119" s="785"/>
      <c r="M119" s="786"/>
      <c r="N119" s="787"/>
      <c r="O119" s="798" t="s">
        <v>62</v>
      </c>
      <c r="P119" s="788"/>
      <c r="Q119" s="783"/>
      <c r="S119" s="60">
        <f t="shared" si="2"/>
        <v>0</v>
      </c>
    </row>
    <row r="120" spans="2:19" ht="24" customHeight="1">
      <c r="B120" s="412"/>
      <c r="C120" s="781"/>
      <c r="D120" s="122" t="s">
        <v>30</v>
      </c>
      <c r="E120" s="781"/>
      <c r="F120" s="798" t="s">
        <v>31</v>
      </c>
      <c r="G120" s="797"/>
      <c r="H120" s="782"/>
      <c r="I120" s="122" t="s">
        <v>62</v>
      </c>
      <c r="J120" s="783"/>
      <c r="K120" s="784"/>
      <c r="L120" s="785"/>
      <c r="M120" s="786"/>
      <c r="N120" s="787"/>
      <c r="O120" s="798" t="s">
        <v>62</v>
      </c>
      <c r="P120" s="788"/>
      <c r="Q120" s="783"/>
      <c r="S120" s="60">
        <f t="shared" si="2"/>
        <v>0</v>
      </c>
    </row>
    <row r="121" spans="2:19" ht="24" customHeight="1">
      <c r="B121" s="412"/>
      <c r="C121" s="781"/>
      <c r="D121" s="122" t="s">
        <v>30</v>
      </c>
      <c r="E121" s="781"/>
      <c r="F121" s="798" t="s">
        <v>31</v>
      </c>
      <c r="G121" s="797"/>
      <c r="H121" s="782"/>
      <c r="I121" s="122" t="s">
        <v>62</v>
      </c>
      <c r="J121" s="783"/>
      <c r="K121" s="784"/>
      <c r="L121" s="785"/>
      <c r="M121" s="786"/>
      <c r="N121" s="787"/>
      <c r="O121" s="798" t="s">
        <v>62</v>
      </c>
      <c r="P121" s="788"/>
      <c r="Q121" s="783"/>
      <c r="S121" s="60">
        <f t="shared" si="2"/>
        <v>0</v>
      </c>
    </row>
    <row r="122" spans="2:19" ht="24" customHeight="1">
      <c r="B122" s="412"/>
      <c r="C122" s="781"/>
      <c r="D122" s="122" t="s">
        <v>30</v>
      </c>
      <c r="E122" s="781"/>
      <c r="F122" s="798" t="s">
        <v>31</v>
      </c>
      <c r="G122" s="797"/>
      <c r="H122" s="782"/>
      <c r="I122" s="122" t="s">
        <v>62</v>
      </c>
      <c r="J122" s="783"/>
      <c r="K122" s="784"/>
      <c r="L122" s="785"/>
      <c r="M122" s="786"/>
      <c r="N122" s="787"/>
      <c r="O122" s="798" t="s">
        <v>62</v>
      </c>
      <c r="P122" s="788"/>
      <c r="Q122" s="783"/>
      <c r="S122" s="60">
        <f t="shared" si="2"/>
        <v>0</v>
      </c>
    </row>
    <row r="123" spans="2:19" ht="24" customHeight="1">
      <c r="B123" s="412"/>
      <c r="C123" s="781"/>
      <c r="D123" s="122" t="s">
        <v>30</v>
      </c>
      <c r="E123" s="781"/>
      <c r="F123" s="798" t="s">
        <v>31</v>
      </c>
      <c r="G123" s="797"/>
      <c r="H123" s="782"/>
      <c r="I123" s="122" t="s">
        <v>62</v>
      </c>
      <c r="J123" s="783"/>
      <c r="K123" s="784"/>
      <c r="L123" s="785"/>
      <c r="M123" s="786"/>
      <c r="N123" s="787"/>
      <c r="O123" s="798" t="s">
        <v>62</v>
      </c>
      <c r="P123" s="788"/>
      <c r="Q123" s="783"/>
      <c r="S123" s="60">
        <f t="shared" si="2"/>
        <v>0</v>
      </c>
    </row>
    <row r="124" spans="2:19" ht="24" customHeight="1">
      <c r="B124" s="412"/>
      <c r="C124" s="781"/>
      <c r="D124" s="122" t="s">
        <v>30</v>
      </c>
      <c r="E124" s="781"/>
      <c r="F124" s="798" t="s">
        <v>31</v>
      </c>
      <c r="G124" s="797"/>
      <c r="H124" s="782"/>
      <c r="I124" s="122" t="s">
        <v>62</v>
      </c>
      <c r="J124" s="783"/>
      <c r="K124" s="784"/>
      <c r="L124" s="785"/>
      <c r="M124" s="786"/>
      <c r="N124" s="787"/>
      <c r="O124" s="798" t="s">
        <v>62</v>
      </c>
      <c r="P124" s="788"/>
      <c r="Q124" s="783"/>
      <c r="S124" s="60">
        <f t="shared" si="2"/>
        <v>0</v>
      </c>
    </row>
    <row r="125" spans="2:19" ht="24" customHeight="1">
      <c r="B125" s="412"/>
      <c r="C125" s="781"/>
      <c r="D125" s="122" t="s">
        <v>30</v>
      </c>
      <c r="E125" s="781"/>
      <c r="F125" s="798" t="s">
        <v>31</v>
      </c>
      <c r="G125" s="797"/>
      <c r="H125" s="782"/>
      <c r="I125" s="122" t="s">
        <v>62</v>
      </c>
      <c r="J125" s="783"/>
      <c r="K125" s="784"/>
      <c r="L125" s="785"/>
      <c r="M125" s="786"/>
      <c r="N125" s="787"/>
      <c r="O125" s="798" t="s">
        <v>62</v>
      </c>
      <c r="P125" s="788"/>
      <c r="Q125" s="783"/>
      <c r="S125" s="60">
        <f t="shared" si="2"/>
        <v>0</v>
      </c>
    </row>
    <row r="126" spans="2:19" ht="24" customHeight="1">
      <c r="B126" s="412"/>
      <c r="C126" s="781"/>
      <c r="D126" s="122" t="s">
        <v>30</v>
      </c>
      <c r="E126" s="781"/>
      <c r="F126" s="798" t="s">
        <v>31</v>
      </c>
      <c r="G126" s="797"/>
      <c r="H126" s="782"/>
      <c r="I126" s="122" t="s">
        <v>62</v>
      </c>
      <c r="J126" s="783"/>
      <c r="K126" s="784"/>
      <c r="L126" s="785"/>
      <c r="M126" s="786"/>
      <c r="N126" s="787"/>
      <c r="O126" s="798" t="s">
        <v>62</v>
      </c>
      <c r="P126" s="788"/>
      <c r="Q126" s="783"/>
      <c r="S126" s="60">
        <f t="shared" si="2"/>
        <v>0</v>
      </c>
    </row>
    <row r="127" spans="2:19" ht="24" customHeight="1">
      <c r="B127" s="412"/>
      <c r="C127" s="781"/>
      <c r="D127" s="122" t="s">
        <v>30</v>
      </c>
      <c r="E127" s="781"/>
      <c r="F127" s="798" t="s">
        <v>31</v>
      </c>
      <c r="G127" s="797"/>
      <c r="H127" s="782"/>
      <c r="I127" s="122" t="s">
        <v>62</v>
      </c>
      <c r="J127" s="783"/>
      <c r="K127" s="784"/>
      <c r="L127" s="785"/>
      <c r="M127" s="786"/>
      <c r="N127" s="787"/>
      <c r="O127" s="798" t="s">
        <v>62</v>
      </c>
      <c r="P127" s="788"/>
      <c r="Q127" s="783"/>
      <c r="S127" s="60">
        <f t="shared" si="2"/>
        <v>0</v>
      </c>
    </row>
    <row r="128" spans="2:19" ht="24" customHeight="1">
      <c r="B128" s="412"/>
      <c r="C128" s="781"/>
      <c r="D128" s="122" t="s">
        <v>30</v>
      </c>
      <c r="E128" s="781"/>
      <c r="F128" s="798" t="s">
        <v>31</v>
      </c>
      <c r="G128" s="797"/>
      <c r="H128" s="782"/>
      <c r="I128" s="122" t="s">
        <v>62</v>
      </c>
      <c r="J128" s="783"/>
      <c r="K128" s="784"/>
      <c r="L128" s="785"/>
      <c r="M128" s="786"/>
      <c r="N128" s="787"/>
      <c r="O128" s="798" t="s">
        <v>62</v>
      </c>
      <c r="P128" s="788"/>
      <c r="Q128" s="783"/>
      <c r="S128" s="60">
        <f t="shared" si="2"/>
        <v>0</v>
      </c>
    </row>
    <row r="129" spans="2:19" ht="24" customHeight="1">
      <c r="B129" s="412"/>
      <c r="C129" s="781"/>
      <c r="D129" s="122" t="s">
        <v>30</v>
      </c>
      <c r="E129" s="781"/>
      <c r="F129" s="798" t="s">
        <v>31</v>
      </c>
      <c r="G129" s="797"/>
      <c r="H129" s="782"/>
      <c r="I129" s="122" t="s">
        <v>62</v>
      </c>
      <c r="J129" s="783"/>
      <c r="K129" s="784"/>
      <c r="L129" s="785"/>
      <c r="M129" s="786"/>
      <c r="N129" s="787"/>
      <c r="O129" s="798" t="s">
        <v>62</v>
      </c>
      <c r="P129" s="788"/>
      <c r="Q129" s="783"/>
      <c r="S129" s="60">
        <f t="shared" si="2"/>
        <v>0</v>
      </c>
    </row>
    <row r="130" spans="2:19" ht="24" customHeight="1">
      <c r="B130" s="412"/>
      <c r="C130" s="781"/>
      <c r="D130" s="122" t="s">
        <v>30</v>
      </c>
      <c r="E130" s="781"/>
      <c r="F130" s="798" t="s">
        <v>31</v>
      </c>
      <c r="G130" s="797"/>
      <c r="H130" s="782"/>
      <c r="I130" s="122" t="s">
        <v>62</v>
      </c>
      <c r="J130" s="783"/>
      <c r="K130" s="784"/>
      <c r="L130" s="785"/>
      <c r="M130" s="786"/>
      <c r="N130" s="787"/>
      <c r="O130" s="798" t="s">
        <v>62</v>
      </c>
      <c r="P130" s="788"/>
      <c r="Q130" s="783"/>
      <c r="S130" s="60">
        <f t="shared" si="2"/>
        <v>0</v>
      </c>
    </row>
    <row r="131" spans="2:19" ht="24" customHeight="1">
      <c r="B131" s="412"/>
      <c r="C131" s="781"/>
      <c r="D131" s="122" t="s">
        <v>30</v>
      </c>
      <c r="E131" s="781"/>
      <c r="F131" s="798" t="s">
        <v>31</v>
      </c>
      <c r="G131" s="797"/>
      <c r="H131" s="782"/>
      <c r="I131" s="122" t="s">
        <v>62</v>
      </c>
      <c r="J131" s="783"/>
      <c r="K131" s="784"/>
      <c r="L131" s="785"/>
      <c r="M131" s="786"/>
      <c r="N131" s="787"/>
      <c r="O131" s="798" t="s">
        <v>62</v>
      </c>
      <c r="P131" s="788"/>
      <c r="Q131" s="783"/>
      <c r="S131" s="60">
        <f t="shared" si="2"/>
        <v>0</v>
      </c>
    </row>
    <row r="132" spans="2:19" ht="24" customHeight="1">
      <c r="B132" s="412"/>
      <c r="C132" s="781"/>
      <c r="D132" s="122" t="s">
        <v>30</v>
      </c>
      <c r="E132" s="781"/>
      <c r="F132" s="798" t="s">
        <v>31</v>
      </c>
      <c r="G132" s="797"/>
      <c r="H132" s="782"/>
      <c r="I132" s="122" t="s">
        <v>62</v>
      </c>
      <c r="J132" s="783"/>
      <c r="K132" s="784"/>
      <c r="L132" s="785"/>
      <c r="M132" s="786"/>
      <c r="N132" s="787"/>
      <c r="O132" s="798" t="s">
        <v>62</v>
      </c>
      <c r="P132" s="788"/>
      <c r="Q132" s="783"/>
      <c r="S132" s="60">
        <f t="shared" si="2"/>
        <v>0</v>
      </c>
    </row>
    <row r="133" spans="2:19" ht="24" customHeight="1">
      <c r="B133" s="412"/>
      <c r="C133" s="781"/>
      <c r="D133" s="122" t="s">
        <v>30</v>
      </c>
      <c r="E133" s="781"/>
      <c r="F133" s="798" t="s">
        <v>31</v>
      </c>
      <c r="G133" s="797"/>
      <c r="H133" s="782"/>
      <c r="I133" s="122" t="s">
        <v>62</v>
      </c>
      <c r="J133" s="783"/>
      <c r="K133" s="784"/>
      <c r="L133" s="785"/>
      <c r="M133" s="786"/>
      <c r="N133" s="787"/>
      <c r="O133" s="798" t="s">
        <v>62</v>
      </c>
      <c r="P133" s="788"/>
      <c r="Q133" s="783"/>
      <c r="S133" s="60">
        <f t="shared" ref="S133:S196" si="3">ROUNDDOWN(L133*N133,1)</f>
        <v>0</v>
      </c>
    </row>
    <row r="134" spans="2:19" ht="24" customHeight="1">
      <c r="B134" s="412"/>
      <c r="C134" s="781"/>
      <c r="D134" s="122" t="s">
        <v>30</v>
      </c>
      <c r="E134" s="781"/>
      <c r="F134" s="798" t="s">
        <v>31</v>
      </c>
      <c r="G134" s="797"/>
      <c r="H134" s="782"/>
      <c r="I134" s="122" t="s">
        <v>62</v>
      </c>
      <c r="J134" s="783"/>
      <c r="K134" s="784"/>
      <c r="L134" s="785"/>
      <c r="M134" s="786"/>
      <c r="N134" s="787"/>
      <c r="O134" s="798" t="s">
        <v>62</v>
      </c>
      <c r="P134" s="788"/>
      <c r="Q134" s="783"/>
      <c r="S134" s="60">
        <f t="shared" si="3"/>
        <v>0</v>
      </c>
    </row>
    <row r="135" spans="2:19" ht="24" customHeight="1">
      <c r="B135" s="412"/>
      <c r="C135" s="781"/>
      <c r="D135" s="122" t="s">
        <v>30</v>
      </c>
      <c r="E135" s="781"/>
      <c r="F135" s="798" t="s">
        <v>31</v>
      </c>
      <c r="G135" s="797"/>
      <c r="H135" s="782"/>
      <c r="I135" s="122" t="s">
        <v>62</v>
      </c>
      <c r="J135" s="783"/>
      <c r="K135" s="784"/>
      <c r="L135" s="785"/>
      <c r="M135" s="786"/>
      <c r="N135" s="787"/>
      <c r="O135" s="798" t="s">
        <v>62</v>
      </c>
      <c r="P135" s="788"/>
      <c r="Q135" s="783"/>
      <c r="S135" s="60">
        <f t="shared" si="3"/>
        <v>0</v>
      </c>
    </row>
    <row r="136" spans="2:19" ht="24" customHeight="1">
      <c r="B136" s="412"/>
      <c r="C136" s="781"/>
      <c r="D136" s="122" t="s">
        <v>30</v>
      </c>
      <c r="E136" s="781"/>
      <c r="F136" s="798" t="s">
        <v>31</v>
      </c>
      <c r="G136" s="797"/>
      <c r="H136" s="782"/>
      <c r="I136" s="122" t="s">
        <v>62</v>
      </c>
      <c r="J136" s="783"/>
      <c r="K136" s="784"/>
      <c r="L136" s="785"/>
      <c r="M136" s="786"/>
      <c r="N136" s="787"/>
      <c r="O136" s="798" t="s">
        <v>62</v>
      </c>
      <c r="P136" s="788"/>
      <c r="Q136" s="783"/>
      <c r="S136" s="60">
        <f t="shared" si="3"/>
        <v>0</v>
      </c>
    </row>
    <row r="137" spans="2:19" ht="24" customHeight="1">
      <c r="B137" s="412"/>
      <c r="C137" s="781"/>
      <c r="D137" s="122" t="s">
        <v>30</v>
      </c>
      <c r="E137" s="781"/>
      <c r="F137" s="798" t="s">
        <v>31</v>
      </c>
      <c r="G137" s="797"/>
      <c r="H137" s="782"/>
      <c r="I137" s="122" t="s">
        <v>62</v>
      </c>
      <c r="J137" s="783"/>
      <c r="K137" s="784"/>
      <c r="L137" s="785"/>
      <c r="M137" s="786"/>
      <c r="N137" s="787"/>
      <c r="O137" s="798" t="s">
        <v>62</v>
      </c>
      <c r="P137" s="788"/>
      <c r="Q137" s="783"/>
      <c r="S137" s="60">
        <f t="shared" si="3"/>
        <v>0</v>
      </c>
    </row>
    <row r="138" spans="2:19" ht="24" customHeight="1">
      <c r="B138" s="412"/>
      <c r="C138" s="781"/>
      <c r="D138" s="122" t="s">
        <v>30</v>
      </c>
      <c r="E138" s="781"/>
      <c r="F138" s="798" t="s">
        <v>31</v>
      </c>
      <c r="G138" s="797"/>
      <c r="H138" s="782"/>
      <c r="I138" s="122" t="s">
        <v>62</v>
      </c>
      <c r="J138" s="783"/>
      <c r="K138" s="784"/>
      <c r="L138" s="785"/>
      <c r="M138" s="786"/>
      <c r="N138" s="787"/>
      <c r="O138" s="798" t="s">
        <v>62</v>
      </c>
      <c r="P138" s="788"/>
      <c r="Q138" s="783"/>
      <c r="S138" s="60">
        <f t="shared" si="3"/>
        <v>0</v>
      </c>
    </row>
    <row r="139" spans="2:19" ht="24" customHeight="1">
      <c r="B139" s="412"/>
      <c r="C139" s="781"/>
      <c r="D139" s="122" t="s">
        <v>30</v>
      </c>
      <c r="E139" s="781"/>
      <c r="F139" s="798" t="s">
        <v>31</v>
      </c>
      <c r="G139" s="797"/>
      <c r="H139" s="782"/>
      <c r="I139" s="122" t="s">
        <v>62</v>
      </c>
      <c r="J139" s="783"/>
      <c r="K139" s="784"/>
      <c r="L139" s="785"/>
      <c r="M139" s="786"/>
      <c r="N139" s="787"/>
      <c r="O139" s="798" t="s">
        <v>62</v>
      </c>
      <c r="P139" s="788"/>
      <c r="Q139" s="783"/>
      <c r="S139" s="60">
        <f t="shared" si="3"/>
        <v>0</v>
      </c>
    </row>
    <row r="140" spans="2:19" ht="24" customHeight="1">
      <c r="B140" s="412"/>
      <c r="C140" s="781"/>
      <c r="D140" s="122" t="s">
        <v>30</v>
      </c>
      <c r="E140" s="781"/>
      <c r="F140" s="798" t="s">
        <v>31</v>
      </c>
      <c r="G140" s="797"/>
      <c r="H140" s="782"/>
      <c r="I140" s="122" t="s">
        <v>62</v>
      </c>
      <c r="J140" s="783"/>
      <c r="K140" s="784"/>
      <c r="L140" s="785"/>
      <c r="M140" s="786"/>
      <c r="N140" s="787"/>
      <c r="O140" s="798" t="s">
        <v>62</v>
      </c>
      <c r="P140" s="788"/>
      <c r="Q140" s="783"/>
      <c r="S140" s="60">
        <f t="shared" si="3"/>
        <v>0</v>
      </c>
    </row>
    <row r="141" spans="2:19" ht="24" customHeight="1">
      <c r="B141" s="412"/>
      <c r="C141" s="781"/>
      <c r="D141" s="122" t="s">
        <v>30</v>
      </c>
      <c r="E141" s="781"/>
      <c r="F141" s="798" t="s">
        <v>31</v>
      </c>
      <c r="G141" s="797"/>
      <c r="H141" s="782"/>
      <c r="I141" s="122" t="s">
        <v>62</v>
      </c>
      <c r="J141" s="783"/>
      <c r="K141" s="784"/>
      <c r="L141" s="785"/>
      <c r="M141" s="786"/>
      <c r="N141" s="787"/>
      <c r="O141" s="798" t="s">
        <v>62</v>
      </c>
      <c r="P141" s="788"/>
      <c r="Q141" s="783"/>
      <c r="S141" s="60">
        <f t="shared" si="3"/>
        <v>0</v>
      </c>
    </row>
    <row r="142" spans="2:19" ht="24" customHeight="1">
      <c r="B142" s="412"/>
      <c r="C142" s="781"/>
      <c r="D142" s="122" t="s">
        <v>30</v>
      </c>
      <c r="E142" s="781"/>
      <c r="F142" s="798" t="s">
        <v>31</v>
      </c>
      <c r="G142" s="797"/>
      <c r="H142" s="782"/>
      <c r="I142" s="122" t="s">
        <v>62</v>
      </c>
      <c r="J142" s="783"/>
      <c r="K142" s="784"/>
      <c r="L142" s="785"/>
      <c r="M142" s="786"/>
      <c r="N142" s="787"/>
      <c r="O142" s="798" t="s">
        <v>62</v>
      </c>
      <c r="P142" s="788"/>
      <c r="Q142" s="783"/>
      <c r="S142" s="60">
        <f t="shared" si="3"/>
        <v>0</v>
      </c>
    </row>
    <row r="143" spans="2:19" ht="24" customHeight="1">
      <c r="B143" s="412"/>
      <c r="C143" s="781"/>
      <c r="D143" s="122" t="s">
        <v>30</v>
      </c>
      <c r="E143" s="781"/>
      <c r="F143" s="798" t="s">
        <v>31</v>
      </c>
      <c r="G143" s="797"/>
      <c r="H143" s="782"/>
      <c r="I143" s="122" t="s">
        <v>62</v>
      </c>
      <c r="J143" s="783"/>
      <c r="K143" s="784"/>
      <c r="L143" s="785"/>
      <c r="M143" s="786"/>
      <c r="N143" s="787"/>
      <c r="O143" s="798" t="s">
        <v>62</v>
      </c>
      <c r="P143" s="788"/>
      <c r="Q143" s="783"/>
      <c r="S143" s="60">
        <f t="shared" si="3"/>
        <v>0</v>
      </c>
    </row>
    <row r="144" spans="2:19" ht="24" customHeight="1">
      <c r="B144" s="412"/>
      <c r="C144" s="781"/>
      <c r="D144" s="122" t="s">
        <v>30</v>
      </c>
      <c r="E144" s="781"/>
      <c r="F144" s="798" t="s">
        <v>31</v>
      </c>
      <c r="G144" s="797"/>
      <c r="H144" s="782"/>
      <c r="I144" s="122" t="s">
        <v>62</v>
      </c>
      <c r="J144" s="783"/>
      <c r="K144" s="784"/>
      <c r="L144" s="785"/>
      <c r="M144" s="786"/>
      <c r="N144" s="787"/>
      <c r="O144" s="798" t="s">
        <v>62</v>
      </c>
      <c r="P144" s="788"/>
      <c r="Q144" s="783"/>
      <c r="S144" s="60">
        <f t="shared" si="3"/>
        <v>0</v>
      </c>
    </row>
    <row r="145" spans="2:19" ht="24" customHeight="1">
      <c r="B145" s="412"/>
      <c r="C145" s="781"/>
      <c r="D145" s="122" t="s">
        <v>30</v>
      </c>
      <c r="E145" s="781"/>
      <c r="F145" s="798" t="s">
        <v>31</v>
      </c>
      <c r="G145" s="797"/>
      <c r="H145" s="782"/>
      <c r="I145" s="122" t="s">
        <v>62</v>
      </c>
      <c r="J145" s="783"/>
      <c r="K145" s="784"/>
      <c r="L145" s="785"/>
      <c r="M145" s="786"/>
      <c r="N145" s="787"/>
      <c r="O145" s="798" t="s">
        <v>62</v>
      </c>
      <c r="P145" s="788"/>
      <c r="Q145" s="783"/>
      <c r="S145" s="60">
        <f t="shared" si="3"/>
        <v>0</v>
      </c>
    </row>
    <row r="146" spans="2:19" ht="24" customHeight="1">
      <c r="B146" s="412"/>
      <c r="C146" s="781"/>
      <c r="D146" s="122" t="s">
        <v>30</v>
      </c>
      <c r="E146" s="781"/>
      <c r="F146" s="798" t="s">
        <v>31</v>
      </c>
      <c r="G146" s="797"/>
      <c r="H146" s="782"/>
      <c r="I146" s="122" t="s">
        <v>62</v>
      </c>
      <c r="J146" s="783"/>
      <c r="K146" s="784"/>
      <c r="L146" s="785"/>
      <c r="M146" s="786"/>
      <c r="N146" s="787"/>
      <c r="O146" s="798" t="s">
        <v>62</v>
      </c>
      <c r="P146" s="788"/>
      <c r="Q146" s="783"/>
      <c r="S146" s="60">
        <f t="shared" si="3"/>
        <v>0</v>
      </c>
    </row>
    <row r="147" spans="2:19" ht="24" customHeight="1">
      <c r="B147" s="412"/>
      <c r="C147" s="781"/>
      <c r="D147" s="122" t="s">
        <v>30</v>
      </c>
      <c r="E147" s="781"/>
      <c r="F147" s="798" t="s">
        <v>31</v>
      </c>
      <c r="G147" s="797"/>
      <c r="H147" s="782"/>
      <c r="I147" s="122" t="s">
        <v>62</v>
      </c>
      <c r="J147" s="783"/>
      <c r="K147" s="784"/>
      <c r="L147" s="785"/>
      <c r="M147" s="786"/>
      <c r="N147" s="787"/>
      <c r="O147" s="798" t="s">
        <v>62</v>
      </c>
      <c r="P147" s="788"/>
      <c r="Q147" s="783"/>
      <c r="S147" s="60">
        <f t="shared" si="3"/>
        <v>0</v>
      </c>
    </row>
    <row r="148" spans="2:19" ht="24" customHeight="1">
      <c r="B148" s="412"/>
      <c r="C148" s="781"/>
      <c r="D148" s="122" t="s">
        <v>30</v>
      </c>
      <c r="E148" s="781"/>
      <c r="F148" s="798" t="s">
        <v>31</v>
      </c>
      <c r="G148" s="797"/>
      <c r="H148" s="782"/>
      <c r="I148" s="122" t="s">
        <v>62</v>
      </c>
      <c r="J148" s="783"/>
      <c r="K148" s="784"/>
      <c r="L148" s="785"/>
      <c r="M148" s="786"/>
      <c r="N148" s="787"/>
      <c r="O148" s="798" t="s">
        <v>62</v>
      </c>
      <c r="P148" s="788"/>
      <c r="Q148" s="783"/>
      <c r="S148" s="60">
        <f t="shared" si="3"/>
        <v>0</v>
      </c>
    </row>
    <row r="149" spans="2:19" ht="24" customHeight="1">
      <c r="B149" s="412"/>
      <c r="C149" s="781"/>
      <c r="D149" s="122" t="s">
        <v>30</v>
      </c>
      <c r="E149" s="781"/>
      <c r="F149" s="798" t="s">
        <v>31</v>
      </c>
      <c r="G149" s="797"/>
      <c r="H149" s="782"/>
      <c r="I149" s="122" t="s">
        <v>62</v>
      </c>
      <c r="J149" s="783"/>
      <c r="K149" s="784"/>
      <c r="L149" s="785"/>
      <c r="M149" s="786"/>
      <c r="N149" s="787"/>
      <c r="O149" s="798" t="s">
        <v>62</v>
      </c>
      <c r="P149" s="788"/>
      <c r="Q149" s="783"/>
      <c r="S149" s="60">
        <f t="shared" si="3"/>
        <v>0</v>
      </c>
    </row>
    <row r="150" spans="2:19" ht="24" customHeight="1">
      <c r="B150" s="412"/>
      <c r="C150" s="781"/>
      <c r="D150" s="122" t="s">
        <v>30</v>
      </c>
      <c r="E150" s="781"/>
      <c r="F150" s="798" t="s">
        <v>31</v>
      </c>
      <c r="G150" s="797"/>
      <c r="H150" s="782"/>
      <c r="I150" s="122" t="s">
        <v>62</v>
      </c>
      <c r="J150" s="783"/>
      <c r="K150" s="784"/>
      <c r="L150" s="785"/>
      <c r="M150" s="786"/>
      <c r="N150" s="787"/>
      <c r="O150" s="798" t="s">
        <v>62</v>
      </c>
      <c r="P150" s="788"/>
      <c r="Q150" s="783"/>
      <c r="S150" s="60">
        <f t="shared" si="3"/>
        <v>0</v>
      </c>
    </row>
    <row r="151" spans="2:19" ht="24" customHeight="1">
      <c r="B151" s="412"/>
      <c r="C151" s="781"/>
      <c r="D151" s="122" t="s">
        <v>30</v>
      </c>
      <c r="E151" s="781"/>
      <c r="F151" s="798" t="s">
        <v>31</v>
      </c>
      <c r="G151" s="797"/>
      <c r="H151" s="782"/>
      <c r="I151" s="122" t="s">
        <v>62</v>
      </c>
      <c r="J151" s="783"/>
      <c r="K151" s="784"/>
      <c r="L151" s="785"/>
      <c r="M151" s="786"/>
      <c r="N151" s="787"/>
      <c r="O151" s="798" t="s">
        <v>62</v>
      </c>
      <c r="P151" s="788"/>
      <c r="Q151" s="783"/>
      <c r="S151" s="60">
        <f t="shared" si="3"/>
        <v>0</v>
      </c>
    </row>
    <row r="152" spans="2:19" ht="24" customHeight="1">
      <c r="B152" s="412"/>
      <c r="C152" s="781"/>
      <c r="D152" s="122" t="s">
        <v>30</v>
      </c>
      <c r="E152" s="781"/>
      <c r="F152" s="798" t="s">
        <v>31</v>
      </c>
      <c r="G152" s="797"/>
      <c r="H152" s="782"/>
      <c r="I152" s="122" t="s">
        <v>62</v>
      </c>
      <c r="J152" s="783"/>
      <c r="K152" s="784"/>
      <c r="L152" s="785"/>
      <c r="M152" s="786"/>
      <c r="N152" s="787"/>
      <c r="O152" s="798" t="s">
        <v>62</v>
      </c>
      <c r="P152" s="788"/>
      <c r="Q152" s="783"/>
      <c r="S152" s="60">
        <f t="shared" si="3"/>
        <v>0</v>
      </c>
    </row>
    <row r="153" spans="2:19" ht="24" customHeight="1">
      <c r="B153" s="412"/>
      <c r="C153" s="781"/>
      <c r="D153" s="122" t="s">
        <v>30</v>
      </c>
      <c r="E153" s="781"/>
      <c r="F153" s="798" t="s">
        <v>31</v>
      </c>
      <c r="G153" s="797"/>
      <c r="H153" s="782"/>
      <c r="I153" s="122" t="s">
        <v>62</v>
      </c>
      <c r="J153" s="783"/>
      <c r="K153" s="784"/>
      <c r="L153" s="785"/>
      <c r="M153" s="786"/>
      <c r="N153" s="787"/>
      <c r="O153" s="798" t="s">
        <v>62</v>
      </c>
      <c r="P153" s="788"/>
      <c r="Q153" s="783"/>
      <c r="S153" s="60">
        <f t="shared" si="3"/>
        <v>0</v>
      </c>
    </row>
    <row r="154" spans="2:19" ht="24" customHeight="1">
      <c r="B154" s="412"/>
      <c r="C154" s="781"/>
      <c r="D154" s="122" t="s">
        <v>30</v>
      </c>
      <c r="E154" s="781"/>
      <c r="F154" s="798" t="s">
        <v>31</v>
      </c>
      <c r="G154" s="797"/>
      <c r="H154" s="782"/>
      <c r="I154" s="122" t="s">
        <v>62</v>
      </c>
      <c r="J154" s="783"/>
      <c r="K154" s="784"/>
      <c r="L154" s="785"/>
      <c r="M154" s="786"/>
      <c r="N154" s="787"/>
      <c r="O154" s="798" t="s">
        <v>62</v>
      </c>
      <c r="P154" s="788"/>
      <c r="Q154" s="783"/>
      <c r="S154" s="60">
        <f t="shared" si="3"/>
        <v>0</v>
      </c>
    </row>
    <row r="155" spans="2:19" ht="24" customHeight="1">
      <c r="B155" s="412"/>
      <c r="C155" s="781"/>
      <c r="D155" s="122" t="s">
        <v>30</v>
      </c>
      <c r="E155" s="781"/>
      <c r="F155" s="798" t="s">
        <v>31</v>
      </c>
      <c r="G155" s="797"/>
      <c r="H155" s="782"/>
      <c r="I155" s="122" t="s">
        <v>62</v>
      </c>
      <c r="J155" s="783"/>
      <c r="K155" s="784"/>
      <c r="L155" s="785"/>
      <c r="M155" s="786"/>
      <c r="N155" s="787"/>
      <c r="O155" s="798" t="s">
        <v>62</v>
      </c>
      <c r="P155" s="788"/>
      <c r="Q155" s="783"/>
      <c r="S155" s="60">
        <f t="shared" si="3"/>
        <v>0</v>
      </c>
    </row>
    <row r="156" spans="2:19" ht="24" customHeight="1">
      <c r="B156" s="412"/>
      <c r="C156" s="781"/>
      <c r="D156" s="122" t="s">
        <v>30</v>
      </c>
      <c r="E156" s="781"/>
      <c r="F156" s="798" t="s">
        <v>31</v>
      </c>
      <c r="G156" s="797"/>
      <c r="H156" s="782"/>
      <c r="I156" s="122" t="s">
        <v>62</v>
      </c>
      <c r="J156" s="783"/>
      <c r="K156" s="784"/>
      <c r="L156" s="785"/>
      <c r="M156" s="786"/>
      <c r="N156" s="787"/>
      <c r="O156" s="798" t="s">
        <v>62</v>
      </c>
      <c r="P156" s="788"/>
      <c r="Q156" s="783"/>
      <c r="S156" s="60">
        <f t="shared" si="3"/>
        <v>0</v>
      </c>
    </row>
    <row r="157" spans="2:19" ht="24" customHeight="1">
      <c r="B157" s="412"/>
      <c r="C157" s="781"/>
      <c r="D157" s="122" t="s">
        <v>30</v>
      </c>
      <c r="E157" s="781"/>
      <c r="F157" s="798" t="s">
        <v>31</v>
      </c>
      <c r="G157" s="797"/>
      <c r="H157" s="782"/>
      <c r="I157" s="122" t="s">
        <v>62</v>
      </c>
      <c r="J157" s="783"/>
      <c r="K157" s="784"/>
      <c r="L157" s="785"/>
      <c r="M157" s="786"/>
      <c r="N157" s="787"/>
      <c r="O157" s="798" t="s">
        <v>62</v>
      </c>
      <c r="P157" s="788"/>
      <c r="Q157" s="783"/>
      <c r="S157" s="60">
        <f t="shared" si="3"/>
        <v>0</v>
      </c>
    </row>
    <row r="158" spans="2:19" ht="24" customHeight="1">
      <c r="B158" s="412"/>
      <c r="C158" s="781"/>
      <c r="D158" s="122" t="s">
        <v>30</v>
      </c>
      <c r="E158" s="781"/>
      <c r="F158" s="798" t="s">
        <v>31</v>
      </c>
      <c r="G158" s="797"/>
      <c r="H158" s="782"/>
      <c r="I158" s="122" t="s">
        <v>62</v>
      </c>
      <c r="J158" s="783"/>
      <c r="K158" s="784"/>
      <c r="L158" s="785"/>
      <c r="M158" s="786"/>
      <c r="N158" s="787"/>
      <c r="O158" s="798" t="s">
        <v>62</v>
      </c>
      <c r="P158" s="788"/>
      <c r="Q158" s="783"/>
      <c r="S158" s="60">
        <f t="shared" si="3"/>
        <v>0</v>
      </c>
    </row>
    <row r="159" spans="2:19" ht="24" customHeight="1">
      <c r="B159" s="412"/>
      <c r="C159" s="781"/>
      <c r="D159" s="122" t="s">
        <v>30</v>
      </c>
      <c r="E159" s="781"/>
      <c r="F159" s="798" t="s">
        <v>31</v>
      </c>
      <c r="G159" s="797"/>
      <c r="H159" s="782"/>
      <c r="I159" s="122" t="s">
        <v>62</v>
      </c>
      <c r="J159" s="783"/>
      <c r="K159" s="784"/>
      <c r="L159" s="785"/>
      <c r="M159" s="786"/>
      <c r="N159" s="787"/>
      <c r="O159" s="798" t="s">
        <v>62</v>
      </c>
      <c r="P159" s="788"/>
      <c r="Q159" s="783"/>
      <c r="S159" s="60">
        <f t="shared" si="3"/>
        <v>0</v>
      </c>
    </row>
    <row r="160" spans="2:19" ht="24" customHeight="1">
      <c r="B160" s="412"/>
      <c r="C160" s="781"/>
      <c r="D160" s="122" t="s">
        <v>30</v>
      </c>
      <c r="E160" s="781"/>
      <c r="F160" s="798" t="s">
        <v>31</v>
      </c>
      <c r="G160" s="797"/>
      <c r="H160" s="782"/>
      <c r="I160" s="122" t="s">
        <v>62</v>
      </c>
      <c r="J160" s="783"/>
      <c r="K160" s="784"/>
      <c r="L160" s="785"/>
      <c r="M160" s="786"/>
      <c r="N160" s="787"/>
      <c r="O160" s="798" t="s">
        <v>62</v>
      </c>
      <c r="P160" s="788"/>
      <c r="Q160" s="783"/>
      <c r="S160" s="60">
        <f t="shared" si="3"/>
        <v>0</v>
      </c>
    </row>
    <row r="161" spans="2:19" ht="24" customHeight="1">
      <c r="B161" s="412"/>
      <c r="C161" s="781"/>
      <c r="D161" s="122" t="s">
        <v>30</v>
      </c>
      <c r="E161" s="781"/>
      <c r="F161" s="798" t="s">
        <v>31</v>
      </c>
      <c r="G161" s="797"/>
      <c r="H161" s="782"/>
      <c r="I161" s="122" t="s">
        <v>62</v>
      </c>
      <c r="J161" s="783"/>
      <c r="K161" s="784"/>
      <c r="L161" s="785"/>
      <c r="M161" s="786"/>
      <c r="N161" s="787"/>
      <c r="O161" s="798" t="s">
        <v>62</v>
      </c>
      <c r="P161" s="788"/>
      <c r="Q161" s="783"/>
      <c r="S161" s="60">
        <f t="shared" si="3"/>
        <v>0</v>
      </c>
    </row>
    <row r="162" spans="2:19" ht="24" customHeight="1">
      <c r="B162" s="412"/>
      <c r="C162" s="781"/>
      <c r="D162" s="122" t="s">
        <v>30</v>
      </c>
      <c r="E162" s="781"/>
      <c r="F162" s="798" t="s">
        <v>31</v>
      </c>
      <c r="G162" s="797"/>
      <c r="H162" s="782"/>
      <c r="I162" s="122" t="s">
        <v>62</v>
      </c>
      <c r="J162" s="783"/>
      <c r="K162" s="784"/>
      <c r="L162" s="785"/>
      <c r="M162" s="786"/>
      <c r="N162" s="787"/>
      <c r="O162" s="798" t="s">
        <v>62</v>
      </c>
      <c r="P162" s="788"/>
      <c r="Q162" s="783"/>
      <c r="S162" s="60">
        <f t="shared" si="3"/>
        <v>0</v>
      </c>
    </row>
    <row r="163" spans="2:19" ht="24" customHeight="1">
      <c r="B163" s="412"/>
      <c r="C163" s="781"/>
      <c r="D163" s="122" t="s">
        <v>30</v>
      </c>
      <c r="E163" s="781"/>
      <c r="F163" s="798" t="s">
        <v>31</v>
      </c>
      <c r="G163" s="797"/>
      <c r="H163" s="782"/>
      <c r="I163" s="122" t="s">
        <v>62</v>
      </c>
      <c r="J163" s="783"/>
      <c r="K163" s="784"/>
      <c r="L163" s="785"/>
      <c r="M163" s="786"/>
      <c r="N163" s="787"/>
      <c r="O163" s="798" t="s">
        <v>62</v>
      </c>
      <c r="P163" s="788"/>
      <c r="Q163" s="783"/>
      <c r="S163" s="60">
        <f t="shared" si="3"/>
        <v>0</v>
      </c>
    </row>
    <row r="164" spans="2:19" ht="24" customHeight="1">
      <c r="B164" s="412"/>
      <c r="C164" s="781"/>
      <c r="D164" s="122" t="s">
        <v>30</v>
      </c>
      <c r="E164" s="781"/>
      <c r="F164" s="798" t="s">
        <v>31</v>
      </c>
      <c r="G164" s="797"/>
      <c r="H164" s="782"/>
      <c r="I164" s="122" t="s">
        <v>62</v>
      </c>
      <c r="J164" s="783"/>
      <c r="K164" s="784"/>
      <c r="L164" s="785"/>
      <c r="M164" s="786"/>
      <c r="N164" s="787"/>
      <c r="O164" s="798" t="s">
        <v>62</v>
      </c>
      <c r="P164" s="788"/>
      <c r="Q164" s="783"/>
      <c r="S164" s="60">
        <f t="shared" si="3"/>
        <v>0</v>
      </c>
    </row>
    <row r="165" spans="2:19" ht="24" customHeight="1">
      <c r="B165" s="412"/>
      <c r="C165" s="781"/>
      <c r="D165" s="122" t="s">
        <v>30</v>
      </c>
      <c r="E165" s="781"/>
      <c r="F165" s="798" t="s">
        <v>31</v>
      </c>
      <c r="G165" s="797"/>
      <c r="H165" s="782"/>
      <c r="I165" s="122" t="s">
        <v>62</v>
      </c>
      <c r="J165" s="783"/>
      <c r="K165" s="784"/>
      <c r="L165" s="785"/>
      <c r="M165" s="786"/>
      <c r="N165" s="787"/>
      <c r="O165" s="798" t="s">
        <v>62</v>
      </c>
      <c r="P165" s="788"/>
      <c r="Q165" s="783"/>
      <c r="S165" s="60">
        <f t="shared" si="3"/>
        <v>0</v>
      </c>
    </row>
    <row r="166" spans="2:19" ht="24" customHeight="1">
      <c r="B166" s="412"/>
      <c r="C166" s="781"/>
      <c r="D166" s="122" t="s">
        <v>30</v>
      </c>
      <c r="E166" s="781"/>
      <c r="F166" s="798" t="s">
        <v>31</v>
      </c>
      <c r="G166" s="797"/>
      <c r="H166" s="782"/>
      <c r="I166" s="122" t="s">
        <v>62</v>
      </c>
      <c r="J166" s="783"/>
      <c r="K166" s="784"/>
      <c r="L166" s="785"/>
      <c r="M166" s="786"/>
      <c r="N166" s="787"/>
      <c r="O166" s="798" t="s">
        <v>62</v>
      </c>
      <c r="P166" s="788"/>
      <c r="Q166" s="783"/>
      <c r="S166" s="60">
        <f t="shared" si="3"/>
        <v>0</v>
      </c>
    </row>
    <row r="167" spans="2:19" ht="24" customHeight="1">
      <c r="B167" s="412"/>
      <c r="C167" s="781"/>
      <c r="D167" s="122" t="s">
        <v>30</v>
      </c>
      <c r="E167" s="781"/>
      <c r="F167" s="798" t="s">
        <v>31</v>
      </c>
      <c r="G167" s="797"/>
      <c r="H167" s="782"/>
      <c r="I167" s="122" t="s">
        <v>62</v>
      </c>
      <c r="J167" s="783"/>
      <c r="K167" s="784"/>
      <c r="L167" s="785"/>
      <c r="M167" s="786"/>
      <c r="N167" s="787"/>
      <c r="O167" s="798" t="s">
        <v>62</v>
      </c>
      <c r="P167" s="788"/>
      <c r="Q167" s="783"/>
      <c r="S167" s="60">
        <f t="shared" si="3"/>
        <v>0</v>
      </c>
    </row>
    <row r="168" spans="2:19" ht="24" customHeight="1">
      <c r="B168" s="412"/>
      <c r="C168" s="781"/>
      <c r="D168" s="122" t="s">
        <v>30</v>
      </c>
      <c r="E168" s="781"/>
      <c r="F168" s="798" t="s">
        <v>31</v>
      </c>
      <c r="G168" s="797"/>
      <c r="H168" s="782"/>
      <c r="I168" s="122" t="s">
        <v>62</v>
      </c>
      <c r="J168" s="783"/>
      <c r="K168" s="784"/>
      <c r="L168" s="785"/>
      <c r="M168" s="786"/>
      <c r="N168" s="787"/>
      <c r="O168" s="798" t="s">
        <v>62</v>
      </c>
      <c r="P168" s="788"/>
      <c r="Q168" s="783"/>
      <c r="S168" s="60">
        <f t="shared" si="3"/>
        <v>0</v>
      </c>
    </row>
    <row r="169" spans="2:19" ht="24" customHeight="1">
      <c r="B169" s="412"/>
      <c r="C169" s="781"/>
      <c r="D169" s="122" t="s">
        <v>30</v>
      </c>
      <c r="E169" s="781"/>
      <c r="F169" s="798" t="s">
        <v>31</v>
      </c>
      <c r="G169" s="797"/>
      <c r="H169" s="782"/>
      <c r="I169" s="122" t="s">
        <v>62</v>
      </c>
      <c r="J169" s="783"/>
      <c r="K169" s="784"/>
      <c r="L169" s="785"/>
      <c r="M169" s="786"/>
      <c r="N169" s="787"/>
      <c r="O169" s="798" t="s">
        <v>62</v>
      </c>
      <c r="P169" s="788"/>
      <c r="Q169" s="783"/>
      <c r="S169" s="60">
        <f t="shared" si="3"/>
        <v>0</v>
      </c>
    </row>
    <row r="170" spans="2:19" ht="24" customHeight="1">
      <c r="B170" s="412"/>
      <c r="C170" s="781"/>
      <c r="D170" s="122" t="s">
        <v>30</v>
      </c>
      <c r="E170" s="781"/>
      <c r="F170" s="798" t="s">
        <v>31</v>
      </c>
      <c r="G170" s="797"/>
      <c r="H170" s="782"/>
      <c r="I170" s="122" t="s">
        <v>62</v>
      </c>
      <c r="J170" s="783"/>
      <c r="K170" s="784"/>
      <c r="L170" s="785"/>
      <c r="M170" s="786"/>
      <c r="N170" s="787"/>
      <c r="O170" s="798" t="s">
        <v>62</v>
      </c>
      <c r="P170" s="788"/>
      <c r="Q170" s="783"/>
      <c r="S170" s="60">
        <f t="shared" si="3"/>
        <v>0</v>
      </c>
    </row>
    <row r="171" spans="2:19" ht="24" customHeight="1">
      <c r="B171" s="412"/>
      <c r="C171" s="781"/>
      <c r="D171" s="122" t="s">
        <v>30</v>
      </c>
      <c r="E171" s="781"/>
      <c r="F171" s="798" t="s">
        <v>31</v>
      </c>
      <c r="G171" s="797"/>
      <c r="H171" s="782"/>
      <c r="I171" s="122" t="s">
        <v>62</v>
      </c>
      <c r="J171" s="783"/>
      <c r="K171" s="784"/>
      <c r="L171" s="785"/>
      <c r="M171" s="786"/>
      <c r="N171" s="787"/>
      <c r="O171" s="798" t="s">
        <v>62</v>
      </c>
      <c r="P171" s="788"/>
      <c r="Q171" s="783"/>
      <c r="S171" s="60">
        <f t="shared" si="3"/>
        <v>0</v>
      </c>
    </row>
    <row r="172" spans="2:19" ht="24" customHeight="1">
      <c r="B172" s="412"/>
      <c r="C172" s="781"/>
      <c r="D172" s="122" t="s">
        <v>30</v>
      </c>
      <c r="E172" s="781"/>
      <c r="F172" s="798" t="s">
        <v>31</v>
      </c>
      <c r="G172" s="797"/>
      <c r="H172" s="782"/>
      <c r="I172" s="122" t="s">
        <v>62</v>
      </c>
      <c r="J172" s="783"/>
      <c r="K172" s="784"/>
      <c r="L172" s="785"/>
      <c r="M172" s="786"/>
      <c r="N172" s="787"/>
      <c r="O172" s="798" t="s">
        <v>62</v>
      </c>
      <c r="P172" s="788"/>
      <c r="Q172" s="783"/>
      <c r="S172" s="60">
        <f t="shared" si="3"/>
        <v>0</v>
      </c>
    </row>
    <row r="173" spans="2:19" ht="24" customHeight="1">
      <c r="B173" s="412"/>
      <c r="C173" s="781"/>
      <c r="D173" s="122" t="s">
        <v>30</v>
      </c>
      <c r="E173" s="781"/>
      <c r="F173" s="798" t="s">
        <v>31</v>
      </c>
      <c r="G173" s="797"/>
      <c r="H173" s="782"/>
      <c r="I173" s="122" t="s">
        <v>62</v>
      </c>
      <c r="J173" s="783"/>
      <c r="K173" s="784"/>
      <c r="L173" s="785"/>
      <c r="M173" s="786"/>
      <c r="N173" s="787"/>
      <c r="O173" s="798" t="s">
        <v>62</v>
      </c>
      <c r="P173" s="788"/>
      <c r="Q173" s="783"/>
      <c r="S173" s="60">
        <f t="shared" si="3"/>
        <v>0</v>
      </c>
    </row>
    <row r="174" spans="2:19" ht="24" customHeight="1">
      <c r="B174" s="412"/>
      <c r="C174" s="781"/>
      <c r="D174" s="122" t="s">
        <v>30</v>
      </c>
      <c r="E174" s="781"/>
      <c r="F174" s="798" t="s">
        <v>31</v>
      </c>
      <c r="G174" s="797"/>
      <c r="H174" s="782"/>
      <c r="I174" s="122" t="s">
        <v>62</v>
      </c>
      <c r="J174" s="783"/>
      <c r="K174" s="784"/>
      <c r="L174" s="785"/>
      <c r="M174" s="786"/>
      <c r="N174" s="787"/>
      <c r="O174" s="798" t="s">
        <v>62</v>
      </c>
      <c r="P174" s="788"/>
      <c r="Q174" s="783"/>
      <c r="S174" s="60">
        <f t="shared" si="3"/>
        <v>0</v>
      </c>
    </row>
    <row r="175" spans="2:19" ht="24" customHeight="1">
      <c r="B175" s="412"/>
      <c r="C175" s="781"/>
      <c r="D175" s="122" t="s">
        <v>30</v>
      </c>
      <c r="E175" s="781"/>
      <c r="F175" s="798" t="s">
        <v>31</v>
      </c>
      <c r="G175" s="797"/>
      <c r="H175" s="782"/>
      <c r="I175" s="122" t="s">
        <v>62</v>
      </c>
      <c r="J175" s="783"/>
      <c r="K175" s="784"/>
      <c r="L175" s="785"/>
      <c r="M175" s="786"/>
      <c r="N175" s="787"/>
      <c r="O175" s="798" t="s">
        <v>62</v>
      </c>
      <c r="P175" s="788"/>
      <c r="Q175" s="783"/>
      <c r="S175" s="60">
        <f t="shared" si="3"/>
        <v>0</v>
      </c>
    </row>
    <row r="176" spans="2:19" ht="24" customHeight="1">
      <c r="B176" s="412"/>
      <c r="C176" s="781"/>
      <c r="D176" s="122" t="s">
        <v>30</v>
      </c>
      <c r="E176" s="781"/>
      <c r="F176" s="798" t="s">
        <v>31</v>
      </c>
      <c r="G176" s="797"/>
      <c r="H176" s="782"/>
      <c r="I176" s="122" t="s">
        <v>62</v>
      </c>
      <c r="J176" s="783"/>
      <c r="K176" s="784"/>
      <c r="L176" s="785"/>
      <c r="M176" s="786"/>
      <c r="N176" s="787"/>
      <c r="O176" s="798" t="s">
        <v>62</v>
      </c>
      <c r="P176" s="788"/>
      <c r="Q176" s="783"/>
      <c r="S176" s="60">
        <f t="shared" si="3"/>
        <v>0</v>
      </c>
    </row>
    <row r="177" spans="2:19" ht="24" customHeight="1">
      <c r="B177" s="412"/>
      <c r="C177" s="781"/>
      <c r="D177" s="122" t="s">
        <v>30</v>
      </c>
      <c r="E177" s="781"/>
      <c r="F177" s="798" t="s">
        <v>31</v>
      </c>
      <c r="G177" s="797"/>
      <c r="H177" s="782"/>
      <c r="I177" s="122" t="s">
        <v>62</v>
      </c>
      <c r="J177" s="783"/>
      <c r="K177" s="784"/>
      <c r="L177" s="785"/>
      <c r="M177" s="786"/>
      <c r="N177" s="787"/>
      <c r="O177" s="798" t="s">
        <v>62</v>
      </c>
      <c r="P177" s="788"/>
      <c r="Q177" s="783"/>
      <c r="S177" s="60">
        <f t="shared" si="3"/>
        <v>0</v>
      </c>
    </row>
    <row r="178" spans="2:19" ht="24" customHeight="1">
      <c r="B178" s="412"/>
      <c r="C178" s="781"/>
      <c r="D178" s="122" t="s">
        <v>30</v>
      </c>
      <c r="E178" s="781"/>
      <c r="F178" s="798" t="s">
        <v>31</v>
      </c>
      <c r="G178" s="797"/>
      <c r="H178" s="782"/>
      <c r="I178" s="122" t="s">
        <v>62</v>
      </c>
      <c r="J178" s="783"/>
      <c r="K178" s="784"/>
      <c r="L178" s="785"/>
      <c r="M178" s="786"/>
      <c r="N178" s="787"/>
      <c r="O178" s="798" t="s">
        <v>62</v>
      </c>
      <c r="P178" s="788"/>
      <c r="Q178" s="783"/>
      <c r="S178" s="60">
        <f t="shared" si="3"/>
        <v>0</v>
      </c>
    </row>
    <row r="179" spans="2:19" ht="24" customHeight="1">
      <c r="B179" s="412"/>
      <c r="C179" s="781"/>
      <c r="D179" s="122" t="s">
        <v>30</v>
      </c>
      <c r="E179" s="781"/>
      <c r="F179" s="798" t="s">
        <v>31</v>
      </c>
      <c r="G179" s="797"/>
      <c r="H179" s="782"/>
      <c r="I179" s="122" t="s">
        <v>62</v>
      </c>
      <c r="J179" s="783"/>
      <c r="K179" s="784"/>
      <c r="L179" s="785"/>
      <c r="M179" s="786"/>
      <c r="N179" s="787"/>
      <c r="O179" s="798" t="s">
        <v>62</v>
      </c>
      <c r="P179" s="788"/>
      <c r="Q179" s="783"/>
      <c r="S179" s="60">
        <f t="shared" si="3"/>
        <v>0</v>
      </c>
    </row>
    <row r="180" spans="2:19" ht="24" customHeight="1">
      <c r="B180" s="412"/>
      <c r="C180" s="781"/>
      <c r="D180" s="122" t="s">
        <v>30</v>
      </c>
      <c r="E180" s="781"/>
      <c r="F180" s="798" t="s">
        <v>31</v>
      </c>
      <c r="G180" s="797"/>
      <c r="H180" s="782"/>
      <c r="I180" s="122" t="s">
        <v>62</v>
      </c>
      <c r="J180" s="783"/>
      <c r="K180" s="784"/>
      <c r="L180" s="785"/>
      <c r="M180" s="786"/>
      <c r="N180" s="787"/>
      <c r="O180" s="798" t="s">
        <v>62</v>
      </c>
      <c r="P180" s="788"/>
      <c r="Q180" s="783"/>
      <c r="S180" s="60">
        <f t="shared" si="3"/>
        <v>0</v>
      </c>
    </row>
    <row r="181" spans="2:19" ht="24" customHeight="1">
      <c r="B181" s="412"/>
      <c r="C181" s="781"/>
      <c r="D181" s="122" t="s">
        <v>30</v>
      </c>
      <c r="E181" s="781"/>
      <c r="F181" s="798" t="s">
        <v>31</v>
      </c>
      <c r="G181" s="797"/>
      <c r="H181" s="782"/>
      <c r="I181" s="122" t="s">
        <v>62</v>
      </c>
      <c r="J181" s="783"/>
      <c r="K181" s="784"/>
      <c r="L181" s="785"/>
      <c r="M181" s="786"/>
      <c r="N181" s="787"/>
      <c r="O181" s="798" t="s">
        <v>62</v>
      </c>
      <c r="P181" s="788"/>
      <c r="Q181" s="783"/>
      <c r="S181" s="60">
        <f t="shared" si="3"/>
        <v>0</v>
      </c>
    </row>
    <row r="182" spans="2:19" ht="24" customHeight="1">
      <c r="B182" s="412"/>
      <c r="C182" s="781"/>
      <c r="D182" s="122" t="s">
        <v>30</v>
      </c>
      <c r="E182" s="781"/>
      <c r="F182" s="798" t="s">
        <v>31</v>
      </c>
      <c r="G182" s="797"/>
      <c r="H182" s="782"/>
      <c r="I182" s="122" t="s">
        <v>62</v>
      </c>
      <c r="J182" s="783"/>
      <c r="K182" s="784"/>
      <c r="L182" s="785"/>
      <c r="M182" s="786"/>
      <c r="N182" s="787"/>
      <c r="O182" s="798" t="s">
        <v>62</v>
      </c>
      <c r="P182" s="788"/>
      <c r="Q182" s="783"/>
      <c r="S182" s="60">
        <f t="shared" si="3"/>
        <v>0</v>
      </c>
    </row>
    <row r="183" spans="2:19" ht="24" customHeight="1">
      <c r="B183" s="412"/>
      <c r="C183" s="781"/>
      <c r="D183" s="122" t="s">
        <v>30</v>
      </c>
      <c r="E183" s="781"/>
      <c r="F183" s="798" t="s">
        <v>31</v>
      </c>
      <c r="G183" s="797"/>
      <c r="H183" s="782"/>
      <c r="I183" s="122" t="s">
        <v>62</v>
      </c>
      <c r="J183" s="783"/>
      <c r="K183" s="784"/>
      <c r="L183" s="785"/>
      <c r="M183" s="786"/>
      <c r="N183" s="787"/>
      <c r="O183" s="798" t="s">
        <v>62</v>
      </c>
      <c r="P183" s="788"/>
      <c r="Q183" s="783"/>
      <c r="S183" s="60">
        <f t="shared" si="3"/>
        <v>0</v>
      </c>
    </row>
    <row r="184" spans="2:19" ht="24" customHeight="1">
      <c r="B184" s="412"/>
      <c r="C184" s="781"/>
      <c r="D184" s="122" t="s">
        <v>30</v>
      </c>
      <c r="E184" s="781"/>
      <c r="F184" s="798" t="s">
        <v>31</v>
      </c>
      <c r="G184" s="797"/>
      <c r="H184" s="782"/>
      <c r="I184" s="122" t="s">
        <v>62</v>
      </c>
      <c r="J184" s="783"/>
      <c r="K184" s="784"/>
      <c r="L184" s="785"/>
      <c r="M184" s="786"/>
      <c r="N184" s="787"/>
      <c r="O184" s="798" t="s">
        <v>62</v>
      </c>
      <c r="P184" s="788"/>
      <c r="Q184" s="783"/>
      <c r="S184" s="60">
        <f t="shared" si="3"/>
        <v>0</v>
      </c>
    </row>
    <row r="185" spans="2:19" ht="24" customHeight="1">
      <c r="B185" s="412"/>
      <c r="C185" s="781"/>
      <c r="D185" s="122" t="s">
        <v>30</v>
      </c>
      <c r="E185" s="781"/>
      <c r="F185" s="798" t="s">
        <v>31</v>
      </c>
      <c r="G185" s="797"/>
      <c r="H185" s="782"/>
      <c r="I185" s="122" t="s">
        <v>62</v>
      </c>
      <c r="J185" s="783"/>
      <c r="K185" s="784"/>
      <c r="L185" s="785"/>
      <c r="M185" s="786"/>
      <c r="N185" s="787"/>
      <c r="O185" s="798" t="s">
        <v>62</v>
      </c>
      <c r="P185" s="788"/>
      <c r="Q185" s="783"/>
      <c r="S185" s="60">
        <f t="shared" si="3"/>
        <v>0</v>
      </c>
    </row>
    <row r="186" spans="2:19" ht="24" customHeight="1">
      <c r="B186" s="412"/>
      <c r="C186" s="781"/>
      <c r="D186" s="122" t="s">
        <v>30</v>
      </c>
      <c r="E186" s="781"/>
      <c r="F186" s="798" t="s">
        <v>31</v>
      </c>
      <c r="G186" s="797"/>
      <c r="H186" s="782"/>
      <c r="I186" s="122" t="s">
        <v>62</v>
      </c>
      <c r="J186" s="783"/>
      <c r="K186" s="784"/>
      <c r="L186" s="785"/>
      <c r="M186" s="786"/>
      <c r="N186" s="787"/>
      <c r="O186" s="798" t="s">
        <v>62</v>
      </c>
      <c r="P186" s="788"/>
      <c r="Q186" s="783"/>
      <c r="S186" s="60">
        <f t="shared" si="3"/>
        <v>0</v>
      </c>
    </row>
    <row r="187" spans="2:19" ht="24" customHeight="1">
      <c r="B187" s="412"/>
      <c r="C187" s="781"/>
      <c r="D187" s="122" t="s">
        <v>30</v>
      </c>
      <c r="E187" s="781"/>
      <c r="F187" s="798" t="s">
        <v>31</v>
      </c>
      <c r="G187" s="797"/>
      <c r="H187" s="782"/>
      <c r="I187" s="122" t="s">
        <v>62</v>
      </c>
      <c r="J187" s="783"/>
      <c r="K187" s="784"/>
      <c r="L187" s="785"/>
      <c r="M187" s="786"/>
      <c r="N187" s="787"/>
      <c r="O187" s="798" t="s">
        <v>62</v>
      </c>
      <c r="P187" s="788"/>
      <c r="Q187" s="783"/>
      <c r="S187" s="60">
        <f t="shared" si="3"/>
        <v>0</v>
      </c>
    </row>
    <row r="188" spans="2:19" ht="24" customHeight="1">
      <c r="B188" s="412"/>
      <c r="C188" s="781"/>
      <c r="D188" s="122" t="s">
        <v>30</v>
      </c>
      <c r="E188" s="781"/>
      <c r="F188" s="798" t="s">
        <v>31</v>
      </c>
      <c r="G188" s="797"/>
      <c r="H188" s="782"/>
      <c r="I188" s="122" t="s">
        <v>62</v>
      </c>
      <c r="J188" s="783"/>
      <c r="K188" s="784"/>
      <c r="L188" s="785"/>
      <c r="M188" s="786"/>
      <c r="N188" s="787"/>
      <c r="O188" s="798" t="s">
        <v>62</v>
      </c>
      <c r="P188" s="788"/>
      <c r="Q188" s="783"/>
      <c r="S188" s="60">
        <f t="shared" si="3"/>
        <v>0</v>
      </c>
    </row>
    <row r="189" spans="2:19" ht="24" customHeight="1">
      <c r="B189" s="412"/>
      <c r="C189" s="781"/>
      <c r="D189" s="122" t="s">
        <v>30</v>
      </c>
      <c r="E189" s="781"/>
      <c r="F189" s="798" t="s">
        <v>31</v>
      </c>
      <c r="G189" s="797"/>
      <c r="H189" s="782"/>
      <c r="I189" s="122" t="s">
        <v>62</v>
      </c>
      <c r="J189" s="783"/>
      <c r="K189" s="784"/>
      <c r="L189" s="785"/>
      <c r="M189" s="786"/>
      <c r="N189" s="787"/>
      <c r="O189" s="798" t="s">
        <v>62</v>
      </c>
      <c r="P189" s="788"/>
      <c r="Q189" s="783"/>
      <c r="S189" s="60">
        <f t="shared" si="3"/>
        <v>0</v>
      </c>
    </row>
    <row r="190" spans="2:19" ht="24" customHeight="1">
      <c r="B190" s="412"/>
      <c r="C190" s="781"/>
      <c r="D190" s="122" t="s">
        <v>30</v>
      </c>
      <c r="E190" s="781"/>
      <c r="F190" s="798" t="s">
        <v>31</v>
      </c>
      <c r="G190" s="797"/>
      <c r="H190" s="782"/>
      <c r="I190" s="122" t="s">
        <v>62</v>
      </c>
      <c r="J190" s="783"/>
      <c r="K190" s="784"/>
      <c r="L190" s="785"/>
      <c r="M190" s="786"/>
      <c r="N190" s="787"/>
      <c r="O190" s="798" t="s">
        <v>62</v>
      </c>
      <c r="P190" s="788"/>
      <c r="Q190" s="783"/>
      <c r="S190" s="60">
        <f t="shared" si="3"/>
        <v>0</v>
      </c>
    </row>
    <row r="191" spans="2:19" ht="24" customHeight="1">
      <c r="B191" s="412"/>
      <c r="C191" s="781"/>
      <c r="D191" s="122" t="s">
        <v>30</v>
      </c>
      <c r="E191" s="781"/>
      <c r="F191" s="798" t="s">
        <v>31</v>
      </c>
      <c r="G191" s="797"/>
      <c r="H191" s="782"/>
      <c r="I191" s="122" t="s">
        <v>62</v>
      </c>
      <c r="J191" s="783"/>
      <c r="K191" s="784"/>
      <c r="L191" s="785"/>
      <c r="M191" s="786"/>
      <c r="N191" s="787"/>
      <c r="O191" s="798" t="s">
        <v>62</v>
      </c>
      <c r="P191" s="788"/>
      <c r="Q191" s="783"/>
      <c r="S191" s="60">
        <f t="shared" si="3"/>
        <v>0</v>
      </c>
    </row>
    <row r="192" spans="2:19" ht="24" customHeight="1">
      <c r="B192" s="412"/>
      <c r="C192" s="781"/>
      <c r="D192" s="122" t="s">
        <v>30</v>
      </c>
      <c r="E192" s="781"/>
      <c r="F192" s="798" t="s">
        <v>31</v>
      </c>
      <c r="G192" s="797"/>
      <c r="H192" s="782"/>
      <c r="I192" s="122" t="s">
        <v>62</v>
      </c>
      <c r="J192" s="783"/>
      <c r="K192" s="784"/>
      <c r="L192" s="785"/>
      <c r="M192" s="786"/>
      <c r="N192" s="787"/>
      <c r="O192" s="798" t="s">
        <v>62</v>
      </c>
      <c r="P192" s="788"/>
      <c r="Q192" s="783"/>
      <c r="S192" s="60">
        <f t="shared" si="3"/>
        <v>0</v>
      </c>
    </row>
    <row r="193" spans="2:19" ht="24" customHeight="1">
      <c r="B193" s="412"/>
      <c r="C193" s="781"/>
      <c r="D193" s="122" t="s">
        <v>30</v>
      </c>
      <c r="E193" s="781"/>
      <c r="F193" s="798" t="s">
        <v>31</v>
      </c>
      <c r="G193" s="797"/>
      <c r="H193" s="782"/>
      <c r="I193" s="122" t="s">
        <v>62</v>
      </c>
      <c r="J193" s="783"/>
      <c r="K193" s="784"/>
      <c r="L193" s="785"/>
      <c r="M193" s="786"/>
      <c r="N193" s="787"/>
      <c r="O193" s="798" t="s">
        <v>62</v>
      </c>
      <c r="P193" s="788"/>
      <c r="Q193" s="783"/>
      <c r="S193" s="60">
        <f t="shared" si="3"/>
        <v>0</v>
      </c>
    </row>
    <row r="194" spans="2:19" ht="24" customHeight="1">
      <c r="B194" s="412"/>
      <c r="C194" s="781"/>
      <c r="D194" s="122" t="s">
        <v>30</v>
      </c>
      <c r="E194" s="781"/>
      <c r="F194" s="798" t="s">
        <v>31</v>
      </c>
      <c r="G194" s="797"/>
      <c r="H194" s="782"/>
      <c r="I194" s="122" t="s">
        <v>62</v>
      </c>
      <c r="J194" s="783"/>
      <c r="K194" s="784"/>
      <c r="L194" s="785"/>
      <c r="M194" s="786"/>
      <c r="N194" s="787"/>
      <c r="O194" s="798" t="s">
        <v>62</v>
      </c>
      <c r="P194" s="788"/>
      <c r="Q194" s="783"/>
      <c r="S194" s="60">
        <f t="shared" si="3"/>
        <v>0</v>
      </c>
    </row>
    <row r="195" spans="2:19" ht="24" customHeight="1">
      <c r="B195" s="412"/>
      <c r="C195" s="781"/>
      <c r="D195" s="122" t="s">
        <v>30</v>
      </c>
      <c r="E195" s="781"/>
      <c r="F195" s="798" t="s">
        <v>31</v>
      </c>
      <c r="G195" s="797"/>
      <c r="H195" s="782"/>
      <c r="I195" s="122" t="s">
        <v>62</v>
      </c>
      <c r="J195" s="783"/>
      <c r="K195" s="784"/>
      <c r="L195" s="785"/>
      <c r="M195" s="786"/>
      <c r="N195" s="787"/>
      <c r="O195" s="798" t="s">
        <v>62</v>
      </c>
      <c r="P195" s="788"/>
      <c r="Q195" s="783"/>
      <c r="S195" s="60">
        <f t="shared" si="3"/>
        <v>0</v>
      </c>
    </row>
    <row r="196" spans="2:19" ht="24" customHeight="1">
      <c r="B196" s="412"/>
      <c r="C196" s="781"/>
      <c r="D196" s="122" t="s">
        <v>30</v>
      </c>
      <c r="E196" s="781"/>
      <c r="F196" s="798" t="s">
        <v>31</v>
      </c>
      <c r="G196" s="797"/>
      <c r="H196" s="782"/>
      <c r="I196" s="122" t="s">
        <v>62</v>
      </c>
      <c r="J196" s="783"/>
      <c r="K196" s="784"/>
      <c r="L196" s="785"/>
      <c r="M196" s="786"/>
      <c r="N196" s="787"/>
      <c r="O196" s="798" t="s">
        <v>62</v>
      </c>
      <c r="P196" s="788"/>
      <c r="Q196" s="783"/>
      <c r="S196" s="60">
        <f t="shared" si="3"/>
        <v>0</v>
      </c>
    </row>
    <row r="197" spans="2:19" ht="24" customHeight="1">
      <c r="B197" s="412"/>
      <c r="C197" s="781"/>
      <c r="D197" s="122" t="s">
        <v>30</v>
      </c>
      <c r="E197" s="781"/>
      <c r="F197" s="798" t="s">
        <v>31</v>
      </c>
      <c r="G197" s="797"/>
      <c r="H197" s="782"/>
      <c r="I197" s="122" t="s">
        <v>62</v>
      </c>
      <c r="J197" s="783"/>
      <c r="K197" s="784"/>
      <c r="L197" s="785"/>
      <c r="M197" s="786"/>
      <c r="N197" s="787"/>
      <c r="O197" s="798" t="s">
        <v>62</v>
      </c>
      <c r="P197" s="788"/>
      <c r="Q197" s="783"/>
      <c r="S197" s="60">
        <f t="shared" ref="S197:S220" si="4">ROUNDDOWN(L197*N197,1)</f>
        <v>0</v>
      </c>
    </row>
    <row r="198" spans="2:19" ht="24" customHeight="1">
      <c r="B198" s="412"/>
      <c r="C198" s="781"/>
      <c r="D198" s="122" t="s">
        <v>30</v>
      </c>
      <c r="E198" s="781"/>
      <c r="F198" s="798" t="s">
        <v>31</v>
      </c>
      <c r="G198" s="797"/>
      <c r="H198" s="782"/>
      <c r="I198" s="122" t="s">
        <v>62</v>
      </c>
      <c r="J198" s="783"/>
      <c r="K198" s="784"/>
      <c r="L198" s="785"/>
      <c r="M198" s="786"/>
      <c r="N198" s="787"/>
      <c r="O198" s="798" t="s">
        <v>62</v>
      </c>
      <c r="P198" s="788"/>
      <c r="Q198" s="783"/>
      <c r="S198" s="60">
        <f t="shared" si="4"/>
        <v>0</v>
      </c>
    </row>
    <row r="199" spans="2:19" ht="24" customHeight="1">
      <c r="B199" s="412"/>
      <c r="C199" s="781"/>
      <c r="D199" s="122" t="s">
        <v>30</v>
      </c>
      <c r="E199" s="781"/>
      <c r="F199" s="798" t="s">
        <v>31</v>
      </c>
      <c r="G199" s="797"/>
      <c r="H199" s="782"/>
      <c r="I199" s="122" t="s">
        <v>62</v>
      </c>
      <c r="J199" s="783"/>
      <c r="K199" s="784"/>
      <c r="L199" s="785"/>
      <c r="M199" s="786"/>
      <c r="N199" s="787"/>
      <c r="O199" s="798" t="s">
        <v>62</v>
      </c>
      <c r="P199" s="788"/>
      <c r="Q199" s="783"/>
      <c r="S199" s="60">
        <f t="shared" si="4"/>
        <v>0</v>
      </c>
    </row>
    <row r="200" spans="2:19" ht="24" customHeight="1">
      <c r="B200" s="412"/>
      <c r="C200" s="781"/>
      <c r="D200" s="122" t="s">
        <v>30</v>
      </c>
      <c r="E200" s="781"/>
      <c r="F200" s="798" t="s">
        <v>31</v>
      </c>
      <c r="G200" s="797"/>
      <c r="H200" s="782"/>
      <c r="I200" s="122" t="s">
        <v>62</v>
      </c>
      <c r="J200" s="783"/>
      <c r="K200" s="784"/>
      <c r="L200" s="785"/>
      <c r="M200" s="786"/>
      <c r="N200" s="787"/>
      <c r="O200" s="798" t="s">
        <v>62</v>
      </c>
      <c r="P200" s="788"/>
      <c r="Q200" s="783"/>
      <c r="S200" s="60">
        <f t="shared" si="4"/>
        <v>0</v>
      </c>
    </row>
    <row r="201" spans="2:19" ht="24" customHeight="1">
      <c r="B201" s="412"/>
      <c r="C201" s="781"/>
      <c r="D201" s="122" t="s">
        <v>30</v>
      </c>
      <c r="E201" s="781"/>
      <c r="F201" s="798" t="s">
        <v>31</v>
      </c>
      <c r="G201" s="797"/>
      <c r="H201" s="782"/>
      <c r="I201" s="122" t="s">
        <v>62</v>
      </c>
      <c r="J201" s="783"/>
      <c r="K201" s="784"/>
      <c r="L201" s="785"/>
      <c r="M201" s="786"/>
      <c r="N201" s="787"/>
      <c r="O201" s="798" t="s">
        <v>62</v>
      </c>
      <c r="P201" s="788"/>
      <c r="Q201" s="783"/>
      <c r="S201" s="60">
        <f t="shared" si="4"/>
        <v>0</v>
      </c>
    </row>
    <row r="202" spans="2:19" ht="24" customHeight="1">
      <c r="B202" s="412"/>
      <c r="C202" s="781"/>
      <c r="D202" s="122" t="s">
        <v>30</v>
      </c>
      <c r="E202" s="781"/>
      <c r="F202" s="798" t="s">
        <v>31</v>
      </c>
      <c r="G202" s="797"/>
      <c r="H202" s="782"/>
      <c r="I202" s="122" t="s">
        <v>62</v>
      </c>
      <c r="J202" s="783"/>
      <c r="K202" s="784"/>
      <c r="L202" s="785"/>
      <c r="M202" s="786"/>
      <c r="N202" s="787"/>
      <c r="O202" s="798" t="s">
        <v>62</v>
      </c>
      <c r="P202" s="788"/>
      <c r="Q202" s="783"/>
      <c r="S202" s="60">
        <f t="shared" si="4"/>
        <v>0</v>
      </c>
    </row>
    <row r="203" spans="2:19" ht="24" customHeight="1">
      <c r="B203" s="412"/>
      <c r="C203" s="781"/>
      <c r="D203" s="122" t="s">
        <v>30</v>
      </c>
      <c r="E203" s="781"/>
      <c r="F203" s="798" t="s">
        <v>31</v>
      </c>
      <c r="G203" s="797"/>
      <c r="H203" s="782"/>
      <c r="I203" s="122" t="s">
        <v>62</v>
      </c>
      <c r="J203" s="783"/>
      <c r="K203" s="784"/>
      <c r="L203" s="785"/>
      <c r="M203" s="786"/>
      <c r="N203" s="787"/>
      <c r="O203" s="798" t="s">
        <v>62</v>
      </c>
      <c r="P203" s="788"/>
      <c r="Q203" s="783"/>
      <c r="S203" s="60">
        <f t="shared" si="4"/>
        <v>0</v>
      </c>
    </row>
    <row r="204" spans="2:19" ht="24" customHeight="1">
      <c r="B204" s="412"/>
      <c r="C204" s="781"/>
      <c r="D204" s="122" t="s">
        <v>30</v>
      </c>
      <c r="E204" s="781"/>
      <c r="F204" s="798" t="s">
        <v>31</v>
      </c>
      <c r="G204" s="797"/>
      <c r="H204" s="782"/>
      <c r="I204" s="122" t="s">
        <v>62</v>
      </c>
      <c r="J204" s="783"/>
      <c r="K204" s="784"/>
      <c r="L204" s="785"/>
      <c r="M204" s="786"/>
      <c r="N204" s="787"/>
      <c r="O204" s="798" t="s">
        <v>62</v>
      </c>
      <c r="P204" s="788"/>
      <c r="Q204" s="783"/>
      <c r="S204" s="60">
        <f t="shared" si="4"/>
        <v>0</v>
      </c>
    </row>
    <row r="205" spans="2:19" ht="24" customHeight="1">
      <c r="B205" s="412"/>
      <c r="C205" s="781"/>
      <c r="D205" s="122" t="s">
        <v>30</v>
      </c>
      <c r="E205" s="781"/>
      <c r="F205" s="798" t="s">
        <v>31</v>
      </c>
      <c r="G205" s="797"/>
      <c r="H205" s="782"/>
      <c r="I205" s="122" t="s">
        <v>62</v>
      </c>
      <c r="J205" s="783"/>
      <c r="K205" s="784"/>
      <c r="L205" s="785"/>
      <c r="M205" s="786"/>
      <c r="N205" s="787"/>
      <c r="O205" s="798" t="s">
        <v>62</v>
      </c>
      <c r="P205" s="788"/>
      <c r="Q205" s="783"/>
      <c r="S205" s="60">
        <f t="shared" si="4"/>
        <v>0</v>
      </c>
    </row>
    <row r="206" spans="2:19" ht="24" customHeight="1">
      <c r="B206" s="412"/>
      <c r="C206" s="781"/>
      <c r="D206" s="122" t="s">
        <v>30</v>
      </c>
      <c r="E206" s="781"/>
      <c r="F206" s="798" t="s">
        <v>31</v>
      </c>
      <c r="G206" s="797"/>
      <c r="H206" s="782"/>
      <c r="I206" s="122" t="s">
        <v>62</v>
      </c>
      <c r="J206" s="783"/>
      <c r="K206" s="784"/>
      <c r="L206" s="785"/>
      <c r="M206" s="786"/>
      <c r="N206" s="787"/>
      <c r="O206" s="798" t="s">
        <v>62</v>
      </c>
      <c r="P206" s="788"/>
      <c r="Q206" s="783"/>
      <c r="S206" s="60">
        <f t="shared" si="4"/>
        <v>0</v>
      </c>
    </row>
    <row r="207" spans="2:19" ht="24" customHeight="1">
      <c r="B207" s="412"/>
      <c r="C207" s="781"/>
      <c r="D207" s="122" t="s">
        <v>30</v>
      </c>
      <c r="E207" s="781"/>
      <c r="F207" s="798" t="s">
        <v>31</v>
      </c>
      <c r="G207" s="797"/>
      <c r="H207" s="782"/>
      <c r="I207" s="122" t="s">
        <v>62</v>
      </c>
      <c r="J207" s="783"/>
      <c r="K207" s="784"/>
      <c r="L207" s="785"/>
      <c r="M207" s="786"/>
      <c r="N207" s="787"/>
      <c r="O207" s="798" t="s">
        <v>62</v>
      </c>
      <c r="P207" s="788"/>
      <c r="Q207" s="783"/>
      <c r="S207" s="60">
        <f t="shared" si="4"/>
        <v>0</v>
      </c>
    </row>
    <row r="208" spans="2:19" ht="24" customHeight="1">
      <c r="B208" s="412"/>
      <c r="C208" s="781"/>
      <c r="D208" s="122" t="s">
        <v>30</v>
      </c>
      <c r="E208" s="781"/>
      <c r="F208" s="798" t="s">
        <v>31</v>
      </c>
      <c r="G208" s="797"/>
      <c r="H208" s="782"/>
      <c r="I208" s="122" t="s">
        <v>62</v>
      </c>
      <c r="J208" s="783"/>
      <c r="K208" s="784"/>
      <c r="L208" s="785"/>
      <c r="M208" s="786"/>
      <c r="N208" s="787"/>
      <c r="O208" s="798" t="s">
        <v>62</v>
      </c>
      <c r="P208" s="788"/>
      <c r="Q208" s="783"/>
      <c r="S208" s="60">
        <f t="shared" si="4"/>
        <v>0</v>
      </c>
    </row>
    <row r="209" spans="2:19" ht="24" customHeight="1">
      <c r="B209" s="412"/>
      <c r="C209" s="781"/>
      <c r="D209" s="122" t="s">
        <v>30</v>
      </c>
      <c r="E209" s="781"/>
      <c r="F209" s="798" t="s">
        <v>31</v>
      </c>
      <c r="G209" s="797"/>
      <c r="H209" s="782"/>
      <c r="I209" s="122" t="s">
        <v>62</v>
      </c>
      <c r="J209" s="783"/>
      <c r="K209" s="784"/>
      <c r="L209" s="785"/>
      <c r="M209" s="786"/>
      <c r="N209" s="787"/>
      <c r="O209" s="798" t="s">
        <v>62</v>
      </c>
      <c r="P209" s="788"/>
      <c r="Q209" s="783"/>
      <c r="S209" s="60">
        <f t="shared" si="4"/>
        <v>0</v>
      </c>
    </row>
    <row r="210" spans="2:19" ht="24" customHeight="1">
      <c r="B210" s="412"/>
      <c r="C210" s="781"/>
      <c r="D210" s="122" t="s">
        <v>30</v>
      </c>
      <c r="E210" s="781"/>
      <c r="F210" s="798" t="s">
        <v>31</v>
      </c>
      <c r="G210" s="797"/>
      <c r="H210" s="782"/>
      <c r="I210" s="122" t="s">
        <v>62</v>
      </c>
      <c r="J210" s="783"/>
      <c r="K210" s="784"/>
      <c r="L210" s="785"/>
      <c r="M210" s="786"/>
      <c r="N210" s="787"/>
      <c r="O210" s="798" t="s">
        <v>62</v>
      </c>
      <c r="P210" s="788"/>
      <c r="Q210" s="783"/>
      <c r="S210" s="60">
        <f t="shared" si="4"/>
        <v>0</v>
      </c>
    </row>
    <row r="211" spans="2:19" ht="24" customHeight="1">
      <c r="B211" s="412"/>
      <c r="C211" s="781"/>
      <c r="D211" s="122" t="s">
        <v>30</v>
      </c>
      <c r="E211" s="781"/>
      <c r="F211" s="798" t="s">
        <v>31</v>
      </c>
      <c r="G211" s="797"/>
      <c r="H211" s="782"/>
      <c r="I211" s="122" t="s">
        <v>62</v>
      </c>
      <c r="J211" s="783"/>
      <c r="K211" s="784"/>
      <c r="L211" s="785"/>
      <c r="M211" s="786"/>
      <c r="N211" s="787"/>
      <c r="O211" s="798" t="s">
        <v>62</v>
      </c>
      <c r="P211" s="788"/>
      <c r="Q211" s="783"/>
      <c r="S211" s="60">
        <f t="shared" si="4"/>
        <v>0</v>
      </c>
    </row>
    <row r="212" spans="2:19" ht="24" customHeight="1">
      <c r="B212" s="412"/>
      <c r="C212" s="781"/>
      <c r="D212" s="122" t="s">
        <v>30</v>
      </c>
      <c r="E212" s="781"/>
      <c r="F212" s="798" t="s">
        <v>31</v>
      </c>
      <c r="G212" s="797"/>
      <c r="H212" s="782"/>
      <c r="I212" s="122" t="s">
        <v>62</v>
      </c>
      <c r="J212" s="783"/>
      <c r="K212" s="784"/>
      <c r="L212" s="785"/>
      <c r="M212" s="786"/>
      <c r="N212" s="787"/>
      <c r="O212" s="798" t="s">
        <v>62</v>
      </c>
      <c r="P212" s="788"/>
      <c r="Q212" s="783"/>
      <c r="S212" s="60">
        <f t="shared" si="4"/>
        <v>0</v>
      </c>
    </row>
    <row r="213" spans="2:19" ht="24" customHeight="1">
      <c r="B213" s="412"/>
      <c r="C213" s="781"/>
      <c r="D213" s="122" t="s">
        <v>30</v>
      </c>
      <c r="E213" s="781"/>
      <c r="F213" s="798" t="s">
        <v>31</v>
      </c>
      <c r="G213" s="797"/>
      <c r="H213" s="782"/>
      <c r="I213" s="122" t="s">
        <v>62</v>
      </c>
      <c r="J213" s="783"/>
      <c r="K213" s="784"/>
      <c r="L213" s="785"/>
      <c r="M213" s="786"/>
      <c r="N213" s="787"/>
      <c r="O213" s="798" t="s">
        <v>62</v>
      </c>
      <c r="P213" s="788"/>
      <c r="Q213" s="783"/>
      <c r="S213" s="60">
        <f t="shared" si="4"/>
        <v>0</v>
      </c>
    </row>
    <row r="214" spans="2:19" ht="24" customHeight="1">
      <c r="B214" s="412"/>
      <c r="C214" s="781"/>
      <c r="D214" s="122" t="s">
        <v>30</v>
      </c>
      <c r="E214" s="781"/>
      <c r="F214" s="798" t="s">
        <v>31</v>
      </c>
      <c r="G214" s="797"/>
      <c r="H214" s="782"/>
      <c r="I214" s="122" t="s">
        <v>62</v>
      </c>
      <c r="J214" s="783"/>
      <c r="K214" s="784"/>
      <c r="L214" s="785"/>
      <c r="M214" s="786"/>
      <c r="N214" s="787"/>
      <c r="O214" s="798" t="s">
        <v>62</v>
      </c>
      <c r="P214" s="788"/>
      <c r="Q214" s="783"/>
      <c r="S214" s="60">
        <f t="shared" si="4"/>
        <v>0</v>
      </c>
    </row>
    <row r="215" spans="2:19" ht="24" customHeight="1">
      <c r="B215" s="412"/>
      <c r="C215" s="781"/>
      <c r="D215" s="122" t="s">
        <v>30</v>
      </c>
      <c r="E215" s="781"/>
      <c r="F215" s="798" t="s">
        <v>31</v>
      </c>
      <c r="G215" s="797"/>
      <c r="H215" s="782"/>
      <c r="I215" s="122" t="s">
        <v>62</v>
      </c>
      <c r="J215" s="783"/>
      <c r="K215" s="784"/>
      <c r="L215" s="785"/>
      <c r="M215" s="786"/>
      <c r="N215" s="787"/>
      <c r="O215" s="798" t="s">
        <v>62</v>
      </c>
      <c r="P215" s="788"/>
      <c r="Q215" s="783"/>
      <c r="S215" s="60">
        <f t="shared" si="4"/>
        <v>0</v>
      </c>
    </row>
    <row r="216" spans="2:19" ht="24" customHeight="1">
      <c r="B216" s="412"/>
      <c r="C216" s="781"/>
      <c r="D216" s="122" t="s">
        <v>30</v>
      </c>
      <c r="E216" s="781"/>
      <c r="F216" s="798" t="s">
        <v>31</v>
      </c>
      <c r="G216" s="797"/>
      <c r="H216" s="782"/>
      <c r="I216" s="122" t="s">
        <v>62</v>
      </c>
      <c r="J216" s="783"/>
      <c r="K216" s="784"/>
      <c r="L216" s="785"/>
      <c r="M216" s="786"/>
      <c r="N216" s="787"/>
      <c r="O216" s="798" t="s">
        <v>62</v>
      </c>
      <c r="P216" s="788"/>
      <c r="Q216" s="783"/>
      <c r="S216" s="60">
        <f t="shared" si="4"/>
        <v>0</v>
      </c>
    </row>
    <row r="217" spans="2:19" ht="24" customHeight="1">
      <c r="B217" s="412"/>
      <c r="C217" s="781"/>
      <c r="D217" s="122" t="s">
        <v>30</v>
      </c>
      <c r="E217" s="781"/>
      <c r="F217" s="798" t="s">
        <v>31</v>
      </c>
      <c r="G217" s="797"/>
      <c r="H217" s="782"/>
      <c r="I217" s="122" t="s">
        <v>62</v>
      </c>
      <c r="J217" s="783"/>
      <c r="K217" s="784"/>
      <c r="L217" s="785"/>
      <c r="M217" s="786"/>
      <c r="N217" s="787"/>
      <c r="O217" s="798" t="s">
        <v>62</v>
      </c>
      <c r="P217" s="788"/>
      <c r="Q217" s="783"/>
      <c r="S217" s="60">
        <f t="shared" si="4"/>
        <v>0</v>
      </c>
    </row>
    <row r="218" spans="2:19" ht="24" customHeight="1">
      <c r="B218" s="412"/>
      <c r="C218" s="781"/>
      <c r="D218" s="122" t="s">
        <v>30</v>
      </c>
      <c r="E218" s="781"/>
      <c r="F218" s="798" t="s">
        <v>31</v>
      </c>
      <c r="G218" s="797"/>
      <c r="H218" s="782"/>
      <c r="I218" s="122" t="s">
        <v>62</v>
      </c>
      <c r="J218" s="783"/>
      <c r="K218" s="784"/>
      <c r="L218" s="785"/>
      <c r="M218" s="786"/>
      <c r="N218" s="787"/>
      <c r="O218" s="798" t="s">
        <v>62</v>
      </c>
      <c r="P218" s="788"/>
      <c r="Q218" s="783"/>
      <c r="S218" s="60">
        <f t="shared" si="4"/>
        <v>0</v>
      </c>
    </row>
    <row r="219" spans="2:19" ht="24" customHeight="1">
      <c r="B219" s="412"/>
      <c r="C219" s="781"/>
      <c r="D219" s="122" t="s">
        <v>30</v>
      </c>
      <c r="E219" s="781"/>
      <c r="F219" s="798" t="s">
        <v>31</v>
      </c>
      <c r="G219" s="797"/>
      <c r="H219" s="782"/>
      <c r="I219" s="122" t="s">
        <v>62</v>
      </c>
      <c r="J219" s="783"/>
      <c r="K219" s="784"/>
      <c r="L219" s="785"/>
      <c r="M219" s="786"/>
      <c r="N219" s="787"/>
      <c r="O219" s="798" t="s">
        <v>62</v>
      </c>
      <c r="P219" s="788"/>
      <c r="Q219" s="783"/>
      <c r="S219" s="60">
        <f t="shared" si="4"/>
        <v>0</v>
      </c>
    </row>
    <row r="220" spans="2:19" ht="24" customHeight="1">
      <c r="B220" s="412"/>
      <c r="C220" s="781"/>
      <c r="D220" s="122" t="s">
        <v>30</v>
      </c>
      <c r="E220" s="781"/>
      <c r="F220" s="798" t="s">
        <v>31</v>
      </c>
      <c r="G220" s="797"/>
      <c r="H220" s="782"/>
      <c r="I220" s="122" t="s">
        <v>62</v>
      </c>
      <c r="J220" s="783"/>
      <c r="K220" s="784"/>
      <c r="L220" s="785"/>
      <c r="M220" s="786"/>
      <c r="N220" s="787"/>
      <c r="O220" s="798" t="s">
        <v>62</v>
      </c>
      <c r="P220" s="788"/>
      <c r="Q220" s="783"/>
      <c r="S220" s="60">
        <f t="shared" si="4"/>
        <v>0</v>
      </c>
    </row>
    <row r="221" spans="2:19" ht="24" customHeight="1">
      <c r="B221" s="412"/>
      <c r="C221" s="781"/>
      <c r="D221" s="122" t="s">
        <v>30</v>
      </c>
      <c r="E221" s="781"/>
      <c r="F221" s="798" t="s">
        <v>31</v>
      </c>
      <c r="G221" s="797"/>
      <c r="H221" s="782"/>
      <c r="I221" s="122" t="s">
        <v>62</v>
      </c>
      <c r="J221" s="783"/>
      <c r="K221" s="784"/>
      <c r="L221" s="785"/>
      <c r="M221" s="786"/>
      <c r="N221" s="787"/>
      <c r="O221" s="798" t="s">
        <v>62</v>
      </c>
      <c r="P221" s="788"/>
      <c r="Q221" s="783"/>
      <c r="S221" s="60">
        <f t="shared" ref="S221:S226" si="5">ROUNDDOWN(L221*N221,1)</f>
        <v>0</v>
      </c>
    </row>
    <row r="222" spans="2:19" ht="24" customHeight="1">
      <c r="B222" s="412"/>
      <c r="C222" s="781"/>
      <c r="D222" s="122" t="s">
        <v>30</v>
      </c>
      <c r="E222" s="781"/>
      <c r="F222" s="798" t="s">
        <v>31</v>
      </c>
      <c r="G222" s="797"/>
      <c r="H222" s="782"/>
      <c r="I222" s="122" t="s">
        <v>62</v>
      </c>
      <c r="J222" s="783"/>
      <c r="K222" s="784"/>
      <c r="L222" s="785"/>
      <c r="M222" s="786"/>
      <c r="N222" s="787"/>
      <c r="O222" s="798" t="s">
        <v>62</v>
      </c>
      <c r="P222" s="788"/>
      <c r="Q222" s="783"/>
      <c r="S222" s="60">
        <f t="shared" si="5"/>
        <v>0</v>
      </c>
    </row>
    <row r="223" spans="2:19" ht="24" customHeight="1">
      <c r="B223" s="412"/>
      <c r="C223" s="781"/>
      <c r="D223" s="122" t="s">
        <v>30</v>
      </c>
      <c r="E223" s="781"/>
      <c r="F223" s="798" t="s">
        <v>31</v>
      </c>
      <c r="G223" s="797"/>
      <c r="H223" s="782"/>
      <c r="I223" s="122" t="s">
        <v>62</v>
      </c>
      <c r="J223" s="783"/>
      <c r="K223" s="784"/>
      <c r="L223" s="785"/>
      <c r="M223" s="786"/>
      <c r="N223" s="787"/>
      <c r="O223" s="798" t="s">
        <v>62</v>
      </c>
      <c r="P223" s="788"/>
      <c r="Q223" s="783"/>
      <c r="S223" s="60">
        <f t="shared" si="5"/>
        <v>0</v>
      </c>
    </row>
    <row r="224" spans="2:19" ht="24" customHeight="1">
      <c r="B224" s="412"/>
      <c r="C224" s="781"/>
      <c r="D224" s="122" t="s">
        <v>30</v>
      </c>
      <c r="E224" s="781"/>
      <c r="F224" s="798" t="s">
        <v>31</v>
      </c>
      <c r="G224" s="797"/>
      <c r="H224" s="782"/>
      <c r="I224" s="122" t="s">
        <v>62</v>
      </c>
      <c r="J224" s="783"/>
      <c r="K224" s="784"/>
      <c r="L224" s="785"/>
      <c r="M224" s="786"/>
      <c r="N224" s="787"/>
      <c r="O224" s="798" t="s">
        <v>62</v>
      </c>
      <c r="P224" s="788"/>
      <c r="Q224" s="783"/>
      <c r="S224" s="60">
        <f t="shared" si="5"/>
        <v>0</v>
      </c>
    </row>
    <row r="225" spans="2:19" ht="24" customHeight="1">
      <c r="B225" s="412"/>
      <c r="C225" s="781"/>
      <c r="D225" s="122" t="s">
        <v>30</v>
      </c>
      <c r="E225" s="781"/>
      <c r="F225" s="798" t="s">
        <v>31</v>
      </c>
      <c r="G225" s="797"/>
      <c r="H225" s="782"/>
      <c r="I225" s="122" t="s">
        <v>62</v>
      </c>
      <c r="J225" s="783"/>
      <c r="K225" s="784"/>
      <c r="L225" s="785"/>
      <c r="M225" s="786"/>
      <c r="N225" s="787"/>
      <c r="O225" s="798" t="s">
        <v>62</v>
      </c>
      <c r="P225" s="788"/>
      <c r="Q225" s="783"/>
      <c r="S225" s="60">
        <f t="shared" si="5"/>
        <v>0</v>
      </c>
    </row>
    <row r="226" spans="2:19" ht="24" customHeight="1">
      <c r="B226" s="412"/>
      <c r="C226" s="781"/>
      <c r="D226" s="122" t="s">
        <v>30</v>
      </c>
      <c r="E226" s="781"/>
      <c r="F226" s="798" t="s">
        <v>31</v>
      </c>
      <c r="G226" s="797"/>
      <c r="H226" s="782"/>
      <c r="I226" s="122" t="s">
        <v>62</v>
      </c>
      <c r="J226" s="783"/>
      <c r="K226" s="784"/>
      <c r="L226" s="785"/>
      <c r="M226" s="786"/>
      <c r="N226" s="787"/>
      <c r="O226" s="798" t="s">
        <v>62</v>
      </c>
      <c r="P226" s="788"/>
      <c r="Q226" s="783"/>
      <c r="S226" s="60">
        <f t="shared" si="5"/>
        <v>0</v>
      </c>
    </row>
    <row r="227" spans="2:19" ht="24" customHeight="1">
      <c r="B227" s="412"/>
      <c r="C227" s="781"/>
      <c r="D227" s="122" t="s">
        <v>30</v>
      </c>
      <c r="E227" s="781"/>
      <c r="F227" s="798" t="s">
        <v>31</v>
      </c>
      <c r="G227" s="797"/>
      <c r="H227" s="782"/>
      <c r="I227" s="122" t="s">
        <v>62</v>
      </c>
      <c r="J227" s="783"/>
      <c r="K227" s="784"/>
      <c r="L227" s="785"/>
      <c r="M227" s="786"/>
      <c r="N227" s="787"/>
      <c r="O227" s="798" t="s">
        <v>62</v>
      </c>
      <c r="P227" s="788"/>
      <c r="Q227" s="783"/>
      <c r="S227" s="60">
        <f t="shared" ref="S227:S243" si="6">ROUNDDOWN(L227*N227,1)</f>
        <v>0</v>
      </c>
    </row>
    <row r="228" spans="2:19" ht="24" customHeight="1">
      <c r="B228" s="412"/>
      <c r="C228" s="781"/>
      <c r="D228" s="122" t="s">
        <v>30</v>
      </c>
      <c r="E228" s="781"/>
      <c r="F228" s="798" t="s">
        <v>31</v>
      </c>
      <c r="G228" s="797"/>
      <c r="H228" s="782"/>
      <c r="I228" s="122" t="s">
        <v>62</v>
      </c>
      <c r="J228" s="783"/>
      <c r="K228" s="784"/>
      <c r="L228" s="785"/>
      <c r="M228" s="786"/>
      <c r="N228" s="787"/>
      <c r="O228" s="798" t="s">
        <v>62</v>
      </c>
      <c r="P228" s="788"/>
      <c r="Q228" s="783"/>
      <c r="S228" s="60">
        <f t="shared" si="6"/>
        <v>0</v>
      </c>
    </row>
    <row r="229" spans="2:19" ht="24" customHeight="1">
      <c r="B229" s="412"/>
      <c r="C229" s="781"/>
      <c r="D229" s="122" t="s">
        <v>30</v>
      </c>
      <c r="E229" s="781"/>
      <c r="F229" s="798" t="s">
        <v>31</v>
      </c>
      <c r="G229" s="797"/>
      <c r="H229" s="782"/>
      <c r="I229" s="122" t="s">
        <v>62</v>
      </c>
      <c r="J229" s="783"/>
      <c r="K229" s="784"/>
      <c r="L229" s="785"/>
      <c r="M229" s="786"/>
      <c r="N229" s="787"/>
      <c r="O229" s="798" t="s">
        <v>62</v>
      </c>
      <c r="P229" s="788"/>
      <c r="Q229" s="783"/>
      <c r="S229" s="60">
        <f t="shared" si="6"/>
        <v>0</v>
      </c>
    </row>
    <row r="230" spans="2:19" ht="24" customHeight="1">
      <c r="B230" s="412"/>
      <c r="C230" s="781"/>
      <c r="D230" s="122" t="s">
        <v>30</v>
      </c>
      <c r="E230" s="781"/>
      <c r="F230" s="798" t="s">
        <v>31</v>
      </c>
      <c r="G230" s="797"/>
      <c r="H230" s="782"/>
      <c r="I230" s="122" t="s">
        <v>62</v>
      </c>
      <c r="J230" s="783"/>
      <c r="K230" s="784"/>
      <c r="L230" s="785"/>
      <c r="M230" s="786"/>
      <c r="N230" s="787"/>
      <c r="O230" s="798" t="s">
        <v>62</v>
      </c>
      <c r="P230" s="788"/>
      <c r="Q230" s="783"/>
      <c r="S230" s="60">
        <f t="shared" si="6"/>
        <v>0</v>
      </c>
    </row>
    <row r="231" spans="2:19" ht="24" customHeight="1">
      <c r="B231" s="412"/>
      <c r="C231" s="781"/>
      <c r="D231" s="122" t="s">
        <v>30</v>
      </c>
      <c r="E231" s="781"/>
      <c r="F231" s="798" t="s">
        <v>31</v>
      </c>
      <c r="G231" s="797"/>
      <c r="H231" s="782"/>
      <c r="I231" s="122" t="s">
        <v>62</v>
      </c>
      <c r="J231" s="783"/>
      <c r="K231" s="784"/>
      <c r="L231" s="785"/>
      <c r="M231" s="786"/>
      <c r="N231" s="787"/>
      <c r="O231" s="798" t="s">
        <v>62</v>
      </c>
      <c r="P231" s="788"/>
      <c r="Q231" s="783"/>
      <c r="S231" s="60">
        <f t="shared" si="6"/>
        <v>0</v>
      </c>
    </row>
    <row r="232" spans="2:19" ht="24" customHeight="1">
      <c r="B232" s="412"/>
      <c r="C232" s="781"/>
      <c r="D232" s="122" t="s">
        <v>30</v>
      </c>
      <c r="E232" s="781"/>
      <c r="F232" s="798" t="s">
        <v>31</v>
      </c>
      <c r="G232" s="797"/>
      <c r="H232" s="782"/>
      <c r="I232" s="122" t="s">
        <v>62</v>
      </c>
      <c r="J232" s="783"/>
      <c r="K232" s="784"/>
      <c r="L232" s="785"/>
      <c r="M232" s="786"/>
      <c r="N232" s="787"/>
      <c r="O232" s="798" t="s">
        <v>62</v>
      </c>
      <c r="P232" s="788"/>
      <c r="Q232" s="783"/>
      <c r="S232" s="60">
        <f t="shared" si="6"/>
        <v>0</v>
      </c>
    </row>
    <row r="233" spans="2:19" ht="24" customHeight="1">
      <c r="B233" s="412"/>
      <c r="C233" s="781"/>
      <c r="D233" s="122" t="s">
        <v>30</v>
      </c>
      <c r="E233" s="781"/>
      <c r="F233" s="798" t="s">
        <v>31</v>
      </c>
      <c r="G233" s="797"/>
      <c r="H233" s="782"/>
      <c r="I233" s="122" t="s">
        <v>62</v>
      </c>
      <c r="J233" s="783"/>
      <c r="K233" s="784"/>
      <c r="L233" s="785"/>
      <c r="M233" s="786"/>
      <c r="N233" s="787"/>
      <c r="O233" s="798" t="s">
        <v>62</v>
      </c>
      <c r="P233" s="788"/>
      <c r="Q233" s="783"/>
      <c r="S233" s="60">
        <f t="shared" si="6"/>
        <v>0</v>
      </c>
    </row>
    <row r="234" spans="2:19" ht="24" customHeight="1">
      <c r="B234" s="412"/>
      <c r="C234" s="781"/>
      <c r="D234" s="122" t="s">
        <v>30</v>
      </c>
      <c r="E234" s="781"/>
      <c r="F234" s="798" t="s">
        <v>31</v>
      </c>
      <c r="G234" s="797"/>
      <c r="H234" s="782"/>
      <c r="I234" s="122" t="s">
        <v>62</v>
      </c>
      <c r="J234" s="783"/>
      <c r="K234" s="784"/>
      <c r="L234" s="785"/>
      <c r="M234" s="786"/>
      <c r="N234" s="787"/>
      <c r="O234" s="798" t="s">
        <v>62</v>
      </c>
      <c r="P234" s="788"/>
      <c r="Q234" s="783"/>
      <c r="S234" s="60">
        <f t="shared" si="6"/>
        <v>0</v>
      </c>
    </row>
    <row r="235" spans="2:19" ht="24" customHeight="1">
      <c r="B235" s="412"/>
      <c r="C235" s="781"/>
      <c r="D235" s="122" t="s">
        <v>30</v>
      </c>
      <c r="E235" s="781"/>
      <c r="F235" s="798" t="s">
        <v>31</v>
      </c>
      <c r="G235" s="797"/>
      <c r="H235" s="782"/>
      <c r="I235" s="122" t="s">
        <v>62</v>
      </c>
      <c r="J235" s="783"/>
      <c r="K235" s="784"/>
      <c r="L235" s="785"/>
      <c r="M235" s="786"/>
      <c r="N235" s="787"/>
      <c r="O235" s="798" t="s">
        <v>62</v>
      </c>
      <c r="P235" s="788"/>
      <c r="Q235" s="783"/>
      <c r="S235" s="60">
        <f>ROUNDDOWN(L235*N235,1)</f>
        <v>0</v>
      </c>
    </row>
    <row r="236" spans="2:19" ht="24" customHeight="1">
      <c r="B236" s="412"/>
      <c r="C236" s="781"/>
      <c r="D236" s="122" t="s">
        <v>30</v>
      </c>
      <c r="E236" s="781"/>
      <c r="F236" s="798" t="s">
        <v>31</v>
      </c>
      <c r="G236" s="797"/>
      <c r="H236" s="782"/>
      <c r="I236" s="122" t="s">
        <v>62</v>
      </c>
      <c r="J236" s="783"/>
      <c r="K236" s="784"/>
      <c r="L236" s="785"/>
      <c r="M236" s="786"/>
      <c r="N236" s="787"/>
      <c r="O236" s="798" t="s">
        <v>62</v>
      </c>
      <c r="P236" s="788"/>
      <c r="Q236" s="783"/>
      <c r="S236" s="60">
        <f>ROUNDDOWN(L236*N236,1)</f>
        <v>0</v>
      </c>
    </row>
    <row r="237" spans="2:19" ht="24" customHeight="1">
      <c r="B237" s="412"/>
      <c r="C237" s="781"/>
      <c r="D237" s="122" t="s">
        <v>30</v>
      </c>
      <c r="E237" s="781"/>
      <c r="F237" s="798" t="s">
        <v>31</v>
      </c>
      <c r="G237" s="797"/>
      <c r="H237" s="782"/>
      <c r="I237" s="122" t="s">
        <v>62</v>
      </c>
      <c r="J237" s="783"/>
      <c r="K237" s="784"/>
      <c r="L237" s="785"/>
      <c r="M237" s="786"/>
      <c r="N237" s="787"/>
      <c r="O237" s="798" t="s">
        <v>62</v>
      </c>
      <c r="P237" s="788"/>
      <c r="Q237" s="783"/>
      <c r="S237" s="60">
        <f>ROUNDDOWN(L237*N237,1)</f>
        <v>0</v>
      </c>
    </row>
    <row r="238" spans="2:19" ht="24" customHeight="1">
      <c r="B238" s="412"/>
      <c r="C238" s="781"/>
      <c r="D238" s="122" t="s">
        <v>30</v>
      </c>
      <c r="E238" s="781"/>
      <c r="F238" s="798" t="s">
        <v>31</v>
      </c>
      <c r="G238" s="797"/>
      <c r="H238" s="782"/>
      <c r="I238" s="122" t="s">
        <v>62</v>
      </c>
      <c r="J238" s="783"/>
      <c r="K238" s="784"/>
      <c r="L238" s="785"/>
      <c r="M238" s="786"/>
      <c r="N238" s="787"/>
      <c r="O238" s="798" t="s">
        <v>62</v>
      </c>
      <c r="P238" s="788"/>
      <c r="Q238" s="783"/>
      <c r="S238" s="60">
        <f t="shared" si="6"/>
        <v>0</v>
      </c>
    </row>
    <row r="239" spans="2:19" ht="24" customHeight="1">
      <c r="B239" s="412"/>
      <c r="C239" s="781"/>
      <c r="D239" s="122" t="s">
        <v>30</v>
      </c>
      <c r="E239" s="781"/>
      <c r="F239" s="798" t="s">
        <v>31</v>
      </c>
      <c r="G239" s="797"/>
      <c r="H239" s="782"/>
      <c r="I239" s="122" t="s">
        <v>62</v>
      </c>
      <c r="J239" s="783"/>
      <c r="K239" s="784"/>
      <c r="L239" s="785"/>
      <c r="M239" s="786"/>
      <c r="N239" s="787"/>
      <c r="O239" s="798" t="s">
        <v>62</v>
      </c>
      <c r="P239" s="788"/>
      <c r="Q239" s="783"/>
      <c r="S239" s="60">
        <f t="shared" si="6"/>
        <v>0</v>
      </c>
    </row>
    <row r="240" spans="2:19" ht="24" customHeight="1">
      <c r="B240" s="412"/>
      <c r="C240" s="781"/>
      <c r="D240" s="122" t="s">
        <v>30</v>
      </c>
      <c r="E240" s="781"/>
      <c r="F240" s="798" t="s">
        <v>31</v>
      </c>
      <c r="G240" s="797"/>
      <c r="H240" s="782"/>
      <c r="I240" s="122" t="s">
        <v>62</v>
      </c>
      <c r="J240" s="783"/>
      <c r="K240" s="784"/>
      <c r="L240" s="785"/>
      <c r="M240" s="786"/>
      <c r="N240" s="787"/>
      <c r="O240" s="798" t="s">
        <v>62</v>
      </c>
      <c r="P240" s="788"/>
      <c r="Q240" s="783"/>
      <c r="S240" s="60">
        <f t="shared" si="6"/>
        <v>0</v>
      </c>
    </row>
    <row r="241" spans="2:19" ht="24" customHeight="1">
      <c r="B241" s="412"/>
      <c r="C241" s="781"/>
      <c r="D241" s="122" t="s">
        <v>30</v>
      </c>
      <c r="E241" s="781"/>
      <c r="F241" s="798" t="s">
        <v>31</v>
      </c>
      <c r="G241" s="797"/>
      <c r="H241" s="782"/>
      <c r="I241" s="122" t="s">
        <v>62</v>
      </c>
      <c r="J241" s="783"/>
      <c r="K241" s="784"/>
      <c r="L241" s="785"/>
      <c r="M241" s="786"/>
      <c r="N241" s="787"/>
      <c r="O241" s="798" t="s">
        <v>62</v>
      </c>
      <c r="P241" s="788"/>
      <c r="Q241" s="783"/>
      <c r="S241" s="60">
        <f>ROUNDDOWN(L241*N241,1)</f>
        <v>0</v>
      </c>
    </row>
    <row r="242" spans="2:19" ht="24" customHeight="1">
      <c r="B242" s="412"/>
      <c r="C242" s="781"/>
      <c r="D242" s="122" t="s">
        <v>30</v>
      </c>
      <c r="E242" s="781"/>
      <c r="F242" s="798" t="s">
        <v>31</v>
      </c>
      <c r="G242" s="797"/>
      <c r="H242" s="782"/>
      <c r="I242" s="122" t="s">
        <v>62</v>
      </c>
      <c r="J242" s="783"/>
      <c r="K242" s="784"/>
      <c r="L242" s="785"/>
      <c r="M242" s="786"/>
      <c r="N242" s="787"/>
      <c r="O242" s="798" t="s">
        <v>62</v>
      </c>
      <c r="P242" s="788"/>
      <c r="Q242" s="783"/>
      <c r="S242" s="60">
        <f t="shared" si="6"/>
        <v>0</v>
      </c>
    </row>
    <row r="243" spans="2:19" ht="24" customHeight="1">
      <c r="B243" s="412"/>
      <c r="C243" s="781"/>
      <c r="D243" s="122" t="s">
        <v>30</v>
      </c>
      <c r="E243" s="781"/>
      <c r="F243" s="798" t="s">
        <v>31</v>
      </c>
      <c r="G243" s="797"/>
      <c r="H243" s="782"/>
      <c r="I243" s="122" t="s">
        <v>62</v>
      </c>
      <c r="J243" s="783"/>
      <c r="K243" s="784"/>
      <c r="L243" s="785"/>
      <c r="M243" s="786"/>
      <c r="N243" s="787"/>
      <c r="O243" s="798" t="s">
        <v>62</v>
      </c>
      <c r="P243" s="788"/>
      <c r="Q243" s="783"/>
      <c r="S243" s="60">
        <f t="shared" si="6"/>
        <v>0</v>
      </c>
    </row>
    <row r="245" spans="2:19">
      <c r="P245" s="108">
        <f>COUNTA(P10:P243)</f>
        <v>0</v>
      </c>
    </row>
  </sheetData>
  <sheetProtection password="DD49" sheet="1" formatCells="0" formatRows="0" insertRows="0" deleteRows="0" autoFilter="0"/>
  <protectedRanges>
    <protectedRange sqref="C10:C243 E10:E243 H10:H243 J10:L243 N10:N243 P10:Q243" name="範囲1"/>
  </protectedRanges>
  <mergeCells count="10">
    <mergeCell ref="J3:Q3"/>
    <mergeCell ref="C7:F8"/>
    <mergeCell ref="M8:O8"/>
    <mergeCell ref="L6:O6"/>
    <mergeCell ref="C2:J2"/>
    <mergeCell ref="Q7:Q8"/>
    <mergeCell ref="P7:P8"/>
    <mergeCell ref="J7:J8"/>
    <mergeCell ref="G7:I8"/>
    <mergeCell ref="J4:P4"/>
  </mergeCells>
  <phoneticPr fontId="2"/>
  <conditionalFormatting sqref="J4:P4">
    <cfRule type="containsText" dxfId="3" priority="2" stopIfTrue="1" operator="containsText" text="※注意※ 助産師研修に「○」を記入してください！">
      <formula>NOT(ISERROR(SEARCH("※注意※ 助産師研修に「○」を記入してください！",J4)))</formula>
    </cfRule>
  </conditionalFormatting>
  <conditionalFormatting sqref="P5">
    <cfRule type="containsText" dxfId="2" priority="1" stopIfTrue="1" operator="containsText" text="⇓">
      <formula>NOT(ISERROR(SEARCH("⇓",P5)))</formula>
    </cfRule>
  </conditionalFormatting>
  <dataValidations count="2">
    <dataValidation type="list" allowBlank="1" showInputMessage="1" showErrorMessage="1" sqref="P10:P243">
      <formula1>$U$10:$U$11</formula1>
    </dataValidation>
    <dataValidation imeMode="off" allowBlank="1" showInputMessage="1" showErrorMessage="1" sqref="K10:N243 C10:H243"/>
  </dataValidations>
  <printOptions horizontalCentered="1"/>
  <pageMargins left="0.25" right="0.25" top="0.75" bottom="0.75" header="0.3" footer="0.3"/>
  <pageSetup paperSize="9" scale="81" fitToHeight="0" orientation="portrait" r:id="rId1"/>
  <headerFooter alignWithMargins="0">
    <oddFooter>&amp;C&amp;P/&amp;N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C1:N207"/>
  <sheetViews>
    <sheetView view="pageBreakPreview" zoomScale="93" zoomScaleNormal="100" zoomScaleSheetLayoutView="93" workbookViewId="0">
      <pane ySplit="5" topLeftCell="A78" activePane="bottomLeft" state="frozen"/>
      <selection activeCell="L1" sqref="L1:R1"/>
      <selection pane="bottomLeft" activeCell="G172" sqref="G172"/>
    </sheetView>
  </sheetViews>
  <sheetFormatPr defaultColWidth="9" defaultRowHeight="18" customHeight="1"/>
  <cols>
    <col min="1" max="2" width="2" style="81" customWidth="1"/>
    <col min="3" max="3" width="5.109375" style="81" customWidth="1"/>
    <col min="4" max="4" width="1.6640625" style="81" customWidth="1"/>
    <col min="5" max="5" width="20.109375" style="81" customWidth="1"/>
    <col min="6" max="6" width="1.109375" style="81" customWidth="1"/>
    <col min="7" max="7" width="10.33203125" style="81" customWidth="1"/>
    <col min="8" max="8" width="6.77734375" style="81" customWidth="1"/>
    <col min="9" max="9" width="11.77734375" style="81" customWidth="1"/>
    <col min="10" max="10" width="16.44140625" style="81" customWidth="1"/>
    <col min="11" max="11" width="9.21875" style="81" customWidth="1"/>
    <col min="12" max="12" width="12.6640625" style="81" customWidth="1"/>
    <col min="13" max="13" width="9" style="81"/>
    <col min="14" max="14" width="3.44140625" style="81" hidden="1" customWidth="1"/>
    <col min="15" max="16384" width="9" style="81"/>
  </cols>
  <sheetData>
    <row r="1" spans="3:14" ht="18" customHeight="1">
      <c r="C1" s="81" t="s">
        <v>171</v>
      </c>
    </row>
    <row r="2" spans="3:14" ht="120.75" customHeight="1">
      <c r="C2" s="1060" t="s">
        <v>683</v>
      </c>
      <c r="D2" s="1061"/>
      <c r="E2" s="1061"/>
      <c r="F2" s="1061"/>
      <c r="G2" s="1061"/>
      <c r="H2" s="1061"/>
      <c r="I2" s="1061"/>
      <c r="J2" s="1061"/>
      <c r="K2" s="1061"/>
      <c r="L2" s="1061"/>
      <c r="N2" s="81" t="s">
        <v>327</v>
      </c>
    </row>
    <row r="3" spans="3:14" ht="18" customHeight="1">
      <c r="H3" s="84" t="s">
        <v>154</v>
      </c>
      <c r="I3" s="1046" t="str">
        <f>IF(基本情報!G9="","",基本情報!G9)</f>
        <v/>
      </c>
      <c r="J3" s="1047"/>
      <c r="K3" s="1047"/>
      <c r="L3" s="1059"/>
      <c r="N3" s="81" t="s">
        <v>325</v>
      </c>
    </row>
    <row r="5" spans="3:14" ht="18" customHeight="1">
      <c r="C5" s="760" t="s">
        <v>142</v>
      </c>
      <c r="D5" s="522"/>
      <c r="E5" s="757" t="s">
        <v>120</v>
      </c>
      <c r="F5" s="150"/>
      <c r="G5" s="761" t="s">
        <v>682</v>
      </c>
      <c r="H5" s="760" t="s">
        <v>131</v>
      </c>
      <c r="I5" s="760" t="s">
        <v>132</v>
      </c>
      <c r="J5" s="760" t="s">
        <v>133</v>
      </c>
      <c r="K5" s="760" t="s">
        <v>326</v>
      </c>
      <c r="L5" s="760" t="s">
        <v>77</v>
      </c>
      <c r="M5" s="762" t="s">
        <v>594</v>
      </c>
      <c r="N5" s="81" t="s">
        <v>328</v>
      </c>
    </row>
    <row r="6" spans="3:14" ht="18" customHeight="1">
      <c r="C6" s="763">
        <v>1</v>
      </c>
      <c r="D6" s="198"/>
      <c r="E6" s="801"/>
      <c r="F6" s="764"/>
      <c r="G6" s="769" t="str">
        <f t="shared" ref="G6:G37" si="0">IF(COUNTIF($E$6:$E$1080,E6)&gt;1,"同じ名前あり","")</f>
        <v/>
      </c>
      <c r="H6" s="804"/>
      <c r="I6" s="805"/>
      <c r="J6" s="806"/>
      <c r="K6" s="434"/>
      <c r="L6" s="810"/>
      <c r="M6" s="765" t="str">
        <f t="shared" ref="M6:M37" si="1">IF(COUNTIF($I$6:$I$1080,I6)&gt;1,"登録番号に重複者あり","")</f>
        <v/>
      </c>
    </row>
    <row r="7" spans="3:14" ht="18" customHeight="1">
      <c r="C7" s="766">
        <v>2</v>
      </c>
      <c r="D7" s="202"/>
      <c r="E7" s="802"/>
      <c r="F7" s="767"/>
      <c r="G7" s="770" t="str">
        <f t="shared" si="0"/>
        <v/>
      </c>
      <c r="H7" s="807"/>
      <c r="I7" s="808"/>
      <c r="J7" s="809"/>
      <c r="K7" s="435"/>
      <c r="L7" s="811"/>
      <c r="M7" s="765" t="str">
        <f t="shared" si="1"/>
        <v/>
      </c>
    </row>
    <row r="8" spans="3:14" ht="18" customHeight="1">
      <c r="C8" s="766">
        <v>3</v>
      </c>
      <c r="D8" s="202"/>
      <c r="E8" s="802"/>
      <c r="F8" s="767"/>
      <c r="G8" s="770" t="str">
        <f t="shared" si="0"/>
        <v/>
      </c>
      <c r="H8" s="807"/>
      <c r="I8" s="808"/>
      <c r="J8" s="809"/>
      <c r="K8" s="435"/>
      <c r="L8" s="811"/>
      <c r="M8" s="765" t="str">
        <f t="shared" si="1"/>
        <v/>
      </c>
    </row>
    <row r="9" spans="3:14" ht="18" customHeight="1">
      <c r="C9" s="766">
        <v>4</v>
      </c>
      <c r="D9" s="202"/>
      <c r="E9" s="802"/>
      <c r="F9" s="767"/>
      <c r="G9" s="770" t="str">
        <f t="shared" si="0"/>
        <v/>
      </c>
      <c r="H9" s="807"/>
      <c r="I9" s="808"/>
      <c r="J9" s="809"/>
      <c r="K9" s="435"/>
      <c r="L9" s="811"/>
      <c r="M9" s="765" t="str">
        <f t="shared" si="1"/>
        <v/>
      </c>
    </row>
    <row r="10" spans="3:14" ht="18" customHeight="1">
      <c r="C10" s="766">
        <v>5</v>
      </c>
      <c r="D10" s="202"/>
      <c r="E10" s="802"/>
      <c r="F10" s="767"/>
      <c r="G10" s="770" t="str">
        <f t="shared" si="0"/>
        <v/>
      </c>
      <c r="H10" s="807"/>
      <c r="I10" s="808"/>
      <c r="J10" s="809"/>
      <c r="K10" s="435"/>
      <c r="L10" s="811"/>
      <c r="M10" s="765" t="str">
        <f t="shared" si="1"/>
        <v/>
      </c>
    </row>
    <row r="11" spans="3:14" ht="18" customHeight="1">
      <c r="C11" s="766">
        <v>6</v>
      </c>
      <c r="D11" s="202"/>
      <c r="E11" s="802"/>
      <c r="F11" s="767"/>
      <c r="G11" s="770" t="str">
        <f t="shared" si="0"/>
        <v/>
      </c>
      <c r="H11" s="807"/>
      <c r="I11" s="808"/>
      <c r="J11" s="809"/>
      <c r="K11" s="435"/>
      <c r="L11" s="811"/>
      <c r="M11" s="765" t="str">
        <f t="shared" si="1"/>
        <v/>
      </c>
    </row>
    <row r="12" spans="3:14" ht="18" customHeight="1">
      <c r="C12" s="766">
        <v>7</v>
      </c>
      <c r="D12" s="202"/>
      <c r="E12" s="802"/>
      <c r="F12" s="767"/>
      <c r="G12" s="770" t="str">
        <f t="shared" si="0"/>
        <v/>
      </c>
      <c r="H12" s="807"/>
      <c r="I12" s="808"/>
      <c r="J12" s="809"/>
      <c r="K12" s="435"/>
      <c r="L12" s="811"/>
      <c r="M12" s="765" t="str">
        <f t="shared" si="1"/>
        <v/>
      </c>
    </row>
    <row r="13" spans="3:14" ht="18" customHeight="1">
      <c r="C13" s="766">
        <v>8</v>
      </c>
      <c r="D13" s="202"/>
      <c r="E13" s="802"/>
      <c r="F13" s="767"/>
      <c r="G13" s="770" t="str">
        <f t="shared" si="0"/>
        <v/>
      </c>
      <c r="H13" s="807"/>
      <c r="I13" s="808"/>
      <c r="J13" s="809"/>
      <c r="K13" s="435"/>
      <c r="L13" s="811"/>
      <c r="M13" s="765" t="str">
        <f t="shared" si="1"/>
        <v/>
      </c>
    </row>
    <row r="14" spans="3:14" ht="18" customHeight="1">
      <c r="C14" s="766">
        <v>9</v>
      </c>
      <c r="D14" s="202"/>
      <c r="E14" s="802"/>
      <c r="F14" s="767"/>
      <c r="G14" s="770" t="str">
        <f t="shared" si="0"/>
        <v/>
      </c>
      <c r="H14" s="807"/>
      <c r="I14" s="808"/>
      <c r="J14" s="809"/>
      <c r="K14" s="435"/>
      <c r="L14" s="811"/>
      <c r="M14" s="765" t="str">
        <f t="shared" si="1"/>
        <v/>
      </c>
    </row>
    <row r="15" spans="3:14" ht="18" customHeight="1">
      <c r="C15" s="766">
        <v>10</v>
      </c>
      <c r="D15" s="202"/>
      <c r="E15" s="802"/>
      <c r="F15" s="767"/>
      <c r="G15" s="770" t="str">
        <f t="shared" si="0"/>
        <v/>
      </c>
      <c r="H15" s="807"/>
      <c r="I15" s="808"/>
      <c r="J15" s="809"/>
      <c r="K15" s="435"/>
      <c r="L15" s="811"/>
      <c r="M15" s="765" t="str">
        <f t="shared" si="1"/>
        <v/>
      </c>
    </row>
    <row r="16" spans="3:14" ht="18" customHeight="1">
      <c r="C16" s="766">
        <v>11</v>
      </c>
      <c r="D16" s="202"/>
      <c r="E16" s="802"/>
      <c r="F16" s="767"/>
      <c r="G16" s="770" t="str">
        <f t="shared" si="0"/>
        <v/>
      </c>
      <c r="H16" s="807"/>
      <c r="I16" s="808"/>
      <c r="J16" s="809"/>
      <c r="K16" s="435"/>
      <c r="L16" s="811"/>
      <c r="M16" s="765" t="str">
        <f t="shared" si="1"/>
        <v/>
      </c>
    </row>
    <row r="17" spans="3:13" ht="18" customHeight="1">
      <c r="C17" s="766">
        <v>12</v>
      </c>
      <c r="D17" s="202"/>
      <c r="E17" s="802"/>
      <c r="F17" s="767"/>
      <c r="G17" s="770" t="str">
        <f t="shared" si="0"/>
        <v/>
      </c>
      <c r="H17" s="807"/>
      <c r="I17" s="808"/>
      <c r="J17" s="809"/>
      <c r="K17" s="435"/>
      <c r="L17" s="811"/>
      <c r="M17" s="765" t="str">
        <f t="shared" si="1"/>
        <v/>
      </c>
    </row>
    <row r="18" spans="3:13" ht="18" customHeight="1">
      <c r="C18" s="766">
        <v>13</v>
      </c>
      <c r="D18" s="202"/>
      <c r="E18" s="802"/>
      <c r="F18" s="767"/>
      <c r="G18" s="770" t="str">
        <f t="shared" si="0"/>
        <v/>
      </c>
      <c r="H18" s="807"/>
      <c r="I18" s="808"/>
      <c r="J18" s="809"/>
      <c r="K18" s="435"/>
      <c r="L18" s="811"/>
      <c r="M18" s="765" t="str">
        <f t="shared" si="1"/>
        <v/>
      </c>
    </row>
    <row r="19" spans="3:13" ht="18" customHeight="1">
      <c r="C19" s="766">
        <v>14</v>
      </c>
      <c r="D19" s="202"/>
      <c r="E19" s="802"/>
      <c r="F19" s="767"/>
      <c r="G19" s="770" t="str">
        <f t="shared" si="0"/>
        <v/>
      </c>
      <c r="H19" s="807"/>
      <c r="I19" s="808"/>
      <c r="J19" s="809"/>
      <c r="K19" s="435"/>
      <c r="L19" s="811"/>
      <c r="M19" s="765" t="str">
        <f t="shared" si="1"/>
        <v/>
      </c>
    </row>
    <row r="20" spans="3:13" ht="18" customHeight="1">
      <c r="C20" s="766">
        <v>15</v>
      </c>
      <c r="D20" s="202"/>
      <c r="E20" s="802"/>
      <c r="F20" s="767"/>
      <c r="G20" s="770" t="str">
        <f t="shared" si="0"/>
        <v/>
      </c>
      <c r="H20" s="807"/>
      <c r="I20" s="808"/>
      <c r="J20" s="809"/>
      <c r="K20" s="435"/>
      <c r="L20" s="811"/>
      <c r="M20" s="765" t="str">
        <f t="shared" si="1"/>
        <v/>
      </c>
    </row>
    <row r="21" spans="3:13" ht="18" customHeight="1">
      <c r="C21" s="766">
        <v>16</v>
      </c>
      <c r="D21" s="202"/>
      <c r="E21" s="802"/>
      <c r="F21" s="767"/>
      <c r="G21" s="770" t="str">
        <f t="shared" si="0"/>
        <v/>
      </c>
      <c r="H21" s="807"/>
      <c r="I21" s="808"/>
      <c r="J21" s="809"/>
      <c r="K21" s="435"/>
      <c r="L21" s="811"/>
      <c r="M21" s="765" t="str">
        <f t="shared" si="1"/>
        <v/>
      </c>
    </row>
    <row r="22" spans="3:13" ht="18" customHeight="1">
      <c r="C22" s="766">
        <v>17</v>
      </c>
      <c r="D22" s="202"/>
      <c r="E22" s="802"/>
      <c r="F22" s="767"/>
      <c r="G22" s="770" t="str">
        <f t="shared" si="0"/>
        <v/>
      </c>
      <c r="H22" s="807"/>
      <c r="I22" s="808"/>
      <c r="J22" s="809"/>
      <c r="K22" s="435"/>
      <c r="L22" s="811"/>
      <c r="M22" s="765" t="str">
        <f t="shared" si="1"/>
        <v/>
      </c>
    </row>
    <row r="23" spans="3:13" ht="18" customHeight="1">
      <c r="C23" s="766">
        <v>18</v>
      </c>
      <c r="D23" s="202"/>
      <c r="E23" s="802"/>
      <c r="F23" s="767"/>
      <c r="G23" s="770" t="str">
        <f t="shared" si="0"/>
        <v/>
      </c>
      <c r="H23" s="807"/>
      <c r="I23" s="808"/>
      <c r="J23" s="809"/>
      <c r="K23" s="435"/>
      <c r="L23" s="811"/>
      <c r="M23" s="765" t="str">
        <f t="shared" si="1"/>
        <v/>
      </c>
    </row>
    <row r="24" spans="3:13" ht="18" customHeight="1">
      <c r="C24" s="766">
        <v>19</v>
      </c>
      <c r="D24" s="202"/>
      <c r="E24" s="802"/>
      <c r="F24" s="767"/>
      <c r="G24" s="770" t="str">
        <f t="shared" si="0"/>
        <v/>
      </c>
      <c r="H24" s="807"/>
      <c r="I24" s="808"/>
      <c r="J24" s="809"/>
      <c r="K24" s="435"/>
      <c r="L24" s="811"/>
      <c r="M24" s="765" t="str">
        <f t="shared" si="1"/>
        <v/>
      </c>
    </row>
    <row r="25" spans="3:13" ht="18" customHeight="1">
      <c r="C25" s="766">
        <v>20</v>
      </c>
      <c r="D25" s="202"/>
      <c r="E25" s="802"/>
      <c r="F25" s="767"/>
      <c r="G25" s="770" t="str">
        <f t="shared" si="0"/>
        <v/>
      </c>
      <c r="H25" s="807"/>
      <c r="I25" s="808"/>
      <c r="J25" s="809"/>
      <c r="K25" s="435"/>
      <c r="L25" s="811"/>
      <c r="M25" s="765" t="str">
        <f t="shared" si="1"/>
        <v/>
      </c>
    </row>
    <row r="26" spans="3:13" ht="18" customHeight="1">
      <c r="C26" s="766">
        <v>21</v>
      </c>
      <c r="D26" s="202"/>
      <c r="E26" s="802"/>
      <c r="F26" s="767"/>
      <c r="G26" s="770" t="str">
        <f t="shared" si="0"/>
        <v/>
      </c>
      <c r="H26" s="807"/>
      <c r="I26" s="808"/>
      <c r="J26" s="809"/>
      <c r="K26" s="435"/>
      <c r="L26" s="811"/>
      <c r="M26" s="765" t="str">
        <f t="shared" si="1"/>
        <v/>
      </c>
    </row>
    <row r="27" spans="3:13" ht="18" customHeight="1">
      <c r="C27" s="766">
        <v>22</v>
      </c>
      <c r="D27" s="202"/>
      <c r="E27" s="802"/>
      <c r="F27" s="767"/>
      <c r="G27" s="770" t="str">
        <f t="shared" si="0"/>
        <v/>
      </c>
      <c r="H27" s="807"/>
      <c r="I27" s="808"/>
      <c r="J27" s="809"/>
      <c r="K27" s="435"/>
      <c r="L27" s="811"/>
      <c r="M27" s="765" t="str">
        <f t="shared" si="1"/>
        <v/>
      </c>
    </row>
    <row r="28" spans="3:13" ht="18" customHeight="1">
      <c r="C28" s="766">
        <v>23</v>
      </c>
      <c r="D28" s="202"/>
      <c r="E28" s="802"/>
      <c r="F28" s="767"/>
      <c r="G28" s="770" t="str">
        <f t="shared" si="0"/>
        <v/>
      </c>
      <c r="H28" s="807"/>
      <c r="I28" s="808"/>
      <c r="J28" s="809"/>
      <c r="K28" s="435"/>
      <c r="L28" s="811"/>
      <c r="M28" s="765" t="str">
        <f t="shared" si="1"/>
        <v/>
      </c>
    </row>
    <row r="29" spans="3:13" ht="18" customHeight="1">
      <c r="C29" s="766">
        <v>24</v>
      </c>
      <c r="D29" s="202"/>
      <c r="E29" s="802"/>
      <c r="F29" s="767"/>
      <c r="G29" s="770" t="str">
        <f t="shared" si="0"/>
        <v/>
      </c>
      <c r="H29" s="807"/>
      <c r="I29" s="808"/>
      <c r="J29" s="809"/>
      <c r="K29" s="435"/>
      <c r="L29" s="811"/>
      <c r="M29" s="765" t="str">
        <f t="shared" si="1"/>
        <v/>
      </c>
    </row>
    <row r="30" spans="3:13" ht="18" customHeight="1">
      <c r="C30" s="766">
        <v>25</v>
      </c>
      <c r="D30" s="202"/>
      <c r="E30" s="802"/>
      <c r="F30" s="767"/>
      <c r="G30" s="770" t="str">
        <f t="shared" si="0"/>
        <v/>
      </c>
      <c r="H30" s="807"/>
      <c r="I30" s="808"/>
      <c r="J30" s="809"/>
      <c r="K30" s="435"/>
      <c r="L30" s="811"/>
      <c r="M30" s="765" t="str">
        <f t="shared" si="1"/>
        <v/>
      </c>
    </row>
    <row r="31" spans="3:13" ht="18" customHeight="1">
      <c r="C31" s="766">
        <v>26</v>
      </c>
      <c r="D31" s="202"/>
      <c r="E31" s="803"/>
      <c r="F31" s="767"/>
      <c r="G31" s="770" t="str">
        <f t="shared" si="0"/>
        <v/>
      </c>
      <c r="H31" s="807"/>
      <c r="I31" s="808"/>
      <c r="J31" s="809"/>
      <c r="K31" s="435"/>
      <c r="L31" s="811"/>
      <c r="M31" s="765" t="str">
        <f t="shared" si="1"/>
        <v/>
      </c>
    </row>
    <row r="32" spans="3:13" ht="18" customHeight="1">
      <c r="C32" s="766">
        <v>27</v>
      </c>
      <c r="D32" s="202"/>
      <c r="E32" s="803"/>
      <c r="F32" s="767"/>
      <c r="G32" s="770" t="str">
        <f t="shared" si="0"/>
        <v/>
      </c>
      <c r="H32" s="807"/>
      <c r="I32" s="808"/>
      <c r="J32" s="809"/>
      <c r="K32" s="435"/>
      <c r="L32" s="811"/>
      <c r="M32" s="765" t="str">
        <f t="shared" si="1"/>
        <v/>
      </c>
    </row>
    <row r="33" spans="3:13" ht="18" customHeight="1">
      <c r="C33" s="766">
        <v>28</v>
      </c>
      <c r="D33" s="202"/>
      <c r="E33" s="803"/>
      <c r="F33" s="767"/>
      <c r="G33" s="770" t="str">
        <f t="shared" si="0"/>
        <v/>
      </c>
      <c r="H33" s="807"/>
      <c r="I33" s="808"/>
      <c r="J33" s="809"/>
      <c r="K33" s="435"/>
      <c r="L33" s="811"/>
      <c r="M33" s="765" t="str">
        <f t="shared" si="1"/>
        <v/>
      </c>
    </row>
    <row r="34" spans="3:13" ht="18" customHeight="1">
      <c r="C34" s="766">
        <v>29</v>
      </c>
      <c r="D34" s="202"/>
      <c r="E34" s="803"/>
      <c r="F34" s="767"/>
      <c r="G34" s="770" t="str">
        <f t="shared" si="0"/>
        <v/>
      </c>
      <c r="H34" s="807"/>
      <c r="I34" s="808"/>
      <c r="J34" s="809"/>
      <c r="K34" s="435"/>
      <c r="L34" s="811"/>
      <c r="M34" s="765" t="str">
        <f t="shared" si="1"/>
        <v/>
      </c>
    </row>
    <row r="35" spans="3:13" ht="18" customHeight="1">
      <c r="C35" s="766">
        <v>30</v>
      </c>
      <c r="D35" s="202"/>
      <c r="E35" s="803"/>
      <c r="F35" s="767"/>
      <c r="G35" s="770" t="str">
        <f t="shared" si="0"/>
        <v/>
      </c>
      <c r="H35" s="807"/>
      <c r="I35" s="808"/>
      <c r="J35" s="809"/>
      <c r="K35" s="435"/>
      <c r="L35" s="811"/>
      <c r="M35" s="765" t="str">
        <f t="shared" si="1"/>
        <v/>
      </c>
    </row>
    <row r="36" spans="3:13" ht="18" customHeight="1">
      <c r="C36" s="766">
        <v>31</v>
      </c>
      <c r="D36" s="202"/>
      <c r="E36" s="803"/>
      <c r="F36" s="767"/>
      <c r="G36" s="770" t="str">
        <f t="shared" si="0"/>
        <v/>
      </c>
      <c r="H36" s="807"/>
      <c r="I36" s="808"/>
      <c r="J36" s="809"/>
      <c r="K36" s="435"/>
      <c r="L36" s="811"/>
      <c r="M36" s="765" t="str">
        <f t="shared" si="1"/>
        <v/>
      </c>
    </row>
    <row r="37" spans="3:13" ht="18" customHeight="1">
      <c r="C37" s="766">
        <v>32</v>
      </c>
      <c r="D37" s="202"/>
      <c r="E37" s="803"/>
      <c r="F37" s="767"/>
      <c r="G37" s="770" t="str">
        <f t="shared" si="0"/>
        <v/>
      </c>
      <c r="H37" s="807"/>
      <c r="I37" s="808"/>
      <c r="J37" s="809"/>
      <c r="K37" s="435"/>
      <c r="L37" s="811"/>
      <c r="M37" s="765" t="str">
        <f t="shared" si="1"/>
        <v/>
      </c>
    </row>
    <row r="38" spans="3:13" ht="18" customHeight="1">
      <c r="C38" s="766">
        <v>33</v>
      </c>
      <c r="D38" s="202"/>
      <c r="E38" s="803"/>
      <c r="F38" s="767"/>
      <c r="G38" s="770" t="str">
        <f t="shared" ref="G38:G69" si="2">IF(COUNTIF($E$6:$E$1080,E38)&gt;1,"同じ名前あり","")</f>
        <v/>
      </c>
      <c r="H38" s="807"/>
      <c r="I38" s="808"/>
      <c r="J38" s="809"/>
      <c r="K38" s="435"/>
      <c r="L38" s="811"/>
      <c r="M38" s="765" t="str">
        <f t="shared" ref="M38:M69" si="3">IF(COUNTIF($I$6:$I$1080,I38)&gt;1,"登録番号に重複者あり","")</f>
        <v/>
      </c>
    </row>
    <row r="39" spans="3:13" ht="18" customHeight="1">
      <c r="C39" s="766">
        <v>34</v>
      </c>
      <c r="D39" s="202"/>
      <c r="E39" s="803"/>
      <c r="F39" s="767"/>
      <c r="G39" s="770" t="str">
        <f t="shared" si="2"/>
        <v/>
      </c>
      <c r="H39" s="807"/>
      <c r="I39" s="808"/>
      <c r="J39" s="809"/>
      <c r="K39" s="435"/>
      <c r="L39" s="811"/>
      <c r="M39" s="765" t="str">
        <f t="shared" si="3"/>
        <v/>
      </c>
    </row>
    <row r="40" spans="3:13" ht="18" customHeight="1">
      <c r="C40" s="766">
        <v>35</v>
      </c>
      <c r="D40" s="202"/>
      <c r="E40" s="803"/>
      <c r="F40" s="767"/>
      <c r="G40" s="770" t="str">
        <f t="shared" si="2"/>
        <v/>
      </c>
      <c r="H40" s="807"/>
      <c r="I40" s="808"/>
      <c r="J40" s="809"/>
      <c r="K40" s="435"/>
      <c r="L40" s="811"/>
      <c r="M40" s="765" t="str">
        <f t="shared" si="3"/>
        <v/>
      </c>
    </row>
    <row r="41" spans="3:13" ht="18" customHeight="1">
      <c r="C41" s="766">
        <v>36</v>
      </c>
      <c r="D41" s="202"/>
      <c r="E41" s="803"/>
      <c r="F41" s="767"/>
      <c r="G41" s="770" t="str">
        <f t="shared" si="2"/>
        <v/>
      </c>
      <c r="H41" s="807"/>
      <c r="I41" s="808"/>
      <c r="J41" s="809"/>
      <c r="K41" s="435"/>
      <c r="L41" s="811"/>
      <c r="M41" s="765" t="str">
        <f t="shared" si="3"/>
        <v/>
      </c>
    </row>
    <row r="42" spans="3:13" ht="18" customHeight="1">
      <c r="C42" s="766">
        <v>37</v>
      </c>
      <c r="D42" s="202"/>
      <c r="E42" s="803"/>
      <c r="F42" s="767"/>
      <c r="G42" s="770" t="str">
        <f t="shared" si="2"/>
        <v/>
      </c>
      <c r="H42" s="807"/>
      <c r="I42" s="808"/>
      <c r="J42" s="809"/>
      <c r="K42" s="435"/>
      <c r="L42" s="811"/>
      <c r="M42" s="765" t="str">
        <f t="shared" si="3"/>
        <v/>
      </c>
    </row>
    <row r="43" spans="3:13" ht="18" customHeight="1">
      <c r="C43" s="766">
        <v>38</v>
      </c>
      <c r="D43" s="202"/>
      <c r="E43" s="803"/>
      <c r="F43" s="767"/>
      <c r="G43" s="770" t="str">
        <f t="shared" si="2"/>
        <v/>
      </c>
      <c r="H43" s="807"/>
      <c r="I43" s="808"/>
      <c r="J43" s="809"/>
      <c r="K43" s="435"/>
      <c r="L43" s="811"/>
      <c r="M43" s="765" t="str">
        <f t="shared" si="3"/>
        <v/>
      </c>
    </row>
    <row r="44" spans="3:13" ht="18" customHeight="1">
      <c r="C44" s="766">
        <v>39</v>
      </c>
      <c r="D44" s="202"/>
      <c r="E44" s="803"/>
      <c r="F44" s="767"/>
      <c r="G44" s="770" t="str">
        <f t="shared" si="2"/>
        <v/>
      </c>
      <c r="H44" s="807"/>
      <c r="I44" s="808"/>
      <c r="J44" s="809"/>
      <c r="K44" s="435"/>
      <c r="L44" s="811"/>
      <c r="M44" s="765" t="str">
        <f t="shared" si="3"/>
        <v/>
      </c>
    </row>
    <row r="45" spans="3:13" ht="18" customHeight="1">
      <c r="C45" s="766">
        <v>40</v>
      </c>
      <c r="D45" s="202"/>
      <c r="E45" s="803"/>
      <c r="F45" s="767"/>
      <c r="G45" s="770" t="str">
        <f t="shared" si="2"/>
        <v/>
      </c>
      <c r="H45" s="807"/>
      <c r="I45" s="808"/>
      <c r="J45" s="809"/>
      <c r="K45" s="435"/>
      <c r="L45" s="811"/>
      <c r="M45" s="765" t="str">
        <f t="shared" si="3"/>
        <v/>
      </c>
    </row>
    <row r="46" spans="3:13" ht="18" customHeight="1">
      <c r="C46" s="766">
        <v>41</v>
      </c>
      <c r="D46" s="201"/>
      <c r="E46" s="803"/>
      <c r="F46" s="768"/>
      <c r="G46" s="770" t="str">
        <f t="shared" si="2"/>
        <v/>
      </c>
      <c r="H46" s="807"/>
      <c r="I46" s="808"/>
      <c r="J46" s="809"/>
      <c r="K46" s="435"/>
      <c r="L46" s="811"/>
      <c r="M46" s="765" t="str">
        <f t="shared" si="3"/>
        <v/>
      </c>
    </row>
    <row r="47" spans="3:13" ht="18" customHeight="1">
      <c r="C47" s="766">
        <v>42</v>
      </c>
      <c r="D47" s="201"/>
      <c r="E47" s="803"/>
      <c r="F47" s="767"/>
      <c r="G47" s="770" t="str">
        <f t="shared" si="2"/>
        <v/>
      </c>
      <c r="H47" s="807"/>
      <c r="I47" s="808"/>
      <c r="J47" s="809"/>
      <c r="K47" s="435"/>
      <c r="L47" s="811"/>
      <c r="M47" s="765" t="str">
        <f t="shared" si="3"/>
        <v/>
      </c>
    </row>
    <row r="48" spans="3:13" ht="18" customHeight="1">
      <c r="C48" s="766">
        <v>43</v>
      </c>
      <c r="D48" s="201"/>
      <c r="E48" s="803"/>
      <c r="F48" s="767"/>
      <c r="G48" s="770" t="str">
        <f t="shared" si="2"/>
        <v/>
      </c>
      <c r="H48" s="807"/>
      <c r="I48" s="808"/>
      <c r="J48" s="809"/>
      <c r="K48" s="435"/>
      <c r="L48" s="811"/>
      <c r="M48" s="765" t="str">
        <f t="shared" si="3"/>
        <v/>
      </c>
    </row>
    <row r="49" spans="3:13" ht="18" customHeight="1">
      <c r="C49" s="766">
        <v>44</v>
      </c>
      <c r="D49" s="201"/>
      <c r="E49" s="803"/>
      <c r="F49" s="767"/>
      <c r="G49" s="770" t="str">
        <f t="shared" si="2"/>
        <v/>
      </c>
      <c r="H49" s="807"/>
      <c r="I49" s="808"/>
      <c r="J49" s="809"/>
      <c r="K49" s="435"/>
      <c r="L49" s="811"/>
      <c r="M49" s="765" t="str">
        <f t="shared" si="3"/>
        <v/>
      </c>
    </row>
    <row r="50" spans="3:13" ht="18" customHeight="1">
      <c r="C50" s="766">
        <v>45</v>
      </c>
      <c r="D50" s="201"/>
      <c r="E50" s="803"/>
      <c r="F50" s="767"/>
      <c r="G50" s="770" t="str">
        <f t="shared" si="2"/>
        <v/>
      </c>
      <c r="H50" s="807"/>
      <c r="I50" s="808"/>
      <c r="J50" s="809"/>
      <c r="K50" s="435"/>
      <c r="L50" s="811"/>
      <c r="M50" s="765" t="str">
        <f t="shared" si="3"/>
        <v/>
      </c>
    </row>
    <row r="51" spans="3:13" ht="18" customHeight="1">
      <c r="C51" s="766">
        <v>46</v>
      </c>
      <c r="D51" s="201"/>
      <c r="E51" s="803"/>
      <c r="F51" s="767"/>
      <c r="G51" s="770" t="str">
        <f t="shared" si="2"/>
        <v/>
      </c>
      <c r="H51" s="807"/>
      <c r="I51" s="808"/>
      <c r="J51" s="809"/>
      <c r="K51" s="435"/>
      <c r="L51" s="811"/>
      <c r="M51" s="765" t="str">
        <f t="shared" si="3"/>
        <v/>
      </c>
    </row>
    <row r="52" spans="3:13" ht="18" customHeight="1">
      <c r="C52" s="766">
        <v>47</v>
      </c>
      <c r="D52" s="201"/>
      <c r="E52" s="803"/>
      <c r="F52" s="767"/>
      <c r="G52" s="770" t="str">
        <f t="shared" si="2"/>
        <v/>
      </c>
      <c r="H52" s="807"/>
      <c r="I52" s="808"/>
      <c r="J52" s="809"/>
      <c r="K52" s="435"/>
      <c r="L52" s="811"/>
      <c r="M52" s="765" t="str">
        <f t="shared" si="3"/>
        <v/>
      </c>
    </row>
    <row r="53" spans="3:13" ht="18" customHeight="1">
      <c r="C53" s="766">
        <v>48</v>
      </c>
      <c r="D53" s="201"/>
      <c r="E53" s="803"/>
      <c r="F53" s="767"/>
      <c r="G53" s="770" t="str">
        <f t="shared" si="2"/>
        <v/>
      </c>
      <c r="H53" s="807"/>
      <c r="I53" s="808"/>
      <c r="J53" s="809"/>
      <c r="K53" s="435"/>
      <c r="L53" s="811"/>
      <c r="M53" s="765" t="str">
        <f t="shared" si="3"/>
        <v/>
      </c>
    </row>
    <row r="54" spans="3:13" ht="18" customHeight="1">
      <c r="C54" s="766">
        <v>49</v>
      </c>
      <c r="D54" s="201"/>
      <c r="E54" s="803"/>
      <c r="F54" s="767"/>
      <c r="G54" s="770" t="str">
        <f t="shared" si="2"/>
        <v/>
      </c>
      <c r="H54" s="807"/>
      <c r="I54" s="808"/>
      <c r="J54" s="809"/>
      <c r="K54" s="435"/>
      <c r="L54" s="811"/>
      <c r="M54" s="765" t="str">
        <f t="shared" si="3"/>
        <v/>
      </c>
    </row>
    <row r="55" spans="3:13" ht="18" customHeight="1">
      <c r="C55" s="766">
        <v>50</v>
      </c>
      <c r="D55" s="201"/>
      <c r="E55" s="803"/>
      <c r="F55" s="767"/>
      <c r="G55" s="770" t="str">
        <f t="shared" si="2"/>
        <v/>
      </c>
      <c r="H55" s="807"/>
      <c r="I55" s="808"/>
      <c r="J55" s="809"/>
      <c r="K55" s="435"/>
      <c r="L55" s="811"/>
      <c r="M55" s="765" t="str">
        <f t="shared" si="3"/>
        <v/>
      </c>
    </row>
    <row r="56" spans="3:13" ht="18" customHeight="1">
      <c r="C56" s="766">
        <v>51</v>
      </c>
      <c r="D56" s="201"/>
      <c r="E56" s="803"/>
      <c r="F56" s="767"/>
      <c r="G56" s="770" t="str">
        <f t="shared" si="2"/>
        <v/>
      </c>
      <c r="H56" s="807"/>
      <c r="I56" s="808"/>
      <c r="J56" s="809"/>
      <c r="K56" s="435"/>
      <c r="L56" s="811"/>
      <c r="M56" s="765" t="str">
        <f t="shared" si="3"/>
        <v/>
      </c>
    </row>
    <row r="57" spans="3:13" ht="18" customHeight="1">
      <c r="C57" s="766">
        <v>52</v>
      </c>
      <c r="D57" s="201"/>
      <c r="E57" s="803"/>
      <c r="F57" s="767"/>
      <c r="G57" s="770" t="str">
        <f t="shared" si="2"/>
        <v/>
      </c>
      <c r="H57" s="807"/>
      <c r="I57" s="808"/>
      <c r="J57" s="809"/>
      <c r="K57" s="435"/>
      <c r="L57" s="811"/>
      <c r="M57" s="765" t="str">
        <f t="shared" si="3"/>
        <v/>
      </c>
    </row>
    <row r="58" spans="3:13" ht="18" customHeight="1">
      <c r="C58" s="766">
        <v>53</v>
      </c>
      <c r="D58" s="201"/>
      <c r="E58" s="803"/>
      <c r="F58" s="767"/>
      <c r="G58" s="770" t="str">
        <f t="shared" si="2"/>
        <v/>
      </c>
      <c r="H58" s="807"/>
      <c r="I58" s="808"/>
      <c r="J58" s="809"/>
      <c r="K58" s="435"/>
      <c r="L58" s="811"/>
      <c r="M58" s="765" t="str">
        <f t="shared" si="3"/>
        <v/>
      </c>
    </row>
    <row r="59" spans="3:13" ht="18" customHeight="1">
      <c r="C59" s="766">
        <v>54</v>
      </c>
      <c r="D59" s="201"/>
      <c r="E59" s="803"/>
      <c r="F59" s="767"/>
      <c r="G59" s="770" t="str">
        <f t="shared" si="2"/>
        <v/>
      </c>
      <c r="H59" s="807"/>
      <c r="I59" s="808"/>
      <c r="J59" s="809"/>
      <c r="K59" s="435"/>
      <c r="L59" s="811"/>
      <c r="M59" s="765" t="str">
        <f t="shared" si="3"/>
        <v/>
      </c>
    </row>
    <row r="60" spans="3:13" ht="18" customHeight="1">
      <c r="C60" s="766">
        <v>55</v>
      </c>
      <c r="D60" s="201"/>
      <c r="E60" s="803"/>
      <c r="F60" s="767"/>
      <c r="G60" s="770" t="str">
        <f t="shared" si="2"/>
        <v/>
      </c>
      <c r="H60" s="807"/>
      <c r="I60" s="808"/>
      <c r="J60" s="809"/>
      <c r="K60" s="435"/>
      <c r="L60" s="811"/>
      <c r="M60" s="765" t="str">
        <f t="shared" si="3"/>
        <v/>
      </c>
    </row>
    <row r="61" spans="3:13" ht="18" customHeight="1">
      <c r="C61" s="766">
        <v>56</v>
      </c>
      <c r="D61" s="201"/>
      <c r="E61" s="803"/>
      <c r="F61" s="767"/>
      <c r="G61" s="770" t="str">
        <f t="shared" si="2"/>
        <v/>
      </c>
      <c r="H61" s="807"/>
      <c r="I61" s="808"/>
      <c r="J61" s="809"/>
      <c r="K61" s="435"/>
      <c r="L61" s="811"/>
      <c r="M61" s="765" t="str">
        <f t="shared" si="3"/>
        <v/>
      </c>
    </row>
    <row r="62" spans="3:13" ht="18" customHeight="1">
      <c r="C62" s="766">
        <v>57</v>
      </c>
      <c r="D62" s="201"/>
      <c r="E62" s="803"/>
      <c r="F62" s="767"/>
      <c r="G62" s="770" t="str">
        <f t="shared" si="2"/>
        <v/>
      </c>
      <c r="H62" s="807"/>
      <c r="I62" s="808"/>
      <c r="J62" s="809"/>
      <c r="K62" s="435"/>
      <c r="L62" s="811"/>
      <c r="M62" s="765" t="str">
        <f t="shared" si="3"/>
        <v/>
      </c>
    </row>
    <row r="63" spans="3:13" ht="18" customHeight="1">
      <c r="C63" s="766">
        <v>58</v>
      </c>
      <c r="D63" s="201"/>
      <c r="E63" s="803"/>
      <c r="F63" s="767"/>
      <c r="G63" s="770" t="str">
        <f t="shared" si="2"/>
        <v/>
      </c>
      <c r="H63" s="807"/>
      <c r="I63" s="808"/>
      <c r="J63" s="809"/>
      <c r="K63" s="435"/>
      <c r="L63" s="811"/>
      <c r="M63" s="765" t="str">
        <f t="shared" si="3"/>
        <v/>
      </c>
    </row>
    <row r="64" spans="3:13" ht="18" customHeight="1">
      <c r="C64" s="766">
        <v>59</v>
      </c>
      <c r="D64" s="201"/>
      <c r="E64" s="803"/>
      <c r="F64" s="767"/>
      <c r="G64" s="770" t="str">
        <f t="shared" si="2"/>
        <v/>
      </c>
      <c r="H64" s="807"/>
      <c r="I64" s="808"/>
      <c r="J64" s="809"/>
      <c r="K64" s="435"/>
      <c r="L64" s="811"/>
      <c r="M64" s="765" t="str">
        <f t="shared" si="3"/>
        <v/>
      </c>
    </row>
    <row r="65" spans="3:13" ht="18" customHeight="1">
      <c r="C65" s="766">
        <v>60</v>
      </c>
      <c r="D65" s="201"/>
      <c r="E65" s="803"/>
      <c r="F65" s="767"/>
      <c r="G65" s="770" t="str">
        <f t="shared" si="2"/>
        <v/>
      </c>
      <c r="H65" s="807"/>
      <c r="I65" s="808"/>
      <c r="J65" s="809"/>
      <c r="K65" s="435"/>
      <c r="L65" s="811"/>
      <c r="M65" s="765" t="str">
        <f t="shared" si="3"/>
        <v/>
      </c>
    </row>
    <row r="66" spans="3:13" ht="18" customHeight="1">
      <c r="C66" s="766">
        <v>61</v>
      </c>
      <c r="D66" s="201"/>
      <c r="E66" s="803"/>
      <c r="F66" s="767"/>
      <c r="G66" s="770" t="str">
        <f t="shared" si="2"/>
        <v/>
      </c>
      <c r="H66" s="807"/>
      <c r="I66" s="808"/>
      <c r="J66" s="809"/>
      <c r="K66" s="435"/>
      <c r="L66" s="811"/>
      <c r="M66" s="765" t="str">
        <f t="shared" si="3"/>
        <v/>
      </c>
    </row>
    <row r="67" spans="3:13" ht="18" customHeight="1">
      <c r="C67" s="766">
        <v>62</v>
      </c>
      <c r="D67" s="201"/>
      <c r="E67" s="803"/>
      <c r="F67" s="767"/>
      <c r="G67" s="770" t="str">
        <f t="shared" si="2"/>
        <v/>
      </c>
      <c r="H67" s="807"/>
      <c r="I67" s="808"/>
      <c r="J67" s="809"/>
      <c r="K67" s="435"/>
      <c r="L67" s="811"/>
      <c r="M67" s="765" t="str">
        <f t="shared" si="3"/>
        <v/>
      </c>
    </row>
    <row r="68" spans="3:13" ht="18" customHeight="1">
      <c r="C68" s="766">
        <v>63</v>
      </c>
      <c r="D68" s="201"/>
      <c r="E68" s="803"/>
      <c r="F68" s="767"/>
      <c r="G68" s="770" t="str">
        <f t="shared" si="2"/>
        <v/>
      </c>
      <c r="H68" s="807"/>
      <c r="I68" s="808"/>
      <c r="J68" s="809"/>
      <c r="K68" s="435"/>
      <c r="L68" s="811"/>
      <c r="M68" s="765" t="str">
        <f t="shared" si="3"/>
        <v/>
      </c>
    </row>
    <row r="69" spans="3:13" ht="18" customHeight="1">
      <c r="C69" s="766">
        <v>64</v>
      </c>
      <c r="D69" s="201"/>
      <c r="E69" s="803"/>
      <c r="F69" s="767"/>
      <c r="G69" s="770" t="str">
        <f t="shared" si="2"/>
        <v/>
      </c>
      <c r="H69" s="807"/>
      <c r="I69" s="808"/>
      <c r="J69" s="809"/>
      <c r="K69" s="435"/>
      <c r="L69" s="811"/>
      <c r="M69" s="765" t="str">
        <f t="shared" si="3"/>
        <v/>
      </c>
    </row>
    <row r="70" spans="3:13" ht="18" customHeight="1">
      <c r="C70" s="766">
        <v>65</v>
      </c>
      <c r="D70" s="201"/>
      <c r="E70" s="803"/>
      <c r="F70" s="767"/>
      <c r="G70" s="770" t="str">
        <f t="shared" ref="G70:G106" si="4">IF(COUNTIF($E$6:$E$1080,E70)&gt;1,"同じ名前あり","")</f>
        <v/>
      </c>
      <c r="H70" s="807"/>
      <c r="I70" s="808"/>
      <c r="J70" s="809"/>
      <c r="K70" s="435"/>
      <c r="L70" s="811"/>
      <c r="M70" s="765" t="str">
        <f t="shared" ref="M70:M106" si="5">IF(COUNTIF($I$6:$I$1080,I70)&gt;1,"登録番号に重複者あり","")</f>
        <v/>
      </c>
    </row>
    <row r="71" spans="3:13" ht="18" customHeight="1">
      <c r="C71" s="766">
        <v>66</v>
      </c>
      <c r="D71" s="201"/>
      <c r="E71" s="803"/>
      <c r="F71" s="767"/>
      <c r="G71" s="770" t="str">
        <f t="shared" si="4"/>
        <v/>
      </c>
      <c r="H71" s="807"/>
      <c r="I71" s="808"/>
      <c r="J71" s="809"/>
      <c r="K71" s="435"/>
      <c r="L71" s="811"/>
      <c r="M71" s="765" t="str">
        <f t="shared" si="5"/>
        <v/>
      </c>
    </row>
    <row r="72" spans="3:13" ht="18" customHeight="1">
      <c r="C72" s="766">
        <v>67</v>
      </c>
      <c r="D72" s="201"/>
      <c r="E72" s="803"/>
      <c r="F72" s="767"/>
      <c r="G72" s="770" t="str">
        <f t="shared" si="4"/>
        <v/>
      </c>
      <c r="H72" s="807"/>
      <c r="I72" s="808"/>
      <c r="J72" s="809"/>
      <c r="K72" s="435"/>
      <c r="L72" s="811"/>
      <c r="M72" s="765" t="str">
        <f t="shared" si="5"/>
        <v/>
      </c>
    </row>
    <row r="73" spans="3:13" ht="18" customHeight="1">
      <c r="C73" s="766">
        <v>68</v>
      </c>
      <c r="D73" s="201"/>
      <c r="E73" s="803"/>
      <c r="F73" s="767"/>
      <c r="G73" s="770" t="str">
        <f t="shared" si="4"/>
        <v/>
      </c>
      <c r="H73" s="807"/>
      <c r="I73" s="808"/>
      <c r="J73" s="809"/>
      <c r="K73" s="435"/>
      <c r="L73" s="811"/>
      <c r="M73" s="765" t="str">
        <f t="shared" si="5"/>
        <v/>
      </c>
    </row>
    <row r="74" spans="3:13" ht="18" customHeight="1">
      <c r="C74" s="766">
        <v>69</v>
      </c>
      <c r="D74" s="201"/>
      <c r="E74" s="803"/>
      <c r="F74" s="767"/>
      <c r="G74" s="770" t="str">
        <f t="shared" si="4"/>
        <v/>
      </c>
      <c r="H74" s="807"/>
      <c r="I74" s="808"/>
      <c r="J74" s="809"/>
      <c r="K74" s="435"/>
      <c r="L74" s="811"/>
      <c r="M74" s="765" t="str">
        <f t="shared" si="5"/>
        <v/>
      </c>
    </row>
    <row r="75" spans="3:13" ht="18" customHeight="1">
      <c r="C75" s="766">
        <v>70</v>
      </c>
      <c r="D75" s="201"/>
      <c r="E75" s="803"/>
      <c r="F75" s="767"/>
      <c r="G75" s="770" t="str">
        <f t="shared" si="4"/>
        <v/>
      </c>
      <c r="H75" s="807"/>
      <c r="I75" s="808"/>
      <c r="J75" s="809"/>
      <c r="K75" s="435"/>
      <c r="L75" s="811"/>
      <c r="M75" s="765" t="str">
        <f t="shared" si="5"/>
        <v/>
      </c>
    </row>
    <row r="76" spans="3:13" ht="18" customHeight="1">
      <c r="C76" s="766">
        <v>71</v>
      </c>
      <c r="D76" s="201"/>
      <c r="E76" s="803"/>
      <c r="F76" s="767"/>
      <c r="G76" s="770" t="str">
        <f t="shared" si="4"/>
        <v/>
      </c>
      <c r="H76" s="807"/>
      <c r="I76" s="808"/>
      <c r="J76" s="809"/>
      <c r="K76" s="435"/>
      <c r="L76" s="811"/>
      <c r="M76" s="765" t="str">
        <f t="shared" si="5"/>
        <v/>
      </c>
    </row>
    <row r="77" spans="3:13" ht="18" customHeight="1">
      <c r="C77" s="766">
        <v>72</v>
      </c>
      <c r="D77" s="201"/>
      <c r="E77" s="803"/>
      <c r="F77" s="767"/>
      <c r="G77" s="770" t="str">
        <f t="shared" si="4"/>
        <v/>
      </c>
      <c r="H77" s="807"/>
      <c r="I77" s="808"/>
      <c r="J77" s="809"/>
      <c r="K77" s="435"/>
      <c r="L77" s="811"/>
      <c r="M77" s="765" t="str">
        <f t="shared" si="5"/>
        <v/>
      </c>
    </row>
    <row r="78" spans="3:13" ht="18" customHeight="1">
      <c r="C78" s="766">
        <v>73</v>
      </c>
      <c r="D78" s="201"/>
      <c r="E78" s="803"/>
      <c r="F78" s="767"/>
      <c r="G78" s="770" t="str">
        <f t="shared" si="4"/>
        <v/>
      </c>
      <c r="H78" s="807"/>
      <c r="I78" s="808"/>
      <c r="J78" s="809"/>
      <c r="K78" s="435"/>
      <c r="L78" s="811"/>
      <c r="M78" s="765" t="str">
        <f t="shared" si="5"/>
        <v/>
      </c>
    </row>
    <row r="79" spans="3:13" ht="18" customHeight="1">
      <c r="C79" s="766">
        <v>74</v>
      </c>
      <c r="D79" s="201"/>
      <c r="E79" s="803"/>
      <c r="F79" s="767"/>
      <c r="G79" s="770" t="str">
        <f t="shared" si="4"/>
        <v/>
      </c>
      <c r="H79" s="807"/>
      <c r="I79" s="808"/>
      <c r="J79" s="809"/>
      <c r="K79" s="435"/>
      <c r="L79" s="811"/>
      <c r="M79" s="765" t="str">
        <f t="shared" si="5"/>
        <v/>
      </c>
    </row>
    <row r="80" spans="3:13" ht="18" customHeight="1">
      <c r="C80" s="766">
        <v>75</v>
      </c>
      <c r="D80" s="201"/>
      <c r="E80" s="803"/>
      <c r="F80" s="767"/>
      <c r="G80" s="770" t="str">
        <f t="shared" si="4"/>
        <v/>
      </c>
      <c r="H80" s="807"/>
      <c r="I80" s="808"/>
      <c r="J80" s="809"/>
      <c r="K80" s="435"/>
      <c r="L80" s="811"/>
      <c r="M80" s="765" t="str">
        <f t="shared" si="5"/>
        <v/>
      </c>
    </row>
    <row r="81" spans="3:13" ht="18" customHeight="1">
      <c r="C81" s="766">
        <v>76</v>
      </c>
      <c r="D81" s="201"/>
      <c r="E81" s="803"/>
      <c r="F81" s="767"/>
      <c r="G81" s="770" t="str">
        <f t="shared" si="4"/>
        <v/>
      </c>
      <c r="H81" s="807"/>
      <c r="I81" s="808"/>
      <c r="J81" s="809"/>
      <c r="K81" s="435"/>
      <c r="L81" s="811"/>
      <c r="M81" s="765" t="str">
        <f t="shared" si="5"/>
        <v/>
      </c>
    </row>
    <row r="82" spans="3:13" ht="18" customHeight="1">
      <c r="C82" s="766">
        <v>77</v>
      </c>
      <c r="D82" s="201"/>
      <c r="E82" s="803"/>
      <c r="F82" s="767"/>
      <c r="G82" s="770" t="str">
        <f t="shared" si="4"/>
        <v/>
      </c>
      <c r="H82" s="807"/>
      <c r="I82" s="808"/>
      <c r="J82" s="809"/>
      <c r="K82" s="435"/>
      <c r="L82" s="811"/>
      <c r="M82" s="765" t="str">
        <f t="shared" si="5"/>
        <v/>
      </c>
    </row>
    <row r="83" spans="3:13" ht="18" customHeight="1">
      <c r="C83" s="766">
        <v>78</v>
      </c>
      <c r="D83" s="201"/>
      <c r="E83" s="803"/>
      <c r="F83" s="767"/>
      <c r="G83" s="770" t="str">
        <f t="shared" si="4"/>
        <v/>
      </c>
      <c r="H83" s="807"/>
      <c r="I83" s="808"/>
      <c r="J83" s="809"/>
      <c r="K83" s="435"/>
      <c r="L83" s="811"/>
      <c r="M83" s="765" t="str">
        <f t="shared" si="5"/>
        <v/>
      </c>
    </row>
    <row r="84" spans="3:13" ht="18" customHeight="1">
      <c r="C84" s="766">
        <v>79</v>
      </c>
      <c r="D84" s="201"/>
      <c r="E84" s="803"/>
      <c r="F84" s="767"/>
      <c r="G84" s="770" t="str">
        <f t="shared" si="4"/>
        <v/>
      </c>
      <c r="H84" s="807"/>
      <c r="I84" s="808"/>
      <c r="J84" s="809"/>
      <c r="K84" s="435"/>
      <c r="L84" s="811"/>
      <c r="M84" s="765" t="str">
        <f t="shared" si="5"/>
        <v/>
      </c>
    </row>
    <row r="85" spans="3:13" ht="18" customHeight="1">
      <c r="C85" s="766">
        <v>80</v>
      </c>
      <c r="D85" s="201"/>
      <c r="E85" s="803"/>
      <c r="F85" s="767"/>
      <c r="G85" s="770" t="str">
        <f t="shared" si="4"/>
        <v/>
      </c>
      <c r="H85" s="807"/>
      <c r="I85" s="808"/>
      <c r="J85" s="809"/>
      <c r="K85" s="435"/>
      <c r="L85" s="811"/>
      <c r="M85" s="765" t="str">
        <f t="shared" si="5"/>
        <v/>
      </c>
    </row>
    <row r="86" spans="3:13" ht="18" customHeight="1">
      <c r="C86" s="766">
        <v>81</v>
      </c>
      <c r="D86" s="201"/>
      <c r="E86" s="803"/>
      <c r="F86" s="768"/>
      <c r="G86" s="770" t="str">
        <f t="shared" si="4"/>
        <v/>
      </c>
      <c r="H86" s="807"/>
      <c r="I86" s="808"/>
      <c r="J86" s="809"/>
      <c r="K86" s="435"/>
      <c r="L86" s="811"/>
      <c r="M86" s="765" t="str">
        <f t="shared" si="5"/>
        <v/>
      </c>
    </row>
    <row r="87" spans="3:13" ht="18" customHeight="1">
      <c r="C87" s="766">
        <v>82</v>
      </c>
      <c r="D87" s="201"/>
      <c r="E87" s="803"/>
      <c r="F87" s="767"/>
      <c r="G87" s="770" t="str">
        <f t="shared" si="4"/>
        <v/>
      </c>
      <c r="H87" s="807"/>
      <c r="I87" s="808"/>
      <c r="J87" s="809"/>
      <c r="K87" s="435"/>
      <c r="L87" s="811"/>
      <c r="M87" s="765" t="str">
        <f t="shared" si="5"/>
        <v/>
      </c>
    </row>
    <row r="88" spans="3:13" ht="18" customHeight="1">
      <c r="C88" s="766">
        <v>83</v>
      </c>
      <c r="D88" s="201"/>
      <c r="E88" s="803"/>
      <c r="F88" s="767"/>
      <c r="G88" s="770" t="str">
        <f t="shared" si="4"/>
        <v/>
      </c>
      <c r="H88" s="807"/>
      <c r="I88" s="808"/>
      <c r="J88" s="809"/>
      <c r="K88" s="435"/>
      <c r="L88" s="811"/>
      <c r="M88" s="765" t="str">
        <f t="shared" si="5"/>
        <v/>
      </c>
    </row>
    <row r="89" spans="3:13" ht="18" customHeight="1">
      <c r="C89" s="766">
        <v>84</v>
      </c>
      <c r="D89" s="201"/>
      <c r="E89" s="803"/>
      <c r="F89" s="767"/>
      <c r="G89" s="770" t="str">
        <f t="shared" si="4"/>
        <v/>
      </c>
      <c r="H89" s="807"/>
      <c r="I89" s="808"/>
      <c r="J89" s="809"/>
      <c r="K89" s="435"/>
      <c r="L89" s="811"/>
      <c r="M89" s="765" t="str">
        <f t="shared" si="5"/>
        <v/>
      </c>
    </row>
    <row r="90" spans="3:13" ht="18" customHeight="1">
      <c r="C90" s="766">
        <v>85</v>
      </c>
      <c r="D90" s="201"/>
      <c r="E90" s="803"/>
      <c r="F90" s="767"/>
      <c r="G90" s="770" t="str">
        <f t="shared" si="4"/>
        <v/>
      </c>
      <c r="H90" s="807"/>
      <c r="I90" s="808"/>
      <c r="J90" s="809"/>
      <c r="K90" s="435"/>
      <c r="L90" s="811"/>
      <c r="M90" s="765" t="str">
        <f t="shared" si="5"/>
        <v/>
      </c>
    </row>
    <row r="91" spans="3:13" ht="18" customHeight="1">
      <c r="C91" s="766">
        <v>86</v>
      </c>
      <c r="D91" s="201"/>
      <c r="E91" s="803"/>
      <c r="F91" s="767"/>
      <c r="G91" s="770" t="str">
        <f t="shared" si="4"/>
        <v/>
      </c>
      <c r="H91" s="807"/>
      <c r="I91" s="808"/>
      <c r="J91" s="809"/>
      <c r="K91" s="435"/>
      <c r="L91" s="811"/>
      <c r="M91" s="765" t="str">
        <f t="shared" si="5"/>
        <v/>
      </c>
    </row>
    <row r="92" spans="3:13" ht="18" customHeight="1">
      <c r="C92" s="766">
        <v>87</v>
      </c>
      <c r="D92" s="201"/>
      <c r="E92" s="803"/>
      <c r="F92" s="767"/>
      <c r="G92" s="770" t="str">
        <f t="shared" si="4"/>
        <v/>
      </c>
      <c r="H92" s="807"/>
      <c r="I92" s="808"/>
      <c r="J92" s="809"/>
      <c r="K92" s="435"/>
      <c r="L92" s="811"/>
      <c r="M92" s="765" t="str">
        <f t="shared" si="5"/>
        <v/>
      </c>
    </row>
    <row r="93" spans="3:13" ht="18" customHeight="1">
      <c r="C93" s="766">
        <v>88</v>
      </c>
      <c r="D93" s="201"/>
      <c r="E93" s="803"/>
      <c r="F93" s="767"/>
      <c r="G93" s="770" t="str">
        <f t="shared" si="4"/>
        <v/>
      </c>
      <c r="H93" s="807"/>
      <c r="I93" s="808"/>
      <c r="J93" s="809"/>
      <c r="K93" s="435"/>
      <c r="L93" s="811"/>
      <c r="M93" s="765" t="str">
        <f t="shared" si="5"/>
        <v/>
      </c>
    </row>
    <row r="94" spans="3:13" ht="18" customHeight="1">
      <c r="C94" s="766">
        <v>89</v>
      </c>
      <c r="D94" s="201"/>
      <c r="E94" s="803"/>
      <c r="F94" s="767"/>
      <c r="G94" s="770" t="str">
        <f t="shared" si="4"/>
        <v/>
      </c>
      <c r="H94" s="807"/>
      <c r="I94" s="808"/>
      <c r="J94" s="809"/>
      <c r="K94" s="435"/>
      <c r="L94" s="811"/>
      <c r="M94" s="765" t="str">
        <f t="shared" si="5"/>
        <v/>
      </c>
    </row>
    <row r="95" spans="3:13" ht="18" customHeight="1">
      <c r="C95" s="766">
        <v>90</v>
      </c>
      <c r="D95" s="201"/>
      <c r="E95" s="803"/>
      <c r="F95" s="767"/>
      <c r="G95" s="770" t="str">
        <f t="shared" si="4"/>
        <v/>
      </c>
      <c r="H95" s="807"/>
      <c r="I95" s="808"/>
      <c r="J95" s="809"/>
      <c r="K95" s="435"/>
      <c r="L95" s="811"/>
      <c r="M95" s="765" t="str">
        <f t="shared" si="5"/>
        <v/>
      </c>
    </row>
    <row r="96" spans="3:13" ht="18" customHeight="1">
      <c r="C96" s="766">
        <v>91</v>
      </c>
      <c r="D96" s="201"/>
      <c r="E96" s="803"/>
      <c r="F96" s="767"/>
      <c r="G96" s="770" t="str">
        <f t="shared" si="4"/>
        <v/>
      </c>
      <c r="H96" s="807"/>
      <c r="I96" s="808"/>
      <c r="J96" s="809"/>
      <c r="K96" s="435"/>
      <c r="L96" s="811"/>
      <c r="M96" s="765" t="str">
        <f t="shared" si="5"/>
        <v/>
      </c>
    </row>
    <row r="97" spans="3:13" ht="18" customHeight="1">
      <c r="C97" s="766">
        <v>92</v>
      </c>
      <c r="D97" s="201"/>
      <c r="E97" s="803"/>
      <c r="F97" s="767"/>
      <c r="G97" s="770" t="str">
        <f t="shared" si="4"/>
        <v/>
      </c>
      <c r="H97" s="807"/>
      <c r="I97" s="808"/>
      <c r="J97" s="809"/>
      <c r="K97" s="435"/>
      <c r="L97" s="811"/>
      <c r="M97" s="765" t="str">
        <f t="shared" si="5"/>
        <v/>
      </c>
    </row>
    <row r="98" spans="3:13" ht="18" customHeight="1">
      <c r="C98" s="766">
        <v>93</v>
      </c>
      <c r="D98" s="201"/>
      <c r="E98" s="803"/>
      <c r="F98" s="767"/>
      <c r="G98" s="770" t="str">
        <f t="shared" si="4"/>
        <v/>
      </c>
      <c r="H98" s="807"/>
      <c r="I98" s="808"/>
      <c r="J98" s="809"/>
      <c r="K98" s="435"/>
      <c r="L98" s="811"/>
      <c r="M98" s="765" t="str">
        <f t="shared" si="5"/>
        <v/>
      </c>
    </row>
    <row r="99" spans="3:13" ht="18" customHeight="1">
      <c r="C99" s="766">
        <v>94</v>
      </c>
      <c r="D99" s="201"/>
      <c r="E99" s="803"/>
      <c r="F99" s="767"/>
      <c r="G99" s="770" t="str">
        <f t="shared" si="4"/>
        <v/>
      </c>
      <c r="H99" s="807"/>
      <c r="I99" s="808"/>
      <c r="J99" s="809"/>
      <c r="K99" s="435"/>
      <c r="L99" s="811"/>
      <c r="M99" s="765" t="str">
        <f t="shared" si="5"/>
        <v/>
      </c>
    </row>
    <row r="100" spans="3:13" ht="18" customHeight="1">
      <c r="C100" s="766">
        <v>95</v>
      </c>
      <c r="D100" s="201"/>
      <c r="E100" s="803"/>
      <c r="F100" s="767"/>
      <c r="G100" s="770" t="str">
        <f t="shared" si="4"/>
        <v/>
      </c>
      <c r="H100" s="807"/>
      <c r="I100" s="808"/>
      <c r="J100" s="809"/>
      <c r="K100" s="435"/>
      <c r="L100" s="811"/>
      <c r="M100" s="765" t="str">
        <f t="shared" si="5"/>
        <v/>
      </c>
    </row>
    <row r="101" spans="3:13" ht="18" customHeight="1">
      <c r="C101" s="766">
        <v>96</v>
      </c>
      <c r="D101" s="201"/>
      <c r="E101" s="803"/>
      <c r="F101" s="767"/>
      <c r="G101" s="770" t="str">
        <f t="shared" si="4"/>
        <v/>
      </c>
      <c r="H101" s="807"/>
      <c r="I101" s="808"/>
      <c r="J101" s="809"/>
      <c r="K101" s="435"/>
      <c r="L101" s="811"/>
      <c r="M101" s="765" t="str">
        <f t="shared" si="5"/>
        <v/>
      </c>
    </row>
    <row r="102" spans="3:13" ht="18" customHeight="1">
      <c r="C102" s="766">
        <v>97</v>
      </c>
      <c r="D102" s="201"/>
      <c r="E102" s="803"/>
      <c r="F102" s="767"/>
      <c r="G102" s="770" t="str">
        <f t="shared" si="4"/>
        <v/>
      </c>
      <c r="H102" s="807"/>
      <c r="I102" s="808"/>
      <c r="J102" s="809"/>
      <c r="K102" s="435"/>
      <c r="L102" s="811"/>
      <c r="M102" s="765" t="str">
        <f t="shared" si="5"/>
        <v/>
      </c>
    </row>
    <row r="103" spans="3:13" ht="18" customHeight="1">
      <c r="C103" s="766">
        <v>98</v>
      </c>
      <c r="D103" s="201"/>
      <c r="E103" s="803"/>
      <c r="F103" s="767"/>
      <c r="G103" s="770" t="str">
        <f t="shared" si="4"/>
        <v/>
      </c>
      <c r="H103" s="807"/>
      <c r="I103" s="808"/>
      <c r="J103" s="809"/>
      <c r="K103" s="435"/>
      <c r="L103" s="811"/>
      <c r="M103" s="765" t="str">
        <f t="shared" si="5"/>
        <v/>
      </c>
    </row>
    <row r="104" spans="3:13" ht="18" customHeight="1">
      <c r="C104" s="766">
        <v>99</v>
      </c>
      <c r="D104" s="201"/>
      <c r="E104" s="803"/>
      <c r="F104" s="767"/>
      <c r="G104" s="770" t="str">
        <f t="shared" si="4"/>
        <v/>
      </c>
      <c r="H104" s="807"/>
      <c r="I104" s="808"/>
      <c r="J104" s="809"/>
      <c r="K104" s="435"/>
      <c r="L104" s="811"/>
      <c r="M104" s="765" t="str">
        <f t="shared" si="5"/>
        <v/>
      </c>
    </row>
    <row r="105" spans="3:13" ht="18" customHeight="1">
      <c r="C105" s="766">
        <v>100</v>
      </c>
      <c r="D105" s="201"/>
      <c r="E105" s="803"/>
      <c r="F105" s="767"/>
      <c r="G105" s="770" t="str">
        <f t="shared" si="4"/>
        <v/>
      </c>
      <c r="H105" s="807"/>
      <c r="I105" s="808"/>
      <c r="J105" s="809"/>
      <c r="K105" s="435"/>
      <c r="L105" s="811"/>
      <c r="M105" s="765" t="str">
        <f t="shared" si="5"/>
        <v/>
      </c>
    </row>
    <row r="106" spans="3:13" ht="18" customHeight="1">
      <c r="C106" s="766">
        <v>101</v>
      </c>
      <c r="D106" s="201"/>
      <c r="E106" s="803"/>
      <c r="F106" s="767"/>
      <c r="G106" s="770" t="str">
        <f t="shared" si="4"/>
        <v/>
      </c>
      <c r="H106" s="807"/>
      <c r="I106" s="808"/>
      <c r="J106" s="809"/>
      <c r="K106" s="435"/>
      <c r="L106" s="811"/>
      <c r="M106" s="765" t="str">
        <f t="shared" si="5"/>
        <v/>
      </c>
    </row>
    <row r="107" spans="3:13" ht="18" customHeight="1">
      <c r="C107" s="766">
        <v>102</v>
      </c>
      <c r="D107" s="201"/>
      <c r="E107" s="803"/>
      <c r="F107" s="767"/>
      <c r="G107" s="770"/>
      <c r="H107" s="807"/>
      <c r="I107" s="808"/>
      <c r="J107" s="809"/>
      <c r="K107" s="435"/>
      <c r="L107" s="811"/>
      <c r="M107" s="765"/>
    </row>
    <row r="108" spans="3:13" ht="18" customHeight="1">
      <c r="C108" s="766">
        <v>103</v>
      </c>
      <c r="D108" s="201"/>
      <c r="E108" s="803"/>
      <c r="F108" s="767"/>
      <c r="G108" s="770"/>
      <c r="H108" s="807"/>
      <c r="I108" s="808"/>
      <c r="J108" s="809"/>
      <c r="K108" s="435"/>
      <c r="L108" s="811"/>
      <c r="M108" s="765"/>
    </row>
    <row r="109" spans="3:13" ht="18" customHeight="1">
      <c r="C109" s="766">
        <v>104</v>
      </c>
      <c r="D109" s="201"/>
      <c r="E109" s="803"/>
      <c r="F109" s="767"/>
      <c r="G109" s="770"/>
      <c r="H109" s="807"/>
      <c r="I109" s="808"/>
      <c r="J109" s="809"/>
      <c r="K109" s="435"/>
      <c r="L109" s="811"/>
      <c r="M109" s="765"/>
    </row>
    <row r="110" spans="3:13" ht="18" customHeight="1">
      <c r="C110" s="766">
        <v>105</v>
      </c>
      <c r="D110" s="201"/>
      <c r="E110" s="803"/>
      <c r="F110" s="767"/>
      <c r="G110" s="770"/>
      <c r="H110" s="807"/>
      <c r="I110" s="808"/>
      <c r="J110" s="809"/>
      <c r="K110" s="435"/>
      <c r="L110" s="811"/>
      <c r="M110" s="765"/>
    </row>
    <row r="111" spans="3:13" ht="18" customHeight="1">
      <c r="C111" s="766">
        <v>106</v>
      </c>
      <c r="D111" s="201"/>
      <c r="E111" s="803"/>
      <c r="F111" s="767"/>
      <c r="G111" s="770"/>
      <c r="H111" s="807"/>
      <c r="I111" s="808"/>
      <c r="J111" s="809"/>
      <c r="K111" s="435"/>
      <c r="L111" s="811"/>
      <c r="M111" s="765"/>
    </row>
    <row r="112" spans="3:13" ht="18" customHeight="1">
      <c r="C112" s="766">
        <v>107</v>
      </c>
      <c r="D112" s="201"/>
      <c r="E112" s="803"/>
      <c r="F112" s="767"/>
      <c r="G112" s="770"/>
      <c r="H112" s="807"/>
      <c r="I112" s="808"/>
      <c r="J112" s="809"/>
      <c r="K112" s="435"/>
      <c r="L112" s="811"/>
      <c r="M112" s="765"/>
    </row>
    <row r="113" spans="3:13" ht="18" customHeight="1">
      <c r="C113" s="766">
        <v>108</v>
      </c>
      <c r="D113" s="201"/>
      <c r="E113" s="803"/>
      <c r="F113" s="767"/>
      <c r="G113" s="770"/>
      <c r="H113" s="807"/>
      <c r="I113" s="808"/>
      <c r="J113" s="809"/>
      <c r="K113" s="435"/>
      <c r="L113" s="811"/>
      <c r="M113" s="765"/>
    </row>
    <row r="114" spans="3:13" ht="18" customHeight="1">
      <c r="C114" s="766">
        <v>109</v>
      </c>
      <c r="D114" s="201"/>
      <c r="E114" s="803"/>
      <c r="F114" s="767"/>
      <c r="G114" s="770"/>
      <c r="H114" s="807"/>
      <c r="I114" s="808"/>
      <c r="J114" s="809"/>
      <c r="K114" s="435"/>
      <c r="L114" s="811"/>
      <c r="M114" s="765"/>
    </row>
    <row r="115" spans="3:13" ht="18" customHeight="1">
      <c r="C115" s="766">
        <v>110</v>
      </c>
      <c r="D115" s="201"/>
      <c r="E115" s="803"/>
      <c r="F115" s="767"/>
      <c r="G115" s="770"/>
      <c r="H115" s="807"/>
      <c r="I115" s="808"/>
      <c r="J115" s="809"/>
      <c r="K115" s="435"/>
      <c r="L115" s="811"/>
      <c r="M115" s="765"/>
    </row>
    <row r="116" spans="3:13" ht="18" customHeight="1">
      <c r="C116" s="766">
        <v>111</v>
      </c>
      <c r="D116" s="201"/>
      <c r="E116" s="803"/>
      <c r="F116" s="767"/>
      <c r="G116" s="770"/>
      <c r="H116" s="807"/>
      <c r="I116" s="808"/>
      <c r="J116" s="809"/>
      <c r="K116" s="435"/>
      <c r="L116" s="811"/>
      <c r="M116" s="765"/>
    </row>
    <row r="117" spans="3:13" ht="18" customHeight="1">
      <c r="C117" s="766">
        <v>112</v>
      </c>
      <c r="D117" s="201"/>
      <c r="E117" s="803"/>
      <c r="F117" s="767"/>
      <c r="G117" s="770"/>
      <c r="H117" s="807"/>
      <c r="I117" s="808"/>
      <c r="J117" s="809"/>
      <c r="K117" s="435"/>
      <c r="L117" s="811"/>
      <c r="M117" s="765"/>
    </row>
    <row r="118" spans="3:13" ht="18" customHeight="1">
      <c r="C118" s="766">
        <v>113</v>
      </c>
      <c r="D118" s="201"/>
      <c r="E118" s="803"/>
      <c r="F118" s="767"/>
      <c r="G118" s="770"/>
      <c r="H118" s="807"/>
      <c r="I118" s="808"/>
      <c r="J118" s="809"/>
      <c r="K118" s="435"/>
      <c r="L118" s="811"/>
      <c r="M118" s="765"/>
    </row>
    <row r="119" spans="3:13" ht="18" customHeight="1">
      <c r="C119" s="766">
        <v>114</v>
      </c>
      <c r="D119" s="201"/>
      <c r="E119" s="803"/>
      <c r="F119" s="767"/>
      <c r="G119" s="770"/>
      <c r="H119" s="807"/>
      <c r="I119" s="808"/>
      <c r="J119" s="809"/>
      <c r="K119" s="435"/>
      <c r="L119" s="811"/>
      <c r="M119" s="765"/>
    </row>
    <row r="120" spans="3:13" ht="18" customHeight="1">
      <c r="C120" s="766">
        <v>115</v>
      </c>
      <c r="D120" s="201"/>
      <c r="E120" s="803"/>
      <c r="F120" s="767"/>
      <c r="G120" s="770"/>
      <c r="H120" s="807"/>
      <c r="I120" s="808"/>
      <c r="J120" s="809"/>
      <c r="K120" s="435"/>
      <c r="L120" s="811"/>
      <c r="M120" s="765"/>
    </row>
    <row r="121" spans="3:13" ht="18" customHeight="1">
      <c r="C121" s="766">
        <v>116</v>
      </c>
      <c r="D121" s="201"/>
      <c r="E121" s="803"/>
      <c r="F121" s="767"/>
      <c r="G121" s="770"/>
      <c r="H121" s="807"/>
      <c r="I121" s="808"/>
      <c r="J121" s="809"/>
      <c r="K121" s="435"/>
      <c r="L121" s="811"/>
      <c r="M121" s="765"/>
    </row>
    <row r="122" spans="3:13" ht="18" customHeight="1">
      <c r="C122" s="766">
        <v>117</v>
      </c>
      <c r="D122" s="201"/>
      <c r="E122" s="803"/>
      <c r="F122" s="767"/>
      <c r="G122" s="770"/>
      <c r="H122" s="807"/>
      <c r="I122" s="808"/>
      <c r="J122" s="809"/>
      <c r="K122" s="435"/>
      <c r="L122" s="811"/>
      <c r="M122" s="765"/>
    </row>
    <row r="123" spans="3:13" ht="18" customHeight="1">
      <c r="C123" s="766">
        <v>118</v>
      </c>
      <c r="D123" s="201"/>
      <c r="E123" s="803"/>
      <c r="F123" s="767"/>
      <c r="G123" s="770"/>
      <c r="H123" s="807"/>
      <c r="I123" s="808"/>
      <c r="J123" s="809"/>
      <c r="K123" s="435"/>
      <c r="L123" s="811"/>
      <c r="M123" s="765"/>
    </row>
    <row r="124" spans="3:13" ht="18" customHeight="1">
      <c r="C124" s="766">
        <v>119</v>
      </c>
      <c r="D124" s="201"/>
      <c r="E124" s="803"/>
      <c r="F124" s="767"/>
      <c r="G124" s="770"/>
      <c r="H124" s="807"/>
      <c r="I124" s="808"/>
      <c r="J124" s="809"/>
      <c r="K124" s="435"/>
      <c r="L124" s="811"/>
      <c r="M124" s="765"/>
    </row>
    <row r="125" spans="3:13" ht="18" customHeight="1">
      <c r="C125" s="766">
        <v>120</v>
      </c>
      <c r="D125" s="201"/>
      <c r="E125" s="803"/>
      <c r="F125" s="767"/>
      <c r="G125" s="770"/>
      <c r="H125" s="807"/>
      <c r="I125" s="808"/>
      <c r="J125" s="809"/>
      <c r="K125" s="435"/>
      <c r="L125" s="811"/>
      <c r="M125" s="765"/>
    </row>
    <row r="126" spans="3:13" ht="18" customHeight="1">
      <c r="C126" s="766">
        <v>121</v>
      </c>
      <c r="D126" s="201"/>
      <c r="E126" s="803"/>
      <c r="F126" s="767"/>
      <c r="G126" s="770"/>
      <c r="H126" s="807"/>
      <c r="I126" s="808"/>
      <c r="J126" s="809"/>
      <c r="K126" s="435"/>
      <c r="L126" s="811"/>
      <c r="M126" s="765"/>
    </row>
    <row r="127" spans="3:13" ht="18" customHeight="1">
      <c r="C127" s="766">
        <v>122</v>
      </c>
      <c r="D127" s="201"/>
      <c r="E127" s="803"/>
      <c r="F127" s="767"/>
      <c r="G127" s="770"/>
      <c r="H127" s="807"/>
      <c r="I127" s="808"/>
      <c r="J127" s="809"/>
      <c r="K127" s="435"/>
      <c r="L127" s="811"/>
      <c r="M127" s="765"/>
    </row>
    <row r="128" spans="3:13" ht="18" customHeight="1">
      <c r="C128" s="766">
        <v>123</v>
      </c>
      <c r="D128" s="201"/>
      <c r="E128" s="803"/>
      <c r="F128" s="767"/>
      <c r="G128" s="770"/>
      <c r="H128" s="807"/>
      <c r="I128" s="808"/>
      <c r="J128" s="809"/>
      <c r="K128" s="435"/>
      <c r="L128" s="811"/>
      <c r="M128" s="765"/>
    </row>
    <row r="129" spans="3:13" ht="18" customHeight="1">
      <c r="C129" s="766">
        <v>124</v>
      </c>
      <c r="D129" s="201"/>
      <c r="E129" s="803"/>
      <c r="F129" s="767"/>
      <c r="G129" s="770"/>
      <c r="H129" s="807"/>
      <c r="I129" s="808"/>
      <c r="J129" s="809"/>
      <c r="K129" s="435"/>
      <c r="L129" s="811"/>
      <c r="M129" s="765"/>
    </row>
    <row r="130" spans="3:13" ht="18" customHeight="1">
      <c r="C130" s="766">
        <v>125</v>
      </c>
      <c r="D130" s="201"/>
      <c r="E130" s="803"/>
      <c r="F130" s="767"/>
      <c r="G130" s="770"/>
      <c r="H130" s="807"/>
      <c r="I130" s="808"/>
      <c r="J130" s="809"/>
      <c r="K130" s="435"/>
      <c r="L130" s="811"/>
      <c r="M130" s="765"/>
    </row>
    <row r="131" spans="3:13" ht="18" customHeight="1">
      <c r="C131" s="766">
        <v>126</v>
      </c>
      <c r="D131" s="201"/>
      <c r="E131" s="803"/>
      <c r="F131" s="767"/>
      <c r="G131" s="770"/>
      <c r="H131" s="807"/>
      <c r="I131" s="808"/>
      <c r="J131" s="809"/>
      <c r="K131" s="435"/>
      <c r="L131" s="811"/>
      <c r="M131" s="765"/>
    </row>
    <row r="132" spans="3:13" ht="18" customHeight="1">
      <c r="C132" s="766">
        <v>127</v>
      </c>
      <c r="D132" s="201"/>
      <c r="E132" s="803"/>
      <c r="F132" s="767"/>
      <c r="G132" s="770"/>
      <c r="H132" s="807"/>
      <c r="I132" s="808"/>
      <c r="J132" s="809"/>
      <c r="K132" s="435"/>
      <c r="L132" s="811"/>
      <c r="M132" s="765"/>
    </row>
    <row r="133" spans="3:13" ht="18" customHeight="1">
      <c r="C133" s="766">
        <v>128</v>
      </c>
      <c r="D133" s="201"/>
      <c r="E133" s="803"/>
      <c r="F133" s="767"/>
      <c r="G133" s="770"/>
      <c r="H133" s="807"/>
      <c r="I133" s="808"/>
      <c r="J133" s="809"/>
      <c r="K133" s="435"/>
      <c r="L133" s="811"/>
      <c r="M133" s="765"/>
    </row>
    <row r="134" spans="3:13" ht="18" customHeight="1">
      <c r="C134" s="766">
        <v>129</v>
      </c>
      <c r="D134" s="201"/>
      <c r="E134" s="803"/>
      <c r="F134" s="767"/>
      <c r="G134" s="770"/>
      <c r="H134" s="807"/>
      <c r="I134" s="808"/>
      <c r="J134" s="809"/>
      <c r="K134" s="435"/>
      <c r="L134" s="811"/>
      <c r="M134" s="765"/>
    </row>
    <row r="135" spans="3:13" ht="18" customHeight="1">
      <c r="C135" s="766">
        <v>130</v>
      </c>
      <c r="D135" s="201"/>
      <c r="E135" s="803"/>
      <c r="F135" s="767"/>
      <c r="G135" s="770"/>
      <c r="H135" s="807"/>
      <c r="I135" s="808"/>
      <c r="J135" s="809"/>
      <c r="K135" s="435"/>
      <c r="L135" s="811"/>
      <c r="M135" s="765"/>
    </row>
    <row r="136" spans="3:13" ht="18" customHeight="1">
      <c r="C136" s="766">
        <v>131</v>
      </c>
      <c r="D136" s="201"/>
      <c r="E136" s="803"/>
      <c r="F136" s="767"/>
      <c r="G136" s="770"/>
      <c r="H136" s="807"/>
      <c r="I136" s="808"/>
      <c r="J136" s="809"/>
      <c r="K136" s="435"/>
      <c r="L136" s="811"/>
      <c r="M136" s="765"/>
    </row>
    <row r="137" spans="3:13" ht="18" customHeight="1">
      <c r="C137" s="766">
        <v>132</v>
      </c>
      <c r="D137" s="201"/>
      <c r="E137" s="803"/>
      <c r="F137" s="767"/>
      <c r="G137" s="770"/>
      <c r="H137" s="807"/>
      <c r="I137" s="808"/>
      <c r="J137" s="809"/>
      <c r="K137" s="435"/>
      <c r="L137" s="811"/>
      <c r="M137" s="765"/>
    </row>
    <row r="138" spans="3:13" ht="18" customHeight="1">
      <c r="C138" s="766">
        <v>133</v>
      </c>
      <c r="D138" s="201"/>
      <c r="E138" s="803"/>
      <c r="F138" s="767"/>
      <c r="G138" s="770"/>
      <c r="H138" s="807"/>
      <c r="I138" s="808"/>
      <c r="J138" s="809"/>
      <c r="K138" s="435"/>
      <c r="L138" s="811"/>
      <c r="M138" s="765"/>
    </row>
    <row r="139" spans="3:13" ht="18" customHeight="1">
      <c r="C139" s="766">
        <v>134</v>
      </c>
      <c r="D139" s="201"/>
      <c r="E139" s="803"/>
      <c r="F139" s="767"/>
      <c r="G139" s="770"/>
      <c r="H139" s="807"/>
      <c r="I139" s="808"/>
      <c r="J139" s="809"/>
      <c r="K139" s="435"/>
      <c r="L139" s="811"/>
      <c r="M139" s="765"/>
    </row>
    <row r="140" spans="3:13" ht="18" customHeight="1">
      <c r="C140" s="766">
        <v>135</v>
      </c>
      <c r="D140" s="201"/>
      <c r="E140" s="803"/>
      <c r="F140" s="767"/>
      <c r="G140" s="770"/>
      <c r="H140" s="807"/>
      <c r="I140" s="808"/>
      <c r="J140" s="809"/>
      <c r="K140" s="435"/>
      <c r="L140" s="811"/>
      <c r="M140" s="765"/>
    </row>
    <row r="141" spans="3:13" ht="18" customHeight="1">
      <c r="C141" s="766">
        <v>136</v>
      </c>
      <c r="D141" s="201"/>
      <c r="E141" s="803"/>
      <c r="F141" s="767"/>
      <c r="G141" s="770"/>
      <c r="H141" s="807"/>
      <c r="I141" s="808"/>
      <c r="J141" s="809"/>
      <c r="K141" s="435"/>
      <c r="L141" s="811"/>
      <c r="M141" s="765"/>
    </row>
    <row r="142" spans="3:13" ht="18" customHeight="1">
      <c r="C142" s="766">
        <v>137</v>
      </c>
      <c r="D142" s="201"/>
      <c r="E142" s="803"/>
      <c r="F142" s="767"/>
      <c r="G142" s="770"/>
      <c r="H142" s="807"/>
      <c r="I142" s="808"/>
      <c r="J142" s="809"/>
      <c r="K142" s="435"/>
      <c r="L142" s="811"/>
      <c r="M142" s="765"/>
    </row>
    <row r="143" spans="3:13" ht="18" customHeight="1">
      <c r="C143" s="766">
        <v>138</v>
      </c>
      <c r="D143" s="201"/>
      <c r="E143" s="803"/>
      <c r="F143" s="767"/>
      <c r="G143" s="770"/>
      <c r="H143" s="807"/>
      <c r="I143" s="808"/>
      <c r="J143" s="809"/>
      <c r="K143" s="435"/>
      <c r="L143" s="811"/>
      <c r="M143" s="765"/>
    </row>
    <row r="144" spans="3:13" ht="18" customHeight="1">
      <c r="C144" s="766">
        <v>139</v>
      </c>
      <c r="D144" s="201"/>
      <c r="E144" s="803"/>
      <c r="F144" s="767"/>
      <c r="G144" s="770"/>
      <c r="H144" s="807"/>
      <c r="I144" s="808"/>
      <c r="J144" s="809"/>
      <c r="K144" s="435"/>
      <c r="L144" s="811"/>
      <c r="M144" s="765"/>
    </row>
    <row r="145" spans="3:13" ht="18" customHeight="1">
      <c r="C145" s="766">
        <v>140</v>
      </c>
      <c r="D145" s="201"/>
      <c r="E145" s="803"/>
      <c r="F145" s="767"/>
      <c r="G145" s="770"/>
      <c r="H145" s="807"/>
      <c r="I145" s="808"/>
      <c r="J145" s="809"/>
      <c r="K145" s="435"/>
      <c r="L145" s="811"/>
      <c r="M145" s="765"/>
    </row>
    <row r="146" spans="3:13" ht="18" customHeight="1">
      <c r="C146" s="766">
        <v>141</v>
      </c>
      <c r="D146" s="201"/>
      <c r="E146" s="803"/>
      <c r="F146" s="767"/>
      <c r="G146" s="770"/>
      <c r="H146" s="807"/>
      <c r="I146" s="808"/>
      <c r="J146" s="809"/>
      <c r="K146" s="435"/>
      <c r="L146" s="811"/>
      <c r="M146" s="765"/>
    </row>
    <row r="147" spans="3:13" ht="18" customHeight="1">
      <c r="C147" s="766">
        <v>142</v>
      </c>
      <c r="D147" s="201"/>
      <c r="E147" s="803"/>
      <c r="F147" s="767"/>
      <c r="G147" s="770"/>
      <c r="H147" s="807"/>
      <c r="I147" s="808"/>
      <c r="J147" s="809"/>
      <c r="K147" s="435"/>
      <c r="L147" s="811"/>
      <c r="M147" s="765"/>
    </row>
    <row r="148" spans="3:13" ht="18" customHeight="1">
      <c r="C148" s="766">
        <v>143</v>
      </c>
      <c r="D148" s="201"/>
      <c r="E148" s="803"/>
      <c r="F148" s="767"/>
      <c r="G148" s="770"/>
      <c r="H148" s="807"/>
      <c r="I148" s="808"/>
      <c r="J148" s="809"/>
      <c r="K148" s="435"/>
      <c r="L148" s="811"/>
      <c r="M148" s="765"/>
    </row>
    <row r="149" spans="3:13" ht="18" customHeight="1">
      <c r="C149" s="766">
        <v>144</v>
      </c>
      <c r="D149" s="201"/>
      <c r="E149" s="803"/>
      <c r="F149" s="767"/>
      <c r="G149" s="770"/>
      <c r="H149" s="807"/>
      <c r="I149" s="808"/>
      <c r="J149" s="809"/>
      <c r="K149" s="435"/>
      <c r="L149" s="811"/>
      <c r="M149" s="765"/>
    </row>
    <row r="150" spans="3:13" ht="18" customHeight="1">
      <c r="C150" s="766">
        <v>145</v>
      </c>
      <c r="D150" s="201"/>
      <c r="E150" s="803"/>
      <c r="F150" s="767"/>
      <c r="G150" s="770"/>
      <c r="H150" s="807"/>
      <c r="I150" s="808"/>
      <c r="J150" s="809"/>
      <c r="K150" s="435"/>
      <c r="L150" s="811"/>
      <c r="M150" s="765"/>
    </row>
    <row r="151" spans="3:13" ht="18" customHeight="1">
      <c r="C151" s="766">
        <v>146</v>
      </c>
      <c r="D151" s="201"/>
      <c r="E151" s="803"/>
      <c r="F151" s="767"/>
      <c r="G151" s="770"/>
      <c r="H151" s="807"/>
      <c r="I151" s="808"/>
      <c r="J151" s="809"/>
      <c r="K151" s="435"/>
      <c r="L151" s="811"/>
      <c r="M151" s="765"/>
    </row>
    <row r="152" spans="3:13" ht="18" customHeight="1">
      <c r="C152" s="766">
        <v>147</v>
      </c>
      <c r="D152" s="201"/>
      <c r="E152" s="803"/>
      <c r="F152" s="767"/>
      <c r="G152" s="770"/>
      <c r="H152" s="807"/>
      <c r="I152" s="808"/>
      <c r="J152" s="809"/>
      <c r="K152" s="435"/>
      <c r="L152" s="811"/>
      <c r="M152" s="765"/>
    </row>
    <row r="153" spans="3:13" ht="18" customHeight="1">
      <c r="C153" s="766">
        <v>148</v>
      </c>
      <c r="D153" s="201"/>
      <c r="E153" s="803"/>
      <c r="F153" s="767"/>
      <c r="G153" s="770"/>
      <c r="H153" s="807"/>
      <c r="I153" s="808"/>
      <c r="J153" s="809"/>
      <c r="K153" s="435"/>
      <c r="L153" s="811"/>
      <c r="M153" s="765"/>
    </row>
    <row r="154" spans="3:13" ht="18" customHeight="1">
      <c r="C154" s="766">
        <v>149</v>
      </c>
      <c r="D154" s="201"/>
      <c r="E154" s="803"/>
      <c r="F154" s="767"/>
      <c r="G154" s="770"/>
      <c r="H154" s="807"/>
      <c r="I154" s="808"/>
      <c r="J154" s="809"/>
      <c r="K154" s="435"/>
      <c r="L154" s="811"/>
      <c r="M154" s="765"/>
    </row>
    <row r="155" spans="3:13" ht="18" customHeight="1">
      <c r="C155" s="766">
        <v>150</v>
      </c>
      <c r="D155" s="201"/>
      <c r="E155" s="803"/>
      <c r="F155" s="767"/>
      <c r="G155" s="770"/>
      <c r="H155" s="807"/>
      <c r="I155" s="808"/>
      <c r="J155" s="809"/>
      <c r="K155" s="435"/>
      <c r="L155" s="811"/>
      <c r="M155" s="765"/>
    </row>
    <row r="156" spans="3:13" ht="18" customHeight="1">
      <c r="C156" s="766">
        <v>151</v>
      </c>
      <c r="D156" s="201"/>
      <c r="E156" s="803"/>
      <c r="F156" s="767"/>
      <c r="G156" s="770"/>
      <c r="H156" s="807"/>
      <c r="I156" s="808"/>
      <c r="J156" s="809"/>
      <c r="K156" s="435"/>
      <c r="L156" s="811"/>
      <c r="M156" s="765"/>
    </row>
    <row r="157" spans="3:13" ht="18" customHeight="1">
      <c r="C157" s="766">
        <v>152</v>
      </c>
      <c r="D157" s="201"/>
      <c r="E157" s="803"/>
      <c r="F157" s="767"/>
      <c r="G157" s="770"/>
      <c r="H157" s="807"/>
      <c r="I157" s="808"/>
      <c r="J157" s="809"/>
      <c r="K157" s="435"/>
      <c r="L157" s="811"/>
      <c r="M157" s="765"/>
    </row>
    <row r="158" spans="3:13" ht="18" customHeight="1">
      <c r="C158" s="766">
        <v>153</v>
      </c>
      <c r="D158" s="201"/>
      <c r="E158" s="803"/>
      <c r="F158" s="767"/>
      <c r="G158" s="770"/>
      <c r="H158" s="807"/>
      <c r="I158" s="808"/>
      <c r="J158" s="809"/>
      <c r="K158" s="435"/>
      <c r="L158" s="811"/>
      <c r="M158" s="765"/>
    </row>
    <row r="159" spans="3:13" ht="18" customHeight="1">
      <c r="C159" s="766">
        <v>154</v>
      </c>
      <c r="D159" s="201"/>
      <c r="E159" s="803"/>
      <c r="F159" s="767"/>
      <c r="G159" s="770"/>
      <c r="H159" s="807"/>
      <c r="I159" s="808"/>
      <c r="J159" s="809"/>
      <c r="K159" s="435"/>
      <c r="L159" s="811"/>
      <c r="M159" s="765"/>
    </row>
    <row r="160" spans="3:13" ht="18" customHeight="1">
      <c r="C160" s="766">
        <v>155</v>
      </c>
      <c r="D160" s="201"/>
      <c r="E160" s="803"/>
      <c r="F160" s="767"/>
      <c r="G160" s="770"/>
      <c r="H160" s="807"/>
      <c r="I160" s="808"/>
      <c r="J160" s="809"/>
      <c r="K160" s="435"/>
      <c r="L160" s="811"/>
      <c r="M160" s="765"/>
    </row>
    <row r="161" spans="3:13" ht="18" customHeight="1">
      <c r="C161" s="766">
        <v>156</v>
      </c>
      <c r="D161" s="201"/>
      <c r="E161" s="803"/>
      <c r="F161" s="767"/>
      <c r="G161" s="770"/>
      <c r="H161" s="807"/>
      <c r="I161" s="808"/>
      <c r="J161" s="809"/>
      <c r="K161" s="435"/>
      <c r="L161" s="811"/>
      <c r="M161" s="765"/>
    </row>
    <row r="162" spans="3:13" ht="18" customHeight="1">
      <c r="C162" s="766">
        <v>157</v>
      </c>
      <c r="D162" s="201"/>
      <c r="E162" s="803"/>
      <c r="F162" s="767"/>
      <c r="G162" s="770"/>
      <c r="H162" s="807"/>
      <c r="I162" s="808"/>
      <c r="J162" s="809"/>
      <c r="K162" s="435"/>
      <c r="L162" s="811"/>
      <c r="M162" s="765"/>
    </row>
    <row r="163" spans="3:13" ht="18" customHeight="1">
      <c r="C163" s="766">
        <v>158</v>
      </c>
      <c r="D163" s="201"/>
      <c r="E163" s="803"/>
      <c r="F163" s="767"/>
      <c r="G163" s="770"/>
      <c r="H163" s="807"/>
      <c r="I163" s="808"/>
      <c r="J163" s="809"/>
      <c r="K163" s="435"/>
      <c r="L163" s="811"/>
      <c r="M163" s="765"/>
    </row>
    <row r="164" spans="3:13" ht="18" customHeight="1">
      <c r="C164" s="766">
        <v>159</v>
      </c>
      <c r="D164" s="201"/>
      <c r="E164" s="803"/>
      <c r="F164" s="767"/>
      <c r="G164" s="770"/>
      <c r="H164" s="807"/>
      <c r="I164" s="808"/>
      <c r="J164" s="809"/>
      <c r="K164" s="435"/>
      <c r="L164" s="811"/>
      <c r="M164" s="765"/>
    </row>
    <row r="165" spans="3:13" ht="18" customHeight="1">
      <c r="C165" s="766">
        <v>160</v>
      </c>
      <c r="D165" s="201"/>
      <c r="E165" s="803"/>
      <c r="F165" s="767"/>
      <c r="G165" s="770"/>
      <c r="H165" s="807"/>
      <c r="I165" s="808"/>
      <c r="J165" s="809"/>
      <c r="K165" s="435"/>
      <c r="L165" s="811"/>
      <c r="M165" s="765"/>
    </row>
    <row r="166" spans="3:13" ht="18" customHeight="1">
      <c r="C166" s="766">
        <v>161</v>
      </c>
      <c r="D166" s="201"/>
      <c r="E166" s="803"/>
      <c r="F166" s="767"/>
      <c r="G166" s="770"/>
      <c r="H166" s="807"/>
      <c r="I166" s="808"/>
      <c r="J166" s="809"/>
      <c r="K166" s="435"/>
      <c r="L166" s="811"/>
      <c r="M166" s="765"/>
    </row>
    <row r="167" spans="3:13" ht="18" customHeight="1">
      <c r="C167" s="766">
        <v>162</v>
      </c>
      <c r="D167" s="201"/>
      <c r="E167" s="803"/>
      <c r="F167" s="767"/>
      <c r="G167" s="770"/>
      <c r="H167" s="807"/>
      <c r="I167" s="808"/>
      <c r="J167" s="809"/>
      <c r="K167" s="435"/>
      <c r="L167" s="811"/>
      <c r="M167" s="765"/>
    </row>
    <row r="168" spans="3:13" ht="18" customHeight="1">
      <c r="C168" s="766">
        <v>163</v>
      </c>
      <c r="D168" s="201"/>
      <c r="E168" s="803"/>
      <c r="F168" s="767"/>
      <c r="G168" s="770"/>
      <c r="H168" s="807"/>
      <c r="I168" s="808"/>
      <c r="J168" s="809"/>
      <c r="K168" s="435"/>
      <c r="L168" s="811"/>
      <c r="M168" s="765"/>
    </row>
    <row r="169" spans="3:13" ht="18" customHeight="1">
      <c r="C169" s="766">
        <v>164</v>
      </c>
      <c r="D169" s="201"/>
      <c r="E169" s="803"/>
      <c r="F169" s="767"/>
      <c r="G169" s="770"/>
      <c r="H169" s="807"/>
      <c r="I169" s="808"/>
      <c r="J169" s="809"/>
      <c r="K169" s="435"/>
      <c r="L169" s="811"/>
      <c r="M169" s="765"/>
    </row>
    <row r="170" spans="3:13" ht="18" customHeight="1">
      <c r="C170" s="766">
        <v>165</v>
      </c>
      <c r="D170" s="201"/>
      <c r="E170" s="803"/>
      <c r="F170" s="767"/>
      <c r="G170" s="770"/>
      <c r="H170" s="807"/>
      <c r="I170" s="808"/>
      <c r="J170" s="809"/>
      <c r="K170" s="435"/>
      <c r="L170" s="811"/>
      <c r="M170" s="765"/>
    </row>
    <row r="171" spans="3:13" ht="18" customHeight="1">
      <c r="C171" s="766">
        <v>166</v>
      </c>
      <c r="D171" s="201"/>
      <c r="E171" s="803"/>
      <c r="F171" s="767"/>
      <c r="G171" s="770"/>
      <c r="H171" s="807"/>
      <c r="I171" s="808"/>
      <c r="J171" s="809"/>
      <c r="K171" s="435"/>
      <c r="L171" s="811"/>
      <c r="M171" s="765"/>
    </row>
    <row r="172" spans="3:13" ht="18" customHeight="1">
      <c r="C172" s="766">
        <v>167</v>
      </c>
      <c r="D172" s="201"/>
      <c r="E172" s="803"/>
      <c r="F172" s="767"/>
      <c r="G172" s="770"/>
      <c r="H172" s="807"/>
      <c r="I172" s="808"/>
      <c r="J172" s="809"/>
      <c r="K172" s="435"/>
      <c r="L172" s="811"/>
      <c r="M172" s="765"/>
    </row>
    <row r="173" spans="3:13" ht="18" customHeight="1">
      <c r="C173" s="766">
        <v>168</v>
      </c>
      <c r="D173" s="201"/>
      <c r="E173" s="803"/>
      <c r="F173" s="767"/>
      <c r="G173" s="770"/>
      <c r="H173" s="807"/>
      <c r="I173" s="808"/>
      <c r="J173" s="809"/>
      <c r="K173" s="435"/>
      <c r="L173" s="811"/>
      <c r="M173" s="765"/>
    </row>
    <row r="174" spans="3:13" ht="18" customHeight="1">
      <c r="C174" s="766">
        <v>169</v>
      </c>
      <c r="D174" s="201"/>
      <c r="E174" s="803"/>
      <c r="F174" s="767"/>
      <c r="G174" s="770"/>
      <c r="H174" s="807"/>
      <c r="I174" s="808"/>
      <c r="J174" s="809"/>
      <c r="K174" s="435"/>
      <c r="L174" s="811"/>
      <c r="M174" s="765"/>
    </row>
    <row r="175" spans="3:13" ht="18" customHeight="1">
      <c r="C175" s="766">
        <v>170</v>
      </c>
      <c r="D175" s="201"/>
      <c r="E175" s="803"/>
      <c r="F175" s="767"/>
      <c r="G175" s="770"/>
      <c r="H175" s="807"/>
      <c r="I175" s="808"/>
      <c r="J175" s="809"/>
      <c r="K175" s="435"/>
      <c r="L175" s="811"/>
      <c r="M175" s="765"/>
    </row>
    <row r="176" spans="3:13" ht="18" customHeight="1">
      <c r="C176" s="766">
        <v>171</v>
      </c>
      <c r="D176" s="201"/>
      <c r="E176" s="803"/>
      <c r="F176" s="767"/>
      <c r="G176" s="770"/>
      <c r="H176" s="807"/>
      <c r="I176" s="808"/>
      <c r="J176" s="809"/>
      <c r="K176" s="435"/>
      <c r="L176" s="811"/>
      <c r="M176" s="765"/>
    </row>
    <row r="177" spans="3:13" ht="18" customHeight="1">
      <c r="C177" s="766">
        <v>172</v>
      </c>
      <c r="D177" s="201"/>
      <c r="E177" s="803"/>
      <c r="F177" s="767"/>
      <c r="G177" s="770"/>
      <c r="H177" s="807"/>
      <c r="I177" s="808"/>
      <c r="J177" s="809"/>
      <c r="K177" s="435"/>
      <c r="L177" s="811"/>
      <c r="M177" s="765"/>
    </row>
    <row r="178" spans="3:13" ht="18" customHeight="1">
      <c r="C178" s="766">
        <v>173</v>
      </c>
      <c r="D178" s="201"/>
      <c r="E178" s="803"/>
      <c r="F178" s="767"/>
      <c r="G178" s="770"/>
      <c r="H178" s="807"/>
      <c r="I178" s="808"/>
      <c r="J178" s="809"/>
      <c r="K178" s="435"/>
      <c r="L178" s="811"/>
      <c r="M178" s="765"/>
    </row>
    <row r="179" spans="3:13" ht="18" customHeight="1">
      <c r="C179" s="766">
        <v>174</v>
      </c>
      <c r="D179" s="201"/>
      <c r="E179" s="803"/>
      <c r="F179" s="767"/>
      <c r="G179" s="770"/>
      <c r="H179" s="807"/>
      <c r="I179" s="808"/>
      <c r="J179" s="809"/>
      <c r="K179" s="435"/>
      <c r="L179" s="811"/>
      <c r="M179" s="765"/>
    </row>
    <row r="180" spans="3:13" ht="18" customHeight="1">
      <c r="C180" s="766">
        <v>175</v>
      </c>
      <c r="D180" s="201"/>
      <c r="E180" s="803"/>
      <c r="F180" s="767"/>
      <c r="G180" s="770"/>
      <c r="H180" s="807"/>
      <c r="I180" s="808"/>
      <c r="J180" s="809"/>
      <c r="K180" s="435"/>
      <c r="L180" s="811"/>
      <c r="M180" s="765"/>
    </row>
    <row r="181" spans="3:13" ht="18" customHeight="1">
      <c r="C181" s="766">
        <v>176</v>
      </c>
      <c r="D181" s="201"/>
      <c r="E181" s="803"/>
      <c r="F181" s="767"/>
      <c r="G181" s="770"/>
      <c r="H181" s="807"/>
      <c r="I181" s="808"/>
      <c r="J181" s="809"/>
      <c r="K181" s="435"/>
      <c r="L181" s="811"/>
      <c r="M181" s="765"/>
    </row>
    <row r="182" spans="3:13" ht="18" customHeight="1">
      <c r="C182" s="766">
        <v>177</v>
      </c>
      <c r="D182" s="201"/>
      <c r="E182" s="803"/>
      <c r="F182" s="767"/>
      <c r="G182" s="770"/>
      <c r="H182" s="807"/>
      <c r="I182" s="808"/>
      <c r="J182" s="809"/>
      <c r="K182" s="435"/>
      <c r="L182" s="811"/>
      <c r="M182" s="765"/>
    </row>
    <row r="183" spans="3:13" ht="18" customHeight="1">
      <c r="C183" s="766">
        <v>178</v>
      </c>
      <c r="D183" s="201"/>
      <c r="E183" s="803"/>
      <c r="F183" s="767"/>
      <c r="G183" s="770"/>
      <c r="H183" s="807"/>
      <c r="I183" s="808"/>
      <c r="J183" s="809"/>
      <c r="K183" s="435"/>
      <c r="L183" s="811"/>
      <c r="M183" s="765"/>
    </row>
    <row r="184" spans="3:13" ht="18" customHeight="1">
      <c r="C184" s="766">
        <v>179</v>
      </c>
      <c r="D184" s="201"/>
      <c r="E184" s="803"/>
      <c r="F184" s="767"/>
      <c r="G184" s="770"/>
      <c r="H184" s="807"/>
      <c r="I184" s="808"/>
      <c r="J184" s="809"/>
      <c r="K184" s="435"/>
      <c r="L184" s="811"/>
      <c r="M184" s="765"/>
    </row>
    <row r="185" spans="3:13" ht="18" customHeight="1">
      <c r="C185" s="766">
        <v>180</v>
      </c>
      <c r="D185" s="201"/>
      <c r="E185" s="803"/>
      <c r="F185" s="767"/>
      <c r="G185" s="770"/>
      <c r="H185" s="807"/>
      <c r="I185" s="808"/>
      <c r="J185" s="809"/>
      <c r="K185" s="435"/>
      <c r="L185" s="811"/>
      <c r="M185" s="765"/>
    </row>
    <row r="186" spans="3:13" ht="18" customHeight="1">
      <c r="C186" s="766">
        <v>181</v>
      </c>
      <c r="D186" s="201"/>
      <c r="E186" s="803"/>
      <c r="F186" s="767"/>
      <c r="G186" s="770"/>
      <c r="H186" s="807"/>
      <c r="I186" s="808"/>
      <c r="J186" s="809"/>
      <c r="K186" s="435"/>
      <c r="L186" s="811"/>
      <c r="M186" s="765"/>
    </row>
    <row r="187" spans="3:13" ht="18" customHeight="1">
      <c r="C187" s="766">
        <v>182</v>
      </c>
      <c r="D187" s="201"/>
      <c r="E187" s="803"/>
      <c r="F187" s="767"/>
      <c r="G187" s="770"/>
      <c r="H187" s="807"/>
      <c r="I187" s="808"/>
      <c r="J187" s="809"/>
      <c r="K187" s="435"/>
      <c r="L187" s="811"/>
      <c r="M187" s="765"/>
    </row>
    <row r="188" spans="3:13" ht="18" customHeight="1">
      <c r="C188" s="766">
        <v>183</v>
      </c>
      <c r="D188" s="201"/>
      <c r="E188" s="803"/>
      <c r="F188" s="767"/>
      <c r="G188" s="770"/>
      <c r="H188" s="807"/>
      <c r="I188" s="808"/>
      <c r="J188" s="809"/>
      <c r="K188" s="435"/>
      <c r="L188" s="811"/>
      <c r="M188" s="765"/>
    </row>
    <row r="189" spans="3:13" ht="18" customHeight="1">
      <c r="C189" s="766">
        <v>184</v>
      </c>
      <c r="D189" s="201"/>
      <c r="E189" s="803"/>
      <c r="F189" s="767"/>
      <c r="G189" s="770"/>
      <c r="H189" s="807"/>
      <c r="I189" s="808"/>
      <c r="J189" s="809"/>
      <c r="K189" s="435"/>
      <c r="L189" s="811"/>
      <c r="M189" s="765"/>
    </row>
    <row r="190" spans="3:13" ht="18" customHeight="1">
      <c r="C190" s="766">
        <v>185</v>
      </c>
      <c r="D190" s="201"/>
      <c r="E190" s="803"/>
      <c r="F190" s="767"/>
      <c r="G190" s="770"/>
      <c r="H190" s="807"/>
      <c r="I190" s="808"/>
      <c r="J190" s="809"/>
      <c r="K190" s="435"/>
      <c r="L190" s="811"/>
      <c r="M190" s="765"/>
    </row>
    <row r="191" spans="3:13" ht="18" customHeight="1">
      <c r="C191" s="766">
        <v>186</v>
      </c>
      <c r="D191" s="201"/>
      <c r="E191" s="803"/>
      <c r="F191" s="767"/>
      <c r="G191" s="770"/>
      <c r="H191" s="807"/>
      <c r="I191" s="808"/>
      <c r="J191" s="809"/>
      <c r="K191" s="435"/>
      <c r="L191" s="811"/>
      <c r="M191" s="765"/>
    </row>
    <row r="192" spans="3:13" ht="18" customHeight="1">
      <c r="C192" s="766">
        <v>187</v>
      </c>
      <c r="D192" s="201"/>
      <c r="E192" s="803"/>
      <c r="F192" s="767"/>
      <c r="G192" s="770"/>
      <c r="H192" s="807"/>
      <c r="I192" s="808"/>
      <c r="J192" s="809"/>
      <c r="K192" s="435"/>
      <c r="L192" s="811"/>
      <c r="M192" s="765"/>
    </row>
    <row r="193" spans="3:13" ht="18" customHeight="1">
      <c r="C193" s="766">
        <v>188</v>
      </c>
      <c r="D193" s="201"/>
      <c r="E193" s="803"/>
      <c r="F193" s="767"/>
      <c r="G193" s="770"/>
      <c r="H193" s="807"/>
      <c r="I193" s="808"/>
      <c r="J193" s="809"/>
      <c r="K193" s="435"/>
      <c r="L193" s="811"/>
      <c r="M193" s="765"/>
    </row>
    <row r="194" spans="3:13" ht="18" customHeight="1">
      <c r="C194" s="766">
        <v>189</v>
      </c>
      <c r="D194" s="201"/>
      <c r="E194" s="803"/>
      <c r="F194" s="767"/>
      <c r="G194" s="770"/>
      <c r="H194" s="807"/>
      <c r="I194" s="808"/>
      <c r="J194" s="809"/>
      <c r="K194" s="435"/>
      <c r="L194" s="811"/>
      <c r="M194" s="765"/>
    </row>
    <row r="195" spans="3:13" ht="18" customHeight="1">
      <c r="C195" s="766">
        <v>190</v>
      </c>
      <c r="D195" s="201"/>
      <c r="E195" s="803"/>
      <c r="F195" s="767"/>
      <c r="G195" s="770"/>
      <c r="H195" s="807"/>
      <c r="I195" s="808"/>
      <c r="J195" s="809"/>
      <c r="K195" s="435"/>
      <c r="L195" s="811"/>
      <c r="M195" s="765"/>
    </row>
    <row r="196" spans="3:13" ht="18" customHeight="1">
      <c r="C196" s="766">
        <v>191</v>
      </c>
      <c r="D196" s="201"/>
      <c r="E196" s="803"/>
      <c r="F196" s="767"/>
      <c r="G196" s="770"/>
      <c r="H196" s="807"/>
      <c r="I196" s="808"/>
      <c r="J196" s="809"/>
      <c r="K196" s="435"/>
      <c r="L196" s="811"/>
      <c r="M196" s="765"/>
    </row>
    <row r="197" spans="3:13" ht="18" customHeight="1">
      <c r="C197" s="766">
        <v>192</v>
      </c>
      <c r="D197" s="201"/>
      <c r="E197" s="803"/>
      <c r="F197" s="767"/>
      <c r="G197" s="770"/>
      <c r="H197" s="807"/>
      <c r="I197" s="808"/>
      <c r="J197" s="809"/>
      <c r="K197" s="435"/>
      <c r="L197" s="811"/>
      <c r="M197" s="765"/>
    </row>
    <row r="198" spans="3:13" ht="18" customHeight="1">
      <c r="C198" s="766">
        <v>193</v>
      </c>
      <c r="D198" s="201"/>
      <c r="E198" s="803"/>
      <c r="F198" s="767"/>
      <c r="G198" s="770"/>
      <c r="H198" s="807"/>
      <c r="I198" s="808"/>
      <c r="J198" s="809"/>
      <c r="K198" s="435"/>
      <c r="L198" s="811"/>
      <c r="M198" s="765"/>
    </row>
    <row r="199" spans="3:13" ht="18" customHeight="1">
      <c r="C199" s="766">
        <v>194</v>
      </c>
      <c r="D199" s="201"/>
      <c r="E199" s="803"/>
      <c r="F199" s="767"/>
      <c r="G199" s="770"/>
      <c r="H199" s="807"/>
      <c r="I199" s="808"/>
      <c r="J199" s="809"/>
      <c r="K199" s="435"/>
      <c r="L199" s="811"/>
      <c r="M199" s="765"/>
    </row>
    <row r="200" spans="3:13" ht="18" customHeight="1">
      <c r="C200" s="766">
        <v>195</v>
      </c>
      <c r="D200" s="201"/>
      <c r="E200" s="803"/>
      <c r="F200" s="767"/>
      <c r="G200" s="770"/>
      <c r="H200" s="807"/>
      <c r="I200" s="808"/>
      <c r="J200" s="809"/>
      <c r="K200" s="435"/>
      <c r="L200" s="811"/>
      <c r="M200" s="765"/>
    </row>
    <row r="201" spans="3:13" ht="18" customHeight="1">
      <c r="C201" s="766">
        <v>196</v>
      </c>
      <c r="D201" s="201"/>
      <c r="E201" s="803"/>
      <c r="F201" s="767"/>
      <c r="G201" s="770"/>
      <c r="H201" s="807"/>
      <c r="I201" s="808"/>
      <c r="J201" s="809"/>
      <c r="K201" s="435"/>
      <c r="L201" s="811"/>
      <c r="M201" s="765"/>
    </row>
    <row r="202" spans="3:13" ht="18" customHeight="1">
      <c r="C202" s="766">
        <v>197</v>
      </c>
      <c r="D202" s="201"/>
      <c r="E202" s="803"/>
      <c r="F202" s="767"/>
      <c r="G202" s="770"/>
      <c r="H202" s="807"/>
      <c r="I202" s="808"/>
      <c r="J202" s="809"/>
      <c r="K202" s="435"/>
      <c r="L202" s="811"/>
      <c r="M202" s="765"/>
    </row>
    <row r="203" spans="3:13" ht="18" customHeight="1">
      <c r="C203" s="766">
        <v>198</v>
      </c>
      <c r="D203" s="201"/>
      <c r="E203" s="803"/>
      <c r="F203" s="767"/>
      <c r="G203" s="770"/>
      <c r="H203" s="807"/>
      <c r="I203" s="808"/>
      <c r="J203" s="809"/>
      <c r="K203" s="435"/>
      <c r="L203" s="811"/>
      <c r="M203" s="765"/>
    </row>
    <row r="204" spans="3:13" ht="18" customHeight="1">
      <c r="C204" s="766">
        <v>199</v>
      </c>
      <c r="D204" s="201"/>
      <c r="E204" s="803"/>
      <c r="F204" s="767"/>
      <c r="G204" s="770"/>
      <c r="H204" s="807"/>
      <c r="I204" s="808"/>
      <c r="J204" s="809"/>
      <c r="K204" s="435"/>
      <c r="L204" s="811"/>
      <c r="M204" s="765"/>
    </row>
    <row r="205" spans="3:13" ht="18" customHeight="1">
      <c r="C205" s="766">
        <v>200</v>
      </c>
      <c r="D205" s="201"/>
      <c r="E205" s="803"/>
      <c r="F205" s="767"/>
      <c r="G205" s="770"/>
      <c r="H205" s="807"/>
      <c r="I205" s="808"/>
      <c r="J205" s="809"/>
      <c r="K205" s="435"/>
      <c r="L205" s="811"/>
      <c r="M205" s="765"/>
    </row>
    <row r="206" spans="3:13" ht="18" customHeight="1">
      <c r="C206" s="105"/>
    </row>
    <row r="207" spans="3:13" ht="18" customHeight="1">
      <c r="E207" s="81">
        <f>COUNTA(E6:E205)</f>
        <v>0</v>
      </c>
      <c r="K207" s="81">
        <f>COUNTA(K6:K205)</f>
        <v>0</v>
      </c>
    </row>
  </sheetData>
  <sheetProtection password="DD49" sheet="1" formatCells="0" formatRows="0" insertRows="0"/>
  <protectedRanges>
    <protectedRange sqref="H6:L205 E6:E205" name="範囲1"/>
  </protectedRanges>
  <mergeCells count="2">
    <mergeCell ref="I3:L3"/>
    <mergeCell ref="C2:L2"/>
  </mergeCells>
  <phoneticPr fontId="2"/>
  <dataValidations count="2">
    <dataValidation type="list" allowBlank="1" showInputMessage="1" showErrorMessage="1" sqref="K6:K205">
      <formula1>$N$5:$N$6</formula1>
    </dataValidation>
    <dataValidation imeMode="off" allowBlank="1" showInputMessage="1" showErrorMessage="1" sqref="H6:I205"/>
  </dataValidations>
  <pageMargins left="0.62992125984251968" right="0.23622047244094491" top="0.74803149606299213" bottom="0.74803149606299213" header="0.31496062992125984" footer="0.31496062992125984"/>
  <pageSetup paperSize="9" scale="87" fitToWidth="0" fitToHeight="0" orientation="portrait" r:id="rId1"/>
  <headerFooter alignWithMargins="0">
    <oddFooter>&amp;C&amp;P/&amp;N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O66"/>
  <sheetViews>
    <sheetView view="pageBreakPreview" zoomScaleNormal="100" zoomScaleSheetLayoutView="100" workbookViewId="0">
      <pane ySplit="4" topLeftCell="A5" activePane="bottomLeft" state="frozen"/>
      <selection activeCell="L1" sqref="L1:R1"/>
      <selection pane="bottomLeft" activeCell="K65" sqref="K65"/>
    </sheetView>
  </sheetViews>
  <sheetFormatPr defaultColWidth="9" defaultRowHeight="18" customHeight="1"/>
  <cols>
    <col min="1" max="1" width="3.21875" style="1" customWidth="1"/>
    <col min="2" max="2" width="6.109375" style="1" customWidth="1"/>
    <col min="3" max="3" width="1.44140625" style="1" customWidth="1"/>
    <col min="4" max="4" width="17.6640625" style="1" customWidth="1"/>
    <col min="5" max="5" width="1.44140625" style="1" customWidth="1"/>
    <col min="6" max="6" width="11.109375" style="1" customWidth="1"/>
    <col min="7" max="7" width="9.77734375" style="1" customWidth="1"/>
    <col min="8" max="8" width="13.6640625" style="1" customWidth="1"/>
    <col min="9" max="9" width="15.33203125" style="1" customWidth="1"/>
    <col min="10" max="10" width="32.88671875" style="1" customWidth="1"/>
    <col min="11" max="11" width="10.44140625" style="1" customWidth="1"/>
    <col min="12" max="12" width="6" style="1" customWidth="1"/>
    <col min="13" max="13" width="9" style="1"/>
    <col min="14" max="14" width="19.33203125" style="1" customWidth="1"/>
    <col min="15" max="15" width="4" style="1" hidden="1" customWidth="1"/>
    <col min="16" max="16384" width="9" style="1"/>
  </cols>
  <sheetData>
    <row r="1" spans="2:15" ht="15" customHeight="1">
      <c r="B1" s="1" t="s">
        <v>172</v>
      </c>
    </row>
    <row r="2" spans="2:15" ht="61.5" customHeight="1">
      <c r="B2" s="1070" t="s">
        <v>677</v>
      </c>
      <c r="C2" s="1071"/>
      <c r="D2" s="1071"/>
      <c r="E2" s="1071"/>
      <c r="F2" s="1071"/>
      <c r="G2" s="1071"/>
      <c r="H2" s="1071"/>
      <c r="I2" s="1071"/>
      <c r="J2" s="1071"/>
      <c r="K2" s="1071"/>
      <c r="L2" s="1071"/>
      <c r="M2" s="1071"/>
    </row>
    <row r="3" spans="2:15" ht="29.25" customHeight="1">
      <c r="B3" s="1072" t="str">
        <f>+IF(J66=K66,"","勤務先名称又は時間数に空欄があります")</f>
        <v/>
      </c>
      <c r="C3" s="1072"/>
      <c r="D3" s="1072"/>
      <c r="E3" s="1072"/>
      <c r="F3" s="1072"/>
      <c r="G3" s="1072"/>
      <c r="H3" s="1073"/>
      <c r="I3" s="46" t="s">
        <v>76</v>
      </c>
      <c r="J3" s="1067" t="str">
        <f>IF(基本情報!G9="","",基本情報!G9)</f>
        <v/>
      </c>
      <c r="K3" s="1068"/>
      <c r="L3" s="1068"/>
      <c r="M3" s="1069"/>
      <c r="O3" s="1" t="s">
        <v>327</v>
      </c>
    </row>
    <row r="4" spans="2:15" ht="18" customHeight="1">
      <c r="B4" s="46" t="s">
        <v>142</v>
      </c>
      <c r="C4" s="49"/>
      <c r="D4" s="34" t="s">
        <v>120</v>
      </c>
      <c r="E4" s="50"/>
      <c r="F4" s="758" t="s">
        <v>682</v>
      </c>
      <c r="G4" s="46" t="s">
        <v>131</v>
      </c>
      <c r="H4" s="46" t="s">
        <v>132</v>
      </c>
      <c r="I4" s="46" t="s">
        <v>133</v>
      </c>
      <c r="J4" s="46" t="s">
        <v>134</v>
      </c>
      <c r="K4" s="1065" t="s">
        <v>135</v>
      </c>
      <c r="L4" s="1066"/>
      <c r="M4" s="46" t="s">
        <v>326</v>
      </c>
      <c r="N4" s="586" t="s">
        <v>594</v>
      </c>
      <c r="O4" s="1" t="s">
        <v>325</v>
      </c>
    </row>
    <row r="5" spans="2:15" ht="18" customHeight="1">
      <c r="B5" s="233">
        <v>1</v>
      </c>
      <c r="C5" s="215"/>
      <c r="D5" s="374"/>
      <c r="E5" s="234"/>
      <c r="F5" s="771" t="str">
        <f>IF(COUNTIF($D$5:$D$1000,D5)&gt;1,"同じ名前あり","")</f>
        <v/>
      </c>
      <c r="G5" s="367"/>
      <c r="H5" s="394"/>
      <c r="I5" s="395"/>
      <c r="J5" s="363"/>
      <c r="K5" s="752"/>
      <c r="L5" s="235" t="s">
        <v>62</v>
      </c>
      <c r="M5" s="428"/>
      <c r="N5" s="587" t="str">
        <f>IF(COUNTIF($H$5:$H$10000,H5)&gt;1,"登録番号重複あり","")</f>
        <v/>
      </c>
      <c r="O5" s="1" t="s">
        <v>329</v>
      </c>
    </row>
    <row r="6" spans="2:15" ht="18" customHeight="1">
      <c r="B6" s="236">
        <v>2</v>
      </c>
      <c r="C6" s="216"/>
      <c r="D6" s="375"/>
      <c r="E6" s="237"/>
      <c r="F6" s="772" t="str">
        <f t="shared" ref="F6:F64" si="0">IF(COUNTIF($D$5:$D$1000,D6)&gt;1,"同じ名前あり","")</f>
        <v/>
      </c>
      <c r="G6" s="371"/>
      <c r="H6" s="396"/>
      <c r="I6" s="397"/>
      <c r="J6" s="362"/>
      <c r="K6" s="753"/>
      <c r="L6" s="238" t="s">
        <v>62</v>
      </c>
      <c r="M6" s="429"/>
      <c r="N6" s="587" t="str">
        <f t="shared" ref="N6:N64" si="1">IF(COUNTIF($H$5:$H$10000,H6)&gt;1,"登録番号重複あり","")</f>
        <v/>
      </c>
    </row>
    <row r="7" spans="2:15" ht="18" customHeight="1">
      <c r="B7" s="236">
        <v>3</v>
      </c>
      <c r="C7" s="216"/>
      <c r="D7" s="375"/>
      <c r="E7" s="237"/>
      <c r="F7" s="772" t="str">
        <f t="shared" si="0"/>
        <v/>
      </c>
      <c r="G7" s="371"/>
      <c r="H7" s="396"/>
      <c r="I7" s="397"/>
      <c r="J7" s="362"/>
      <c r="K7" s="753"/>
      <c r="L7" s="238" t="s">
        <v>62</v>
      </c>
      <c r="M7" s="429"/>
      <c r="N7" s="587" t="str">
        <f t="shared" si="1"/>
        <v/>
      </c>
    </row>
    <row r="8" spans="2:15" ht="18" customHeight="1">
      <c r="B8" s="236">
        <v>4</v>
      </c>
      <c r="C8" s="216"/>
      <c r="D8" s="375"/>
      <c r="E8" s="237"/>
      <c r="F8" s="772" t="str">
        <f t="shared" si="0"/>
        <v/>
      </c>
      <c r="G8" s="371"/>
      <c r="H8" s="396"/>
      <c r="I8" s="397"/>
      <c r="J8" s="362"/>
      <c r="K8" s="753"/>
      <c r="L8" s="238" t="s">
        <v>62</v>
      </c>
      <c r="M8" s="429"/>
      <c r="N8" s="587" t="str">
        <f t="shared" si="1"/>
        <v/>
      </c>
    </row>
    <row r="9" spans="2:15" ht="18" customHeight="1">
      <c r="B9" s="236">
        <v>5</v>
      </c>
      <c r="C9" s="216"/>
      <c r="D9" s="375"/>
      <c r="E9" s="237"/>
      <c r="F9" s="772" t="str">
        <f t="shared" si="0"/>
        <v/>
      </c>
      <c r="G9" s="371"/>
      <c r="H9" s="396"/>
      <c r="I9" s="397"/>
      <c r="J9" s="362"/>
      <c r="K9" s="753"/>
      <c r="L9" s="238" t="s">
        <v>62</v>
      </c>
      <c r="M9" s="429"/>
      <c r="N9" s="587" t="str">
        <f t="shared" si="1"/>
        <v/>
      </c>
    </row>
    <row r="10" spans="2:15" ht="18" customHeight="1">
      <c r="B10" s="236">
        <v>6</v>
      </c>
      <c r="C10" s="216"/>
      <c r="D10" s="375"/>
      <c r="E10" s="237"/>
      <c r="F10" s="772" t="str">
        <f t="shared" si="0"/>
        <v/>
      </c>
      <c r="G10" s="371"/>
      <c r="H10" s="396"/>
      <c r="I10" s="397"/>
      <c r="J10" s="362"/>
      <c r="K10" s="753"/>
      <c r="L10" s="238" t="s">
        <v>62</v>
      </c>
      <c r="M10" s="429"/>
      <c r="N10" s="587" t="str">
        <f t="shared" si="1"/>
        <v/>
      </c>
    </row>
    <row r="11" spans="2:15" ht="18" customHeight="1">
      <c r="B11" s="236">
        <v>7</v>
      </c>
      <c r="C11" s="216"/>
      <c r="D11" s="375"/>
      <c r="E11" s="237"/>
      <c r="F11" s="772" t="str">
        <f t="shared" si="0"/>
        <v/>
      </c>
      <c r="G11" s="371"/>
      <c r="H11" s="396"/>
      <c r="I11" s="397"/>
      <c r="J11" s="362"/>
      <c r="K11" s="753"/>
      <c r="L11" s="238" t="s">
        <v>62</v>
      </c>
      <c r="M11" s="429"/>
      <c r="N11" s="587" t="str">
        <f t="shared" si="1"/>
        <v/>
      </c>
    </row>
    <row r="12" spans="2:15" ht="18" customHeight="1">
      <c r="B12" s="236">
        <v>8</v>
      </c>
      <c r="C12" s="216"/>
      <c r="D12" s="375"/>
      <c r="E12" s="237"/>
      <c r="F12" s="772" t="str">
        <f t="shared" si="0"/>
        <v/>
      </c>
      <c r="G12" s="371"/>
      <c r="H12" s="396"/>
      <c r="I12" s="397"/>
      <c r="J12" s="362"/>
      <c r="K12" s="753"/>
      <c r="L12" s="238" t="s">
        <v>62</v>
      </c>
      <c r="M12" s="429"/>
      <c r="N12" s="587" t="str">
        <f t="shared" si="1"/>
        <v/>
      </c>
    </row>
    <row r="13" spans="2:15" ht="18" customHeight="1">
      <c r="B13" s="236">
        <v>9</v>
      </c>
      <c r="C13" s="216"/>
      <c r="D13" s="375"/>
      <c r="E13" s="237"/>
      <c r="F13" s="772" t="str">
        <f t="shared" si="0"/>
        <v/>
      </c>
      <c r="G13" s="371"/>
      <c r="H13" s="396"/>
      <c r="I13" s="397"/>
      <c r="J13" s="362"/>
      <c r="K13" s="753"/>
      <c r="L13" s="238" t="s">
        <v>62</v>
      </c>
      <c r="M13" s="429"/>
      <c r="N13" s="587" t="str">
        <f t="shared" si="1"/>
        <v/>
      </c>
    </row>
    <row r="14" spans="2:15" ht="18" customHeight="1">
      <c r="B14" s="236">
        <v>10</v>
      </c>
      <c r="C14" s="216"/>
      <c r="D14" s="375"/>
      <c r="E14" s="237"/>
      <c r="F14" s="772" t="str">
        <f t="shared" si="0"/>
        <v/>
      </c>
      <c r="G14" s="371"/>
      <c r="H14" s="396"/>
      <c r="I14" s="397"/>
      <c r="J14" s="362"/>
      <c r="K14" s="753"/>
      <c r="L14" s="238" t="s">
        <v>62</v>
      </c>
      <c r="M14" s="429"/>
      <c r="N14" s="587" t="str">
        <f t="shared" si="1"/>
        <v/>
      </c>
    </row>
    <row r="15" spans="2:15" ht="18" customHeight="1">
      <c r="B15" s="236">
        <v>11</v>
      </c>
      <c r="C15" s="216"/>
      <c r="D15" s="376"/>
      <c r="E15" s="237"/>
      <c r="F15" s="772" t="str">
        <f t="shared" si="0"/>
        <v/>
      </c>
      <c r="G15" s="371"/>
      <c r="H15" s="396"/>
      <c r="I15" s="397"/>
      <c r="J15" s="362"/>
      <c r="K15" s="753"/>
      <c r="L15" s="238" t="s">
        <v>62</v>
      </c>
      <c r="M15" s="429"/>
      <c r="N15" s="587" t="str">
        <f t="shared" si="1"/>
        <v/>
      </c>
    </row>
    <row r="16" spans="2:15" ht="18" customHeight="1">
      <c r="B16" s="236">
        <v>12</v>
      </c>
      <c r="C16" s="216"/>
      <c r="D16" s="376"/>
      <c r="E16" s="237"/>
      <c r="F16" s="772" t="str">
        <f t="shared" si="0"/>
        <v/>
      </c>
      <c r="G16" s="371"/>
      <c r="H16" s="396"/>
      <c r="I16" s="397"/>
      <c r="J16" s="362"/>
      <c r="K16" s="753"/>
      <c r="L16" s="238" t="s">
        <v>62</v>
      </c>
      <c r="M16" s="429"/>
      <c r="N16" s="587" t="str">
        <f t="shared" si="1"/>
        <v/>
      </c>
    </row>
    <row r="17" spans="2:14" ht="18" customHeight="1">
      <c r="B17" s="236">
        <v>13</v>
      </c>
      <c r="C17" s="216"/>
      <c r="D17" s="376"/>
      <c r="E17" s="237"/>
      <c r="F17" s="772" t="str">
        <f t="shared" si="0"/>
        <v/>
      </c>
      <c r="G17" s="371"/>
      <c r="H17" s="396"/>
      <c r="I17" s="397"/>
      <c r="J17" s="362"/>
      <c r="K17" s="753"/>
      <c r="L17" s="238" t="s">
        <v>62</v>
      </c>
      <c r="M17" s="429"/>
      <c r="N17" s="587" t="str">
        <f t="shared" si="1"/>
        <v/>
      </c>
    </row>
    <row r="18" spans="2:14" ht="18" customHeight="1">
      <c r="B18" s="236">
        <v>14</v>
      </c>
      <c r="C18" s="216"/>
      <c r="D18" s="376"/>
      <c r="E18" s="237"/>
      <c r="F18" s="772" t="str">
        <f t="shared" si="0"/>
        <v/>
      </c>
      <c r="G18" s="371"/>
      <c r="H18" s="396"/>
      <c r="I18" s="397"/>
      <c r="J18" s="362"/>
      <c r="K18" s="753"/>
      <c r="L18" s="238" t="s">
        <v>62</v>
      </c>
      <c r="M18" s="429"/>
      <c r="N18" s="587" t="str">
        <f t="shared" si="1"/>
        <v/>
      </c>
    </row>
    <row r="19" spans="2:14" ht="18" customHeight="1">
      <c r="B19" s="236">
        <v>15</v>
      </c>
      <c r="C19" s="216"/>
      <c r="D19" s="376"/>
      <c r="E19" s="237"/>
      <c r="F19" s="772" t="str">
        <f t="shared" si="0"/>
        <v/>
      </c>
      <c r="G19" s="371"/>
      <c r="H19" s="396"/>
      <c r="I19" s="397"/>
      <c r="J19" s="362"/>
      <c r="K19" s="753"/>
      <c r="L19" s="238" t="s">
        <v>62</v>
      </c>
      <c r="M19" s="429"/>
      <c r="N19" s="587" t="str">
        <f t="shared" si="1"/>
        <v/>
      </c>
    </row>
    <row r="20" spans="2:14" ht="18" customHeight="1">
      <c r="B20" s="236">
        <v>16</v>
      </c>
      <c r="C20" s="216"/>
      <c r="D20" s="376"/>
      <c r="E20" s="237"/>
      <c r="F20" s="772" t="str">
        <f t="shared" si="0"/>
        <v/>
      </c>
      <c r="G20" s="371"/>
      <c r="H20" s="396"/>
      <c r="I20" s="397"/>
      <c r="J20" s="362"/>
      <c r="K20" s="753"/>
      <c r="L20" s="238" t="s">
        <v>62</v>
      </c>
      <c r="M20" s="429"/>
      <c r="N20" s="587" t="str">
        <f t="shared" si="1"/>
        <v/>
      </c>
    </row>
    <row r="21" spans="2:14" ht="18" customHeight="1">
      <c r="B21" s="236">
        <v>17</v>
      </c>
      <c r="C21" s="216"/>
      <c r="D21" s="376"/>
      <c r="E21" s="237"/>
      <c r="F21" s="772" t="str">
        <f t="shared" si="0"/>
        <v/>
      </c>
      <c r="G21" s="371"/>
      <c r="H21" s="396"/>
      <c r="I21" s="397"/>
      <c r="J21" s="362"/>
      <c r="K21" s="753"/>
      <c r="L21" s="238" t="s">
        <v>62</v>
      </c>
      <c r="M21" s="429"/>
      <c r="N21" s="587" t="str">
        <f t="shared" si="1"/>
        <v/>
      </c>
    </row>
    <row r="22" spans="2:14" ht="18" customHeight="1">
      <c r="B22" s="236">
        <v>18</v>
      </c>
      <c r="C22" s="216"/>
      <c r="D22" s="376"/>
      <c r="E22" s="237"/>
      <c r="F22" s="772" t="str">
        <f t="shared" si="0"/>
        <v/>
      </c>
      <c r="G22" s="371"/>
      <c r="H22" s="396"/>
      <c r="I22" s="397"/>
      <c r="J22" s="362"/>
      <c r="K22" s="753"/>
      <c r="L22" s="238" t="s">
        <v>62</v>
      </c>
      <c r="M22" s="429"/>
      <c r="N22" s="587" t="str">
        <f t="shared" si="1"/>
        <v/>
      </c>
    </row>
    <row r="23" spans="2:14" ht="18" customHeight="1">
      <c r="B23" s="236">
        <v>19</v>
      </c>
      <c r="C23" s="216"/>
      <c r="D23" s="376"/>
      <c r="E23" s="237"/>
      <c r="F23" s="772" t="str">
        <f t="shared" si="0"/>
        <v/>
      </c>
      <c r="G23" s="371"/>
      <c r="H23" s="396"/>
      <c r="I23" s="397"/>
      <c r="J23" s="362"/>
      <c r="K23" s="753"/>
      <c r="L23" s="238" t="s">
        <v>62</v>
      </c>
      <c r="M23" s="429"/>
      <c r="N23" s="587" t="str">
        <f t="shared" si="1"/>
        <v/>
      </c>
    </row>
    <row r="24" spans="2:14" ht="18" customHeight="1">
      <c r="B24" s="236">
        <v>20</v>
      </c>
      <c r="C24" s="216"/>
      <c r="D24" s="376"/>
      <c r="E24" s="237"/>
      <c r="F24" s="772" t="str">
        <f t="shared" si="0"/>
        <v/>
      </c>
      <c r="G24" s="371"/>
      <c r="H24" s="396"/>
      <c r="I24" s="397"/>
      <c r="J24" s="362"/>
      <c r="K24" s="753"/>
      <c r="L24" s="238" t="s">
        <v>62</v>
      </c>
      <c r="M24" s="429"/>
      <c r="N24" s="587" t="str">
        <f t="shared" si="1"/>
        <v/>
      </c>
    </row>
    <row r="25" spans="2:14" ht="18" customHeight="1">
      <c r="B25" s="236">
        <v>21</v>
      </c>
      <c r="C25" s="216"/>
      <c r="D25" s="376"/>
      <c r="E25" s="237"/>
      <c r="F25" s="772" t="str">
        <f t="shared" si="0"/>
        <v/>
      </c>
      <c r="G25" s="371"/>
      <c r="H25" s="396"/>
      <c r="I25" s="397"/>
      <c r="J25" s="362"/>
      <c r="K25" s="753"/>
      <c r="L25" s="238" t="s">
        <v>62</v>
      </c>
      <c r="M25" s="429"/>
      <c r="N25" s="587" t="str">
        <f t="shared" si="1"/>
        <v/>
      </c>
    </row>
    <row r="26" spans="2:14" ht="18" customHeight="1">
      <c r="B26" s="236">
        <v>22</v>
      </c>
      <c r="C26" s="216"/>
      <c r="D26" s="376"/>
      <c r="E26" s="237"/>
      <c r="F26" s="772" t="str">
        <f t="shared" si="0"/>
        <v/>
      </c>
      <c r="G26" s="371"/>
      <c r="H26" s="396"/>
      <c r="I26" s="397"/>
      <c r="J26" s="362"/>
      <c r="K26" s="753"/>
      <c r="L26" s="238" t="s">
        <v>62</v>
      </c>
      <c r="M26" s="429"/>
      <c r="N26" s="587" t="str">
        <f t="shared" si="1"/>
        <v/>
      </c>
    </row>
    <row r="27" spans="2:14" ht="18" customHeight="1">
      <c r="B27" s="236">
        <v>23</v>
      </c>
      <c r="C27" s="216"/>
      <c r="D27" s="376"/>
      <c r="E27" s="237"/>
      <c r="F27" s="772" t="str">
        <f t="shared" si="0"/>
        <v/>
      </c>
      <c r="G27" s="371"/>
      <c r="H27" s="396"/>
      <c r="I27" s="397"/>
      <c r="J27" s="362"/>
      <c r="K27" s="753"/>
      <c r="L27" s="238" t="s">
        <v>62</v>
      </c>
      <c r="M27" s="429"/>
      <c r="N27" s="587" t="str">
        <f t="shared" si="1"/>
        <v/>
      </c>
    </row>
    <row r="28" spans="2:14" ht="18" customHeight="1">
      <c r="B28" s="236">
        <v>24</v>
      </c>
      <c r="C28" s="216"/>
      <c r="D28" s="376"/>
      <c r="E28" s="237"/>
      <c r="F28" s="772" t="str">
        <f t="shared" si="0"/>
        <v/>
      </c>
      <c r="G28" s="371"/>
      <c r="H28" s="396"/>
      <c r="I28" s="397"/>
      <c r="J28" s="362"/>
      <c r="K28" s="753"/>
      <c r="L28" s="238" t="s">
        <v>62</v>
      </c>
      <c r="M28" s="429"/>
      <c r="N28" s="587" t="str">
        <f t="shared" si="1"/>
        <v/>
      </c>
    </row>
    <row r="29" spans="2:14" ht="18" customHeight="1">
      <c r="B29" s="236">
        <v>25</v>
      </c>
      <c r="C29" s="216"/>
      <c r="D29" s="376"/>
      <c r="E29" s="237"/>
      <c r="F29" s="772" t="str">
        <f t="shared" si="0"/>
        <v/>
      </c>
      <c r="G29" s="371"/>
      <c r="H29" s="396"/>
      <c r="I29" s="397"/>
      <c r="J29" s="362"/>
      <c r="K29" s="753"/>
      <c r="L29" s="238" t="s">
        <v>62</v>
      </c>
      <c r="M29" s="429"/>
      <c r="N29" s="587" t="str">
        <f t="shared" si="1"/>
        <v/>
      </c>
    </row>
    <row r="30" spans="2:14" ht="18" customHeight="1">
      <c r="B30" s="236">
        <v>26</v>
      </c>
      <c r="C30" s="216"/>
      <c r="D30" s="376"/>
      <c r="E30" s="237"/>
      <c r="F30" s="772" t="str">
        <f t="shared" si="0"/>
        <v/>
      </c>
      <c r="G30" s="371"/>
      <c r="H30" s="396"/>
      <c r="I30" s="397"/>
      <c r="J30" s="362"/>
      <c r="K30" s="753"/>
      <c r="L30" s="238" t="s">
        <v>62</v>
      </c>
      <c r="M30" s="429"/>
      <c r="N30" s="587" t="str">
        <f t="shared" si="1"/>
        <v/>
      </c>
    </row>
    <row r="31" spans="2:14" ht="18" customHeight="1">
      <c r="B31" s="236">
        <v>27</v>
      </c>
      <c r="C31" s="216"/>
      <c r="D31" s="376"/>
      <c r="E31" s="237"/>
      <c r="F31" s="772" t="str">
        <f t="shared" si="0"/>
        <v/>
      </c>
      <c r="G31" s="371"/>
      <c r="H31" s="396"/>
      <c r="I31" s="397"/>
      <c r="J31" s="362"/>
      <c r="K31" s="753"/>
      <c r="L31" s="238" t="s">
        <v>62</v>
      </c>
      <c r="M31" s="429"/>
      <c r="N31" s="587" t="str">
        <f t="shared" si="1"/>
        <v/>
      </c>
    </row>
    <row r="32" spans="2:14" ht="18" customHeight="1">
      <c r="B32" s="236">
        <v>28</v>
      </c>
      <c r="C32" s="216"/>
      <c r="D32" s="376"/>
      <c r="E32" s="237"/>
      <c r="F32" s="772" t="str">
        <f t="shared" si="0"/>
        <v/>
      </c>
      <c r="G32" s="371"/>
      <c r="H32" s="396"/>
      <c r="I32" s="397"/>
      <c r="J32" s="362"/>
      <c r="K32" s="753"/>
      <c r="L32" s="238" t="s">
        <v>62</v>
      </c>
      <c r="M32" s="429"/>
      <c r="N32" s="587" t="str">
        <f t="shared" si="1"/>
        <v/>
      </c>
    </row>
    <row r="33" spans="2:14" ht="18" customHeight="1">
      <c r="B33" s="236">
        <v>29</v>
      </c>
      <c r="C33" s="216"/>
      <c r="D33" s="376"/>
      <c r="E33" s="237"/>
      <c r="F33" s="772" t="str">
        <f t="shared" si="0"/>
        <v/>
      </c>
      <c r="G33" s="371"/>
      <c r="H33" s="396"/>
      <c r="I33" s="397"/>
      <c r="J33" s="362"/>
      <c r="K33" s="753"/>
      <c r="L33" s="238" t="s">
        <v>62</v>
      </c>
      <c r="M33" s="429"/>
      <c r="N33" s="587" t="str">
        <f t="shared" si="1"/>
        <v/>
      </c>
    </row>
    <row r="34" spans="2:14" ht="18" customHeight="1">
      <c r="B34" s="236">
        <v>30</v>
      </c>
      <c r="C34" s="216"/>
      <c r="D34" s="376"/>
      <c r="E34" s="237"/>
      <c r="F34" s="772" t="str">
        <f t="shared" si="0"/>
        <v/>
      </c>
      <c r="G34" s="371"/>
      <c r="H34" s="396"/>
      <c r="I34" s="397"/>
      <c r="J34" s="362"/>
      <c r="K34" s="753"/>
      <c r="L34" s="238" t="s">
        <v>62</v>
      </c>
      <c r="M34" s="429"/>
      <c r="N34" s="587" t="str">
        <f t="shared" si="1"/>
        <v/>
      </c>
    </row>
    <row r="35" spans="2:14" ht="18" customHeight="1">
      <c r="B35" s="236">
        <v>31</v>
      </c>
      <c r="C35" s="216"/>
      <c r="D35" s="376"/>
      <c r="E35" s="237"/>
      <c r="F35" s="772" t="str">
        <f t="shared" si="0"/>
        <v/>
      </c>
      <c r="G35" s="371"/>
      <c r="H35" s="396"/>
      <c r="I35" s="397"/>
      <c r="J35" s="362"/>
      <c r="K35" s="753"/>
      <c r="L35" s="238" t="s">
        <v>62</v>
      </c>
      <c r="M35" s="429"/>
      <c r="N35" s="587" t="str">
        <f t="shared" si="1"/>
        <v/>
      </c>
    </row>
    <row r="36" spans="2:14" ht="18" customHeight="1">
      <c r="B36" s="236">
        <v>32</v>
      </c>
      <c r="C36" s="216"/>
      <c r="D36" s="376"/>
      <c r="E36" s="237"/>
      <c r="F36" s="772" t="str">
        <f t="shared" si="0"/>
        <v/>
      </c>
      <c r="G36" s="371"/>
      <c r="H36" s="396"/>
      <c r="I36" s="397"/>
      <c r="J36" s="362"/>
      <c r="K36" s="753"/>
      <c r="L36" s="238" t="s">
        <v>62</v>
      </c>
      <c r="M36" s="429"/>
      <c r="N36" s="587" t="str">
        <f t="shared" si="1"/>
        <v/>
      </c>
    </row>
    <row r="37" spans="2:14" ht="18" customHeight="1">
      <c r="B37" s="236">
        <v>33</v>
      </c>
      <c r="C37" s="216"/>
      <c r="D37" s="376"/>
      <c r="E37" s="237"/>
      <c r="F37" s="772" t="str">
        <f t="shared" si="0"/>
        <v/>
      </c>
      <c r="G37" s="371"/>
      <c r="H37" s="396"/>
      <c r="I37" s="397"/>
      <c r="J37" s="362"/>
      <c r="K37" s="753"/>
      <c r="L37" s="238" t="s">
        <v>62</v>
      </c>
      <c r="M37" s="429"/>
      <c r="N37" s="587" t="str">
        <f t="shared" si="1"/>
        <v/>
      </c>
    </row>
    <row r="38" spans="2:14" ht="18" customHeight="1">
      <c r="B38" s="236">
        <v>34</v>
      </c>
      <c r="C38" s="216"/>
      <c r="D38" s="376"/>
      <c r="E38" s="237"/>
      <c r="F38" s="772" t="str">
        <f t="shared" si="0"/>
        <v/>
      </c>
      <c r="G38" s="371"/>
      <c r="H38" s="396"/>
      <c r="I38" s="397"/>
      <c r="J38" s="362"/>
      <c r="K38" s="753"/>
      <c r="L38" s="238" t="s">
        <v>62</v>
      </c>
      <c r="M38" s="429"/>
      <c r="N38" s="587" t="str">
        <f t="shared" si="1"/>
        <v/>
      </c>
    </row>
    <row r="39" spans="2:14" ht="18" customHeight="1">
      <c r="B39" s="236">
        <v>35</v>
      </c>
      <c r="C39" s="216"/>
      <c r="D39" s="376"/>
      <c r="E39" s="237"/>
      <c r="F39" s="772" t="str">
        <f t="shared" si="0"/>
        <v/>
      </c>
      <c r="G39" s="371"/>
      <c r="H39" s="396"/>
      <c r="I39" s="397"/>
      <c r="J39" s="362"/>
      <c r="K39" s="753"/>
      <c r="L39" s="238" t="s">
        <v>62</v>
      </c>
      <c r="M39" s="429"/>
      <c r="N39" s="587" t="str">
        <f t="shared" si="1"/>
        <v/>
      </c>
    </row>
    <row r="40" spans="2:14" ht="18" customHeight="1">
      <c r="B40" s="236">
        <v>36</v>
      </c>
      <c r="C40" s="216"/>
      <c r="D40" s="376"/>
      <c r="E40" s="237"/>
      <c r="F40" s="772" t="str">
        <f t="shared" si="0"/>
        <v/>
      </c>
      <c r="G40" s="371"/>
      <c r="H40" s="396"/>
      <c r="I40" s="397"/>
      <c r="J40" s="362"/>
      <c r="K40" s="753"/>
      <c r="L40" s="238" t="s">
        <v>62</v>
      </c>
      <c r="M40" s="429"/>
      <c r="N40" s="587" t="str">
        <f t="shared" si="1"/>
        <v/>
      </c>
    </row>
    <row r="41" spans="2:14" ht="18" customHeight="1">
      <c r="B41" s="236">
        <v>37</v>
      </c>
      <c r="C41" s="216"/>
      <c r="D41" s="376"/>
      <c r="E41" s="237"/>
      <c r="F41" s="772" t="str">
        <f t="shared" si="0"/>
        <v/>
      </c>
      <c r="G41" s="371"/>
      <c r="H41" s="396"/>
      <c r="I41" s="397"/>
      <c r="J41" s="362"/>
      <c r="K41" s="753"/>
      <c r="L41" s="238" t="s">
        <v>62</v>
      </c>
      <c r="M41" s="429"/>
      <c r="N41" s="587" t="str">
        <f t="shared" si="1"/>
        <v/>
      </c>
    </row>
    <row r="42" spans="2:14" ht="18" customHeight="1">
      <c r="B42" s="236">
        <v>38</v>
      </c>
      <c r="C42" s="216"/>
      <c r="D42" s="376"/>
      <c r="E42" s="237"/>
      <c r="F42" s="772" t="str">
        <f t="shared" si="0"/>
        <v/>
      </c>
      <c r="G42" s="371"/>
      <c r="H42" s="396"/>
      <c r="I42" s="397"/>
      <c r="J42" s="362"/>
      <c r="K42" s="753"/>
      <c r="L42" s="238" t="s">
        <v>62</v>
      </c>
      <c r="M42" s="429"/>
      <c r="N42" s="587" t="str">
        <f t="shared" si="1"/>
        <v/>
      </c>
    </row>
    <row r="43" spans="2:14" ht="18" customHeight="1">
      <c r="B43" s="236">
        <v>39</v>
      </c>
      <c r="C43" s="216"/>
      <c r="D43" s="376"/>
      <c r="E43" s="237"/>
      <c r="F43" s="772" t="str">
        <f t="shared" si="0"/>
        <v/>
      </c>
      <c r="G43" s="371"/>
      <c r="H43" s="396"/>
      <c r="I43" s="397"/>
      <c r="J43" s="362"/>
      <c r="K43" s="753"/>
      <c r="L43" s="238" t="s">
        <v>62</v>
      </c>
      <c r="M43" s="429"/>
      <c r="N43" s="587" t="str">
        <f t="shared" si="1"/>
        <v/>
      </c>
    </row>
    <row r="44" spans="2:14" ht="18" customHeight="1">
      <c r="B44" s="236">
        <v>40</v>
      </c>
      <c r="C44" s="216"/>
      <c r="D44" s="376"/>
      <c r="E44" s="237"/>
      <c r="F44" s="772" t="str">
        <f t="shared" si="0"/>
        <v/>
      </c>
      <c r="G44" s="371"/>
      <c r="H44" s="396"/>
      <c r="I44" s="397"/>
      <c r="J44" s="362"/>
      <c r="K44" s="753"/>
      <c r="L44" s="238" t="s">
        <v>62</v>
      </c>
      <c r="M44" s="429"/>
      <c r="N44" s="587" t="str">
        <f t="shared" si="1"/>
        <v/>
      </c>
    </row>
    <row r="45" spans="2:14" ht="18" customHeight="1">
      <c r="B45" s="236">
        <v>41</v>
      </c>
      <c r="C45" s="216"/>
      <c r="D45" s="376"/>
      <c r="E45" s="237"/>
      <c r="F45" s="772" t="str">
        <f t="shared" si="0"/>
        <v/>
      </c>
      <c r="G45" s="371"/>
      <c r="H45" s="396"/>
      <c r="I45" s="397"/>
      <c r="J45" s="362"/>
      <c r="K45" s="753"/>
      <c r="L45" s="238" t="s">
        <v>62</v>
      </c>
      <c r="M45" s="429"/>
      <c r="N45" s="587" t="str">
        <f t="shared" si="1"/>
        <v/>
      </c>
    </row>
    <row r="46" spans="2:14" ht="18" customHeight="1">
      <c r="B46" s="236">
        <v>42</v>
      </c>
      <c r="C46" s="216"/>
      <c r="D46" s="376"/>
      <c r="E46" s="237"/>
      <c r="F46" s="772" t="str">
        <f t="shared" si="0"/>
        <v/>
      </c>
      <c r="G46" s="371"/>
      <c r="H46" s="396"/>
      <c r="I46" s="397"/>
      <c r="J46" s="362"/>
      <c r="K46" s="753"/>
      <c r="L46" s="238" t="s">
        <v>62</v>
      </c>
      <c r="M46" s="429"/>
      <c r="N46" s="587" t="str">
        <f t="shared" si="1"/>
        <v/>
      </c>
    </row>
    <row r="47" spans="2:14" ht="18" customHeight="1">
      <c r="B47" s="236">
        <v>43</v>
      </c>
      <c r="C47" s="216"/>
      <c r="D47" s="376"/>
      <c r="E47" s="237"/>
      <c r="F47" s="772" t="str">
        <f t="shared" si="0"/>
        <v/>
      </c>
      <c r="G47" s="371"/>
      <c r="H47" s="396"/>
      <c r="I47" s="397"/>
      <c r="J47" s="362"/>
      <c r="K47" s="753"/>
      <c r="L47" s="238" t="s">
        <v>62</v>
      </c>
      <c r="M47" s="429"/>
      <c r="N47" s="587" t="str">
        <f t="shared" si="1"/>
        <v/>
      </c>
    </row>
    <row r="48" spans="2:14" ht="18" customHeight="1">
      <c r="B48" s="236">
        <v>44</v>
      </c>
      <c r="C48" s="216"/>
      <c r="D48" s="376"/>
      <c r="E48" s="237"/>
      <c r="F48" s="772" t="str">
        <f t="shared" si="0"/>
        <v/>
      </c>
      <c r="G48" s="371"/>
      <c r="H48" s="396"/>
      <c r="I48" s="397"/>
      <c r="J48" s="362"/>
      <c r="K48" s="753"/>
      <c r="L48" s="238" t="s">
        <v>62</v>
      </c>
      <c r="M48" s="429"/>
      <c r="N48" s="587" t="str">
        <f t="shared" si="1"/>
        <v/>
      </c>
    </row>
    <row r="49" spans="2:14" ht="18" customHeight="1">
      <c r="B49" s="236">
        <v>45</v>
      </c>
      <c r="C49" s="216"/>
      <c r="D49" s="376"/>
      <c r="E49" s="237"/>
      <c r="F49" s="772" t="str">
        <f t="shared" si="0"/>
        <v/>
      </c>
      <c r="G49" s="371"/>
      <c r="H49" s="396"/>
      <c r="I49" s="397"/>
      <c r="J49" s="362"/>
      <c r="K49" s="753"/>
      <c r="L49" s="238" t="s">
        <v>62</v>
      </c>
      <c r="M49" s="429"/>
      <c r="N49" s="587" t="str">
        <f t="shared" si="1"/>
        <v/>
      </c>
    </row>
    <row r="50" spans="2:14" ht="18" customHeight="1">
      <c r="B50" s="236">
        <v>46</v>
      </c>
      <c r="C50" s="216"/>
      <c r="D50" s="376"/>
      <c r="E50" s="237"/>
      <c r="F50" s="772" t="str">
        <f t="shared" si="0"/>
        <v/>
      </c>
      <c r="G50" s="371"/>
      <c r="H50" s="396"/>
      <c r="I50" s="397"/>
      <c r="J50" s="362"/>
      <c r="K50" s="753"/>
      <c r="L50" s="238" t="s">
        <v>62</v>
      </c>
      <c r="M50" s="429"/>
      <c r="N50" s="587" t="str">
        <f t="shared" si="1"/>
        <v/>
      </c>
    </row>
    <row r="51" spans="2:14" ht="18" customHeight="1">
      <c r="B51" s="236">
        <v>47</v>
      </c>
      <c r="C51" s="216"/>
      <c r="D51" s="376"/>
      <c r="E51" s="237"/>
      <c r="F51" s="772" t="str">
        <f t="shared" si="0"/>
        <v/>
      </c>
      <c r="G51" s="371"/>
      <c r="H51" s="396"/>
      <c r="I51" s="397"/>
      <c r="J51" s="362"/>
      <c r="K51" s="753"/>
      <c r="L51" s="238" t="s">
        <v>62</v>
      </c>
      <c r="M51" s="429"/>
      <c r="N51" s="587" t="str">
        <f t="shared" si="1"/>
        <v/>
      </c>
    </row>
    <row r="52" spans="2:14" ht="18" customHeight="1">
      <c r="B52" s="236">
        <v>48</v>
      </c>
      <c r="C52" s="216"/>
      <c r="D52" s="376"/>
      <c r="E52" s="237"/>
      <c r="F52" s="772" t="str">
        <f t="shared" si="0"/>
        <v/>
      </c>
      <c r="G52" s="371"/>
      <c r="H52" s="396"/>
      <c r="I52" s="397"/>
      <c r="J52" s="362"/>
      <c r="K52" s="753"/>
      <c r="L52" s="238" t="s">
        <v>62</v>
      </c>
      <c r="M52" s="429"/>
      <c r="N52" s="587" t="str">
        <f t="shared" si="1"/>
        <v/>
      </c>
    </row>
    <row r="53" spans="2:14" ht="18" customHeight="1">
      <c r="B53" s="236">
        <v>49</v>
      </c>
      <c r="C53" s="216"/>
      <c r="D53" s="376"/>
      <c r="E53" s="237"/>
      <c r="F53" s="772" t="str">
        <f t="shared" si="0"/>
        <v/>
      </c>
      <c r="G53" s="371"/>
      <c r="H53" s="396"/>
      <c r="I53" s="397"/>
      <c r="J53" s="362"/>
      <c r="K53" s="753"/>
      <c r="L53" s="238" t="s">
        <v>62</v>
      </c>
      <c r="M53" s="429"/>
      <c r="N53" s="587" t="str">
        <f t="shared" si="1"/>
        <v/>
      </c>
    </row>
    <row r="54" spans="2:14" ht="18" customHeight="1">
      <c r="B54" s="236">
        <v>50</v>
      </c>
      <c r="C54" s="216"/>
      <c r="D54" s="376"/>
      <c r="E54" s="237"/>
      <c r="F54" s="772" t="str">
        <f t="shared" si="0"/>
        <v/>
      </c>
      <c r="G54" s="371"/>
      <c r="H54" s="396"/>
      <c r="I54" s="397"/>
      <c r="J54" s="362"/>
      <c r="K54" s="753"/>
      <c r="L54" s="238" t="s">
        <v>62</v>
      </c>
      <c r="M54" s="429"/>
      <c r="N54" s="587" t="str">
        <f t="shared" si="1"/>
        <v/>
      </c>
    </row>
    <row r="55" spans="2:14" ht="18" customHeight="1">
      <c r="B55" s="236">
        <v>51</v>
      </c>
      <c r="C55" s="216"/>
      <c r="D55" s="376"/>
      <c r="E55" s="237"/>
      <c r="F55" s="772" t="str">
        <f t="shared" si="0"/>
        <v/>
      </c>
      <c r="G55" s="371"/>
      <c r="H55" s="396"/>
      <c r="I55" s="397"/>
      <c r="J55" s="362"/>
      <c r="K55" s="753"/>
      <c r="L55" s="238" t="s">
        <v>62</v>
      </c>
      <c r="M55" s="429"/>
      <c r="N55" s="587" t="str">
        <f t="shared" si="1"/>
        <v/>
      </c>
    </row>
    <row r="56" spans="2:14" ht="18" customHeight="1">
      <c r="B56" s="236">
        <v>52</v>
      </c>
      <c r="C56" s="216"/>
      <c r="D56" s="376"/>
      <c r="E56" s="237"/>
      <c r="F56" s="772" t="str">
        <f t="shared" si="0"/>
        <v/>
      </c>
      <c r="G56" s="371"/>
      <c r="H56" s="396"/>
      <c r="I56" s="397"/>
      <c r="J56" s="362"/>
      <c r="K56" s="753"/>
      <c r="L56" s="238" t="s">
        <v>62</v>
      </c>
      <c r="M56" s="429"/>
      <c r="N56" s="587" t="str">
        <f t="shared" si="1"/>
        <v/>
      </c>
    </row>
    <row r="57" spans="2:14" ht="18" customHeight="1">
      <c r="B57" s="236">
        <v>53</v>
      </c>
      <c r="C57" s="216"/>
      <c r="D57" s="376"/>
      <c r="E57" s="237"/>
      <c r="F57" s="772" t="str">
        <f t="shared" si="0"/>
        <v/>
      </c>
      <c r="G57" s="371"/>
      <c r="H57" s="396"/>
      <c r="I57" s="397"/>
      <c r="J57" s="362"/>
      <c r="K57" s="753"/>
      <c r="L57" s="238" t="s">
        <v>62</v>
      </c>
      <c r="M57" s="429"/>
      <c r="N57" s="587" t="str">
        <f t="shared" si="1"/>
        <v/>
      </c>
    </row>
    <row r="58" spans="2:14" ht="18" customHeight="1">
      <c r="B58" s="236">
        <v>54</v>
      </c>
      <c r="C58" s="216"/>
      <c r="D58" s="376"/>
      <c r="E58" s="237"/>
      <c r="F58" s="772" t="str">
        <f t="shared" si="0"/>
        <v/>
      </c>
      <c r="G58" s="371"/>
      <c r="H58" s="396"/>
      <c r="I58" s="397"/>
      <c r="J58" s="362"/>
      <c r="K58" s="753"/>
      <c r="L58" s="238" t="s">
        <v>62</v>
      </c>
      <c r="M58" s="429"/>
      <c r="N58" s="587" t="str">
        <f t="shared" si="1"/>
        <v/>
      </c>
    </row>
    <row r="59" spans="2:14" ht="18" customHeight="1">
      <c r="B59" s="236">
        <v>55</v>
      </c>
      <c r="C59" s="216"/>
      <c r="D59" s="376"/>
      <c r="E59" s="237"/>
      <c r="F59" s="772" t="str">
        <f t="shared" si="0"/>
        <v/>
      </c>
      <c r="G59" s="371"/>
      <c r="H59" s="396"/>
      <c r="I59" s="397"/>
      <c r="J59" s="362"/>
      <c r="K59" s="753"/>
      <c r="L59" s="238" t="s">
        <v>62</v>
      </c>
      <c r="M59" s="429"/>
      <c r="N59" s="587" t="str">
        <f t="shared" si="1"/>
        <v/>
      </c>
    </row>
    <row r="60" spans="2:14" ht="18" customHeight="1">
      <c r="B60" s="236">
        <v>56</v>
      </c>
      <c r="C60" s="216"/>
      <c r="D60" s="376"/>
      <c r="E60" s="237"/>
      <c r="F60" s="772" t="str">
        <f t="shared" si="0"/>
        <v/>
      </c>
      <c r="G60" s="371"/>
      <c r="H60" s="396"/>
      <c r="I60" s="397"/>
      <c r="J60" s="362"/>
      <c r="K60" s="753"/>
      <c r="L60" s="238" t="s">
        <v>62</v>
      </c>
      <c r="M60" s="429"/>
      <c r="N60" s="587" t="str">
        <f t="shared" si="1"/>
        <v/>
      </c>
    </row>
    <row r="61" spans="2:14" ht="18" customHeight="1">
      <c r="B61" s="236">
        <v>57</v>
      </c>
      <c r="C61" s="216"/>
      <c r="D61" s="376"/>
      <c r="E61" s="237"/>
      <c r="F61" s="772" t="str">
        <f t="shared" si="0"/>
        <v/>
      </c>
      <c r="G61" s="371"/>
      <c r="H61" s="396"/>
      <c r="I61" s="397"/>
      <c r="J61" s="362"/>
      <c r="K61" s="753"/>
      <c r="L61" s="238" t="s">
        <v>62</v>
      </c>
      <c r="M61" s="429"/>
      <c r="N61" s="587" t="str">
        <f t="shared" si="1"/>
        <v/>
      </c>
    </row>
    <row r="62" spans="2:14" ht="18" customHeight="1">
      <c r="B62" s="236">
        <v>58</v>
      </c>
      <c r="C62" s="216"/>
      <c r="D62" s="376"/>
      <c r="E62" s="237"/>
      <c r="F62" s="772" t="str">
        <f t="shared" si="0"/>
        <v/>
      </c>
      <c r="G62" s="371"/>
      <c r="H62" s="396"/>
      <c r="I62" s="397"/>
      <c r="J62" s="362"/>
      <c r="K62" s="753"/>
      <c r="L62" s="238" t="s">
        <v>62</v>
      </c>
      <c r="M62" s="429"/>
      <c r="N62" s="587" t="str">
        <f t="shared" si="1"/>
        <v/>
      </c>
    </row>
    <row r="63" spans="2:14" ht="18" customHeight="1">
      <c r="B63" s="236">
        <v>59</v>
      </c>
      <c r="C63" s="216"/>
      <c r="D63" s="376"/>
      <c r="E63" s="237"/>
      <c r="F63" s="772" t="str">
        <f t="shared" si="0"/>
        <v/>
      </c>
      <c r="G63" s="371"/>
      <c r="H63" s="396"/>
      <c r="I63" s="397"/>
      <c r="J63" s="362"/>
      <c r="K63" s="753"/>
      <c r="L63" s="238" t="s">
        <v>62</v>
      </c>
      <c r="M63" s="429"/>
      <c r="N63" s="587" t="str">
        <f t="shared" si="1"/>
        <v/>
      </c>
    </row>
    <row r="64" spans="2:14" ht="18" customHeight="1">
      <c r="B64" s="239">
        <v>60</v>
      </c>
      <c r="C64" s="217"/>
      <c r="D64" s="377"/>
      <c r="E64" s="240"/>
      <c r="F64" s="773" t="str">
        <f t="shared" si="0"/>
        <v/>
      </c>
      <c r="G64" s="399"/>
      <c r="H64" s="400"/>
      <c r="I64" s="401"/>
      <c r="J64" s="402"/>
      <c r="K64" s="754"/>
      <c r="L64" s="241" t="s">
        <v>62</v>
      </c>
      <c r="M64" s="430"/>
      <c r="N64" s="587" t="str">
        <f t="shared" si="1"/>
        <v/>
      </c>
    </row>
    <row r="65" spans="2:13" ht="18" customHeight="1">
      <c r="B65" s="1062" t="s">
        <v>74</v>
      </c>
      <c r="C65" s="1063"/>
      <c r="D65" s="1063"/>
      <c r="E65" s="1063"/>
      <c r="F65" s="1063"/>
      <c r="G65" s="1063"/>
      <c r="H65" s="1063"/>
      <c r="I65" s="1063"/>
      <c r="J65" s="1064"/>
      <c r="K65" s="755">
        <f>SUM(K5:K64)</f>
        <v>0</v>
      </c>
      <c r="L65" s="80" t="s">
        <v>62</v>
      </c>
      <c r="M65" s="58"/>
    </row>
    <row r="66" spans="2:13" ht="18" customHeight="1">
      <c r="D66" s="1">
        <f>COUNTA(D5:D64)</f>
        <v>0</v>
      </c>
      <c r="J66" s="1">
        <f>COUNTA(J5:J64)</f>
        <v>0</v>
      </c>
      <c r="K66" s="1">
        <f>COUNTA(K5:K64)</f>
        <v>0</v>
      </c>
      <c r="M66" s="1">
        <f>COUNTA(M5:M64)</f>
        <v>0</v>
      </c>
    </row>
  </sheetData>
  <sheetProtection password="DD49" sheet="1" insertRows="0" autoFilter="0"/>
  <protectedRanges>
    <protectedRange sqref="D5:D64 M5:M64 G5:K64" name="範囲1"/>
  </protectedRanges>
  <mergeCells count="5">
    <mergeCell ref="B65:J65"/>
    <mergeCell ref="K4:L4"/>
    <mergeCell ref="J3:M3"/>
    <mergeCell ref="B2:M2"/>
    <mergeCell ref="B3:H3"/>
  </mergeCells>
  <phoneticPr fontId="2"/>
  <dataValidations count="2">
    <dataValidation type="list" allowBlank="1" showInputMessage="1" showErrorMessage="1" sqref="M5:M64">
      <formula1>$O$5:$O$6</formula1>
    </dataValidation>
    <dataValidation imeMode="off" allowBlank="1" showInputMessage="1" showErrorMessage="1" sqref="G5:H64 K5:K64"/>
  </dataValidations>
  <pageMargins left="0.25" right="0.25" top="0.75" bottom="0.75" header="0.3" footer="0.3"/>
  <pageSetup paperSize="9" scale="6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記入要領</vt:lpstr>
      <vt:lpstr>基本情報</vt:lpstr>
      <vt:lpstr>（様式2）実績報告</vt:lpstr>
      <vt:lpstr>（別紙1）精算書</vt:lpstr>
      <vt:lpstr>（別紙2）研修実績報告</vt:lpstr>
      <vt:lpstr>（別紙2）研修事業計画 (2)</vt:lpstr>
      <vt:lpstr>（別紙3）研修内容</vt:lpstr>
      <vt:lpstr>（別紙4）新人名簿</vt:lpstr>
      <vt:lpstr>（別紙5）受入名簿</vt:lpstr>
      <vt:lpstr>（別紙6）実支出内訳</vt:lpstr>
      <vt:lpstr>（別紙7）研修責任者明細</vt:lpstr>
      <vt:lpstr>（別紙8）教育担当者明細</vt:lpstr>
      <vt:lpstr>（別紙9）受入研修（教育担当者)明細 </vt:lpstr>
      <vt:lpstr>（別紙10）決算書</vt:lpstr>
      <vt:lpstr>（別紙11）研修責任者フォローアップ研修参加名簿 </vt:lpstr>
      <vt:lpstr>口座振替依頼書</vt:lpstr>
      <vt:lpstr>支出説明</vt:lpstr>
      <vt:lpstr>Q&amp;A</vt:lpstr>
      <vt:lpstr>【大阪府作業用】</vt:lpstr>
      <vt:lpstr>補助金所要額まとめ（予備）</vt:lpstr>
      <vt:lpstr>'（別紙1）精算書'!Print_Area</vt:lpstr>
      <vt:lpstr>'（別紙10）決算書'!Print_Area</vt:lpstr>
      <vt:lpstr>'（別紙11）研修責任者フォローアップ研修参加名簿 '!Print_Area</vt:lpstr>
      <vt:lpstr>'（別紙2）研修事業計画 (2)'!Print_Area</vt:lpstr>
      <vt:lpstr>'（別紙2）研修実績報告'!Print_Area</vt:lpstr>
      <vt:lpstr>'（別紙3）研修内容'!Print_Area</vt:lpstr>
      <vt:lpstr>'（別紙4）新人名簿'!Print_Area</vt:lpstr>
      <vt:lpstr>'（別紙5）受入名簿'!Print_Area</vt:lpstr>
      <vt:lpstr>'（別紙6）実支出内訳'!Print_Area</vt:lpstr>
      <vt:lpstr>'（別紙7）研修責任者明細'!Print_Area</vt:lpstr>
      <vt:lpstr>'（別紙8）教育担当者明細'!Print_Area</vt:lpstr>
      <vt:lpstr>'（別紙9）受入研修（教育担当者)明細 '!Print_Area</vt:lpstr>
      <vt:lpstr>'（様式2）実績報告'!Print_Area</vt:lpstr>
      <vt:lpstr>基本情報!Print_Area</vt:lpstr>
      <vt:lpstr>記入要領!Print_Area</vt:lpstr>
      <vt:lpstr>口座振替依頼書!Print_Area</vt:lpstr>
      <vt:lpstr>支出説明!Print_Area</vt:lpstr>
      <vt:lpstr>'補助金所要額まとめ（予備）'!Print_Area</vt:lpstr>
      <vt:lpstr>'（別紙11）研修責任者フォローアップ研修参加名簿 '!Print_Titles</vt:lpstr>
      <vt:lpstr>'（別紙3）研修内容'!Print_Titles</vt:lpstr>
      <vt:lpstr>'（別紙4）新人名簿'!Print_Titles</vt:lpstr>
      <vt:lpstr>'補助金所要額まとめ（予備）'!Print_Titles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大阪府;看護グループ</dc:creator>
  <cp:lastModifiedBy>湯谷　健一</cp:lastModifiedBy>
  <cp:lastPrinted>2025-03-26T10:39:19Z</cp:lastPrinted>
  <dcterms:created xsi:type="dcterms:W3CDTF">1997-01-08T22:48:59Z</dcterms:created>
  <dcterms:modified xsi:type="dcterms:W3CDTF">2025-03-28T09:07:42Z</dcterms:modified>
</cp:coreProperties>
</file>